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30329 - Kanalizace Nem..." sheetId="2" r:id="rId2"/>
  </sheets>
  <definedNames>
    <definedName name="_xlnm.Print_Area" localSheetId="0">'Rekapitulace stavby'!$D$4:$AO$76,'Rekapitulace stavby'!$C$82:$AQ$96</definedName>
    <definedName name="_xlnm._FilterDatabase" localSheetId="1" hidden="1">'20230329 - Kanalizace Nem...'!$C$122:$K$504</definedName>
    <definedName name="_xlnm.Print_Area" localSheetId="1">'20230329 - Kanalizace Nem...'!$C$4:$J$76,'20230329 - Kanalizace Nem...'!$C$82:$J$106,'20230329 - Kanalizace Nem...'!$C$112:$K$504</definedName>
    <definedName name="_xlnm.Print_Titles" localSheetId="0">'Rekapitulace stavby'!$92:$92</definedName>
    <definedName name="_xlnm.Print_Titles" localSheetId="1">'20230329 - Kanalizace Nem...'!$122:$122</definedName>
  </definedNames>
  <calcPr fullCalcOnLoad="1"/>
</workbook>
</file>

<file path=xl/sharedStrings.xml><?xml version="1.0" encoding="utf-8"?>
<sst xmlns="http://schemas.openxmlformats.org/spreadsheetml/2006/main" count="3281" uniqueCount="774">
  <si>
    <t>Export Komplet</t>
  </si>
  <si>
    <t/>
  </si>
  <si>
    <t>2.0</t>
  </si>
  <si>
    <t>ZAMOK</t>
  </si>
  <si>
    <t>False</t>
  </si>
  <si>
    <t>{3c6dcc4a-6fba-453f-b51a-0fa64d37617e}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</si>
  <si>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</si>
  <si>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</si>
  <si>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</si>
  <si>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</si>
  <si>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</si>
  <si>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</si>
  <si>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</si>
  <si>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</si>
  <si>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20230329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</si>
  <si>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</si>
  <si>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</si>
  <si>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Kanalizace Nemocniční 456 N. Bor</t>
  </si>
  <si>
    <t>KSO:</t>
  </si>
  <si>
    <t>CC-CZ:</t>
  </si>
  <si>
    <t>Místo:</t>
  </si>
  <si>
    <t>Nový Bor</t>
  </si>
  <si>
    <t>Datum:</t>
  </si>
  <si>
    <t>29. 3. 2023</t>
  </si>
  <si>
    <t>Zadavatel:</t>
  </si>
  <si>
    <t>IČ:</t>
  </si>
  <si>
    <t>Město Nový Bor</t>
  </si>
  <si>
    <t>DIČ:</t>
  </si>
  <si>
    <t>Uchazeč:</t>
  </si>
  <si>
    <t>Vyplň údaj</t>
  </si>
  <si>
    <t>Projektant:</t>
  </si>
  <si>
    <t>Ing. Plhal</t>
  </si>
  <si>
    <t>True</t>
  </si>
  <si>
    <t>Zpracovatel:</t>
  </si>
  <si>
    <t>J. Nešněra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</si>
  <si>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</si>
  <si>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</si>
  <si>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</si>
  <si>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</si>
  <si>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</si>
  <si>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</si>
  <si>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</si>
  <si>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</si>
  <si>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</si>
  <si>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</si>
  <si>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</si>
  <si>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</si>
  <si>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</si>
  <si>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</si>
  <si>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</si>
  <si>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</si>
  <si>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</si>
  <si>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</si>
  <si>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</si>
  <si>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</si>
  <si>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</si>
  <si>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</si>
  <si>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</si>
  <si>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</si>
  <si>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</si>
  <si>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</si>
  <si>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</si>
  <si>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</si>
  <si>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</si>
  <si>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</si>
  <si>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</si>
  <si>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</si>
  <si>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</si>
  <si>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</si>
  <si>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</si>
  <si>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</si>
  <si>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</si>
  <si>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</si>
  <si>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</si>
  <si>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</si>
  <si>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</si>
  <si>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</si>
  <si>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</si>
  <si>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</si>
  <si>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</si>
  <si>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</si>
  <si>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</si>
  <si>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</si>
  <si>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</si>
  <si>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</si>
  <si>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</si>
  <si>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</si>
  <si>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</si>
  <si>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</si>
  <si>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</si>
  <si>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</si>
  <si>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</si>
  <si>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</si>
  <si>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</si>
  <si>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</si>
  <si>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</si>
  <si>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</si>
  <si>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</si>
  <si>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</si>
  <si>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</si>
  <si>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</si>
  <si>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</si>
  <si>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</si>
  <si>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</si>
  <si>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</si>
  <si>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</si>
  <si>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</si>
  <si>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</si>
  <si>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</si>
  <si>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</si>
  <si>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</si>
  <si>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</si>
  <si>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</si>
  <si>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</si>
  <si>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</si>
  <si>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</si>
  <si>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</si>
  <si>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</si>
  <si>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</si>
  <si>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111211101</t>
  </si>
  <si>
    <t>Odstranění křovin a stromů průměru kmene do 100 mm i s kořeny sklonu terénu do 1:5 ručně</t>
  </si>
  <si>
    <t>m2</t>
  </si>
  <si>
    <t>CS ÚRS 2022 02</t>
  </si>
  <si>
    <t>4</t>
  </si>
  <si>
    <t>-1374244985</t>
  </si>
  <si>
    <t>PP</t>
  </si>
  <si>
    <t>Odstranění křovin a stromů s odstraněním kořenů ručně průměru kmene do 100 mm jakékoliv plochy v rovině nebo ve svahu o sklonu do 1:5</t>
  </si>
  <si>
    <t>Online PSC</t>
  </si>
  <si>
    <t>https://podminky.urs.cz/item/CS_URS_2022_02/111211101</t>
  </si>
  <si>
    <t>111211231</t>
  </si>
  <si>
    <t>Snesení listnatého klestu D do 30 cm ve svahu do 1:3</t>
  </si>
  <si>
    <t>kus</t>
  </si>
  <si>
    <t>-615445280</t>
  </si>
  <si>
    <t>Snesení větví stromů na hromady nebo naložení na dopravní prostředek listnatých v rovině nebo ve svahu do 1:3, průměru kmene do 30 cm</t>
  </si>
  <si>
    <t>https://podminky.urs.cz/item/CS_URS_2022_02/111211231</t>
  </si>
  <si>
    <t>3</t>
  </si>
  <si>
    <t>111211232</t>
  </si>
  <si>
    <t>Snesení listnatého klestu D přes 30 cm ve svahu do 1:3</t>
  </si>
  <si>
    <t>738963686</t>
  </si>
  <si>
    <t>Snesení větví stromů na hromady nebo naložení na dopravní prostředek listnatých v rovině nebo ve svahu do 1:3, průměru kmene přes 30 cm</t>
  </si>
  <si>
    <t>https://podminky.urs.cz/item/CS_URS_2022_02/111211232</t>
  </si>
  <si>
    <t>112101101</t>
  </si>
  <si>
    <t>Odstranění stromů listnatých průměru kmene přes 100 do 300 mm</t>
  </si>
  <si>
    <t>-1400473092</t>
  </si>
  <si>
    <t>Odstranění stromů s odřezáním kmene a s odvětvením listnatých, průměru kmene přes 100 do 300 mm</t>
  </si>
  <si>
    <t>https://podminky.urs.cz/item/CS_URS_2022_02/112101101</t>
  </si>
  <si>
    <t>5</t>
  </si>
  <si>
    <t>112101102</t>
  </si>
  <si>
    <t>Odstranění stromů listnatých průměru kmene přes 300 do 500 mm</t>
  </si>
  <si>
    <t>736415708</t>
  </si>
  <si>
    <t>Odstranění stromů s odřezáním kmene a s odvětvením listnatých, průměru kmene přes 300 do 500 mm</t>
  </si>
  <si>
    <t>https://podminky.urs.cz/item/CS_URS_2022_02/112101102</t>
  </si>
  <si>
    <t>6</t>
  </si>
  <si>
    <t>112101104</t>
  </si>
  <si>
    <t>Odstranění stromů listnatých průměru kmene přes 700 do 900 mm</t>
  </si>
  <si>
    <t>-2129613653</t>
  </si>
  <si>
    <t>Odstranění stromů s odřezáním kmene a s odvětvením listnatých, průměru kmene přes 700 do 900 mm</t>
  </si>
  <si>
    <t>https://podminky.urs.cz/item/CS_URS_2022_02/112101104</t>
  </si>
  <si>
    <t>7</t>
  </si>
  <si>
    <t>112251101</t>
  </si>
  <si>
    <t>Odstranění pařezů průměru přes 100 do 300 mm</t>
  </si>
  <si>
    <t>679462049</t>
  </si>
  <si>
    <t>Odstranění pařezů strojně s jejich vykopáním nebo vytrháním průměru přes 100 do 300 mm</t>
  </si>
  <si>
    <t>https://podminky.urs.cz/item/CS_URS_2022_02/112251101</t>
  </si>
  <si>
    <t>8</t>
  </si>
  <si>
    <t>112251102</t>
  </si>
  <si>
    <t>Odstranění pařezů průměru přes 300 do 500 mm</t>
  </si>
  <si>
    <t>274316959</t>
  </si>
  <si>
    <t>Odstranění pařezů strojně s jejich vykopáním nebo vytrháním průměru přes 300 do 500 mm</t>
  </si>
  <si>
    <t>https://podminky.urs.cz/item/CS_URS_2022_02/112251102</t>
  </si>
  <si>
    <t>9</t>
  </si>
  <si>
    <t>112251104</t>
  </si>
  <si>
    <t>Odstranění pařezů průměru přes 700 do 900 mm</t>
  </si>
  <si>
    <t>210486326</t>
  </si>
  <si>
    <t>Odstranění pařezů strojně s jejich vykopáním nebo vytrháním průměru přes 700 do 900 mm</t>
  </si>
  <si>
    <t>https://podminky.urs.cz/item/CS_URS_2022_02/112251104</t>
  </si>
  <si>
    <t>10</t>
  </si>
  <si>
    <t>113106171</t>
  </si>
  <si>
    <t>Rozebrání dlažeb vozovek ze zámkové dlažby s ložem z kameniva ručně</t>
  </si>
  <si>
    <t>CS ÚRS 2023 01</t>
  </si>
  <si>
    <t>-2026394893</t>
  </si>
  <si>
    <t>Rozebrání dlažeb vozovek a ploch s přemístěním hmot na skládku na vzdálenost do 3 m nebo s naložením na dopravní prostředek, s jakoukoliv výplní spár ručně ze zámkové dlažby s ložem z kameniva</t>
  </si>
  <si>
    <t>https://podminky.urs.cz/item/CS_URS_2023_01/113106171</t>
  </si>
  <si>
    <t>VV</t>
  </si>
  <si>
    <t>15*2</t>
  </si>
  <si>
    <t>11</t>
  </si>
  <si>
    <t>113107523</t>
  </si>
  <si>
    <t>Odstranění podkladu z kameniva drceného tl přes 200 do 300 mm při překopech strojně pl přes 15 m2</t>
  </si>
  <si>
    <t>-2128423145</t>
  </si>
  <si>
    <t>Odstranění podkladů nebo krytů při překopech inženýrských sítí s přemístěním hmot na skládku ve vzdálenosti do 3 m nebo s naložením na dopravní prostředek strojně plochy jednotlivě přes 15 m2 z kameniva hrubého drceného, o tl. vrstvy přes 200 do 300 mm</t>
  </si>
  <si>
    <t>https://podminky.urs.cz/item/CS_URS_2023_01/113107523</t>
  </si>
  <si>
    <t>38*1,2</t>
  </si>
  <si>
    <t>2*1,2</t>
  </si>
  <si>
    <t>15*1,2</t>
  </si>
  <si>
    <t>Součet</t>
  </si>
  <si>
    <t>12</t>
  </si>
  <si>
    <t>113201111</t>
  </si>
  <si>
    <t>Vytrhání obrub chodníkových ležatých</t>
  </si>
  <si>
    <t>m</t>
  </si>
  <si>
    <t>-967207711</t>
  </si>
  <si>
    <t>Vytrhání obrub s vybouráním lože, s přemístěním hmot na skládku na vzdálenost do 3 m nebo s naložením na dopravní prostředek chodníkových ležatých</t>
  </si>
  <si>
    <t>https://podminky.urs.cz/item/CS_URS_2023_01/113201111</t>
  </si>
  <si>
    <t>13</t>
  </si>
  <si>
    <t>119001405</t>
  </si>
  <si>
    <t>Dočasné zajištění potrubí z PE DN do 200 mm</t>
  </si>
  <si>
    <t>471526473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</si>
  <si>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plastového, jmenovité světlosti DN do 200 mm</t>
  </si>
  <si>
    <t>https://podminky.urs.cz/item/CS_URS_2023_01/119001405</t>
  </si>
  <si>
    <t>1,2*2</t>
  </si>
  <si>
    <t>14</t>
  </si>
  <si>
    <t>119001421</t>
  </si>
  <si>
    <t>Dočasné zajištění kabelů a kabelových tratí ze 3 volně ložených kabelů</t>
  </si>
  <si>
    <t>1460973772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</si>
  <si>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</si>
  <si>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https://podminky.urs.cz/item/CS_URS_2023_01/119001421</t>
  </si>
  <si>
    <t>1,2*6</t>
  </si>
  <si>
    <t>119003131</t>
  </si>
  <si>
    <t>Výstražná páska pro zabezpečení výkopu zřízení</t>
  </si>
  <si>
    <t>1867484304</t>
  </si>
  <si>
    <t>Pomocné konstrukce při zabezpečení výkopu svislé výstražná páska zřízení</t>
  </si>
  <si>
    <t>https://podminky.urs.cz/item/CS_URS_2023_01/119003131</t>
  </si>
  <si>
    <t>52*2</t>
  </si>
  <si>
    <t>16</t>
  </si>
  <si>
    <t>119003132</t>
  </si>
  <si>
    <t>Výstražná páska pro zabezpečení výkopu odstranění</t>
  </si>
  <si>
    <t>-893044807</t>
  </si>
  <si>
    <t>Pomocné konstrukce při zabezpečení výkopu svislé výstražná páska odstranění</t>
  </si>
  <si>
    <t>https://podminky.urs.cz/item/CS_URS_2023_01/119003132</t>
  </si>
  <si>
    <t>17</t>
  </si>
  <si>
    <t>119003141</t>
  </si>
  <si>
    <t>Bezpečnostní stavební plot plastový výšky do 1 m pro zabezpečení výkopu zřízení</t>
  </si>
  <si>
    <t>-989630527</t>
  </si>
  <si>
    <t>Pomocné konstrukce při zabezpečení výkopu svislé plastový plot zřízení</t>
  </si>
  <si>
    <t>https://podminky.urs.cz/item/CS_URS_2023_01/119003141</t>
  </si>
  <si>
    <t>38*2</t>
  </si>
  <si>
    <t>18</t>
  </si>
  <si>
    <t>119003142</t>
  </si>
  <si>
    <t>Bezpečnostní stavební plot plastový výšky do 1 m pro zabezpečení výkopu odstranění</t>
  </si>
  <si>
    <t>1500760178</t>
  </si>
  <si>
    <t>Pomocné konstrukce při zabezpečení výkopu svislé plastový plot odstranění</t>
  </si>
  <si>
    <t>https://podminky.urs.cz/item/CS_URS_2023_01/119003142</t>
  </si>
  <si>
    <t>19</t>
  </si>
  <si>
    <t>119004111</t>
  </si>
  <si>
    <t>Bezpečný vstup nebo výstup z výkopu pomocí žebříku zřízení</t>
  </si>
  <si>
    <t>-702137355</t>
  </si>
  <si>
    <t>Pomocné konstrukce při zabezpečení výkopu bezpečný vstup nebo výstup žebříkem zřízení</t>
  </si>
  <si>
    <t>https://podminky.urs.cz/item/CS_URS_2023_01/119004111</t>
  </si>
  <si>
    <t>20</t>
  </si>
  <si>
    <t>119004112</t>
  </si>
  <si>
    <t>Bezpečný vstup nebo výstup z výkopu pomocí žebříku odstranění</t>
  </si>
  <si>
    <t>-219410289</t>
  </si>
  <si>
    <t>Pomocné konstrukce při zabezpečení výkopu bezpečný vstup nebo výstup žebříkem odstranění</t>
  </si>
  <si>
    <t>https://podminky.urs.cz/item/CS_URS_2023_01/119004112</t>
  </si>
  <si>
    <t>121151103</t>
  </si>
  <si>
    <t>Sejmutí ornice plochy do 100 m2 tl vrstvy do 200 mm strojně</t>
  </si>
  <si>
    <t>-1697707517</t>
  </si>
  <si>
    <t>Sejmutí ornice strojně při souvislé ploše do 100 m2, tl. vrstvy do 200 mm</t>
  </si>
  <si>
    <t>https://podminky.urs.cz/item/CS_URS_2023_01/121151103</t>
  </si>
  <si>
    <t>22</t>
  </si>
  <si>
    <t>132251254</t>
  </si>
  <si>
    <t>Hloubení rýh nezapažených š do 2000 mm v hornině třídy těžitelnosti I skupiny 3 objem do 500 m3 strojně</t>
  </si>
  <si>
    <t>m3</t>
  </si>
  <si>
    <t>90303927</t>
  </si>
  <si>
    <t>Hloubení nezapažených rýh šířky přes 800 do 2 000 mm strojně s urovnáním dna do předepsaného profilu a spádu v hornině třídy těžitelnosti I skupiny 3 přes 100 do 500 m3</t>
  </si>
  <si>
    <t>https://podminky.urs.cz/item/CS_URS_2023_01/132251254</t>
  </si>
  <si>
    <t>115*1,2*(2,6+1,74+1,8+1,83+1,87+1,89+1,93+1,89+1,85+1,75+1,95+2,19+2,36)/13</t>
  </si>
  <si>
    <t>12*1,2*2,1</t>
  </si>
  <si>
    <t>2*2*1*5"rozšíření pro šachty</t>
  </si>
  <si>
    <t>337,525*0,5 'Přepočtené koeficientem množství</t>
  </si>
  <si>
    <t>23</t>
  </si>
  <si>
    <t>132312331</t>
  </si>
  <si>
    <t>Hloubení nezapažených rýh šířky do 2000 mm v soudržných horninách třídy těžitelnosti II skupiny 4 ručně</t>
  </si>
  <si>
    <t>-1050066930</t>
  </si>
  <si>
    <t>Hloubení nezapažených rýh šířky přes 800 do 2 000 mm ručně s urovnáním dna do předepsaného profilu a spádu v hornině třídy těžitelnosti II skupiny 4 soudržných</t>
  </si>
  <si>
    <t>https://podminky.urs.cz/item/CS_URS_2022_02/132312331</t>
  </si>
  <si>
    <t>1,5*1,5*0,8*2"podkopání oplocení</t>
  </si>
  <si>
    <t>24</t>
  </si>
  <si>
    <t>132351254</t>
  </si>
  <si>
    <t>Hloubení rýh nezapažených š do 2000 mm v hornině třídy těžitelnosti II skupiny 4 objem do 500 m3 strojně</t>
  </si>
  <si>
    <t>-1752104828</t>
  </si>
  <si>
    <t>Hloubení nezapažených rýh šířky přes 800 do 2 000 mm strojně s urovnáním dna do předepsaného profilu a spádu v hornině třídy těžitelnosti II skupiny 4 přes 100 do 500 m3</t>
  </si>
  <si>
    <t>https://podminky.urs.cz/item/CS_URS_2023_01/132351254</t>
  </si>
  <si>
    <t>25</t>
  </si>
  <si>
    <t>139001101</t>
  </si>
  <si>
    <t>Příplatek za ztížení vykopávky v blízkosti podzemního vedení</t>
  </si>
  <si>
    <t>1432343352</t>
  </si>
  <si>
    <t>Příplatek k cenám hloubených vykopávek za ztížení vykopávky v blízkosti podzemního vedení nebo výbušnin pro jakoukoliv třídu horniny</t>
  </si>
  <si>
    <t>https://podminky.urs.cz/item/CS_URS_2023_01/139001101</t>
  </si>
  <si>
    <t>168,763*0,05</t>
  </si>
  <si>
    <t>26</t>
  </si>
  <si>
    <t>151101101</t>
  </si>
  <si>
    <t>Zřízení příložného pažení a rozepření stěn rýh hl do 2 m</t>
  </si>
  <si>
    <t>-392041509</t>
  </si>
  <si>
    <t>Zřízení pažení a rozepření stěn rýh pro podzemní vedení příložné pro jakoukoliv mezerovitost, hloubky do 2 m</t>
  </si>
  <si>
    <t>https://podminky.urs.cz/item/CS_URS_2023_01/151101101</t>
  </si>
  <si>
    <t>PSC</t>
  </si>
  <si>
    <t xml:space="preserve">Poznámka k souboru cen:
1. Ceny jsou určeny pro roubení a rozepření stěn i jiných výkopů se svislými stěnami, pokud jsou tyto výkopy pro podzemní vedení rozměru do 1 250 mm. 2. Plocha mezer mezi pažinami příložného pažení se od plochy příložného pažení neodečítá; nezapažené plochy u pažení zátažného nebo hnaného se od plochy pažení odečítají. 3. Předepisuje-li projekt: a) ponechat pažení ve výkopu, oceňuje se toto pažení cenami souboru cen 151 . 0-19 Pažení stěn s ponecháním a rozepření stěn cenami souboru cen 151 . 0-13 Zřízení rozepření zapažených stěn výkopů, b) vzepření stěn, oceňuje se toto odstranění pažení stěn výkopu cenami souboru cen 151 . 0-12 Pažení stěn a vzepření stěn cenami souboru cen 151 . 0-14 odstranění vzepření stěn, c) kotvení stěn, toto se oceňuje příslušnými cenami katalogu 800-2 Zvláštní zakládání objektů. </t>
  </si>
  <si>
    <t>114,75*2,1*2</t>
  </si>
  <si>
    <t>12,76*2,1*2</t>
  </si>
  <si>
    <t>10*2*2</t>
  </si>
  <si>
    <t>27</t>
  </si>
  <si>
    <t>151101111</t>
  </si>
  <si>
    <t>Odstranění příložného pažení a rozepření stěn rýh hl do 2 m</t>
  </si>
  <si>
    <t>-1144478559</t>
  </si>
  <si>
    <t>Odstranění pažení a rozepření stěn rýh pro podzemní vedení s uložením materiálu na vzdálenost do 3 m od kraje výkopu příložné, hloubky do 2 m</t>
  </si>
  <si>
    <t>https://podminky.urs.cz/item/CS_URS_2023_01/151101111</t>
  </si>
  <si>
    <t>28</t>
  </si>
  <si>
    <t>162201401</t>
  </si>
  <si>
    <t>Vodorovné přemístění větví stromů listnatých do 1 km D kmene přes 100 do 300 mm</t>
  </si>
  <si>
    <t>1139207253</t>
  </si>
  <si>
    <t>Vodorovné přemístění větví, kmenů nebo pařezů s naložením, složením a dopravou do 1000 m větví stromů listnatých, průměru kmene přes 100 do 300 mm</t>
  </si>
  <si>
    <t>https://podminky.urs.cz/item/CS_URS_2022_02/162201401</t>
  </si>
  <si>
    <t>29</t>
  </si>
  <si>
    <t>162201402</t>
  </si>
  <si>
    <t>Vodorovné přemístění větví stromů listnatých do 1 km D kmene přes 300 do 500 mm</t>
  </si>
  <si>
    <t>1386472116</t>
  </si>
  <si>
    <t>Vodorovné přemístění větví, kmenů nebo pařezů s naložením, složením a dopravou do 1000 m větví stromů listnatých, průměru kmene přes 300 do 500 mm</t>
  </si>
  <si>
    <t>https://podminky.urs.cz/item/CS_URS_2022_02/162201402</t>
  </si>
  <si>
    <t>30</t>
  </si>
  <si>
    <t>162201404</t>
  </si>
  <si>
    <t>Vodorovné přemístění větví stromů listnatých do 1 km D kmene přes 700 do 900 mm</t>
  </si>
  <si>
    <t>2107002703</t>
  </si>
  <si>
    <t>Vodorovné přemístění větví, kmenů nebo pařezů s naložením, složením a dopravou do 1000 m větví stromů listnatých, průměru kmene přes 700 do 900 mm</t>
  </si>
  <si>
    <t>https://podminky.urs.cz/item/CS_URS_2022_02/162201404</t>
  </si>
  <si>
    <t>31</t>
  </si>
  <si>
    <t>162201411</t>
  </si>
  <si>
    <t>Vodorovné přemístění kmenů stromů listnatých do 1 km D kmene přes 100 do 300 mm</t>
  </si>
  <si>
    <t>143261363</t>
  </si>
  <si>
    <t>Vodorovné přemístění větví, kmenů nebo pařezů s naložením, složením a dopravou do 1000 m kmenů stromů listnatých, průměru přes 100 do 300 mm</t>
  </si>
  <si>
    <t>https://podminky.urs.cz/item/CS_URS_2022_02/162201411</t>
  </si>
  <si>
    <t>32</t>
  </si>
  <si>
    <t>162201412</t>
  </si>
  <si>
    <t>Vodorovné přemístění kmenů stromů listnatých do 1 km D kmene přes 300 do 500 mm</t>
  </si>
  <si>
    <t>-2100734657</t>
  </si>
  <si>
    <t>Vodorovné přemístění větví, kmenů nebo pařezů s naložením, složením a dopravou do 1000 m kmenů stromů listnatých, průměru přes 300 do 500 mm</t>
  </si>
  <si>
    <t>https://podminky.urs.cz/item/CS_URS_2022_02/162201412</t>
  </si>
  <si>
    <t>33</t>
  </si>
  <si>
    <t>162201414</t>
  </si>
  <si>
    <t>Vodorovné přemístění kmenů stromů listnatých do 1 km D kmene přes 700 do 900 mm</t>
  </si>
  <si>
    <t>-869554410</t>
  </si>
  <si>
    <t>Vodorovné přemístění větví, kmenů nebo pařezů s naložením, složením a dopravou do 1000 m kmenů stromů listnatých, průměru přes 700 do 900 mm</t>
  </si>
  <si>
    <t>https://podminky.urs.cz/item/CS_URS_2022_02/162201414</t>
  </si>
  <si>
    <t>34</t>
  </si>
  <si>
    <t>162201421</t>
  </si>
  <si>
    <t>Vodorovné přemístění pařezů do 1 km D přes 100 do 300 mm</t>
  </si>
  <si>
    <t>186142603</t>
  </si>
  <si>
    <t>Vodorovné přemístění větví, kmenů nebo pařezů s naložením, složením a dopravou do 1000 m pařezů kmenů, průměru přes 100 do 300 mm</t>
  </si>
  <si>
    <t>https://podminky.urs.cz/item/CS_URS_2022_02/162201421</t>
  </si>
  <si>
    <t>35</t>
  </si>
  <si>
    <t>162201422</t>
  </si>
  <si>
    <t>Vodorovné přemístění pařezů do 1 km D přes 300 do 500 mm</t>
  </si>
  <si>
    <t>-701142134</t>
  </si>
  <si>
    <t>Vodorovné přemístění větví, kmenů nebo pařezů s naložením, složením a dopravou do 1000 m pařezů kmenů, průměru přes 300 do 500 mm</t>
  </si>
  <si>
    <t>https://podminky.urs.cz/item/CS_URS_2022_02/162201422</t>
  </si>
  <si>
    <t>36</t>
  </si>
  <si>
    <t>162201424</t>
  </si>
  <si>
    <t>Vodorovné přemístění pařezů do 1 km D přes 700 do 900 mm</t>
  </si>
  <si>
    <t>-1168526214</t>
  </si>
  <si>
    <t>Vodorovné přemístění větví, kmenů nebo pařezů s naložením, složením a dopravou do 1000 m pařezů kmenů, průměru přes 700 do 900 mm</t>
  </si>
  <si>
    <t>https://podminky.urs.cz/item/CS_URS_2022_02/162201424</t>
  </si>
  <si>
    <t>37</t>
  </si>
  <si>
    <t>162301501</t>
  </si>
  <si>
    <t>Vodorovné přemístění křovin do 5 km D kmene do 100 mm</t>
  </si>
  <si>
    <t>977954520</t>
  </si>
  <si>
    <t>Vodorovné přemístění smýcených křovin do průměru kmene 100 mm na vzdálenost do 5 000 m</t>
  </si>
  <si>
    <t>https://podminky.urs.cz/item/CS_URS_2022_02/162301501</t>
  </si>
  <si>
    <t>38</t>
  </si>
  <si>
    <t>162301931</t>
  </si>
  <si>
    <t>Příplatek k vodorovnému přemístění větví stromů listnatých D kmene přes 100 do 300 mm ZKD 1 km</t>
  </si>
  <si>
    <t>345435516</t>
  </si>
  <si>
    <t>Vodorovné přemístění větví, kmenů nebo pařezů s naložením, složením a dopravou Příplatek k cenám za každých dalších i započatých 1000 m přes 1000 m větví stromů listnatých, průměru kmene přes 100 do 300 mm</t>
  </si>
  <si>
    <t>https://podminky.urs.cz/item/CS_URS_2022_02/162301931</t>
  </si>
  <si>
    <t>1*5 'Přepočtené koeficientem množství</t>
  </si>
  <si>
    <t>39</t>
  </si>
  <si>
    <t>162301932</t>
  </si>
  <si>
    <t>Příplatek k vodorovnému přemístění větví stromů listnatých D kmene přes 300 do 500 mm ZKD 1 km</t>
  </si>
  <si>
    <t>1472634414</t>
  </si>
  <si>
    <t>Vodorovné přemístění větví, kmenů nebo pařezů s naložením, složením a dopravou Příplatek k cenám za každých dalších i započatých 1000 m přes 1000 m větví stromů listnatých, průměru kmene přes 300 do 500 mm</t>
  </si>
  <si>
    <t>https://podminky.urs.cz/item/CS_URS_2022_02/162301932</t>
  </si>
  <si>
    <t>3*5 'Přepočtené koeficientem množství</t>
  </si>
  <si>
    <t>40</t>
  </si>
  <si>
    <t>162301934</t>
  </si>
  <si>
    <t>Příplatek k vodorovnému přemístění větví stromů listnatých D kmene přes 700 do 900 mm ZKD 1 km</t>
  </si>
  <si>
    <t>-938577620</t>
  </si>
  <si>
    <t>Vodorovné přemístění větví, kmenů nebo pařezů s naložením, složením a dopravou Příplatek k cenám za každých dalších i započatých 1000 m přes 1000 m větví stromů listnatých, průměru kmene přes 700 do 900 mm</t>
  </si>
  <si>
    <t>https://podminky.urs.cz/item/CS_URS_2022_02/162301934</t>
  </si>
  <si>
    <t>41</t>
  </si>
  <si>
    <t>162301951</t>
  </si>
  <si>
    <t>Příplatek k vodorovnému přemístění kmenů stromů listnatých D kmene přes 100 do 300 mm ZKD 1 km</t>
  </si>
  <si>
    <t>-625035874</t>
  </si>
  <si>
    <t>Vodorovné přemístění větví, kmenů nebo pařezů s naložením, složením a dopravou Příplatek k cenám za každých dalších i započatých 1000 m přes 1000 m kmenů stromů listnatých, o průměru přes 100 do 300 mm</t>
  </si>
  <si>
    <t>https://podminky.urs.cz/item/CS_URS_2022_02/162301951</t>
  </si>
  <si>
    <t>42</t>
  </si>
  <si>
    <t>162301952</t>
  </si>
  <si>
    <t>Příplatek k vodorovnému přemístění kmenů stromů listnatých D kmene přes 300 do 500 mm ZKD 1 km</t>
  </si>
  <si>
    <t>415336758</t>
  </si>
  <si>
    <t>Vodorovné přemístění větví, kmenů nebo pařezů s naložením, složením a dopravou Příplatek k cenám za každých dalších i započatých 1000 m přes 1000 m kmenů stromů listnatých, o průměru přes 300 do 500 mm</t>
  </si>
  <si>
    <t>https://podminky.urs.cz/item/CS_URS_2022_02/162301952</t>
  </si>
  <si>
    <t>43</t>
  </si>
  <si>
    <t>162301954</t>
  </si>
  <si>
    <t>Příplatek k vodorovnému přemístění kmenů stromů listnatých D kmene přes 700 do 900 mm ZKD 1 km</t>
  </si>
  <si>
    <t>-315890025</t>
  </si>
  <si>
    <t>Vodorovné přemístění větví, kmenů nebo pařezů s naložením, složením a dopravou Příplatek k cenám za každých dalších i započatých 1000 m přes 1000 m kmenů stromů listnatých, o průměru přes 700 do 900 mm</t>
  </si>
  <si>
    <t>https://podminky.urs.cz/item/CS_URS_2022_02/162301954</t>
  </si>
  <si>
    <t>44</t>
  </si>
  <si>
    <t>162301971</t>
  </si>
  <si>
    <t>Příplatek k vodorovnému přemístění pařezů D přes 100 do 300 mm ZKD 1 km</t>
  </si>
  <si>
    <t>-862192948</t>
  </si>
  <si>
    <t>Vodorovné přemístění větví, kmenů nebo pařezů s naložením, složením a dopravou Příplatek k cenám za každých dalších i započatých 1000 m přes 1000 m pařezů kmenů, průměru přes 100 do 300 mm</t>
  </si>
  <si>
    <t>https://podminky.urs.cz/item/CS_URS_2022_02/162301971</t>
  </si>
  <si>
    <t>45</t>
  </si>
  <si>
    <t>162301972</t>
  </si>
  <si>
    <t>Příplatek k vodorovnému přemístění pařezů D přes 300 do 500 mm ZKD 1 km</t>
  </si>
  <si>
    <t>-1614560203</t>
  </si>
  <si>
    <t>Vodorovné přemístění větví, kmenů nebo pařezů s naložením, složením a dopravou Příplatek k cenám za každých dalších i započatých 1000 m přes 1000 m pařezů kmenů, průměru přes 300 do 500 mm</t>
  </si>
  <si>
    <t>https://podminky.urs.cz/item/CS_URS_2022_02/162301972</t>
  </si>
  <si>
    <t>46</t>
  </si>
  <si>
    <t>162301974</t>
  </si>
  <si>
    <t>Příplatek k vodorovnému přemístění pařezů D přes 700 do 900 mm ZKD 1 km</t>
  </si>
  <si>
    <t>6438714</t>
  </si>
  <si>
    <t>Vodorovné přemístění větví, kmenů nebo pařezů s naložením, složením a dopravou Příplatek k cenám za každých dalších i započatých 1000 m přes 1000 m pařezů kmenů, průměru přes 700 do 900 mm</t>
  </si>
  <si>
    <t>https://podminky.urs.cz/item/CS_URS_2022_02/162301974</t>
  </si>
  <si>
    <t>47</t>
  </si>
  <si>
    <t>162301981</t>
  </si>
  <si>
    <t>Příplatek k vodorovnému přemístění křovin D kmene do 100 mm ZKD 1 km</t>
  </si>
  <si>
    <t>-862572884</t>
  </si>
  <si>
    <t>Vodorovné přemístění smýcených křovin Příplatek k ceně za každých dalších i započatých 1 000 m</t>
  </si>
  <si>
    <t>https://podminky.urs.cz/item/CS_URS_2022_02/162301981</t>
  </si>
  <si>
    <t>48</t>
  </si>
  <si>
    <t>162651112</t>
  </si>
  <si>
    <t>Vodorovné přemístění přes 4 000 do 5000 m výkopku/sypaniny z horniny třídy těžitelnosti I skupiny 1 až 3</t>
  </si>
  <si>
    <t>30820768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</si>
  <si>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</si>
  <si>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https://podminky.urs.cz/item/CS_URS_2023_01/162651112</t>
  </si>
  <si>
    <t>161,263*2</t>
  </si>
  <si>
    <t>-227,096</t>
  </si>
  <si>
    <t>49</t>
  </si>
  <si>
    <t>171201231</t>
  </si>
  <si>
    <t>Poplatek za uložení zeminy a kamení na recyklační skládce (skládkovné) kód odpadu 17 05 04</t>
  </si>
  <si>
    <t>t</t>
  </si>
  <si>
    <t>1204220324</t>
  </si>
  <si>
    <t>Poplatek za uložení stavebního odpadu na recyklační skládce (skládkovné) zeminy a kamení zatříděného do Katalogu odpadů pod kódem 17 05 04</t>
  </si>
  <si>
    <t>https://podminky.urs.cz/item/CS_URS_2023_01/171201231</t>
  </si>
  <si>
    <t>95,43</t>
  </si>
  <si>
    <t>95,43*2 'Přepočtené koeficientem množství</t>
  </si>
  <si>
    <t>50</t>
  </si>
  <si>
    <t>174101101</t>
  </si>
  <si>
    <t>Zásyp jam, šachet rýh nebo kolem objektů sypaninou se zhutněním</t>
  </si>
  <si>
    <t>-1677142480</t>
  </si>
  <si>
    <t>Zásyp sypaninou z jakékoliv horniny strojně s uložením výkopku ve vrstvách se zhutněním jam, šachet, rýh nebo kolem objektů v těchto vykopávkách</t>
  </si>
  <si>
    <t>https://podminky.urs.cz/item/CS_URS_2023_01/174101101</t>
  </si>
  <si>
    <t xml:space="preserve">Poznámka k souboru cen:
1. Ceny nelze použít pro zásyp rýh pro drenážní trativody pro lesnicko-technické meliorace a zemědělské. Zásyp těchto rýh se oceňuje cenami souboru cen 174 Zásyp rýh pro drény. 2. V cenách je započteno přemístění sypaniny ze vzdálenosti 10 m od kraje výkopu nebo zasypávaného prostoru, měřeno k těžišti skládky. 3. Objem zásypu je rozdíl objemu výkopu a objemu do něho vestavěných konstrukcí nebo uložených vedení i s jejich obklady a podklady. Objem potrubí do DN 180, příp. i s obalem, se od objemu zásypu neodečítá. Pro stanovení objemu zásypu se od objemu výkopu odečítá i objem obsypu potrubí oceňovaný cenami souboru cen 175 Obsyp potrubí, přichází-li v úvahu . 4. Odklizení zbylého výkopku po provedení zásypu zářezů se šikmými stěnami pro podzemní vedení nebo zásypu jam a rýh pro podzemní vedení se oceňuje cenami souboru cen 167 Nakládání výkopku nebo sypaniny a 162 Vodorovné přemístění výkopku. 5. Rozprostření zbylého výkopku podél výkopu a nad výkopem po provedení zásypů zářezů se šikmými stěnami pro podzemní vedení nebo zásypu jam a rýh pro podzemní vedení se oceňuje cenami souborů cen 171 Uložení sypaniny do násypů. 6. V cenách nejsou zahrnuty náklady na prohození sypaniny, tyto náklady se oceňují cenou 17411-1109 Příplatek za prohození sypaniny. </t>
  </si>
  <si>
    <t>-45,71*1,2*0,6</t>
  </si>
  <si>
    <t>-69,04*1,2*0,5</t>
  </si>
  <si>
    <t>-12,75*1,2*0,55</t>
  </si>
  <si>
    <t>-(PI*0,62*0,62*2,1)*5</t>
  </si>
  <si>
    <t>51</t>
  </si>
  <si>
    <t>175151101</t>
  </si>
  <si>
    <t>Obsypání potrubí strojně sypaninou bez prohození, uloženou do 3 m</t>
  </si>
  <si>
    <t>-866098301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</si>
  <si>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</si>
  <si>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https://podminky.urs.cz/item/CS_URS_2023_01/175151101</t>
  </si>
  <si>
    <t xml:space="preserve">Poznámka k souboru cen:
1. Objem obsypu na 1 m délky potrubí se rovná šířce dna výkopu násobené součtem vnějšího průměru potrubí příp. i s obalem a projektované tloušťky obsypu nad, případně i pod potrubím. Pro odečítání objemu potrubí se započítávají všechny vestavěné konstrukce nebo uložené vedení i s jejich obklady a podklady (tento objem se nazývá objemem horniny vytlačené konstrukcí). 2. Míru zhutnění předepisuje projekt. 3. V cenách nejsou zahrnuty náklady na nakupovanou sypaninu. Tato se oceňuje ve specifikaci. 4. V cenách nejsou zahrnuty náklady na prohození sypaniny, tyto náklady se oceňují položkou 17511-1109 Příplatek za prohození sypaniny. </t>
  </si>
  <si>
    <t>45,71*1,2*0,6</t>
  </si>
  <si>
    <t>69,04*1,2*0,5</t>
  </si>
  <si>
    <t>12,75*1,2*0,55</t>
  </si>
  <si>
    <t>-(PI*0,16*0,16*45,71)</t>
  </si>
  <si>
    <t>-(PI*0,1*0,1*69,04)</t>
  </si>
  <si>
    <t>-(PI*0,13*0,13*12,75)</t>
  </si>
  <si>
    <t>52</t>
  </si>
  <si>
    <t>M</t>
  </si>
  <si>
    <t>58337303</t>
  </si>
  <si>
    <t>štěrkopísek frakce 0/8</t>
  </si>
  <si>
    <t>-433746250</t>
  </si>
  <si>
    <t>76,228*2 'Přepočtené koeficientem množství</t>
  </si>
  <si>
    <t>53</t>
  </si>
  <si>
    <t>181351103</t>
  </si>
  <si>
    <t>Rozprostření ornice tl vrstvy do 200 mm pl přes 100 do 500 m2 v rovině nebo ve svahu do 1:5 strojně</t>
  </si>
  <si>
    <t>-897401937</t>
  </si>
  <si>
    <t>Rozprostření a urovnání ornice v rovině nebo ve svahu sklonu do 1:5 strojně při souvislé ploše přes 100 do 500 m2, tl. vrstvy do 200 mm</t>
  </si>
  <si>
    <t>https://podminky.urs.cz/item/CS_URS_2023_01/181351103</t>
  </si>
  <si>
    <t>54</t>
  </si>
  <si>
    <t>181411131</t>
  </si>
  <si>
    <t>Založení parkového trávníku výsevem pl do 1000 m2 v rovině a ve svahu do 1:5</t>
  </si>
  <si>
    <t>1829000929</t>
  </si>
  <si>
    <t>Založení trávníku na půdě předem připravené plochy do 1000 m2 výsevem včetně utažení parkového v rovině nebo na svahu do 1:5</t>
  </si>
  <si>
    <t>https://podminky.urs.cz/item/CS_URS_2023_01/181411131</t>
  </si>
  <si>
    <t>55</t>
  </si>
  <si>
    <t>00572410</t>
  </si>
  <si>
    <t>osivo směs travní parková</t>
  </si>
  <si>
    <t>kg</t>
  </si>
  <si>
    <t>511621440</t>
  </si>
  <si>
    <t>250*0,02 'Přepočtené koeficientem množství</t>
  </si>
  <si>
    <t>56</t>
  </si>
  <si>
    <t>181951111</t>
  </si>
  <si>
    <t>Úprava pláně v hornině třídy těžitelnosti I skupiny 1 až 3 bez zhutnění strojně</t>
  </si>
  <si>
    <t>-759170866</t>
  </si>
  <si>
    <t>Úprava pláně vyrovnáním výškových rozdílů strojně v hornině třídy těžitelnosti I, skupiny 1 až 3 bez zhutnění</t>
  </si>
  <si>
    <t>https://podminky.urs.cz/item/CS_URS_2023_01/181951111</t>
  </si>
  <si>
    <t>57</t>
  </si>
  <si>
    <t>181951112</t>
  </si>
  <si>
    <t>Úprava pláně v hornině třídy těžitelnosti I skupiny 1 až 3 se zhutněním strojně</t>
  </si>
  <si>
    <t>836246515</t>
  </si>
  <si>
    <t>Úprava pláně vyrovnáním výškových rozdílů strojně v hornině třídy těžitelnosti I, skupiny 1 až 3 se zhutněním</t>
  </si>
  <si>
    <t>https://podminky.urs.cz/item/CS_URS_2023_01/181951112</t>
  </si>
  <si>
    <t>Vodorovné konstrukce</t>
  </si>
  <si>
    <t>58</t>
  </si>
  <si>
    <t>451572111</t>
  </si>
  <si>
    <t>Lože pod potrubí otevřený výkop z kameniva drobného těženého</t>
  </si>
  <si>
    <t>-1649798823</t>
  </si>
  <si>
    <t>Lože pod potrubí, stoky a drobné objekty v otevřeném výkopu z kameniva drobného těženého 0 až 4 mm</t>
  </si>
  <si>
    <t>https://podminky.urs.cz/item/CS_URS_2023_01/451572111</t>
  </si>
  <si>
    <t xml:space="preserve">Poznámka k souboru cen:
1. Ceny -1111 a -1192 lze použít i pro zřízení sběrných vrstev nad drenážními trubkami. 2. V cenách -5111 a -1192 jsou započteny i náklady na prohození výkopku získaného při zemních pracích. </t>
  </si>
  <si>
    <t>(114,75+12,75)*1,2*0,1</t>
  </si>
  <si>
    <t>59</t>
  </si>
  <si>
    <t>452386121</t>
  </si>
  <si>
    <t>Vyrovnávací prstence z betonu prostého tř. C 25/30 v přes 100 do 200 mm</t>
  </si>
  <si>
    <t>-1981710715</t>
  </si>
  <si>
    <t>Podkladní a vyrovnávací konstrukce z betonu vyrovnávací prstence z prostého betonu tř. C 25/30 pod poklopy a mříže, výšky přes 100 do 200 mm</t>
  </si>
  <si>
    <t>https://podminky.urs.cz/item/CS_URS_2023_01/452386121</t>
  </si>
  <si>
    <t>Komunikace pozemní</t>
  </si>
  <si>
    <t>60</t>
  </si>
  <si>
    <t>566901233</t>
  </si>
  <si>
    <t>Vyspravení podkladu po překopech inženýrských sítí plochy přes 15 m2 štěrkodrtí tl. 200 mm</t>
  </si>
  <si>
    <t>1965403150</t>
  </si>
  <si>
    <t>Vyspravení podkladu po překopech inženýrských sítí plochy přes 15 m2 s rozprostřením a zhutněním štěrkodrtí tl. 200 mm</t>
  </si>
  <si>
    <t>https://podminky.urs.cz/item/CS_URS_2023_01/566901233</t>
  </si>
  <si>
    <t>61</t>
  </si>
  <si>
    <t>566901261</t>
  </si>
  <si>
    <t>Vyspravení podkladu po překopech inženýrských sítí plochy přes 15 m2 obalovaným kamenivem ACP (OK) tl. 100 mm</t>
  </si>
  <si>
    <t>1110564080</t>
  </si>
  <si>
    <t>Vyspravení podkladu po překopech inženýrských sítí plochy přes 15 m2 s rozprostřením a zhutněním obalovaným kamenivem ACP (OK) tl. 100 mm</t>
  </si>
  <si>
    <t>https://podminky.urs.cz/item/CS_URS_2023_01/566901261</t>
  </si>
  <si>
    <t>62</t>
  </si>
  <si>
    <t>572340112</t>
  </si>
  <si>
    <t>Vyspravení krytu komunikací po překopech pl do 15 m2 asfaltovým betonem ACO (AB) tl přes 50 do 70 mm</t>
  </si>
  <si>
    <t>-715053717</t>
  </si>
  <si>
    <t>Vyspravení krytu komunikací po překopech inženýrských sítí plochy do 15 m2 asfaltovým betonem ACO (AB), po zhutnění tl. přes 50 do 70 mm</t>
  </si>
  <si>
    <t>https://podminky.urs.cz/item/CS_URS_2023_01/572340112</t>
  </si>
  <si>
    <t>63</t>
  </si>
  <si>
    <t>596212210</t>
  </si>
  <si>
    <t>Kladení zámkové dlažby pozemních komunikací ručně tl 80 mm skupiny A pl do 50 m2</t>
  </si>
  <si>
    <t>591057969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</si>
  <si>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</si>
  <si>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https://podminky.urs.cz/item/CS_URS_2023_01/596212210</t>
  </si>
  <si>
    <t>Trubní vedení</t>
  </si>
  <si>
    <t>64</t>
  </si>
  <si>
    <t>837362221</t>
  </si>
  <si>
    <t>Montáž kameninových tvarovek jednoosých s integrovaným těsněním otevřený výkop DN 250</t>
  </si>
  <si>
    <t>-197895487</t>
  </si>
  <si>
    <t>Montáž kameninových tvarovek na potrubí z trub kameninových v otevřeném výkopu s integrovaným těsněním jednoosých DN 250</t>
  </si>
  <si>
    <t>https://podminky.urs.cz/item/CS_URS_2023_01/837362221</t>
  </si>
  <si>
    <t>65</t>
  </si>
  <si>
    <t>28611532</t>
  </si>
  <si>
    <t>přechod kanalizační KG kamenina-plast DN 250</t>
  </si>
  <si>
    <t>54315644</t>
  </si>
  <si>
    <t>1*1,015 'Přepočtené koeficientem množství</t>
  </si>
  <si>
    <t>66</t>
  </si>
  <si>
    <t>28611544</t>
  </si>
  <si>
    <t>přechod kanalizační PVC na kameninové hrdlo DN 250</t>
  </si>
  <si>
    <t>1150603366</t>
  </si>
  <si>
    <t>67</t>
  </si>
  <si>
    <t>837365121</t>
  </si>
  <si>
    <t>Výsek a montáž kameninové odbočné tvarovky DN 250</t>
  </si>
  <si>
    <t>1142637839</t>
  </si>
  <si>
    <t>Výsek a montáž kameninové odbočné tvarovky na kameninovém potrubí DN 250</t>
  </si>
  <si>
    <t>https://podminky.urs.cz/item/CS_URS_2023_01/837365121</t>
  </si>
  <si>
    <t>68</t>
  </si>
  <si>
    <t>871355221</t>
  </si>
  <si>
    <t>Kanalizační potrubí z tvrdého PVC jednovrstvé tuhost třídy SN8 DN 200</t>
  </si>
  <si>
    <t>2030756289</t>
  </si>
  <si>
    <t>Kanalizační potrubí z tvrdého PVC v otevřeném výkopu ve sklonu do 20 %, hladkého plnostěnného jednovrstvého, tuhost třídy SN 8 DN 200</t>
  </si>
  <si>
    <t>https://podminky.urs.cz/item/CS_URS_2023_01/871355221</t>
  </si>
  <si>
    <t>69</t>
  </si>
  <si>
    <t>871365221</t>
  </si>
  <si>
    <t>Kanalizační potrubí z tvrdého PVC jednovrstvé tuhost třídy SN8 DN 250</t>
  </si>
  <si>
    <t>-1135070913</t>
  </si>
  <si>
    <t>Kanalizační potrubí z tvrdého PVC v otevřeném výkopu ve sklonu do 20 %, hladkého plnostěnného jednovrstvého, tuhost třídy SN 8 DN 250</t>
  </si>
  <si>
    <t>https://podminky.urs.cz/item/CS_URS_2023_01/871365221</t>
  </si>
  <si>
    <t>12,76+4</t>
  </si>
  <si>
    <t>70</t>
  </si>
  <si>
    <t>871370410</t>
  </si>
  <si>
    <t>Montáž kanalizačního potrubí korugovaného SN 10 z polypropylenu DN 300</t>
  </si>
  <si>
    <t>-558475535</t>
  </si>
  <si>
    <t>Montáž kanalizačního potrubí z plastů z polypropylenu PP korugovaného nebo žebrovaného SN 10 DN 300</t>
  </si>
  <si>
    <t>https://podminky.urs.cz/item/CS_URS_2023_01/871370410</t>
  </si>
  <si>
    <t>45,71</t>
  </si>
  <si>
    <t>71</t>
  </si>
  <si>
    <t>28614153</t>
  </si>
  <si>
    <t>trubka kanalizační PP korugovaná DN 300x6000mm s hrdlem SN10</t>
  </si>
  <si>
    <t>1867289898</t>
  </si>
  <si>
    <t>45,71*1,015 'Přepočtené koeficientem množství</t>
  </si>
  <si>
    <t>72</t>
  </si>
  <si>
    <t>877360430</t>
  </si>
  <si>
    <t>Montáž spojek na kanalizačním potrubí z PP trub korugovaných DN 250</t>
  </si>
  <si>
    <t>379727384</t>
  </si>
  <si>
    <t>Montáž tvarovek na kanalizačním plastovém potrubí z polypropylenu PP korugovaného nebo žebrovaného spojek, redukcí nebo navrtávacích sedel DN 250</t>
  </si>
  <si>
    <t>https://podminky.urs.cz/item/CS_URS_2023_01/877360430</t>
  </si>
  <si>
    <t>73</t>
  </si>
  <si>
    <t>42283112</t>
  </si>
  <si>
    <t>klapka zpětná DN 250</t>
  </si>
  <si>
    <t>1024120859</t>
  </si>
  <si>
    <t>klapka zpětná DN 250 s aretací</t>
  </si>
  <si>
    <t>74</t>
  </si>
  <si>
    <t>877375121</t>
  </si>
  <si>
    <t>Výřez a montáž tvarovek odbočných na potrubí z kanalizačních trub z PVC DN 300</t>
  </si>
  <si>
    <t>1442184409</t>
  </si>
  <si>
    <t>Výřez a montáž odbočné tvarovky na potrubí z trub z tvrdého PVC DN 300</t>
  </si>
  <si>
    <t>https://podminky.urs.cz/item/CS_URS_2023_01/877375121</t>
  </si>
  <si>
    <t>75</t>
  </si>
  <si>
    <t>28617422</t>
  </si>
  <si>
    <t>spojka přesuvná kanalizace PP korugované DN 250</t>
  </si>
  <si>
    <t>-567839692</t>
  </si>
  <si>
    <t>76</t>
  </si>
  <si>
    <t>892352121</t>
  </si>
  <si>
    <t>Tlaková zkouška vzduchem potrubí DN 200 těsnícím vakem ucpávkovým</t>
  </si>
  <si>
    <t>úsek</t>
  </si>
  <si>
    <t>-2087631262</t>
  </si>
  <si>
    <t>Tlakové zkoušky vzduchem těsnícími vaky ucpávkovými DN 200</t>
  </si>
  <si>
    <t>https://podminky.urs.cz/item/CS_URS_2023_01/892352121</t>
  </si>
  <si>
    <t>77</t>
  </si>
  <si>
    <t>892362121</t>
  </si>
  <si>
    <t>Tlaková zkouška vzduchem potrubí DN 250 těsnícím vakem ucpávkovým</t>
  </si>
  <si>
    <t>-1705428079</t>
  </si>
  <si>
    <t>Tlakové zkoušky vzduchem těsnícími vaky ucpávkovými DN 250</t>
  </si>
  <si>
    <t>https://podminky.urs.cz/item/CS_URS_2023_01/892362121</t>
  </si>
  <si>
    <t>78</t>
  </si>
  <si>
    <t>892372121</t>
  </si>
  <si>
    <t>Tlaková zkouška vzduchem potrubí DN 300 těsnícím vakem ucpávkovým</t>
  </si>
  <si>
    <t>-2052824099</t>
  </si>
  <si>
    <t>Tlakové zkoušky vzduchem těsnícími vaky ucpávkovými DN 300</t>
  </si>
  <si>
    <t>https://podminky.urs.cz/item/CS_URS_2023_01/892372121</t>
  </si>
  <si>
    <t>79</t>
  </si>
  <si>
    <t>89377R</t>
  </si>
  <si>
    <t>Výřez a napojení do šachty</t>
  </si>
  <si>
    <t>1907916472</t>
  </si>
  <si>
    <t>P</t>
  </si>
  <si>
    <t>Poznámka k položce:
napojení stávajících potrubí</t>
  </si>
  <si>
    <t>80</t>
  </si>
  <si>
    <t>894411311</t>
  </si>
  <si>
    <t>Osazení betonových nebo železobetonových dílců pro šachty skruží rovných</t>
  </si>
  <si>
    <t>-689947898</t>
  </si>
  <si>
    <t>https://podminky.urs.cz/item/CS_URS_2023_01/894411311</t>
  </si>
  <si>
    <t>81</t>
  </si>
  <si>
    <t>59224067</t>
  </si>
  <si>
    <t>skruž betonová DN 1000x500, 100x50x12cm</t>
  </si>
  <si>
    <t>351893645</t>
  </si>
  <si>
    <t>82</t>
  </si>
  <si>
    <t>59224066</t>
  </si>
  <si>
    <t>skruž betonová DN 1000x250 PS, 100x25x12cm</t>
  </si>
  <si>
    <t>-292378342</t>
  </si>
  <si>
    <t>83</t>
  </si>
  <si>
    <t>59224069</t>
  </si>
  <si>
    <t>skruž betonová DN 1000x1000, 100x100x12cm</t>
  </si>
  <si>
    <t>-929753947</t>
  </si>
  <si>
    <t>84</t>
  </si>
  <si>
    <t>59224348</t>
  </si>
  <si>
    <t>těsnění elastomerové pro spojení šachetních dílů DN 1000</t>
  </si>
  <si>
    <t>864834359</t>
  </si>
  <si>
    <t>85</t>
  </si>
  <si>
    <t>894412411</t>
  </si>
  <si>
    <t>Osazení betonových nebo železobetonových dílců pro šachty skruží přechodových</t>
  </si>
  <si>
    <t>995340105</t>
  </si>
  <si>
    <t>https://podminky.urs.cz/item/CS_URS_2023_01/894412411</t>
  </si>
  <si>
    <t>86</t>
  </si>
  <si>
    <t>59224168</t>
  </si>
  <si>
    <t>skruž betonová přechodová 62,5/100x60x12cm, stupadla poplastovaná kapsová</t>
  </si>
  <si>
    <t>1481942530</t>
  </si>
  <si>
    <t>87</t>
  </si>
  <si>
    <t>894414111</t>
  </si>
  <si>
    <t>Osazení betonových nebo železobetonových dílců pro šachty skruží základových (dno)</t>
  </si>
  <si>
    <t>2103970592</t>
  </si>
  <si>
    <t>https://podminky.urs.cz/item/CS_URS_2023_01/894414111</t>
  </si>
  <si>
    <t>88</t>
  </si>
  <si>
    <t>59224061</t>
  </si>
  <si>
    <t>dno betonové šachtové kulaté DN 1000x600, 100x75x15cm</t>
  </si>
  <si>
    <t>-1246373288</t>
  </si>
  <si>
    <t>89</t>
  </si>
  <si>
    <t>899102112</t>
  </si>
  <si>
    <t>Osazení poklopů litinových nebo ocelových včetně rámů pro třídu zatížení A15, A50</t>
  </si>
  <si>
    <t>1395594581</t>
  </si>
  <si>
    <t>Osazení poklopů litinových a ocelových včetně rámů pro třídu zatížení A15, A50</t>
  </si>
  <si>
    <t>https://podminky.urs.cz/item/CS_URS_2023_01/899102112</t>
  </si>
  <si>
    <t>90</t>
  </si>
  <si>
    <t>28661932</t>
  </si>
  <si>
    <t>poklop šachtový litinový DN 600 pro třídu zatížení A15</t>
  </si>
  <si>
    <t>1349553944</t>
  </si>
  <si>
    <t>91</t>
  </si>
  <si>
    <t>899104112</t>
  </si>
  <si>
    <t>Osazení poklopů litinových nebo ocelových včetně rámů pro třídu zatížení D400, E600</t>
  </si>
  <si>
    <t>-803024984</t>
  </si>
  <si>
    <t>Osazení poklopů litinových a ocelových včetně rámů pro třídu zatížení D400, E600</t>
  </si>
  <si>
    <t>https://podminky.urs.cz/item/CS_URS_2023_01/899104112</t>
  </si>
  <si>
    <t>92</t>
  </si>
  <si>
    <t>59224661</t>
  </si>
  <si>
    <t>poklop šachtový betonová výplň+litina 785(610)x160mm, s odvětráním</t>
  </si>
  <si>
    <t>1654693199</t>
  </si>
  <si>
    <t>Ostatní konstrukce a práce, bourání</t>
  </si>
  <si>
    <t>93</t>
  </si>
  <si>
    <t>919112213</t>
  </si>
  <si>
    <t>Řezání spár pro vytvoření komůrky š 10 mm hl 25 mm pro těsnící zálivku v živičném krytu</t>
  </si>
  <si>
    <t>1176014724</t>
  </si>
  <si>
    <t>Řezání dilatačních spár v živičném krytu vytvoření komůrky pro těsnící zálivku šířky 10 mm, hloubky 25 mm</t>
  </si>
  <si>
    <t>https://podminky.urs.cz/item/CS_URS_2023_01/919112213</t>
  </si>
  <si>
    <t>94</t>
  </si>
  <si>
    <t>919121112</t>
  </si>
  <si>
    <t>Těsnění spár zálivkou za studena pro komůrky š 10 mm hl 25 mm s těsnicím profilem</t>
  </si>
  <si>
    <t>-985010422</t>
  </si>
  <si>
    <t>Utěsnění dilatačních spár zálivkou za studena v cementobetonovém nebo živičném krytu včetně adhezního nátěru s těsnicím profilem pod zálivkou, pro komůrky šířky 10 mm, hloubky 25 mm</t>
  </si>
  <si>
    <t>https://podminky.urs.cz/item/CS_URS_2023_01/919121112</t>
  </si>
  <si>
    <t>95</t>
  </si>
  <si>
    <t>919735112</t>
  </si>
  <si>
    <t>Řezání stávajícího živičného krytu hl přes 50 do 100 mm</t>
  </si>
  <si>
    <t>-1873554997</t>
  </si>
  <si>
    <t>Řezání stávajícího živičného krytu nebo podkladu hloubky přes 50 do 100 mm</t>
  </si>
  <si>
    <t>https://podminky.urs.cz/item/CS_URS_2023_01/919735112</t>
  </si>
  <si>
    <t>38*2+2+4</t>
  </si>
  <si>
    <t>96</t>
  </si>
  <si>
    <t>979024442</t>
  </si>
  <si>
    <t>Očištění vybouraných obrubníků a krajníků chodníkových</t>
  </si>
  <si>
    <t>-2146928240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</si>
  <si>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chodníkových</t>
  </si>
  <si>
    <t>https://podminky.urs.cz/item/CS_URS_2023_01/979024442</t>
  </si>
  <si>
    <t>97</t>
  </si>
  <si>
    <t>979054451</t>
  </si>
  <si>
    <t>Očištění vybouraných zámkových dlaždic s původním spárováním z kameniva těženého</t>
  </si>
  <si>
    <t>488678334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</si>
  <si>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</si>
  <si>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https://podminky.urs.cz/item/CS_URS_2023_01/979054451</t>
  </si>
  <si>
    <t>998</t>
  </si>
  <si>
    <t>Přesun hmot</t>
  </si>
  <si>
    <t>98</t>
  </si>
  <si>
    <t>998276101</t>
  </si>
  <si>
    <t>Přesun hmot pro trubní vedení z trub z plastických hmot otevřený výkop</t>
  </si>
  <si>
    <t>428371499</t>
  </si>
  <si>
    <t>Přesun hmot pro trubní vedení hloubené z trub z plastických hmot nebo sklolaminátových pro vodovody nebo kanalizace v otevřeném výkopu dopravní vzdálenost do 15 m</t>
  </si>
  <si>
    <t>https://podminky.urs.cz/item/CS_URS_2023_01/998276101</t>
  </si>
  <si>
    <t xml:space="preserve">Poznámka k souboru cen:
1. Položky přesunu hmot nelze užít pro zeminu, sypaniny, štěrkopísek, kamenivo ap. Případná manipulace s tímto materiálem se oceňuje souborem cen 162 2.-.... Vodorovné přemístění výkopku nebo sypaniny katalogu 800-1 Zemní práce. </t>
  </si>
  <si>
    <t>VRN</t>
  </si>
  <si>
    <t>Vedlejší rozpočtové náklady</t>
  </si>
  <si>
    <t>VRN1</t>
  </si>
  <si>
    <t>Průzkumné, geodetické a projektové práce</t>
  </si>
  <si>
    <t>99</t>
  </si>
  <si>
    <t>012103000</t>
  </si>
  <si>
    <t>Geodetické práce před výstavbou</t>
  </si>
  <si>
    <t>soubor</t>
  </si>
  <si>
    <t>1024</t>
  </si>
  <si>
    <t>1735123628</t>
  </si>
  <si>
    <t>https://podminky.urs.cz/item/CS_URS_2023_01/012103000</t>
  </si>
  <si>
    <t>100</t>
  </si>
  <si>
    <t>012303000</t>
  </si>
  <si>
    <t>Geodetické práce po výstavbě</t>
  </si>
  <si>
    <t>-992064392</t>
  </si>
  <si>
    <t>https://podminky.urs.cz/item/CS_URS_2023_01/012303000</t>
  </si>
  <si>
    <t>VRN3</t>
  </si>
  <si>
    <t>Zařízení staveniště</t>
  </si>
  <si>
    <t>101</t>
  </si>
  <si>
    <t>032903000</t>
  </si>
  <si>
    <t>Náklady na provoz a údržbu vybavení staveniště</t>
  </si>
  <si>
    <t>-554667825</t>
  </si>
  <si>
    <t>https://podminky.urs.cz/item/CS_URS_2023_01/032903000</t>
  </si>
  <si>
    <t>VRN7</t>
  </si>
  <si>
    <t>Provozní vlivy</t>
  </si>
  <si>
    <t>102</t>
  </si>
  <si>
    <t>072103011</t>
  </si>
  <si>
    <t xml:space="preserve">Zajištění DIO komunikace II. a III. třídy </t>
  </si>
  <si>
    <t>-1432248928</t>
  </si>
  <si>
    <t xml:space="preserve">Zajištění DIO komunikace II. a III. třídy
</t>
  </si>
  <si>
    <t>https://podminky.urs.cz/item/CS_URS_2023_01/072103011</t>
  </si>
  <si>
    <t>103</t>
  </si>
  <si>
    <t>075603000</t>
  </si>
  <si>
    <t>Jiná ochranná pásma - zajištění vytyčení a ochrany IS</t>
  </si>
  <si>
    <t>-698409316</t>
  </si>
  <si>
    <t>https://podminky.urs.cz/item/CS_URS_2023_01/075603000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</si>
</sst>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6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211101" TargetMode="External" /><Relationship Id="rId2" Type="http://schemas.openxmlformats.org/officeDocument/2006/relationships/hyperlink" Target="https://podminky.urs.cz/item/CS_URS_2022_02/111211231" TargetMode="External" /><Relationship Id="rId3" Type="http://schemas.openxmlformats.org/officeDocument/2006/relationships/hyperlink" Target="https://podminky.urs.cz/item/CS_URS_2022_02/111211232" TargetMode="External" /><Relationship Id="rId4" Type="http://schemas.openxmlformats.org/officeDocument/2006/relationships/hyperlink" Target="https://podminky.urs.cz/item/CS_URS_2022_02/112101101" TargetMode="External" /><Relationship Id="rId5" Type="http://schemas.openxmlformats.org/officeDocument/2006/relationships/hyperlink" Target="https://podminky.urs.cz/item/CS_URS_2022_02/112101102" TargetMode="External" /><Relationship Id="rId6" Type="http://schemas.openxmlformats.org/officeDocument/2006/relationships/hyperlink" Target="https://podminky.urs.cz/item/CS_URS_2022_02/112101104" TargetMode="External" /><Relationship Id="rId7" Type="http://schemas.openxmlformats.org/officeDocument/2006/relationships/hyperlink" Target="https://podminky.urs.cz/item/CS_URS_2022_02/112251101" TargetMode="External" /><Relationship Id="rId8" Type="http://schemas.openxmlformats.org/officeDocument/2006/relationships/hyperlink" Target="https://podminky.urs.cz/item/CS_URS_2022_02/112251102" TargetMode="External" /><Relationship Id="rId9" Type="http://schemas.openxmlformats.org/officeDocument/2006/relationships/hyperlink" Target="https://podminky.urs.cz/item/CS_URS_2022_02/112251104" TargetMode="External" /><Relationship Id="rId10" Type="http://schemas.openxmlformats.org/officeDocument/2006/relationships/hyperlink" Target="https://podminky.urs.cz/item/CS_URS_2023_01/113106171" TargetMode="External" /><Relationship Id="rId11" Type="http://schemas.openxmlformats.org/officeDocument/2006/relationships/hyperlink" Target="https://podminky.urs.cz/item/CS_URS_2023_01/113107523" TargetMode="External" /><Relationship Id="rId12" Type="http://schemas.openxmlformats.org/officeDocument/2006/relationships/hyperlink" Target="https://podminky.urs.cz/item/CS_URS_2023_01/113201111" TargetMode="External" /><Relationship Id="rId13" Type="http://schemas.openxmlformats.org/officeDocument/2006/relationships/hyperlink" Target="https://podminky.urs.cz/item/CS_URS_2023_01/119001405" TargetMode="External" /><Relationship Id="rId14" Type="http://schemas.openxmlformats.org/officeDocument/2006/relationships/hyperlink" Target="https://podminky.urs.cz/item/CS_URS_2023_01/119001421" TargetMode="External" /><Relationship Id="rId15" Type="http://schemas.openxmlformats.org/officeDocument/2006/relationships/hyperlink" Target="https://podminky.urs.cz/item/CS_URS_2023_01/119003131" TargetMode="External" /><Relationship Id="rId16" Type="http://schemas.openxmlformats.org/officeDocument/2006/relationships/hyperlink" Target="https://podminky.urs.cz/item/CS_URS_2023_01/119003132" TargetMode="External" /><Relationship Id="rId17" Type="http://schemas.openxmlformats.org/officeDocument/2006/relationships/hyperlink" Target="https://podminky.urs.cz/item/CS_URS_2023_01/119003141" TargetMode="External" /><Relationship Id="rId18" Type="http://schemas.openxmlformats.org/officeDocument/2006/relationships/hyperlink" Target="https://podminky.urs.cz/item/CS_URS_2023_01/119003142" TargetMode="External" /><Relationship Id="rId19" Type="http://schemas.openxmlformats.org/officeDocument/2006/relationships/hyperlink" Target="https://podminky.urs.cz/item/CS_URS_2023_01/119004111" TargetMode="External" /><Relationship Id="rId20" Type="http://schemas.openxmlformats.org/officeDocument/2006/relationships/hyperlink" Target="https://podminky.urs.cz/item/CS_URS_2023_01/119004112" TargetMode="External" /><Relationship Id="rId21" Type="http://schemas.openxmlformats.org/officeDocument/2006/relationships/hyperlink" Target="https://podminky.urs.cz/item/CS_URS_2023_01/121151103" TargetMode="External" /><Relationship Id="rId22" Type="http://schemas.openxmlformats.org/officeDocument/2006/relationships/hyperlink" Target="https://podminky.urs.cz/item/CS_URS_2023_01/132251254" TargetMode="External" /><Relationship Id="rId23" Type="http://schemas.openxmlformats.org/officeDocument/2006/relationships/hyperlink" Target="https://podminky.urs.cz/item/CS_URS_2022_02/132312331" TargetMode="External" /><Relationship Id="rId24" Type="http://schemas.openxmlformats.org/officeDocument/2006/relationships/hyperlink" Target="https://podminky.urs.cz/item/CS_URS_2023_01/132351254" TargetMode="External" /><Relationship Id="rId25" Type="http://schemas.openxmlformats.org/officeDocument/2006/relationships/hyperlink" Target="https://podminky.urs.cz/item/CS_URS_2023_01/139001101" TargetMode="External" /><Relationship Id="rId26" Type="http://schemas.openxmlformats.org/officeDocument/2006/relationships/hyperlink" Target="https://podminky.urs.cz/item/CS_URS_2023_01/151101101" TargetMode="External" /><Relationship Id="rId27" Type="http://schemas.openxmlformats.org/officeDocument/2006/relationships/hyperlink" Target="https://podminky.urs.cz/item/CS_URS_2023_01/151101111" TargetMode="External" /><Relationship Id="rId28" Type="http://schemas.openxmlformats.org/officeDocument/2006/relationships/hyperlink" Target="https://podminky.urs.cz/item/CS_URS_2022_02/162201401" TargetMode="External" /><Relationship Id="rId29" Type="http://schemas.openxmlformats.org/officeDocument/2006/relationships/hyperlink" Target="https://podminky.urs.cz/item/CS_URS_2022_02/162201402" TargetMode="External" /><Relationship Id="rId30" Type="http://schemas.openxmlformats.org/officeDocument/2006/relationships/hyperlink" Target="https://podminky.urs.cz/item/CS_URS_2022_02/162201404" TargetMode="External" /><Relationship Id="rId31" Type="http://schemas.openxmlformats.org/officeDocument/2006/relationships/hyperlink" Target="https://podminky.urs.cz/item/CS_URS_2022_02/162201411" TargetMode="External" /><Relationship Id="rId32" Type="http://schemas.openxmlformats.org/officeDocument/2006/relationships/hyperlink" Target="https://podminky.urs.cz/item/CS_URS_2022_02/162201412" TargetMode="External" /><Relationship Id="rId33" Type="http://schemas.openxmlformats.org/officeDocument/2006/relationships/hyperlink" Target="https://podminky.urs.cz/item/CS_URS_2022_02/162201414" TargetMode="External" /><Relationship Id="rId34" Type="http://schemas.openxmlformats.org/officeDocument/2006/relationships/hyperlink" Target="https://podminky.urs.cz/item/CS_URS_2022_02/162201421" TargetMode="External" /><Relationship Id="rId35" Type="http://schemas.openxmlformats.org/officeDocument/2006/relationships/hyperlink" Target="https://podminky.urs.cz/item/CS_URS_2022_02/162201422" TargetMode="External" /><Relationship Id="rId36" Type="http://schemas.openxmlformats.org/officeDocument/2006/relationships/hyperlink" Target="https://podminky.urs.cz/item/CS_URS_2022_02/162201424" TargetMode="External" /><Relationship Id="rId37" Type="http://schemas.openxmlformats.org/officeDocument/2006/relationships/hyperlink" Target="https://podminky.urs.cz/item/CS_URS_2022_02/162301501" TargetMode="External" /><Relationship Id="rId38" Type="http://schemas.openxmlformats.org/officeDocument/2006/relationships/hyperlink" Target="https://podminky.urs.cz/item/CS_URS_2022_02/162301931" TargetMode="External" /><Relationship Id="rId39" Type="http://schemas.openxmlformats.org/officeDocument/2006/relationships/hyperlink" Target="https://podminky.urs.cz/item/CS_URS_2022_02/162301932" TargetMode="External" /><Relationship Id="rId40" Type="http://schemas.openxmlformats.org/officeDocument/2006/relationships/hyperlink" Target="https://podminky.urs.cz/item/CS_URS_2022_02/162301934" TargetMode="External" /><Relationship Id="rId41" Type="http://schemas.openxmlformats.org/officeDocument/2006/relationships/hyperlink" Target="https://podminky.urs.cz/item/CS_URS_2022_02/162301951" TargetMode="External" /><Relationship Id="rId42" Type="http://schemas.openxmlformats.org/officeDocument/2006/relationships/hyperlink" Target="https://podminky.urs.cz/item/CS_URS_2022_02/162301952" TargetMode="External" /><Relationship Id="rId43" Type="http://schemas.openxmlformats.org/officeDocument/2006/relationships/hyperlink" Target="https://podminky.urs.cz/item/CS_URS_2022_02/162301954" TargetMode="External" /><Relationship Id="rId44" Type="http://schemas.openxmlformats.org/officeDocument/2006/relationships/hyperlink" Target="https://podminky.urs.cz/item/CS_URS_2022_02/162301971" TargetMode="External" /><Relationship Id="rId45" Type="http://schemas.openxmlformats.org/officeDocument/2006/relationships/hyperlink" Target="https://podminky.urs.cz/item/CS_URS_2022_02/162301972" TargetMode="External" /><Relationship Id="rId46" Type="http://schemas.openxmlformats.org/officeDocument/2006/relationships/hyperlink" Target="https://podminky.urs.cz/item/CS_URS_2022_02/162301974" TargetMode="External" /><Relationship Id="rId47" Type="http://schemas.openxmlformats.org/officeDocument/2006/relationships/hyperlink" Target="https://podminky.urs.cz/item/CS_URS_2022_02/162301981" TargetMode="External" /><Relationship Id="rId48" Type="http://schemas.openxmlformats.org/officeDocument/2006/relationships/hyperlink" Target="https://podminky.urs.cz/item/CS_URS_2023_01/162651112" TargetMode="External" /><Relationship Id="rId49" Type="http://schemas.openxmlformats.org/officeDocument/2006/relationships/hyperlink" Target="https://podminky.urs.cz/item/CS_URS_2023_01/171201231" TargetMode="External" /><Relationship Id="rId50" Type="http://schemas.openxmlformats.org/officeDocument/2006/relationships/hyperlink" Target="https://podminky.urs.cz/item/CS_URS_2023_01/174101101" TargetMode="External" /><Relationship Id="rId51" Type="http://schemas.openxmlformats.org/officeDocument/2006/relationships/hyperlink" Target="https://podminky.urs.cz/item/CS_URS_2023_01/175151101" TargetMode="External" /><Relationship Id="rId52" Type="http://schemas.openxmlformats.org/officeDocument/2006/relationships/hyperlink" Target="https://podminky.urs.cz/item/CS_URS_2023_01/181351103" TargetMode="External" /><Relationship Id="rId53" Type="http://schemas.openxmlformats.org/officeDocument/2006/relationships/hyperlink" Target="https://podminky.urs.cz/item/CS_URS_2023_01/181411131" TargetMode="External" /><Relationship Id="rId54" Type="http://schemas.openxmlformats.org/officeDocument/2006/relationships/hyperlink" Target="https://podminky.urs.cz/item/CS_URS_2023_01/181951111" TargetMode="External" /><Relationship Id="rId55" Type="http://schemas.openxmlformats.org/officeDocument/2006/relationships/hyperlink" Target="https://podminky.urs.cz/item/CS_URS_2023_01/181951112" TargetMode="External" /><Relationship Id="rId56" Type="http://schemas.openxmlformats.org/officeDocument/2006/relationships/hyperlink" Target="https://podminky.urs.cz/item/CS_URS_2023_01/451572111" TargetMode="External" /><Relationship Id="rId57" Type="http://schemas.openxmlformats.org/officeDocument/2006/relationships/hyperlink" Target="https://podminky.urs.cz/item/CS_URS_2023_01/452386121" TargetMode="External" /><Relationship Id="rId58" Type="http://schemas.openxmlformats.org/officeDocument/2006/relationships/hyperlink" Target="https://podminky.urs.cz/item/CS_URS_2023_01/566901233" TargetMode="External" /><Relationship Id="rId59" Type="http://schemas.openxmlformats.org/officeDocument/2006/relationships/hyperlink" Target="https://podminky.urs.cz/item/CS_URS_2023_01/566901261" TargetMode="External" /><Relationship Id="rId60" Type="http://schemas.openxmlformats.org/officeDocument/2006/relationships/hyperlink" Target="https://podminky.urs.cz/item/CS_URS_2023_01/572340112" TargetMode="External" /><Relationship Id="rId61" Type="http://schemas.openxmlformats.org/officeDocument/2006/relationships/hyperlink" Target="https://podminky.urs.cz/item/CS_URS_2023_01/596212210" TargetMode="External" /><Relationship Id="rId62" Type="http://schemas.openxmlformats.org/officeDocument/2006/relationships/hyperlink" Target="https://podminky.urs.cz/item/CS_URS_2023_01/837362221" TargetMode="External" /><Relationship Id="rId63" Type="http://schemas.openxmlformats.org/officeDocument/2006/relationships/hyperlink" Target="https://podminky.urs.cz/item/CS_URS_2023_01/837365121" TargetMode="External" /><Relationship Id="rId64" Type="http://schemas.openxmlformats.org/officeDocument/2006/relationships/hyperlink" Target="https://podminky.urs.cz/item/CS_URS_2023_01/871355221" TargetMode="External" /><Relationship Id="rId65" Type="http://schemas.openxmlformats.org/officeDocument/2006/relationships/hyperlink" Target="https://podminky.urs.cz/item/CS_URS_2023_01/871365221" TargetMode="External" /><Relationship Id="rId66" Type="http://schemas.openxmlformats.org/officeDocument/2006/relationships/hyperlink" Target="https://podminky.urs.cz/item/CS_URS_2023_01/871370410" TargetMode="External" /><Relationship Id="rId67" Type="http://schemas.openxmlformats.org/officeDocument/2006/relationships/hyperlink" Target="https://podminky.urs.cz/item/CS_URS_2023_01/877360430" TargetMode="External" /><Relationship Id="rId68" Type="http://schemas.openxmlformats.org/officeDocument/2006/relationships/hyperlink" Target="https://podminky.urs.cz/item/CS_URS_2023_01/877375121" TargetMode="External" /><Relationship Id="rId69" Type="http://schemas.openxmlformats.org/officeDocument/2006/relationships/hyperlink" Target="https://podminky.urs.cz/item/CS_URS_2023_01/892352121" TargetMode="External" /><Relationship Id="rId70" Type="http://schemas.openxmlformats.org/officeDocument/2006/relationships/hyperlink" Target="https://podminky.urs.cz/item/CS_URS_2023_01/892362121" TargetMode="External" /><Relationship Id="rId71" Type="http://schemas.openxmlformats.org/officeDocument/2006/relationships/hyperlink" Target="https://podminky.urs.cz/item/CS_URS_2023_01/892372121" TargetMode="External" /><Relationship Id="rId72" Type="http://schemas.openxmlformats.org/officeDocument/2006/relationships/hyperlink" Target="https://podminky.urs.cz/item/CS_URS_2023_01/894411311" TargetMode="External" /><Relationship Id="rId73" Type="http://schemas.openxmlformats.org/officeDocument/2006/relationships/hyperlink" Target="https://podminky.urs.cz/item/CS_URS_2023_01/894412411" TargetMode="External" /><Relationship Id="rId74" Type="http://schemas.openxmlformats.org/officeDocument/2006/relationships/hyperlink" Target="https://podminky.urs.cz/item/CS_URS_2023_01/894414111" TargetMode="External" /><Relationship Id="rId75" Type="http://schemas.openxmlformats.org/officeDocument/2006/relationships/hyperlink" Target="https://podminky.urs.cz/item/CS_URS_2023_01/899102112" TargetMode="External" /><Relationship Id="rId76" Type="http://schemas.openxmlformats.org/officeDocument/2006/relationships/hyperlink" Target="https://podminky.urs.cz/item/CS_URS_2023_01/899104112" TargetMode="External" /><Relationship Id="rId77" Type="http://schemas.openxmlformats.org/officeDocument/2006/relationships/hyperlink" Target="https://podminky.urs.cz/item/CS_URS_2023_01/919112213" TargetMode="External" /><Relationship Id="rId78" Type="http://schemas.openxmlformats.org/officeDocument/2006/relationships/hyperlink" Target="https://podminky.urs.cz/item/CS_URS_2023_01/919121112" TargetMode="External" /><Relationship Id="rId79" Type="http://schemas.openxmlformats.org/officeDocument/2006/relationships/hyperlink" Target="https://podminky.urs.cz/item/CS_URS_2023_01/919735112" TargetMode="External" /><Relationship Id="rId80" Type="http://schemas.openxmlformats.org/officeDocument/2006/relationships/hyperlink" Target="https://podminky.urs.cz/item/CS_URS_2023_01/979024442" TargetMode="External" /><Relationship Id="rId81" Type="http://schemas.openxmlformats.org/officeDocument/2006/relationships/hyperlink" Target="https://podminky.urs.cz/item/CS_URS_2023_01/979054451" TargetMode="External" /><Relationship Id="rId82" Type="http://schemas.openxmlformats.org/officeDocument/2006/relationships/hyperlink" Target="https://podminky.urs.cz/item/CS_URS_2023_01/998276101" TargetMode="External" /><Relationship Id="rId83" Type="http://schemas.openxmlformats.org/officeDocument/2006/relationships/hyperlink" Target="https://podminky.urs.cz/item/CS_URS_2023_01/012103000" TargetMode="External" /><Relationship Id="rId84" Type="http://schemas.openxmlformats.org/officeDocument/2006/relationships/hyperlink" Target="https://podminky.urs.cz/item/CS_URS_2023_01/012303000" TargetMode="External" /><Relationship Id="rId85" Type="http://schemas.openxmlformats.org/officeDocument/2006/relationships/hyperlink" Target="https://podminky.urs.cz/item/CS_URS_2023_01/032903000" TargetMode="External" /><Relationship Id="rId86" Type="http://schemas.openxmlformats.org/officeDocument/2006/relationships/hyperlink" Target="https://podminky.urs.cz/item/CS_URS_2023_01/072103011" TargetMode="External" /><Relationship Id="rId87" Type="http://schemas.openxmlformats.org/officeDocument/2006/relationships/hyperlink" Target="https://podminky.urs.cz/item/CS_URS_2023_01/075603000" TargetMode="External" /><Relationship Id="rId88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20230329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Kanalizace Nemocniční 456 N. Bor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Nový Bor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29. 3. 2023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Město Nový Bor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>Ing. Plhal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>J. Nešněra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ROUND(SUM(AV94:AW94),2)</f>
        <v>0</v>
      </c>
      <c r="AU94" s="114">
        <f>ROUND(AU95,5)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ROUND(AZ95,2)</f>
        <v>0</v>
      </c>
      <c r="BA94" s="113">
        <f>ROUND(BA95,2)</f>
        <v>0</v>
      </c>
      <c r="BB94" s="113">
        <f>ROUND(BB95,2)</f>
        <v>0</v>
      </c>
      <c r="BC94" s="113">
        <f>ROUND(BC95,2)</f>
        <v>0</v>
      </c>
      <c r="BD94" s="115">
        <f>ROUND(BD95,2)</f>
        <v>0</v>
      </c>
      <c r="BE94" s="6"/>
      <c r="BS94" s="116" t="s">
        <v>75</v>
      </c>
      <c r="BT94" s="116" t="s">
        <v>76</v>
      </c>
      <c r="BV94" s="116" t="s">
        <v>77</v>
      </c>
      <c r="BW94" s="116" t="s">
        <v>5</v>
      </c>
      <c r="BX94" s="116" t="s">
        <v>78</v>
      </c>
      <c r="CL94" s="116" t="s">
        <v>1</v>
      </c>
    </row>
    <row r="95" spans="1:90" s="7" customFormat="1" ht="24.75" customHeight="1">
      <c r="A95" s="117" t="s">
        <v>79</v>
      </c>
      <c r="B95" s="118"/>
      <c r="C95" s="119"/>
      <c r="D95" s="120" t="s">
        <v>14</v>
      </c>
      <c r="E95" s="120"/>
      <c r="F95" s="120"/>
      <c r="G95" s="120"/>
      <c r="H95" s="120"/>
      <c r="I95" s="121"/>
      <c r="J95" s="120" t="s">
        <v>17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'20230329 - Kanalizace Nem...'!J28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80</v>
      </c>
      <c r="AR95" s="124"/>
      <c r="AS95" s="125">
        <v>0</v>
      </c>
      <c r="AT95" s="126">
        <f>ROUND(SUM(AV95:AW95),2)</f>
        <v>0</v>
      </c>
      <c r="AU95" s="127">
        <f>'20230329 - Kanalizace Nem...'!P123</f>
        <v>0</v>
      </c>
      <c r="AV95" s="126">
        <f>'20230329 - Kanalizace Nem...'!J31</f>
        <v>0</v>
      </c>
      <c r="AW95" s="126">
        <f>'20230329 - Kanalizace Nem...'!J32</f>
        <v>0</v>
      </c>
      <c r="AX95" s="126">
        <f>'20230329 - Kanalizace Nem...'!J33</f>
        <v>0</v>
      </c>
      <c r="AY95" s="126">
        <f>'20230329 - Kanalizace Nem...'!J34</f>
        <v>0</v>
      </c>
      <c r="AZ95" s="126">
        <f>'20230329 - Kanalizace Nem...'!F31</f>
        <v>0</v>
      </c>
      <c r="BA95" s="126">
        <f>'20230329 - Kanalizace Nem...'!F32</f>
        <v>0</v>
      </c>
      <c r="BB95" s="126">
        <f>'20230329 - Kanalizace Nem...'!F33</f>
        <v>0</v>
      </c>
      <c r="BC95" s="126">
        <f>'20230329 - Kanalizace Nem...'!F34</f>
        <v>0</v>
      </c>
      <c r="BD95" s="128">
        <f>'20230329 - Kanalizace Nem...'!F35</f>
        <v>0</v>
      </c>
      <c r="BE95" s="7"/>
      <c r="BT95" s="129" t="s">
        <v>81</v>
      </c>
      <c r="BU95" s="129" t="s">
        <v>82</v>
      </c>
      <c r="BV95" s="129" t="s">
        <v>77</v>
      </c>
      <c r="BW95" s="129" t="s">
        <v>5</v>
      </c>
      <c r="BX95" s="129" t="s">
        <v>78</v>
      </c>
      <c r="CL95" s="129" t="s">
        <v>1</v>
      </c>
    </row>
    <row r="96" spans="1:57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s="2" customFormat="1" ht="6.95" customHeight="1">
      <c r="A97" s="37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0230329 - Kanalizace Nem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9"/>
      <c r="AT3" s="16" t="s">
        <v>83</v>
      </c>
    </row>
    <row r="4" spans="2:46" s="1" customFormat="1" ht="24.95" customHeight="1">
      <c r="B4" s="19"/>
      <c r="D4" s="132" t="s">
        <v>84</v>
      </c>
      <c r="L4" s="19"/>
      <c r="M4" s="133" t="s">
        <v>10</v>
      </c>
      <c r="AT4" s="16" t="s">
        <v>4</v>
      </c>
    </row>
    <row r="5" spans="2:12" s="1" customFormat="1" ht="6.95" customHeight="1">
      <c r="B5" s="19"/>
      <c r="L5" s="19"/>
    </row>
    <row r="6" spans="1:31" s="2" customFormat="1" ht="12" customHeight="1">
      <c r="A6" s="37"/>
      <c r="B6" s="43"/>
      <c r="C6" s="37"/>
      <c r="D6" s="134" t="s">
        <v>16</v>
      </c>
      <c r="E6" s="37"/>
      <c r="F6" s="37"/>
      <c r="G6" s="37"/>
      <c r="H6" s="37"/>
      <c r="I6" s="37"/>
      <c r="J6" s="37"/>
      <c r="K6" s="37"/>
      <c r="L6" s="62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2" customFormat="1" ht="16.5" customHeight="1">
      <c r="A7" s="37"/>
      <c r="B7" s="43"/>
      <c r="C7" s="37"/>
      <c r="D7" s="37"/>
      <c r="E7" s="135" t="s">
        <v>17</v>
      </c>
      <c r="F7" s="37"/>
      <c r="G7" s="37"/>
      <c r="H7" s="37"/>
      <c r="I7" s="37"/>
      <c r="J7" s="37"/>
      <c r="K7" s="37"/>
      <c r="L7" s="62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s="2" customFormat="1" ht="12">
      <c r="A8" s="37"/>
      <c r="B8" s="43"/>
      <c r="C8" s="37"/>
      <c r="D8" s="37"/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2" customHeight="1">
      <c r="A9" s="37"/>
      <c r="B9" s="43"/>
      <c r="C9" s="37"/>
      <c r="D9" s="134" t="s">
        <v>18</v>
      </c>
      <c r="E9" s="37"/>
      <c r="F9" s="136" t="s">
        <v>1</v>
      </c>
      <c r="G9" s="37"/>
      <c r="H9" s="37"/>
      <c r="I9" s="134" t="s">
        <v>19</v>
      </c>
      <c r="J9" s="136" t="s">
        <v>1</v>
      </c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34" t="s">
        <v>20</v>
      </c>
      <c r="E10" s="37"/>
      <c r="F10" s="136" t="s">
        <v>21</v>
      </c>
      <c r="G10" s="37"/>
      <c r="H10" s="37"/>
      <c r="I10" s="134" t="s">
        <v>22</v>
      </c>
      <c r="J10" s="137" t="str">
        <f>'Rekapitulace stavby'!AN8</f>
        <v>29. 3. 2023</v>
      </c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0.8" customHeight="1">
      <c r="A11" s="37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4" t="s">
        <v>24</v>
      </c>
      <c r="E12" s="37"/>
      <c r="F12" s="37"/>
      <c r="G12" s="37"/>
      <c r="H12" s="37"/>
      <c r="I12" s="134" t="s">
        <v>25</v>
      </c>
      <c r="J12" s="136" t="s">
        <v>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8" customHeight="1">
      <c r="A13" s="37"/>
      <c r="B13" s="43"/>
      <c r="C13" s="37"/>
      <c r="D13" s="37"/>
      <c r="E13" s="136" t="s">
        <v>26</v>
      </c>
      <c r="F13" s="37"/>
      <c r="G13" s="37"/>
      <c r="H13" s="37"/>
      <c r="I13" s="134" t="s">
        <v>27</v>
      </c>
      <c r="J13" s="136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6.95" customHeight="1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34" t="s">
        <v>28</v>
      </c>
      <c r="E15" s="37"/>
      <c r="F15" s="37"/>
      <c r="G15" s="37"/>
      <c r="H15" s="37"/>
      <c r="I15" s="134" t="s">
        <v>25</v>
      </c>
      <c r="J15" s="32" t="str">
        <f>'Rekapitulace stavby'!AN13</f>
        <v>Vyplň údaj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8" customHeight="1">
      <c r="A16" s="37"/>
      <c r="B16" s="43"/>
      <c r="C16" s="37"/>
      <c r="D16" s="37"/>
      <c r="E16" s="32" t="str">
        <f>'Rekapitulace stavby'!E14</f>
        <v>Vyplň údaj</v>
      </c>
      <c r="F16" s="136"/>
      <c r="G16" s="136"/>
      <c r="H16" s="136"/>
      <c r="I16" s="134" t="s">
        <v>27</v>
      </c>
      <c r="J16" s="32" t="str">
        <f>'Rekapitulace stavby'!AN14</f>
        <v>Vyplň údaj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6.95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34" t="s">
        <v>30</v>
      </c>
      <c r="E18" s="37"/>
      <c r="F18" s="37"/>
      <c r="G18" s="37"/>
      <c r="H18" s="37"/>
      <c r="I18" s="134" t="s">
        <v>25</v>
      </c>
      <c r="J18" s="136" t="s">
        <v>1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36" t="s">
        <v>31</v>
      </c>
      <c r="F19" s="37"/>
      <c r="G19" s="37"/>
      <c r="H19" s="37"/>
      <c r="I19" s="134" t="s">
        <v>27</v>
      </c>
      <c r="J19" s="136" t="s">
        <v>1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34" t="s">
        <v>33</v>
      </c>
      <c r="E21" s="37"/>
      <c r="F21" s="37"/>
      <c r="G21" s="37"/>
      <c r="H21" s="37"/>
      <c r="I21" s="134" t="s">
        <v>25</v>
      </c>
      <c r="J21" s="136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136" t="s">
        <v>34</v>
      </c>
      <c r="F22" s="37"/>
      <c r="G22" s="37"/>
      <c r="H22" s="37"/>
      <c r="I22" s="134" t="s">
        <v>27</v>
      </c>
      <c r="J22" s="136" t="s">
        <v>1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34" t="s">
        <v>35</v>
      </c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8" customFormat="1" ht="16.5" customHeight="1">
      <c r="A25" s="138"/>
      <c r="B25" s="139"/>
      <c r="C25" s="138"/>
      <c r="D25" s="138"/>
      <c r="E25" s="140" t="s">
        <v>1</v>
      </c>
      <c r="F25" s="140"/>
      <c r="G25" s="140"/>
      <c r="H25" s="140"/>
      <c r="I25" s="138"/>
      <c r="J25" s="138"/>
      <c r="K25" s="138"/>
      <c r="L25" s="141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142"/>
      <c r="E27" s="142"/>
      <c r="F27" s="142"/>
      <c r="G27" s="142"/>
      <c r="H27" s="142"/>
      <c r="I27" s="142"/>
      <c r="J27" s="142"/>
      <c r="K27" s="142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25.4" customHeight="1">
      <c r="A28" s="37"/>
      <c r="B28" s="43"/>
      <c r="C28" s="37"/>
      <c r="D28" s="143" t="s">
        <v>36</v>
      </c>
      <c r="E28" s="37"/>
      <c r="F28" s="37"/>
      <c r="G28" s="37"/>
      <c r="H28" s="37"/>
      <c r="I28" s="37"/>
      <c r="J28" s="144">
        <f>ROUND(J123,2)</f>
        <v>0</v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2"/>
      <c r="E29" s="142"/>
      <c r="F29" s="142"/>
      <c r="G29" s="142"/>
      <c r="H29" s="142"/>
      <c r="I29" s="142"/>
      <c r="J29" s="142"/>
      <c r="K29" s="142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" customHeight="1">
      <c r="A30" s="37"/>
      <c r="B30" s="43"/>
      <c r="C30" s="37"/>
      <c r="D30" s="37"/>
      <c r="E30" s="37"/>
      <c r="F30" s="145" t="s">
        <v>38</v>
      </c>
      <c r="G30" s="37"/>
      <c r="H30" s="37"/>
      <c r="I30" s="145" t="s">
        <v>37</v>
      </c>
      <c r="J30" s="145" t="s">
        <v>39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" customHeight="1">
      <c r="A31" s="37"/>
      <c r="B31" s="43"/>
      <c r="C31" s="37"/>
      <c r="D31" s="146" t="s">
        <v>40</v>
      </c>
      <c r="E31" s="134" t="s">
        <v>41</v>
      </c>
      <c r="F31" s="147">
        <f>ROUND((SUM(BE123:BE504)),2)</f>
        <v>0</v>
      </c>
      <c r="G31" s="37"/>
      <c r="H31" s="37"/>
      <c r="I31" s="148">
        <v>0.21</v>
      </c>
      <c r="J31" s="147">
        <f>ROUND(((SUM(BE123:BE504))*I31),2)</f>
        <v>0</v>
      </c>
      <c r="K31" s="3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134" t="s">
        <v>42</v>
      </c>
      <c r="F32" s="147">
        <f>ROUND((SUM(BF123:BF504)),2)</f>
        <v>0</v>
      </c>
      <c r="G32" s="37"/>
      <c r="H32" s="37"/>
      <c r="I32" s="148">
        <v>0.15</v>
      </c>
      <c r="J32" s="147">
        <f>ROUND(((SUM(BF123:BF504))*I32),2)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37"/>
      <c r="E33" s="134" t="s">
        <v>43</v>
      </c>
      <c r="F33" s="147">
        <f>ROUND((SUM(BG123:BG504)),2)</f>
        <v>0</v>
      </c>
      <c r="G33" s="37"/>
      <c r="H33" s="37"/>
      <c r="I33" s="148">
        <v>0.21</v>
      </c>
      <c r="J33" s="147">
        <f>0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4" t="s">
        <v>44</v>
      </c>
      <c r="F34" s="147">
        <f>ROUND((SUM(BH123:BH504)),2)</f>
        <v>0</v>
      </c>
      <c r="G34" s="37"/>
      <c r="H34" s="37"/>
      <c r="I34" s="148">
        <v>0.15</v>
      </c>
      <c r="J34" s="147">
        <f>0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4" t="s">
        <v>45</v>
      </c>
      <c r="F35" s="147">
        <f>ROUND((SUM(BI123:BI504)),2)</f>
        <v>0</v>
      </c>
      <c r="G35" s="37"/>
      <c r="H35" s="37"/>
      <c r="I35" s="148">
        <v>0</v>
      </c>
      <c r="J35" s="147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6.95" customHeight="1">
      <c r="A36" s="37"/>
      <c r="B36" s="43"/>
      <c r="C36" s="37"/>
      <c r="D36" s="37"/>
      <c r="E36" s="37"/>
      <c r="F36" s="37"/>
      <c r="G36" s="37"/>
      <c r="H36" s="37"/>
      <c r="I36" s="37"/>
      <c r="J36" s="37"/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25.4" customHeight="1">
      <c r="A37" s="37"/>
      <c r="B37" s="43"/>
      <c r="C37" s="149"/>
      <c r="D37" s="150" t="s">
        <v>46</v>
      </c>
      <c r="E37" s="151"/>
      <c r="F37" s="151"/>
      <c r="G37" s="152" t="s">
        <v>47</v>
      </c>
      <c r="H37" s="153" t="s">
        <v>48</v>
      </c>
      <c r="I37" s="151"/>
      <c r="J37" s="154">
        <f>SUM(J28:J35)</f>
        <v>0</v>
      </c>
      <c r="K37" s="155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2:12" s="1" customFormat="1" ht="14.4" customHeight="1">
      <c r="B39" s="19"/>
      <c r="L39" s="19"/>
    </row>
    <row r="40" spans="2:12" s="1" customFormat="1" ht="14.4" customHeight="1">
      <c r="B40" s="19"/>
      <c r="L40" s="19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56" t="s">
        <v>49</v>
      </c>
      <c r="E50" s="157"/>
      <c r="F50" s="157"/>
      <c r="G50" s="156" t="s">
        <v>50</v>
      </c>
      <c r="H50" s="157"/>
      <c r="I50" s="157"/>
      <c r="J50" s="157"/>
      <c r="K50" s="157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58" t="s">
        <v>51</v>
      </c>
      <c r="E61" s="159"/>
      <c r="F61" s="160" t="s">
        <v>52</v>
      </c>
      <c r="G61" s="158" t="s">
        <v>51</v>
      </c>
      <c r="H61" s="159"/>
      <c r="I61" s="159"/>
      <c r="J61" s="161" t="s">
        <v>52</v>
      </c>
      <c r="K61" s="159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56" t="s">
        <v>53</v>
      </c>
      <c r="E65" s="162"/>
      <c r="F65" s="162"/>
      <c r="G65" s="156" t="s">
        <v>54</v>
      </c>
      <c r="H65" s="162"/>
      <c r="I65" s="162"/>
      <c r="J65" s="162"/>
      <c r="K65" s="162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58" t="s">
        <v>51</v>
      </c>
      <c r="E76" s="159"/>
      <c r="F76" s="160" t="s">
        <v>52</v>
      </c>
      <c r="G76" s="158" t="s">
        <v>51</v>
      </c>
      <c r="H76" s="159"/>
      <c r="I76" s="159"/>
      <c r="J76" s="161" t="s">
        <v>52</v>
      </c>
      <c r="K76" s="159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3"/>
      <c r="C77" s="164"/>
      <c r="D77" s="164"/>
      <c r="E77" s="164"/>
      <c r="F77" s="164"/>
      <c r="G77" s="164"/>
      <c r="H77" s="164"/>
      <c r="I77" s="164"/>
      <c r="J77" s="164"/>
      <c r="K77" s="164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85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75" t="str">
        <f>E7</f>
        <v>Kanalizace Nemocniční 456 N. Bor</v>
      </c>
      <c r="F85" s="39"/>
      <c r="G85" s="39"/>
      <c r="H85" s="39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2" customHeight="1">
      <c r="A87" s="37"/>
      <c r="B87" s="38"/>
      <c r="C87" s="31" t="s">
        <v>20</v>
      </c>
      <c r="D87" s="39"/>
      <c r="E87" s="39"/>
      <c r="F87" s="26" t="str">
        <f>F10</f>
        <v>Nový Bor</v>
      </c>
      <c r="G87" s="39"/>
      <c r="H87" s="39"/>
      <c r="I87" s="31" t="s">
        <v>22</v>
      </c>
      <c r="J87" s="78" t="str">
        <f>IF(J10="","",J10)</f>
        <v>29. 3. 2023</v>
      </c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5.15" customHeight="1">
      <c r="A89" s="37"/>
      <c r="B89" s="38"/>
      <c r="C89" s="31" t="s">
        <v>24</v>
      </c>
      <c r="D89" s="39"/>
      <c r="E89" s="39"/>
      <c r="F89" s="26" t="str">
        <f>E13</f>
        <v>Město Nový Bor</v>
      </c>
      <c r="G89" s="39"/>
      <c r="H89" s="39"/>
      <c r="I89" s="31" t="s">
        <v>30</v>
      </c>
      <c r="J89" s="35" t="str">
        <f>E19</f>
        <v>Ing. Plhal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5.15" customHeight="1">
      <c r="A90" s="37"/>
      <c r="B90" s="38"/>
      <c r="C90" s="31" t="s">
        <v>28</v>
      </c>
      <c r="D90" s="39"/>
      <c r="E90" s="39"/>
      <c r="F90" s="26" t="str">
        <f>IF(E16="","",E16)</f>
        <v>Vyplň údaj</v>
      </c>
      <c r="G90" s="39"/>
      <c r="H90" s="39"/>
      <c r="I90" s="31" t="s">
        <v>33</v>
      </c>
      <c r="J90" s="35" t="str">
        <f>E22</f>
        <v>J. Nešněra</v>
      </c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0.3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9.25" customHeight="1">
      <c r="A92" s="37"/>
      <c r="B92" s="38"/>
      <c r="C92" s="167" t="s">
        <v>86</v>
      </c>
      <c r="D92" s="168"/>
      <c r="E92" s="168"/>
      <c r="F92" s="168"/>
      <c r="G92" s="168"/>
      <c r="H92" s="168"/>
      <c r="I92" s="168"/>
      <c r="J92" s="169" t="s">
        <v>87</v>
      </c>
      <c r="K92" s="168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47" s="2" customFormat="1" ht="22.8" customHeight="1">
      <c r="A94" s="37"/>
      <c r="B94" s="38"/>
      <c r="C94" s="170" t="s">
        <v>88</v>
      </c>
      <c r="D94" s="39"/>
      <c r="E94" s="39"/>
      <c r="F94" s="39"/>
      <c r="G94" s="39"/>
      <c r="H94" s="39"/>
      <c r="I94" s="39"/>
      <c r="J94" s="109">
        <f>J123</f>
        <v>0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U94" s="16" t="s">
        <v>89</v>
      </c>
    </row>
    <row r="95" spans="1:31" s="9" customFormat="1" ht="24.95" customHeight="1">
      <c r="A95" s="9"/>
      <c r="B95" s="171"/>
      <c r="C95" s="172"/>
      <c r="D95" s="173" t="s">
        <v>90</v>
      </c>
      <c r="E95" s="174"/>
      <c r="F95" s="174"/>
      <c r="G95" s="174"/>
      <c r="H95" s="174"/>
      <c r="I95" s="174"/>
      <c r="J95" s="175">
        <f>J124</f>
        <v>0</v>
      </c>
      <c r="K95" s="172"/>
      <c r="L95" s="176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7"/>
      <c r="C96" s="178"/>
      <c r="D96" s="179" t="s">
        <v>91</v>
      </c>
      <c r="E96" s="180"/>
      <c r="F96" s="180"/>
      <c r="G96" s="180"/>
      <c r="H96" s="180"/>
      <c r="I96" s="180"/>
      <c r="J96" s="181">
        <f>J125</f>
        <v>0</v>
      </c>
      <c r="K96" s="178"/>
      <c r="L96" s="182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7"/>
      <c r="C97" s="178"/>
      <c r="D97" s="179" t="s">
        <v>92</v>
      </c>
      <c r="E97" s="180"/>
      <c r="F97" s="180"/>
      <c r="G97" s="180"/>
      <c r="H97" s="180"/>
      <c r="I97" s="180"/>
      <c r="J97" s="181">
        <f>J360</f>
        <v>0</v>
      </c>
      <c r="K97" s="178"/>
      <c r="L97" s="182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7"/>
      <c r="C98" s="178"/>
      <c r="D98" s="179" t="s">
        <v>93</v>
      </c>
      <c r="E98" s="180"/>
      <c r="F98" s="180"/>
      <c r="G98" s="180"/>
      <c r="H98" s="180"/>
      <c r="I98" s="180"/>
      <c r="J98" s="181">
        <f>J369</f>
        <v>0</v>
      </c>
      <c r="K98" s="178"/>
      <c r="L98" s="18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7"/>
      <c r="C99" s="178"/>
      <c r="D99" s="179" t="s">
        <v>94</v>
      </c>
      <c r="E99" s="180"/>
      <c r="F99" s="180"/>
      <c r="G99" s="180"/>
      <c r="H99" s="180"/>
      <c r="I99" s="180"/>
      <c r="J99" s="181">
        <f>J383</f>
        <v>0</v>
      </c>
      <c r="K99" s="178"/>
      <c r="L99" s="18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7"/>
      <c r="C100" s="178"/>
      <c r="D100" s="179" t="s">
        <v>95</v>
      </c>
      <c r="E100" s="180"/>
      <c r="F100" s="180"/>
      <c r="G100" s="180"/>
      <c r="H100" s="180"/>
      <c r="I100" s="180"/>
      <c r="J100" s="181">
        <f>J463</f>
        <v>0</v>
      </c>
      <c r="K100" s="178"/>
      <c r="L100" s="18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7"/>
      <c r="C101" s="178"/>
      <c r="D101" s="179" t="s">
        <v>96</v>
      </c>
      <c r="E101" s="180"/>
      <c r="F101" s="180"/>
      <c r="G101" s="180"/>
      <c r="H101" s="180"/>
      <c r="I101" s="180"/>
      <c r="J101" s="181">
        <f>J481</f>
        <v>0</v>
      </c>
      <c r="K101" s="178"/>
      <c r="L101" s="18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1"/>
      <c r="C102" s="172"/>
      <c r="D102" s="173" t="s">
        <v>97</v>
      </c>
      <c r="E102" s="174"/>
      <c r="F102" s="174"/>
      <c r="G102" s="174"/>
      <c r="H102" s="174"/>
      <c r="I102" s="174"/>
      <c r="J102" s="175">
        <f>J486</f>
        <v>0</v>
      </c>
      <c r="K102" s="172"/>
      <c r="L102" s="17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7"/>
      <c r="C103" s="178"/>
      <c r="D103" s="179" t="s">
        <v>98</v>
      </c>
      <c r="E103" s="180"/>
      <c r="F103" s="180"/>
      <c r="G103" s="180"/>
      <c r="H103" s="180"/>
      <c r="I103" s="180"/>
      <c r="J103" s="181">
        <f>J487</f>
        <v>0</v>
      </c>
      <c r="K103" s="178"/>
      <c r="L103" s="18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7"/>
      <c r="C104" s="178"/>
      <c r="D104" s="179" t="s">
        <v>99</v>
      </c>
      <c r="E104" s="180"/>
      <c r="F104" s="180"/>
      <c r="G104" s="180"/>
      <c r="H104" s="180"/>
      <c r="I104" s="180"/>
      <c r="J104" s="181">
        <f>J494</f>
        <v>0</v>
      </c>
      <c r="K104" s="178"/>
      <c r="L104" s="18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7"/>
      <c r="C105" s="178"/>
      <c r="D105" s="179" t="s">
        <v>100</v>
      </c>
      <c r="E105" s="180"/>
      <c r="F105" s="180"/>
      <c r="G105" s="180"/>
      <c r="H105" s="180"/>
      <c r="I105" s="180"/>
      <c r="J105" s="181">
        <f>J498</f>
        <v>0</v>
      </c>
      <c r="K105" s="178"/>
      <c r="L105" s="18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11" spans="1:31" s="2" customFormat="1" ht="6.95" customHeight="1">
      <c r="A111" s="37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24.95" customHeight="1">
      <c r="A112" s="37"/>
      <c r="B112" s="38"/>
      <c r="C112" s="22" t="s">
        <v>101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16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9"/>
      <c r="D115" s="39"/>
      <c r="E115" s="75" t="str">
        <f>E7</f>
        <v>Kanalizace Nemocniční 456 N. Bor</v>
      </c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20</v>
      </c>
      <c r="D117" s="39"/>
      <c r="E117" s="39"/>
      <c r="F117" s="26" t="str">
        <f>F10</f>
        <v>Nový Bor</v>
      </c>
      <c r="G117" s="39"/>
      <c r="H117" s="39"/>
      <c r="I117" s="31" t="s">
        <v>22</v>
      </c>
      <c r="J117" s="78" t="str">
        <f>IF(J10="","",J10)</f>
        <v>29. 3. 2023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24</v>
      </c>
      <c r="D119" s="39"/>
      <c r="E119" s="39"/>
      <c r="F119" s="26" t="str">
        <f>E13</f>
        <v>Město Nový Bor</v>
      </c>
      <c r="G119" s="39"/>
      <c r="H119" s="39"/>
      <c r="I119" s="31" t="s">
        <v>30</v>
      </c>
      <c r="J119" s="35" t="str">
        <f>E19</f>
        <v>Ing. Plhal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28</v>
      </c>
      <c r="D120" s="39"/>
      <c r="E120" s="39"/>
      <c r="F120" s="26" t="str">
        <f>IF(E16="","",E16)</f>
        <v>Vyplň údaj</v>
      </c>
      <c r="G120" s="39"/>
      <c r="H120" s="39"/>
      <c r="I120" s="31" t="s">
        <v>33</v>
      </c>
      <c r="J120" s="35" t="str">
        <f>E22</f>
        <v>J. Nešněra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0.3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11" customFormat="1" ht="29.25" customHeight="1">
      <c r="A122" s="183"/>
      <c r="B122" s="184"/>
      <c r="C122" s="185" t="s">
        <v>102</v>
      </c>
      <c r="D122" s="186" t="s">
        <v>61</v>
      </c>
      <c r="E122" s="186" t="s">
        <v>57</v>
      </c>
      <c r="F122" s="186" t="s">
        <v>58</v>
      </c>
      <c r="G122" s="186" t="s">
        <v>103</v>
      </c>
      <c r="H122" s="186" t="s">
        <v>104</v>
      </c>
      <c r="I122" s="186" t="s">
        <v>105</v>
      </c>
      <c r="J122" s="186" t="s">
        <v>87</v>
      </c>
      <c r="K122" s="187" t="s">
        <v>106</v>
      </c>
      <c r="L122" s="188"/>
      <c r="M122" s="99" t="s">
        <v>1</v>
      </c>
      <c r="N122" s="100" t="s">
        <v>40</v>
      </c>
      <c r="O122" s="100" t="s">
        <v>107</v>
      </c>
      <c r="P122" s="100" t="s">
        <v>108</v>
      </c>
      <c r="Q122" s="100" t="s">
        <v>109</v>
      </c>
      <c r="R122" s="100" t="s">
        <v>110</v>
      </c>
      <c r="S122" s="100" t="s">
        <v>111</v>
      </c>
      <c r="T122" s="101" t="s">
        <v>112</v>
      </c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</row>
    <row r="123" spans="1:63" s="2" customFormat="1" ht="22.8" customHeight="1">
      <c r="A123" s="37"/>
      <c r="B123" s="38"/>
      <c r="C123" s="106" t="s">
        <v>113</v>
      </c>
      <c r="D123" s="39"/>
      <c r="E123" s="39"/>
      <c r="F123" s="39"/>
      <c r="G123" s="39"/>
      <c r="H123" s="39"/>
      <c r="I123" s="39"/>
      <c r="J123" s="189">
        <f>BK123</f>
        <v>0</v>
      </c>
      <c r="K123" s="39"/>
      <c r="L123" s="43"/>
      <c r="M123" s="102"/>
      <c r="N123" s="190"/>
      <c r="O123" s="103"/>
      <c r="P123" s="191">
        <f>P124+P486</f>
        <v>0</v>
      </c>
      <c r="Q123" s="103"/>
      <c r="R123" s="191">
        <f>R124+R486</f>
        <v>74.14045200000001</v>
      </c>
      <c r="S123" s="103"/>
      <c r="T123" s="192">
        <f>T124+T486</f>
        <v>38.35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75</v>
      </c>
      <c r="AU123" s="16" t="s">
        <v>89</v>
      </c>
      <c r="BK123" s="193">
        <f>BK124+BK486</f>
        <v>0</v>
      </c>
    </row>
    <row r="124" spans="1:63" s="12" customFormat="1" ht="25.9" customHeight="1">
      <c r="A124" s="12"/>
      <c r="B124" s="194"/>
      <c r="C124" s="195"/>
      <c r="D124" s="196" t="s">
        <v>75</v>
      </c>
      <c r="E124" s="197" t="s">
        <v>114</v>
      </c>
      <c r="F124" s="197" t="s">
        <v>115</v>
      </c>
      <c r="G124" s="195"/>
      <c r="H124" s="195"/>
      <c r="I124" s="198"/>
      <c r="J124" s="199">
        <f>BK124</f>
        <v>0</v>
      </c>
      <c r="K124" s="195"/>
      <c r="L124" s="200"/>
      <c r="M124" s="201"/>
      <c r="N124" s="202"/>
      <c r="O124" s="202"/>
      <c r="P124" s="203">
        <f>P125+P360+P369+P383+P463+P481</f>
        <v>0</v>
      </c>
      <c r="Q124" s="202"/>
      <c r="R124" s="203">
        <f>R125+R360+R369+R383+R463+R481</f>
        <v>74.14045200000001</v>
      </c>
      <c r="S124" s="202"/>
      <c r="T124" s="204">
        <f>T125+T360+T369+T383+T463+T481</f>
        <v>38.35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5" t="s">
        <v>81</v>
      </c>
      <c r="AT124" s="206" t="s">
        <v>75</v>
      </c>
      <c r="AU124" s="206" t="s">
        <v>76</v>
      </c>
      <c r="AY124" s="205" t="s">
        <v>116</v>
      </c>
      <c r="BK124" s="207">
        <f>BK125+BK360+BK369+BK383+BK463+BK481</f>
        <v>0</v>
      </c>
    </row>
    <row r="125" spans="1:63" s="12" customFormat="1" ht="22.8" customHeight="1">
      <c r="A125" s="12"/>
      <c r="B125" s="194"/>
      <c r="C125" s="195"/>
      <c r="D125" s="196" t="s">
        <v>75</v>
      </c>
      <c r="E125" s="208" t="s">
        <v>81</v>
      </c>
      <c r="F125" s="208" t="s">
        <v>117</v>
      </c>
      <c r="G125" s="195"/>
      <c r="H125" s="195"/>
      <c r="I125" s="198"/>
      <c r="J125" s="209">
        <f>BK125</f>
        <v>0</v>
      </c>
      <c r="K125" s="195"/>
      <c r="L125" s="200"/>
      <c r="M125" s="201"/>
      <c r="N125" s="202"/>
      <c r="O125" s="202"/>
      <c r="P125" s="203">
        <f>SUM(P126:P359)</f>
        <v>0</v>
      </c>
      <c r="Q125" s="202"/>
      <c r="R125" s="203">
        <f>SUM(R126:R359)</f>
        <v>0.9311952800000002</v>
      </c>
      <c r="S125" s="202"/>
      <c r="T125" s="204">
        <f>SUM(T126:T359)</f>
        <v>38.35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5" t="s">
        <v>81</v>
      </c>
      <c r="AT125" s="206" t="s">
        <v>75</v>
      </c>
      <c r="AU125" s="206" t="s">
        <v>81</v>
      </c>
      <c r="AY125" s="205" t="s">
        <v>116</v>
      </c>
      <c r="BK125" s="207">
        <f>SUM(BK126:BK359)</f>
        <v>0</v>
      </c>
    </row>
    <row r="126" spans="1:65" s="2" customFormat="1" ht="33" customHeight="1">
      <c r="A126" s="37"/>
      <c r="B126" s="38"/>
      <c r="C126" s="210" t="s">
        <v>81</v>
      </c>
      <c r="D126" s="210" t="s">
        <v>118</v>
      </c>
      <c r="E126" s="211" t="s">
        <v>119</v>
      </c>
      <c r="F126" s="212" t="s">
        <v>120</v>
      </c>
      <c r="G126" s="213" t="s">
        <v>121</v>
      </c>
      <c r="H126" s="214">
        <v>3</v>
      </c>
      <c r="I126" s="215"/>
      <c r="J126" s="216">
        <f>ROUND(I126*H126,2)</f>
        <v>0</v>
      </c>
      <c r="K126" s="212" t="s">
        <v>122</v>
      </c>
      <c r="L126" s="43"/>
      <c r="M126" s="217" t="s">
        <v>1</v>
      </c>
      <c r="N126" s="218" t="s">
        <v>41</v>
      </c>
      <c r="O126" s="90"/>
      <c r="P126" s="219">
        <f>O126*H126</f>
        <v>0</v>
      </c>
      <c r="Q126" s="219">
        <v>0</v>
      </c>
      <c r="R126" s="219">
        <f>Q126*H126</f>
        <v>0</v>
      </c>
      <c r="S126" s="219">
        <v>0</v>
      </c>
      <c r="T126" s="220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1" t="s">
        <v>123</v>
      </c>
      <c r="AT126" s="221" t="s">
        <v>118</v>
      </c>
      <c r="AU126" s="221" t="s">
        <v>83</v>
      </c>
      <c r="AY126" s="16" t="s">
        <v>116</v>
      </c>
      <c r="BE126" s="222">
        <f>IF(N126="základní",J126,0)</f>
        <v>0</v>
      </c>
      <c r="BF126" s="222">
        <f>IF(N126="snížená",J126,0)</f>
        <v>0</v>
      </c>
      <c r="BG126" s="222">
        <f>IF(N126="zákl. přenesená",J126,0)</f>
        <v>0</v>
      </c>
      <c r="BH126" s="222">
        <f>IF(N126="sníž. přenesená",J126,0)</f>
        <v>0</v>
      </c>
      <c r="BI126" s="222">
        <f>IF(N126="nulová",J126,0)</f>
        <v>0</v>
      </c>
      <c r="BJ126" s="16" t="s">
        <v>81</v>
      </c>
      <c r="BK126" s="222">
        <f>ROUND(I126*H126,2)</f>
        <v>0</v>
      </c>
      <c r="BL126" s="16" t="s">
        <v>123</v>
      </c>
      <c r="BM126" s="221" t="s">
        <v>124</v>
      </c>
    </row>
    <row r="127" spans="1:47" s="2" customFormat="1" ht="12">
      <c r="A127" s="37"/>
      <c r="B127" s="38"/>
      <c r="C127" s="39"/>
      <c r="D127" s="223" t="s">
        <v>125</v>
      </c>
      <c r="E127" s="39"/>
      <c r="F127" s="224" t="s">
        <v>126</v>
      </c>
      <c r="G127" s="39"/>
      <c r="H127" s="39"/>
      <c r="I127" s="225"/>
      <c r="J127" s="39"/>
      <c r="K127" s="39"/>
      <c r="L127" s="43"/>
      <c r="M127" s="226"/>
      <c r="N127" s="227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125</v>
      </c>
      <c r="AU127" s="16" t="s">
        <v>83</v>
      </c>
    </row>
    <row r="128" spans="1:47" s="2" customFormat="1" ht="12">
      <c r="A128" s="37"/>
      <c r="B128" s="38"/>
      <c r="C128" s="39"/>
      <c r="D128" s="228" t="s">
        <v>127</v>
      </c>
      <c r="E128" s="39"/>
      <c r="F128" s="229" t="s">
        <v>128</v>
      </c>
      <c r="G128" s="39"/>
      <c r="H128" s="39"/>
      <c r="I128" s="225"/>
      <c r="J128" s="39"/>
      <c r="K128" s="39"/>
      <c r="L128" s="43"/>
      <c r="M128" s="226"/>
      <c r="N128" s="227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127</v>
      </c>
      <c r="AU128" s="16" t="s">
        <v>83</v>
      </c>
    </row>
    <row r="129" spans="1:65" s="2" customFormat="1" ht="21.75" customHeight="1">
      <c r="A129" s="37"/>
      <c r="B129" s="38"/>
      <c r="C129" s="210" t="s">
        <v>83</v>
      </c>
      <c r="D129" s="210" t="s">
        <v>118</v>
      </c>
      <c r="E129" s="211" t="s">
        <v>129</v>
      </c>
      <c r="F129" s="212" t="s">
        <v>130</v>
      </c>
      <c r="G129" s="213" t="s">
        <v>131</v>
      </c>
      <c r="H129" s="214">
        <v>2</v>
      </c>
      <c r="I129" s="215"/>
      <c r="J129" s="216">
        <f>ROUND(I129*H129,2)</f>
        <v>0</v>
      </c>
      <c r="K129" s="212" t="s">
        <v>122</v>
      </c>
      <c r="L129" s="43"/>
      <c r="M129" s="217" t="s">
        <v>1</v>
      </c>
      <c r="N129" s="218" t="s">
        <v>41</v>
      </c>
      <c r="O129" s="90"/>
      <c r="P129" s="219">
        <f>O129*H129</f>
        <v>0</v>
      </c>
      <c r="Q129" s="219">
        <v>0</v>
      </c>
      <c r="R129" s="219">
        <f>Q129*H129</f>
        <v>0</v>
      </c>
      <c r="S129" s="219">
        <v>0</v>
      </c>
      <c r="T129" s="220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1" t="s">
        <v>123</v>
      </c>
      <c r="AT129" s="221" t="s">
        <v>118</v>
      </c>
      <c r="AU129" s="221" t="s">
        <v>83</v>
      </c>
      <c r="AY129" s="16" t="s">
        <v>116</v>
      </c>
      <c r="BE129" s="222">
        <f>IF(N129="základní",J129,0)</f>
        <v>0</v>
      </c>
      <c r="BF129" s="222">
        <f>IF(N129="snížená",J129,0)</f>
        <v>0</v>
      </c>
      <c r="BG129" s="222">
        <f>IF(N129="zákl. přenesená",J129,0)</f>
        <v>0</v>
      </c>
      <c r="BH129" s="222">
        <f>IF(N129="sníž. přenesená",J129,0)</f>
        <v>0</v>
      </c>
      <c r="BI129" s="222">
        <f>IF(N129="nulová",J129,0)</f>
        <v>0</v>
      </c>
      <c r="BJ129" s="16" t="s">
        <v>81</v>
      </c>
      <c r="BK129" s="222">
        <f>ROUND(I129*H129,2)</f>
        <v>0</v>
      </c>
      <c r="BL129" s="16" t="s">
        <v>123</v>
      </c>
      <c r="BM129" s="221" t="s">
        <v>132</v>
      </c>
    </row>
    <row r="130" spans="1:47" s="2" customFormat="1" ht="12">
      <c r="A130" s="37"/>
      <c r="B130" s="38"/>
      <c r="C130" s="39"/>
      <c r="D130" s="223" t="s">
        <v>125</v>
      </c>
      <c r="E130" s="39"/>
      <c r="F130" s="224" t="s">
        <v>133</v>
      </c>
      <c r="G130" s="39"/>
      <c r="H130" s="39"/>
      <c r="I130" s="225"/>
      <c r="J130" s="39"/>
      <c r="K130" s="39"/>
      <c r="L130" s="43"/>
      <c r="M130" s="226"/>
      <c r="N130" s="227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125</v>
      </c>
      <c r="AU130" s="16" t="s">
        <v>83</v>
      </c>
    </row>
    <row r="131" spans="1:47" s="2" customFormat="1" ht="12">
      <c r="A131" s="37"/>
      <c r="B131" s="38"/>
      <c r="C131" s="39"/>
      <c r="D131" s="228" t="s">
        <v>127</v>
      </c>
      <c r="E131" s="39"/>
      <c r="F131" s="229" t="s">
        <v>134</v>
      </c>
      <c r="G131" s="39"/>
      <c r="H131" s="39"/>
      <c r="I131" s="225"/>
      <c r="J131" s="39"/>
      <c r="K131" s="39"/>
      <c r="L131" s="43"/>
      <c r="M131" s="226"/>
      <c r="N131" s="227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127</v>
      </c>
      <c r="AU131" s="16" t="s">
        <v>83</v>
      </c>
    </row>
    <row r="132" spans="1:65" s="2" customFormat="1" ht="21.75" customHeight="1">
      <c r="A132" s="37"/>
      <c r="B132" s="38"/>
      <c r="C132" s="210" t="s">
        <v>135</v>
      </c>
      <c r="D132" s="210" t="s">
        <v>118</v>
      </c>
      <c r="E132" s="211" t="s">
        <v>136</v>
      </c>
      <c r="F132" s="212" t="s">
        <v>137</v>
      </c>
      <c r="G132" s="213" t="s">
        <v>131</v>
      </c>
      <c r="H132" s="214">
        <v>4</v>
      </c>
      <c r="I132" s="215"/>
      <c r="J132" s="216">
        <f>ROUND(I132*H132,2)</f>
        <v>0</v>
      </c>
      <c r="K132" s="212" t="s">
        <v>122</v>
      </c>
      <c r="L132" s="43"/>
      <c r="M132" s="217" t="s">
        <v>1</v>
      </c>
      <c r="N132" s="218" t="s">
        <v>41</v>
      </c>
      <c r="O132" s="90"/>
      <c r="P132" s="219">
        <f>O132*H132</f>
        <v>0</v>
      </c>
      <c r="Q132" s="219">
        <v>0</v>
      </c>
      <c r="R132" s="219">
        <f>Q132*H132</f>
        <v>0</v>
      </c>
      <c r="S132" s="219">
        <v>0</v>
      </c>
      <c r="T132" s="220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1" t="s">
        <v>123</v>
      </c>
      <c r="AT132" s="221" t="s">
        <v>118</v>
      </c>
      <c r="AU132" s="221" t="s">
        <v>83</v>
      </c>
      <c r="AY132" s="16" t="s">
        <v>116</v>
      </c>
      <c r="BE132" s="222">
        <f>IF(N132="základní",J132,0)</f>
        <v>0</v>
      </c>
      <c r="BF132" s="222">
        <f>IF(N132="snížená",J132,0)</f>
        <v>0</v>
      </c>
      <c r="BG132" s="222">
        <f>IF(N132="zákl. přenesená",J132,0)</f>
        <v>0</v>
      </c>
      <c r="BH132" s="222">
        <f>IF(N132="sníž. přenesená",J132,0)</f>
        <v>0</v>
      </c>
      <c r="BI132" s="222">
        <f>IF(N132="nulová",J132,0)</f>
        <v>0</v>
      </c>
      <c r="BJ132" s="16" t="s">
        <v>81</v>
      </c>
      <c r="BK132" s="222">
        <f>ROUND(I132*H132,2)</f>
        <v>0</v>
      </c>
      <c r="BL132" s="16" t="s">
        <v>123</v>
      </c>
      <c r="BM132" s="221" t="s">
        <v>138</v>
      </c>
    </row>
    <row r="133" spans="1:47" s="2" customFormat="1" ht="12">
      <c r="A133" s="37"/>
      <c r="B133" s="38"/>
      <c r="C133" s="39"/>
      <c r="D133" s="223" t="s">
        <v>125</v>
      </c>
      <c r="E133" s="39"/>
      <c r="F133" s="224" t="s">
        <v>139</v>
      </c>
      <c r="G133" s="39"/>
      <c r="H133" s="39"/>
      <c r="I133" s="225"/>
      <c r="J133" s="39"/>
      <c r="K133" s="39"/>
      <c r="L133" s="43"/>
      <c r="M133" s="226"/>
      <c r="N133" s="227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125</v>
      </c>
      <c r="AU133" s="16" t="s">
        <v>83</v>
      </c>
    </row>
    <row r="134" spans="1:47" s="2" customFormat="1" ht="12">
      <c r="A134" s="37"/>
      <c r="B134" s="38"/>
      <c r="C134" s="39"/>
      <c r="D134" s="228" t="s">
        <v>127</v>
      </c>
      <c r="E134" s="39"/>
      <c r="F134" s="229" t="s">
        <v>140</v>
      </c>
      <c r="G134" s="39"/>
      <c r="H134" s="39"/>
      <c r="I134" s="225"/>
      <c r="J134" s="39"/>
      <c r="K134" s="39"/>
      <c r="L134" s="43"/>
      <c r="M134" s="226"/>
      <c r="N134" s="227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127</v>
      </c>
      <c r="AU134" s="16" t="s">
        <v>83</v>
      </c>
    </row>
    <row r="135" spans="1:65" s="2" customFormat="1" ht="24.15" customHeight="1">
      <c r="A135" s="37"/>
      <c r="B135" s="38"/>
      <c r="C135" s="210" t="s">
        <v>123</v>
      </c>
      <c r="D135" s="210" t="s">
        <v>118</v>
      </c>
      <c r="E135" s="211" t="s">
        <v>141</v>
      </c>
      <c r="F135" s="212" t="s">
        <v>142</v>
      </c>
      <c r="G135" s="213" t="s">
        <v>131</v>
      </c>
      <c r="H135" s="214">
        <v>1</v>
      </c>
      <c r="I135" s="215"/>
      <c r="J135" s="216">
        <f>ROUND(I135*H135,2)</f>
        <v>0</v>
      </c>
      <c r="K135" s="212" t="s">
        <v>122</v>
      </c>
      <c r="L135" s="43"/>
      <c r="M135" s="217" t="s">
        <v>1</v>
      </c>
      <c r="N135" s="218" t="s">
        <v>41</v>
      </c>
      <c r="O135" s="90"/>
      <c r="P135" s="219">
        <f>O135*H135</f>
        <v>0</v>
      </c>
      <c r="Q135" s="219">
        <v>0</v>
      </c>
      <c r="R135" s="219">
        <f>Q135*H135</f>
        <v>0</v>
      </c>
      <c r="S135" s="219">
        <v>0</v>
      </c>
      <c r="T135" s="220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1" t="s">
        <v>123</v>
      </c>
      <c r="AT135" s="221" t="s">
        <v>118</v>
      </c>
      <c r="AU135" s="221" t="s">
        <v>83</v>
      </c>
      <c r="AY135" s="16" t="s">
        <v>116</v>
      </c>
      <c r="BE135" s="222">
        <f>IF(N135="základní",J135,0)</f>
        <v>0</v>
      </c>
      <c r="BF135" s="222">
        <f>IF(N135="snížená",J135,0)</f>
        <v>0</v>
      </c>
      <c r="BG135" s="222">
        <f>IF(N135="zákl. přenesená",J135,0)</f>
        <v>0</v>
      </c>
      <c r="BH135" s="222">
        <f>IF(N135="sníž. přenesená",J135,0)</f>
        <v>0</v>
      </c>
      <c r="BI135" s="222">
        <f>IF(N135="nulová",J135,0)</f>
        <v>0</v>
      </c>
      <c r="BJ135" s="16" t="s">
        <v>81</v>
      </c>
      <c r="BK135" s="222">
        <f>ROUND(I135*H135,2)</f>
        <v>0</v>
      </c>
      <c r="BL135" s="16" t="s">
        <v>123</v>
      </c>
      <c r="BM135" s="221" t="s">
        <v>143</v>
      </c>
    </row>
    <row r="136" spans="1:47" s="2" customFormat="1" ht="12">
      <c r="A136" s="37"/>
      <c r="B136" s="38"/>
      <c r="C136" s="39"/>
      <c r="D136" s="223" t="s">
        <v>125</v>
      </c>
      <c r="E136" s="39"/>
      <c r="F136" s="224" t="s">
        <v>144</v>
      </c>
      <c r="G136" s="39"/>
      <c r="H136" s="39"/>
      <c r="I136" s="225"/>
      <c r="J136" s="39"/>
      <c r="K136" s="39"/>
      <c r="L136" s="43"/>
      <c r="M136" s="226"/>
      <c r="N136" s="227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125</v>
      </c>
      <c r="AU136" s="16" t="s">
        <v>83</v>
      </c>
    </row>
    <row r="137" spans="1:47" s="2" customFormat="1" ht="12">
      <c r="A137" s="37"/>
      <c r="B137" s="38"/>
      <c r="C137" s="39"/>
      <c r="D137" s="228" t="s">
        <v>127</v>
      </c>
      <c r="E137" s="39"/>
      <c r="F137" s="229" t="s">
        <v>145</v>
      </c>
      <c r="G137" s="39"/>
      <c r="H137" s="39"/>
      <c r="I137" s="225"/>
      <c r="J137" s="39"/>
      <c r="K137" s="39"/>
      <c r="L137" s="43"/>
      <c r="M137" s="226"/>
      <c r="N137" s="227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127</v>
      </c>
      <c r="AU137" s="16" t="s">
        <v>83</v>
      </c>
    </row>
    <row r="138" spans="1:65" s="2" customFormat="1" ht="24.15" customHeight="1">
      <c r="A138" s="37"/>
      <c r="B138" s="38"/>
      <c r="C138" s="210" t="s">
        <v>146</v>
      </c>
      <c r="D138" s="210" t="s">
        <v>118</v>
      </c>
      <c r="E138" s="211" t="s">
        <v>147</v>
      </c>
      <c r="F138" s="212" t="s">
        <v>148</v>
      </c>
      <c r="G138" s="213" t="s">
        <v>131</v>
      </c>
      <c r="H138" s="214">
        <v>3</v>
      </c>
      <c r="I138" s="215"/>
      <c r="J138" s="216">
        <f>ROUND(I138*H138,2)</f>
        <v>0</v>
      </c>
      <c r="K138" s="212" t="s">
        <v>122</v>
      </c>
      <c r="L138" s="43"/>
      <c r="M138" s="217" t="s">
        <v>1</v>
      </c>
      <c r="N138" s="218" t="s">
        <v>41</v>
      </c>
      <c r="O138" s="90"/>
      <c r="P138" s="219">
        <f>O138*H138</f>
        <v>0</v>
      </c>
      <c r="Q138" s="219">
        <v>0</v>
      </c>
      <c r="R138" s="219">
        <f>Q138*H138</f>
        <v>0</v>
      </c>
      <c r="S138" s="219">
        <v>0</v>
      </c>
      <c r="T138" s="220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1" t="s">
        <v>123</v>
      </c>
      <c r="AT138" s="221" t="s">
        <v>118</v>
      </c>
      <c r="AU138" s="221" t="s">
        <v>83</v>
      </c>
      <c r="AY138" s="16" t="s">
        <v>116</v>
      </c>
      <c r="BE138" s="222">
        <f>IF(N138="základní",J138,0)</f>
        <v>0</v>
      </c>
      <c r="BF138" s="222">
        <f>IF(N138="snížená",J138,0)</f>
        <v>0</v>
      </c>
      <c r="BG138" s="222">
        <f>IF(N138="zákl. přenesená",J138,0)</f>
        <v>0</v>
      </c>
      <c r="BH138" s="222">
        <f>IF(N138="sníž. přenesená",J138,0)</f>
        <v>0</v>
      </c>
      <c r="BI138" s="222">
        <f>IF(N138="nulová",J138,0)</f>
        <v>0</v>
      </c>
      <c r="BJ138" s="16" t="s">
        <v>81</v>
      </c>
      <c r="BK138" s="222">
        <f>ROUND(I138*H138,2)</f>
        <v>0</v>
      </c>
      <c r="BL138" s="16" t="s">
        <v>123</v>
      </c>
      <c r="BM138" s="221" t="s">
        <v>149</v>
      </c>
    </row>
    <row r="139" spans="1:47" s="2" customFormat="1" ht="12">
      <c r="A139" s="37"/>
      <c r="B139" s="38"/>
      <c r="C139" s="39"/>
      <c r="D139" s="223" t="s">
        <v>125</v>
      </c>
      <c r="E139" s="39"/>
      <c r="F139" s="224" t="s">
        <v>150</v>
      </c>
      <c r="G139" s="39"/>
      <c r="H139" s="39"/>
      <c r="I139" s="225"/>
      <c r="J139" s="39"/>
      <c r="K139" s="39"/>
      <c r="L139" s="43"/>
      <c r="M139" s="226"/>
      <c r="N139" s="227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125</v>
      </c>
      <c r="AU139" s="16" t="s">
        <v>83</v>
      </c>
    </row>
    <row r="140" spans="1:47" s="2" customFormat="1" ht="12">
      <c r="A140" s="37"/>
      <c r="B140" s="38"/>
      <c r="C140" s="39"/>
      <c r="D140" s="228" t="s">
        <v>127</v>
      </c>
      <c r="E140" s="39"/>
      <c r="F140" s="229" t="s">
        <v>151</v>
      </c>
      <c r="G140" s="39"/>
      <c r="H140" s="39"/>
      <c r="I140" s="225"/>
      <c r="J140" s="39"/>
      <c r="K140" s="39"/>
      <c r="L140" s="43"/>
      <c r="M140" s="226"/>
      <c r="N140" s="227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127</v>
      </c>
      <c r="AU140" s="16" t="s">
        <v>83</v>
      </c>
    </row>
    <row r="141" spans="1:65" s="2" customFormat="1" ht="24.15" customHeight="1">
      <c r="A141" s="37"/>
      <c r="B141" s="38"/>
      <c r="C141" s="210" t="s">
        <v>152</v>
      </c>
      <c r="D141" s="210" t="s">
        <v>118</v>
      </c>
      <c r="E141" s="211" t="s">
        <v>153</v>
      </c>
      <c r="F141" s="212" t="s">
        <v>154</v>
      </c>
      <c r="G141" s="213" t="s">
        <v>131</v>
      </c>
      <c r="H141" s="214">
        <v>1</v>
      </c>
      <c r="I141" s="215"/>
      <c r="J141" s="216">
        <f>ROUND(I141*H141,2)</f>
        <v>0</v>
      </c>
      <c r="K141" s="212" t="s">
        <v>122</v>
      </c>
      <c r="L141" s="43"/>
      <c r="M141" s="217" t="s">
        <v>1</v>
      </c>
      <c r="N141" s="218" t="s">
        <v>41</v>
      </c>
      <c r="O141" s="90"/>
      <c r="P141" s="219">
        <f>O141*H141</f>
        <v>0</v>
      </c>
      <c r="Q141" s="219">
        <v>0</v>
      </c>
      <c r="R141" s="219">
        <f>Q141*H141</f>
        <v>0</v>
      </c>
      <c r="S141" s="219">
        <v>0</v>
      </c>
      <c r="T141" s="220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1" t="s">
        <v>123</v>
      </c>
      <c r="AT141" s="221" t="s">
        <v>118</v>
      </c>
      <c r="AU141" s="221" t="s">
        <v>83</v>
      </c>
      <c r="AY141" s="16" t="s">
        <v>116</v>
      </c>
      <c r="BE141" s="222">
        <f>IF(N141="základní",J141,0)</f>
        <v>0</v>
      </c>
      <c r="BF141" s="222">
        <f>IF(N141="snížená",J141,0)</f>
        <v>0</v>
      </c>
      <c r="BG141" s="222">
        <f>IF(N141="zákl. přenesená",J141,0)</f>
        <v>0</v>
      </c>
      <c r="BH141" s="222">
        <f>IF(N141="sníž. přenesená",J141,0)</f>
        <v>0</v>
      </c>
      <c r="BI141" s="222">
        <f>IF(N141="nulová",J141,0)</f>
        <v>0</v>
      </c>
      <c r="BJ141" s="16" t="s">
        <v>81</v>
      </c>
      <c r="BK141" s="222">
        <f>ROUND(I141*H141,2)</f>
        <v>0</v>
      </c>
      <c r="BL141" s="16" t="s">
        <v>123</v>
      </c>
      <c r="BM141" s="221" t="s">
        <v>155</v>
      </c>
    </row>
    <row r="142" spans="1:47" s="2" customFormat="1" ht="12">
      <c r="A142" s="37"/>
      <c r="B142" s="38"/>
      <c r="C142" s="39"/>
      <c r="D142" s="223" t="s">
        <v>125</v>
      </c>
      <c r="E142" s="39"/>
      <c r="F142" s="224" t="s">
        <v>156</v>
      </c>
      <c r="G142" s="39"/>
      <c r="H142" s="39"/>
      <c r="I142" s="225"/>
      <c r="J142" s="39"/>
      <c r="K142" s="39"/>
      <c r="L142" s="43"/>
      <c r="M142" s="226"/>
      <c r="N142" s="227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125</v>
      </c>
      <c r="AU142" s="16" t="s">
        <v>83</v>
      </c>
    </row>
    <row r="143" spans="1:47" s="2" customFormat="1" ht="12">
      <c r="A143" s="37"/>
      <c r="B143" s="38"/>
      <c r="C143" s="39"/>
      <c r="D143" s="228" t="s">
        <v>127</v>
      </c>
      <c r="E143" s="39"/>
      <c r="F143" s="229" t="s">
        <v>157</v>
      </c>
      <c r="G143" s="39"/>
      <c r="H143" s="39"/>
      <c r="I143" s="225"/>
      <c r="J143" s="39"/>
      <c r="K143" s="39"/>
      <c r="L143" s="43"/>
      <c r="M143" s="226"/>
      <c r="N143" s="227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127</v>
      </c>
      <c r="AU143" s="16" t="s">
        <v>83</v>
      </c>
    </row>
    <row r="144" spans="1:65" s="2" customFormat="1" ht="21.75" customHeight="1">
      <c r="A144" s="37"/>
      <c r="B144" s="38"/>
      <c r="C144" s="210" t="s">
        <v>158</v>
      </c>
      <c r="D144" s="210" t="s">
        <v>118</v>
      </c>
      <c r="E144" s="211" t="s">
        <v>159</v>
      </c>
      <c r="F144" s="212" t="s">
        <v>160</v>
      </c>
      <c r="G144" s="213" t="s">
        <v>131</v>
      </c>
      <c r="H144" s="214">
        <v>1</v>
      </c>
      <c r="I144" s="215"/>
      <c r="J144" s="216">
        <f>ROUND(I144*H144,2)</f>
        <v>0</v>
      </c>
      <c r="K144" s="212" t="s">
        <v>122</v>
      </c>
      <c r="L144" s="43"/>
      <c r="M144" s="217" t="s">
        <v>1</v>
      </c>
      <c r="N144" s="218" t="s">
        <v>41</v>
      </c>
      <c r="O144" s="90"/>
      <c r="P144" s="219">
        <f>O144*H144</f>
        <v>0</v>
      </c>
      <c r="Q144" s="219">
        <v>0</v>
      </c>
      <c r="R144" s="219">
        <f>Q144*H144</f>
        <v>0</v>
      </c>
      <c r="S144" s="219">
        <v>0</v>
      </c>
      <c r="T144" s="220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1" t="s">
        <v>123</v>
      </c>
      <c r="AT144" s="221" t="s">
        <v>118</v>
      </c>
      <c r="AU144" s="221" t="s">
        <v>83</v>
      </c>
      <c r="AY144" s="16" t="s">
        <v>116</v>
      </c>
      <c r="BE144" s="222">
        <f>IF(N144="základní",J144,0)</f>
        <v>0</v>
      </c>
      <c r="BF144" s="222">
        <f>IF(N144="snížená",J144,0)</f>
        <v>0</v>
      </c>
      <c r="BG144" s="222">
        <f>IF(N144="zákl. přenesená",J144,0)</f>
        <v>0</v>
      </c>
      <c r="BH144" s="222">
        <f>IF(N144="sníž. přenesená",J144,0)</f>
        <v>0</v>
      </c>
      <c r="BI144" s="222">
        <f>IF(N144="nulová",J144,0)</f>
        <v>0</v>
      </c>
      <c r="BJ144" s="16" t="s">
        <v>81</v>
      </c>
      <c r="BK144" s="222">
        <f>ROUND(I144*H144,2)</f>
        <v>0</v>
      </c>
      <c r="BL144" s="16" t="s">
        <v>123</v>
      </c>
      <c r="BM144" s="221" t="s">
        <v>161</v>
      </c>
    </row>
    <row r="145" spans="1:47" s="2" customFormat="1" ht="12">
      <c r="A145" s="37"/>
      <c r="B145" s="38"/>
      <c r="C145" s="39"/>
      <c r="D145" s="223" t="s">
        <v>125</v>
      </c>
      <c r="E145" s="39"/>
      <c r="F145" s="224" t="s">
        <v>162</v>
      </c>
      <c r="G145" s="39"/>
      <c r="H145" s="39"/>
      <c r="I145" s="225"/>
      <c r="J145" s="39"/>
      <c r="K145" s="39"/>
      <c r="L145" s="43"/>
      <c r="M145" s="226"/>
      <c r="N145" s="227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125</v>
      </c>
      <c r="AU145" s="16" t="s">
        <v>83</v>
      </c>
    </row>
    <row r="146" spans="1:47" s="2" customFormat="1" ht="12">
      <c r="A146" s="37"/>
      <c r="B146" s="38"/>
      <c r="C146" s="39"/>
      <c r="D146" s="228" t="s">
        <v>127</v>
      </c>
      <c r="E146" s="39"/>
      <c r="F146" s="229" t="s">
        <v>163</v>
      </c>
      <c r="G146" s="39"/>
      <c r="H146" s="39"/>
      <c r="I146" s="225"/>
      <c r="J146" s="39"/>
      <c r="K146" s="39"/>
      <c r="L146" s="43"/>
      <c r="M146" s="226"/>
      <c r="N146" s="227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127</v>
      </c>
      <c r="AU146" s="16" t="s">
        <v>83</v>
      </c>
    </row>
    <row r="147" spans="1:65" s="2" customFormat="1" ht="21.75" customHeight="1">
      <c r="A147" s="37"/>
      <c r="B147" s="38"/>
      <c r="C147" s="210" t="s">
        <v>164</v>
      </c>
      <c r="D147" s="210" t="s">
        <v>118</v>
      </c>
      <c r="E147" s="211" t="s">
        <v>165</v>
      </c>
      <c r="F147" s="212" t="s">
        <v>166</v>
      </c>
      <c r="G147" s="213" t="s">
        <v>131</v>
      </c>
      <c r="H147" s="214">
        <v>3</v>
      </c>
      <c r="I147" s="215"/>
      <c r="J147" s="216">
        <f>ROUND(I147*H147,2)</f>
        <v>0</v>
      </c>
      <c r="K147" s="212" t="s">
        <v>122</v>
      </c>
      <c r="L147" s="43"/>
      <c r="M147" s="217" t="s">
        <v>1</v>
      </c>
      <c r="N147" s="218" t="s">
        <v>41</v>
      </c>
      <c r="O147" s="90"/>
      <c r="P147" s="219">
        <f>O147*H147</f>
        <v>0</v>
      </c>
      <c r="Q147" s="219">
        <v>0</v>
      </c>
      <c r="R147" s="219">
        <f>Q147*H147</f>
        <v>0</v>
      </c>
      <c r="S147" s="219">
        <v>0</v>
      </c>
      <c r="T147" s="220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1" t="s">
        <v>123</v>
      </c>
      <c r="AT147" s="221" t="s">
        <v>118</v>
      </c>
      <c r="AU147" s="221" t="s">
        <v>83</v>
      </c>
      <c r="AY147" s="16" t="s">
        <v>116</v>
      </c>
      <c r="BE147" s="222">
        <f>IF(N147="základní",J147,0)</f>
        <v>0</v>
      </c>
      <c r="BF147" s="222">
        <f>IF(N147="snížená",J147,0)</f>
        <v>0</v>
      </c>
      <c r="BG147" s="222">
        <f>IF(N147="zákl. přenesená",J147,0)</f>
        <v>0</v>
      </c>
      <c r="BH147" s="222">
        <f>IF(N147="sníž. přenesená",J147,0)</f>
        <v>0</v>
      </c>
      <c r="BI147" s="222">
        <f>IF(N147="nulová",J147,0)</f>
        <v>0</v>
      </c>
      <c r="BJ147" s="16" t="s">
        <v>81</v>
      </c>
      <c r="BK147" s="222">
        <f>ROUND(I147*H147,2)</f>
        <v>0</v>
      </c>
      <c r="BL147" s="16" t="s">
        <v>123</v>
      </c>
      <c r="BM147" s="221" t="s">
        <v>167</v>
      </c>
    </row>
    <row r="148" spans="1:47" s="2" customFormat="1" ht="12">
      <c r="A148" s="37"/>
      <c r="B148" s="38"/>
      <c r="C148" s="39"/>
      <c r="D148" s="223" t="s">
        <v>125</v>
      </c>
      <c r="E148" s="39"/>
      <c r="F148" s="224" t="s">
        <v>168</v>
      </c>
      <c r="G148" s="39"/>
      <c r="H148" s="39"/>
      <c r="I148" s="225"/>
      <c r="J148" s="39"/>
      <c r="K148" s="39"/>
      <c r="L148" s="43"/>
      <c r="M148" s="226"/>
      <c r="N148" s="227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125</v>
      </c>
      <c r="AU148" s="16" t="s">
        <v>83</v>
      </c>
    </row>
    <row r="149" spans="1:47" s="2" customFormat="1" ht="12">
      <c r="A149" s="37"/>
      <c r="B149" s="38"/>
      <c r="C149" s="39"/>
      <c r="D149" s="228" t="s">
        <v>127</v>
      </c>
      <c r="E149" s="39"/>
      <c r="F149" s="229" t="s">
        <v>169</v>
      </c>
      <c r="G149" s="39"/>
      <c r="H149" s="39"/>
      <c r="I149" s="225"/>
      <c r="J149" s="39"/>
      <c r="K149" s="39"/>
      <c r="L149" s="43"/>
      <c r="M149" s="226"/>
      <c r="N149" s="227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127</v>
      </c>
      <c r="AU149" s="16" t="s">
        <v>83</v>
      </c>
    </row>
    <row r="150" spans="1:65" s="2" customFormat="1" ht="21.75" customHeight="1">
      <c r="A150" s="37"/>
      <c r="B150" s="38"/>
      <c r="C150" s="210" t="s">
        <v>170</v>
      </c>
      <c r="D150" s="210" t="s">
        <v>118</v>
      </c>
      <c r="E150" s="211" t="s">
        <v>171</v>
      </c>
      <c r="F150" s="212" t="s">
        <v>172</v>
      </c>
      <c r="G150" s="213" t="s">
        <v>131</v>
      </c>
      <c r="H150" s="214">
        <v>1</v>
      </c>
      <c r="I150" s="215"/>
      <c r="J150" s="216">
        <f>ROUND(I150*H150,2)</f>
        <v>0</v>
      </c>
      <c r="K150" s="212" t="s">
        <v>122</v>
      </c>
      <c r="L150" s="43"/>
      <c r="M150" s="217" t="s">
        <v>1</v>
      </c>
      <c r="N150" s="218" t="s">
        <v>41</v>
      </c>
      <c r="O150" s="90"/>
      <c r="P150" s="219">
        <f>O150*H150</f>
        <v>0</v>
      </c>
      <c r="Q150" s="219">
        <v>0</v>
      </c>
      <c r="R150" s="219">
        <f>Q150*H150</f>
        <v>0</v>
      </c>
      <c r="S150" s="219">
        <v>0</v>
      </c>
      <c r="T150" s="220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1" t="s">
        <v>123</v>
      </c>
      <c r="AT150" s="221" t="s">
        <v>118</v>
      </c>
      <c r="AU150" s="221" t="s">
        <v>83</v>
      </c>
      <c r="AY150" s="16" t="s">
        <v>116</v>
      </c>
      <c r="BE150" s="222">
        <f>IF(N150="základní",J150,0)</f>
        <v>0</v>
      </c>
      <c r="BF150" s="222">
        <f>IF(N150="snížená",J150,0)</f>
        <v>0</v>
      </c>
      <c r="BG150" s="222">
        <f>IF(N150="zákl. přenesená",J150,0)</f>
        <v>0</v>
      </c>
      <c r="BH150" s="222">
        <f>IF(N150="sníž. přenesená",J150,0)</f>
        <v>0</v>
      </c>
      <c r="BI150" s="222">
        <f>IF(N150="nulová",J150,0)</f>
        <v>0</v>
      </c>
      <c r="BJ150" s="16" t="s">
        <v>81</v>
      </c>
      <c r="BK150" s="222">
        <f>ROUND(I150*H150,2)</f>
        <v>0</v>
      </c>
      <c r="BL150" s="16" t="s">
        <v>123</v>
      </c>
      <c r="BM150" s="221" t="s">
        <v>173</v>
      </c>
    </row>
    <row r="151" spans="1:47" s="2" customFormat="1" ht="12">
      <c r="A151" s="37"/>
      <c r="B151" s="38"/>
      <c r="C151" s="39"/>
      <c r="D151" s="223" t="s">
        <v>125</v>
      </c>
      <c r="E151" s="39"/>
      <c r="F151" s="224" t="s">
        <v>174</v>
      </c>
      <c r="G151" s="39"/>
      <c r="H151" s="39"/>
      <c r="I151" s="225"/>
      <c r="J151" s="39"/>
      <c r="K151" s="39"/>
      <c r="L151" s="43"/>
      <c r="M151" s="226"/>
      <c r="N151" s="227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125</v>
      </c>
      <c r="AU151" s="16" t="s">
        <v>83</v>
      </c>
    </row>
    <row r="152" spans="1:47" s="2" customFormat="1" ht="12">
      <c r="A152" s="37"/>
      <c r="B152" s="38"/>
      <c r="C152" s="39"/>
      <c r="D152" s="228" t="s">
        <v>127</v>
      </c>
      <c r="E152" s="39"/>
      <c r="F152" s="229" t="s">
        <v>175</v>
      </c>
      <c r="G152" s="39"/>
      <c r="H152" s="39"/>
      <c r="I152" s="225"/>
      <c r="J152" s="39"/>
      <c r="K152" s="39"/>
      <c r="L152" s="43"/>
      <c r="M152" s="226"/>
      <c r="N152" s="227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127</v>
      </c>
      <c r="AU152" s="16" t="s">
        <v>83</v>
      </c>
    </row>
    <row r="153" spans="1:65" s="2" customFormat="1" ht="24.15" customHeight="1">
      <c r="A153" s="37"/>
      <c r="B153" s="38"/>
      <c r="C153" s="210" t="s">
        <v>176</v>
      </c>
      <c r="D153" s="210" t="s">
        <v>118</v>
      </c>
      <c r="E153" s="211" t="s">
        <v>177</v>
      </c>
      <c r="F153" s="212" t="s">
        <v>178</v>
      </c>
      <c r="G153" s="213" t="s">
        <v>121</v>
      </c>
      <c r="H153" s="214">
        <v>30</v>
      </c>
      <c r="I153" s="215"/>
      <c r="J153" s="216">
        <f>ROUND(I153*H153,2)</f>
        <v>0</v>
      </c>
      <c r="K153" s="212" t="s">
        <v>179</v>
      </c>
      <c r="L153" s="43"/>
      <c r="M153" s="217" t="s">
        <v>1</v>
      </c>
      <c r="N153" s="218" t="s">
        <v>41</v>
      </c>
      <c r="O153" s="90"/>
      <c r="P153" s="219">
        <f>O153*H153</f>
        <v>0</v>
      </c>
      <c r="Q153" s="219">
        <v>0</v>
      </c>
      <c r="R153" s="219">
        <f>Q153*H153</f>
        <v>0</v>
      </c>
      <c r="S153" s="219">
        <v>0.295</v>
      </c>
      <c r="T153" s="220">
        <f>S153*H153</f>
        <v>8.85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1" t="s">
        <v>123</v>
      </c>
      <c r="AT153" s="221" t="s">
        <v>118</v>
      </c>
      <c r="AU153" s="221" t="s">
        <v>83</v>
      </c>
      <c r="AY153" s="16" t="s">
        <v>116</v>
      </c>
      <c r="BE153" s="222">
        <f>IF(N153="základní",J153,0)</f>
        <v>0</v>
      </c>
      <c r="BF153" s="222">
        <f>IF(N153="snížená",J153,0)</f>
        <v>0</v>
      </c>
      <c r="BG153" s="222">
        <f>IF(N153="zákl. přenesená",J153,0)</f>
        <v>0</v>
      </c>
      <c r="BH153" s="222">
        <f>IF(N153="sníž. přenesená",J153,0)</f>
        <v>0</v>
      </c>
      <c r="BI153" s="222">
        <f>IF(N153="nulová",J153,0)</f>
        <v>0</v>
      </c>
      <c r="BJ153" s="16" t="s">
        <v>81</v>
      </c>
      <c r="BK153" s="222">
        <f>ROUND(I153*H153,2)</f>
        <v>0</v>
      </c>
      <c r="BL153" s="16" t="s">
        <v>123</v>
      </c>
      <c r="BM153" s="221" t="s">
        <v>180</v>
      </c>
    </row>
    <row r="154" spans="1:47" s="2" customFormat="1" ht="12">
      <c r="A154" s="37"/>
      <c r="B154" s="38"/>
      <c r="C154" s="39"/>
      <c r="D154" s="223" t="s">
        <v>125</v>
      </c>
      <c r="E154" s="39"/>
      <c r="F154" s="224" t="s">
        <v>181</v>
      </c>
      <c r="G154" s="39"/>
      <c r="H154" s="39"/>
      <c r="I154" s="225"/>
      <c r="J154" s="39"/>
      <c r="K154" s="39"/>
      <c r="L154" s="43"/>
      <c r="M154" s="226"/>
      <c r="N154" s="227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125</v>
      </c>
      <c r="AU154" s="16" t="s">
        <v>83</v>
      </c>
    </row>
    <row r="155" spans="1:47" s="2" customFormat="1" ht="12">
      <c r="A155" s="37"/>
      <c r="B155" s="38"/>
      <c r="C155" s="39"/>
      <c r="D155" s="228" t="s">
        <v>127</v>
      </c>
      <c r="E155" s="39"/>
      <c r="F155" s="229" t="s">
        <v>182</v>
      </c>
      <c r="G155" s="39"/>
      <c r="H155" s="39"/>
      <c r="I155" s="225"/>
      <c r="J155" s="39"/>
      <c r="K155" s="39"/>
      <c r="L155" s="43"/>
      <c r="M155" s="226"/>
      <c r="N155" s="227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127</v>
      </c>
      <c r="AU155" s="16" t="s">
        <v>83</v>
      </c>
    </row>
    <row r="156" spans="1:51" s="13" customFormat="1" ht="12">
      <c r="A156" s="13"/>
      <c r="B156" s="230"/>
      <c r="C156" s="231"/>
      <c r="D156" s="223" t="s">
        <v>183</v>
      </c>
      <c r="E156" s="232" t="s">
        <v>1</v>
      </c>
      <c r="F156" s="233" t="s">
        <v>184</v>
      </c>
      <c r="G156" s="231"/>
      <c r="H156" s="234">
        <v>30</v>
      </c>
      <c r="I156" s="235"/>
      <c r="J156" s="231"/>
      <c r="K156" s="231"/>
      <c r="L156" s="236"/>
      <c r="M156" s="237"/>
      <c r="N156" s="238"/>
      <c r="O156" s="238"/>
      <c r="P156" s="238"/>
      <c r="Q156" s="238"/>
      <c r="R156" s="238"/>
      <c r="S156" s="238"/>
      <c r="T156" s="23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0" t="s">
        <v>183</v>
      </c>
      <c r="AU156" s="240" t="s">
        <v>83</v>
      </c>
      <c r="AV156" s="13" t="s">
        <v>83</v>
      </c>
      <c r="AW156" s="13" t="s">
        <v>32</v>
      </c>
      <c r="AX156" s="13" t="s">
        <v>81</v>
      </c>
      <c r="AY156" s="240" t="s">
        <v>116</v>
      </c>
    </row>
    <row r="157" spans="1:65" s="2" customFormat="1" ht="33" customHeight="1">
      <c r="A157" s="37"/>
      <c r="B157" s="38"/>
      <c r="C157" s="210" t="s">
        <v>185</v>
      </c>
      <c r="D157" s="210" t="s">
        <v>118</v>
      </c>
      <c r="E157" s="211" t="s">
        <v>186</v>
      </c>
      <c r="F157" s="212" t="s">
        <v>187</v>
      </c>
      <c r="G157" s="213" t="s">
        <v>121</v>
      </c>
      <c r="H157" s="214">
        <v>66</v>
      </c>
      <c r="I157" s="215"/>
      <c r="J157" s="216">
        <f>ROUND(I157*H157,2)</f>
        <v>0</v>
      </c>
      <c r="K157" s="212" t="s">
        <v>179</v>
      </c>
      <c r="L157" s="43"/>
      <c r="M157" s="217" t="s">
        <v>1</v>
      </c>
      <c r="N157" s="218" t="s">
        <v>41</v>
      </c>
      <c r="O157" s="90"/>
      <c r="P157" s="219">
        <f>O157*H157</f>
        <v>0</v>
      </c>
      <c r="Q157" s="219">
        <v>0</v>
      </c>
      <c r="R157" s="219">
        <f>Q157*H157</f>
        <v>0</v>
      </c>
      <c r="S157" s="219">
        <v>0.44</v>
      </c>
      <c r="T157" s="220">
        <f>S157*H157</f>
        <v>29.04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1" t="s">
        <v>123</v>
      </c>
      <c r="AT157" s="221" t="s">
        <v>118</v>
      </c>
      <c r="AU157" s="221" t="s">
        <v>83</v>
      </c>
      <c r="AY157" s="16" t="s">
        <v>116</v>
      </c>
      <c r="BE157" s="222">
        <f>IF(N157="základní",J157,0)</f>
        <v>0</v>
      </c>
      <c r="BF157" s="222">
        <f>IF(N157="snížená",J157,0)</f>
        <v>0</v>
      </c>
      <c r="BG157" s="222">
        <f>IF(N157="zákl. přenesená",J157,0)</f>
        <v>0</v>
      </c>
      <c r="BH157" s="222">
        <f>IF(N157="sníž. přenesená",J157,0)</f>
        <v>0</v>
      </c>
      <c r="BI157" s="222">
        <f>IF(N157="nulová",J157,0)</f>
        <v>0</v>
      </c>
      <c r="BJ157" s="16" t="s">
        <v>81</v>
      </c>
      <c r="BK157" s="222">
        <f>ROUND(I157*H157,2)</f>
        <v>0</v>
      </c>
      <c r="BL157" s="16" t="s">
        <v>123</v>
      </c>
      <c r="BM157" s="221" t="s">
        <v>188</v>
      </c>
    </row>
    <row r="158" spans="1:47" s="2" customFormat="1" ht="12">
      <c r="A158" s="37"/>
      <c r="B158" s="38"/>
      <c r="C158" s="39"/>
      <c r="D158" s="223" t="s">
        <v>125</v>
      </c>
      <c r="E158" s="39"/>
      <c r="F158" s="224" t="s">
        <v>189</v>
      </c>
      <c r="G158" s="39"/>
      <c r="H158" s="39"/>
      <c r="I158" s="225"/>
      <c r="J158" s="39"/>
      <c r="K158" s="39"/>
      <c r="L158" s="43"/>
      <c r="M158" s="226"/>
      <c r="N158" s="227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125</v>
      </c>
      <c r="AU158" s="16" t="s">
        <v>83</v>
      </c>
    </row>
    <row r="159" spans="1:47" s="2" customFormat="1" ht="12">
      <c r="A159" s="37"/>
      <c r="B159" s="38"/>
      <c r="C159" s="39"/>
      <c r="D159" s="228" t="s">
        <v>127</v>
      </c>
      <c r="E159" s="39"/>
      <c r="F159" s="229" t="s">
        <v>190</v>
      </c>
      <c r="G159" s="39"/>
      <c r="H159" s="39"/>
      <c r="I159" s="225"/>
      <c r="J159" s="39"/>
      <c r="K159" s="39"/>
      <c r="L159" s="43"/>
      <c r="M159" s="226"/>
      <c r="N159" s="227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127</v>
      </c>
      <c r="AU159" s="16" t="s">
        <v>83</v>
      </c>
    </row>
    <row r="160" spans="1:51" s="13" customFormat="1" ht="12">
      <c r="A160" s="13"/>
      <c r="B160" s="230"/>
      <c r="C160" s="231"/>
      <c r="D160" s="223" t="s">
        <v>183</v>
      </c>
      <c r="E160" s="232" t="s">
        <v>1</v>
      </c>
      <c r="F160" s="233" t="s">
        <v>191</v>
      </c>
      <c r="G160" s="231"/>
      <c r="H160" s="234">
        <v>45.6</v>
      </c>
      <c r="I160" s="235"/>
      <c r="J160" s="231"/>
      <c r="K160" s="231"/>
      <c r="L160" s="236"/>
      <c r="M160" s="237"/>
      <c r="N160" s="238"/>
      <c r="O160" s="238"/>
      <c r="P160" s="238"/>
      <c r="Q160" s="238"/>
      <c r="R160" s="238"/>
      <c r="S160" s="238"/>
      <c r="T160" s="23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0" t="s">
        <v>183</v>
      </c>
      <c r="AU160" s="240" t="s">
        <v>83</v>
      </c>
      <c r="AV160" s="13" t="s">
        <v>83</v>
      </c>
      <c r="AW160" s="13" t="s">
        <v>32</v>
      </c>
      <c r="AX160" s="13" t="s">
        <v>76</v>
      </c>
      <c r="AY160" s="240" t="s">
        <v>116</v>
      </c>
    </row>
    <row r="161" spans="1:51" s="13" customFormat="1" ht="12">
      <c r="A161" s="13"/>
      <c r="B161" s="230"/>
      <c r="C161" s="231"/>
      <c r="D161" s="223" t="s">
        <v>183</v>
      </c>
      <c r="E161" s="232" t="s">
        <v>1</v>
      </c>
      <c r="F161" s="233" t="s">
        <v>192</v>
      </c>
      <c r="G161" s="231"/>
      <c r="H161" s="234">
        <v>2.4</v>
      </c>
      <c r="I161" s="235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0" t="s">
        <v>183</v>
      </c>
      <c r="AU161" s="240" t="s">
        <v>83</v>
      </c>
      <c r="AV161" s="13" t="s">
        <v>83</v>
      </c>
      <c r="AW161" s="13" t="s">
        <v>32</v>
      </c>
      <c r="AX161" s="13" t="s">
        <v>76</v>
      </c>
      <c r="AY161" s="240" t="s">
        <v>116</v>
      </c>
    </row>
    <row r="162" spans="1:51" s="13" customFormat="1" ht="12">
      <c r="A162" s="13"/>
      <c r="B162" s="230"/>
      <c r="C162" s="231"/>
      <c r="D162" s="223" t="s">
        <v>183</v>
      </c>
      <c r="E162" s="232" t="s">
        <v>1</v>
      </c>
      <c r="F162" s="233" t="s">
        <v>193</v>
      </c>
      <c r="G162" s="231"/>
      <c r="H162" s="234">
        <v>18</v>
      </c>
      <c r="I162" s="235"/>
      <c r="J162" s="231"/>
      <c r="K162" s="231"/>
      <c r="L162" s="236"/>
      <c r="M162" s="237"/>
      <c r="N162" s="238"/>
      <c r="O162" s="238"/>
      <c r="P162" s="238"/>
      <c r="Q162" s="238"/>
      <c r="R162" s="238"/>
      <c r="S162" s="238"/>
      <c r="T162" s="23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0" t="s">
        <v>183</v>
      </c>
      <c r="AU162" s="240" t="s">
        <v>83</v>
      </c>
      <c r="AV162" s="13" t="s">
        <v>83</v>
      </c>
      <c r="AW162" s="13" t="s">
        <v>32</v>
      </c>
      <c r="AX162" s="13" t="s">
        <v>76</v>
      </c>
      <c r="AY162" s="240" t="s">
        <v>116</v>
      </c>
    </row>
    <row r="163" spans="1:51" s="14" customFormat="1" ht="12">
      <c r="A163" s="14"/>
      <c r="B163" s="241"/>
      <c r="C163" s="242"/>
      <c r="D163" s="223" t="s">
        <v>183</v>
      </c>
      <c r="E163" s="243" t="s">
        <v>1</v>
      </c>
      <c r="F163" s="244" t="s">
        <v>194</v>
      </c>
      <c r="G163" s="242"/>
      <c r="H163" s="245">
        <v>66</v>
      </c>
      <c r="I163" s="246"/>
      <c r="J163" s="242"/>
      <c r="K163" s="242"/>
      <c r="L163" s="247"/>
      <c r="M163" s="248"/>
      <c r="N163" s="249"/>
      <c r="O163" s="249"/>
      <c r="P163" s="249"/>
      <c r="Q163" s="249"/>
      <c r="R163" s="249"/>
      <c r="S163" s="249"/>
      <c r="T163" s="250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1" t="s">
        <v>183</v>
      </c>
      <c r="AU163" s="251" t="s">
        <v>83</v>
      </c>
      <c r="AV163" s="14" t="s">
        <v>123</v>
      </c>
      <c r="AW163" s="14" t="s">
        <v>32</v>
      </c>
      <c r="AX163" s="14" t="s">
        <v>81</v>
      </c>
      <c r="AY163" s="251" t="s">
        <v>116</v>
      </c>
    </row>
    <row r="164" spans="1:65" s="2" customFormat="1" ht="16.5" customHeight="1">
      <c r="A164" s="37"/>
      <c r="B164" s="38"/>
      <c r="C164" s="210" t="s">
        <v>195</v>
      </c>
      <c r="D164" s="210" t="s">
        <v>118</v>
      </c>
      <c r="E164" s="211" t="s">
        <v>196</v>
      </c>
      <c r="F164" s="212" t="s">
        <v>197</v>
      </c>
      <c r="G164" s="213" t="s">
        <v>198</v>
      </c>
      <c r="H164" s="214">
        <v>2</v>
      </c>
      <c r="I164" s="215"/>
      <c r="J164" s="216">
        <f>ROUND(I164*H164,2)</f>
        <v>0</v>
      </c>
      <c r="K164" s="212" t="s">
        <v>179</v>
      </c>
      <c r="L164" s="43"/>
      <c r="M164" s="217" t="s">
        <v>1</v>
      </c>
      <c r="N164" s="218" t="s">
        <v>41</v>
      </c>
      <c r="O164" s="90"/>
      <c r="P164" s="219">
        <f>O164*H164</f>
        <v>0</v>
      </c>
      <c r="Q164" s="219">
        <v>0</v>
      </c>
      <c r="R164" s="219">
        <f>Q164*H164</f>
        <v>0</v>
      </c>
      <c r="S164" s="219">
        <v>0.23</v>
      </c>
      <c r="T164" s="220">
        <f>S164*H164</f>
        <v>0.46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1" t="s">
        <v>123</v>
      </c>
      <c r="AT164" s="221" t="s">
        <v>118</v>
      </c>
      <c r="AU164" s="221" t="s">
        <v>83</v>
      </c>
      <c r="AY164" s="16" t="s">
        <v>116</v>
      </c>
      <c r="BE164" s="222">
        <f>IF(N164="základní",J164,0)</f>
        <v>0</v>
      </c>
      <c r="BF164" s="222">
        <f>IF(N164="snížená",J164,0)</f>
        <v>0</v>
      </c>
      <c r="BG164" s="222">
        <f>IF(N164="zákl. přenesená",J164,0)</f>
        <v>0</v>
      </c>
      <c r="BH164" s="222">
        <f>IF(N164="sníž. přenesená",J164,0)</f>
        <v>0</v>
      </c>
      <c r="BI164" s="222">
        <f>IF(N164="nulová",J164,0)</f>
        <v>0</v>
      </c>
      <c r="BJ164" s="16" t="s">
        <v>81</v>
      </c>
      <c r="BK164" s="222">
        <f>ROUND(I164*H164,2)</f>
        <v>0</v>
      </c>
      <c r="BL164" s="16" t="s">
        <v>123</v>
      </c>
      <c r="BM164" s="221" t="s">
        <v>199</v>
      </c>
    </row>
    <row r="165" spans="1:47" s="2" customFormat="1" ht="12">
      <c r="A165" s="37"/>
      <c r="B165" s="38"/>
      <c r="C165" s="39"/>
      <c r="D165" s="223" t="s">
        <v>125</v>
      </c>
      <c r="E165" s="39"/>
      <c r="F165" s="224" t="s">
        <v>200</v>
      </c>
      <c r="G165" s="39"/>
      <c r="H165" s="39"/>
      <c r="I165" s="225"/>
      <c r="J165" s="39"/>
      <c r="K165" s="39"/>
      <c r="L165" s="43"/>
      <c r="M165" s="226"/>
      <c r="N165" s="227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125</v>
      </c>
      <c r="AU165" s="16" t="s">
        <v>83</v>
      </c>
    </row>
    <row r="166" spans="1:47" s="2" customFormat="1" ht="12">
      <c r="A166" s="37"/>
      <c r="B166" s="38"/>
      <c r="C166" s="39"/>
      <c r="D166" s="228" t="s">
        <v>127</v>
      </c>
      <c r="E166" s="39"/>
      <c r="F166" s="229" t="s">
        <v>201</v>
      </c>
      <c r="G166" s="39"/>
      <c r="H166" s="39"/>
      <c r="I166" s="225"/>
      <c r="J166" s="39"/>
      <c r="K166" s="39"/>
      <c r="L166" s="43"/>
      <c r="M166" s="226"/>
      <c r="N166" s="227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127</v>
      </c>
      <c r="AU166" s="16" t="s">
        <v>83</v>
      </c>
    </row>
    <row r="167" spans="1:65" s="2" customFormat="1" ht="16.5" customHeight="1">
      <c r="A167" s="37"/>
      <c r="B167" s="38"/>
      <c r="C167" s="210" t="s">
        <v>202</v>
      </c>
      <c r="D167" s="210" t="s">
        <v>118</v>
      </c>
      <c r="E167" s="211" t="s">
        <v>203</v>
      </c>
      <c r="F167" s="212" t="s">
        <v>204</v>
      </c>
      <c r="G167" s="213" t="s">
        <v>198</v>
      </c>
      <c r="H167" s="214">
        <v>2.4</v>
      </c>
      <c r="I167" s="215"/>
      <c r="J167" s="216">
        <f>ROUND(I167*H167,2)</f>
        <v>0</v>
      </c>
      <c r="K167" s="212" t="s">
        <v>179</v>
      </c>
      <c r="L167" s="43"/>
      <c r="M167" s="217" t="s">
        <v>1</v>
      </c>
      <c r="N167" s="218" t="s">
        <v>41</v>
      </c>
      <c r="O167" s="90"/>
      <c r="P167" s="219">
        <f>O167*H167</f>
        <v>0</v>
      </c>
      <c r="Q167" s="219">
        <v>0.0369</v>
      </c>
      <c r="R167" s="219">
        <f>Q167*H167</f>
        <v>0.08856</v>
      </c>
      <c r="S167" s="219">
        <v>0</v>
      </c>
      <c r="T167" s="220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1" t="s">
        <v>123</v>
      </c>
      <c r="AT167" s="221" t="s">
        <v>118</v>
      </c>
      <c r="AU167" s="221" t="s">
        <v>83</v>
      </c>
      <c r="AY167" s="16" t="s">
        <v>116</v>
      </c>
      <c r="BE167" s="222">
        <f>IF(N167="základní",J167,0)</f>
        <v>0</v>
      </c>
      <c r="BF167" s="222">
        <f>IF(N167="snížená",J167,0)</f>
        <v>0</v>
      </c>
      <c r="BG167" s="222">
        <f>IF(N167="zákl. přenesená",J167,0)</f>
        <v>0</v>
      </c>
      <c r="BH167" s="222">
        <f>IF(N167="sníž. přenesená",J167,0)</f>
        <v>0</v>
      </c>
      <c r="BI167" s="222">
        <f>IF(N167="nulová",J167,0)</f>
        <v>0</v>
      </c>
      <c r="BJ167" s="16" t="s">
        <v>81</v>
      </c>
      <c r="BK167" s="222">
        <f>ROUND(I167*H167,2)</f>
        <v>0</v>
      </c>
      <c r="BL167" s="16" t="s">
        <v>123</v>
      </c>
      <c r="BM167" s="221" t="s">
        <v>205</v>
      </c>
    </row>
    <row r="168" spans="1:47" s="2" customFormat="1" ht="12">
      <c r="A168" s="37"/>
      <c r="B168" s="38"/>
      <c r="C168" s="39"/>
      <c r="D168" s="223" t="s">
        <v>125</v>
      </c>
      <c r="E168" s="39"/>
      <c r="F168" s="224" t="s">
        <v>206</v>
      </c>
      <c r="G168" s="39"/>
      <c r="H168" s="39"/>
      <c r="I168" s="225"/>
      <c r="J168" s="39"/>
      <c r="K168" s="39"/>
      <c r="L168" s="43"/>
      <c r="M168" s="226"/>
      <c r="N168" s="227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125</v>
      </c>
      <c r="AU168" s="16" t="s">
        <v>83</v>
      </c>
    </row>
    <row r="169" spans="1:47" s="2" customFormat="1" ht="12">
      <c r="A169" s="37"/>
      <c r="B169" s="38"/>
      <c r="C169" s="39"/>
      <c r="D169" s="228" t="s">
        <v>127</v>
      </c>
      <c r="E169" s="39"/>
      <c r="F169" s="229" t="s">
        <v>207</v>
      </c>
      <c r="G169" s="39"/>
      <c r="H169" s="39"/>
      <c r="I169" s="225"/>
      <c r="J169" s="39"/>
      <c r="K169" s="39"/>
      <c r="L169" s="43"/>
      <c r="M169" s="226"/>
      <c r="N169" s="227"/>
      <c r="O169" s="90"/>
      <c r="P169" s="90"/>
      <c r="Q169" s="90"/>
      <c r="R169" s="90"/>
      <c r="S169" s="90"/>
      <c r="T169" s="91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127</v>
      </c>
      <c r="AU169" s="16" t="s">
        <v>83</v>
      </c>
    </row>
    <row r="170" spans="1:51" s="13" customFormat="1" ht="12">
      <c r="A170" s="13"/>
      <c r="B170" s="230"/>
      <c r="C170" s="231"/>
      <c r="D170" s="223" t="s">
        <v>183</v>
      </c>
      <c r="E170" s="232" t="s">
        <v>1</v>
      </c>
      <c r="F170" s="233" t="s">
        <v>208</v>
      </c>
      <c r="G170" s="231"/>
      <c r="H170" s="234">
        <v>2.4</v>
      </c>
      <c r="I170" s="235"/>
      <c r="J170" s="231"/>
      <c r="K170" s="231"/>
      <c r="L170" s="236"/>
      <c r="M170" s="237"/>
      <c r="N170" s="238"/>
      <c r="O170" s="238"/>
      <c r="P170" s="238"/>
      <c r="Q170" s="238"/>
      <c r="R170" s="238"/>
      <c r="S170" s="238"/>
      <c r="T170" s="23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0" t="s">
        <v>183</v>
      </c>
      <c r="AU170" s="240" t="s">
        <v>83</v>
      </c>
      <c r="AV170" s="13" t="s">
        <v>83</v>
      </c>
      <c r="AW170" s="13" t="s">
        <v>32</v>
      </c>
      <c r="AX170" s="13" t="s">
        <v>81</v>
      </c>
      <c r="AY170" s="240" t="s">
        <v>116</v>
      </c>
    </row>
    <row r="171" spans="1:65" s="2" customFormat="1" ht="24.15" customHeight="1">
      <c r="A171" s="37"/>
      <c r="B171" s="38"/>
      <c r="C171" s="210" t="s">
        <v>209</v>
      </c>
      <c r="D171" s="210" t="s">
        <v>118</v>
      </c>
      <c r="E171" s="211" t="s">
        <v>210</v>
      </c>
      <c r="F171" s="212" t="s">
        <v>211</v>
      </c>
      <c r="G171" s="213" t="s">
        <v>198</v>
      </c>
      <c r="H171" s="214">
        <v>7.2</v>
      </c>
      <c r="I171" s="215"/>
      <c r="J171" s="216">
        <f>ROUND(I171*H171,2)</f>
        <v>0</v>
      </c>
      <c r="K171" s="212" t="s">
        <v>179</v>
      </c>
      <c r="L171" s="43"/>
      <c r="M171" s="217" t="s">
        <v>1</v>
      </c>
      <c r="N171" s="218" t="s">
        <v>41</v>
      </c>
      <c r="O171" s="90"/>
      <c r="P171" s="219">
        <f>O171*H171</f>
        <v>0</v>
      </c>
      <c r="Q171" s="219">
        <v>0.0369</v>
      </c>
      <c r="R171" s="219">
        <f>Q171*H171</f>
        <v>0.26568</v>
      </c>
      <c r="S171" s="219">
        <v>0</v>
      </c>
      <c r="T171" s="220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1" t="s">
        <v>123</v>
      </c>
      <c r="AT171" s="221" t="s">
        <v>118</v>
      </c>
      <c r="AU171" s="221" t="s">
        <v>83</v>
      </c>
      <c r="AY171" s="16" t="s">
        <v>116</v>
      </c>
      <c r="BE171" s="222">
        <f>IF(N171="základní",J171,0)</f>
        <v>0</v>
      </c>
      <c r="BF171" s="222">
        <f>IF(N171="snížená",J171,0)</f>
        <v>0</v>
      </c>
      <c r="BG171" s="222">
        <f>IF(N171="zákl. přenesená",J171,0)</f>
        <v>0</v>
      </c>
      <c r="BH171" s="222">
        <f>IF(N171="sníž. přenesená",J171,0)</f>
        <v>0</v>
      </c>
      <c r="BI171" s="222">
        <f>IF(N171="nulová",J171,0)</f>
        <v>0</v>
      </c>
      <c r="BJ171" s="16" t="s">
        <v>81</v>
      </c>
      <c r="BK171" s="222">
        <f>ROUND(I171*H171,2)</f>
        <v>0</v>
      </c>
      <c r="BL171" s="16" t="s">
        <v>123</v>
      </c>
      <c r="BM171" s="221" t="s">
        <v>212</v>
      </c>
    </row>
    <row r="172" spans="1:47" s="2" customFormat="1" ht="12">
      <c r="A172" s="37"/>
      <c r="B172" s="38"/>
      <c r="C172" s="39"/>
      <c r="D172" s="223" t="s">
        <v>125</v>
      </c>
      <c r="E172" s="39"/>
      <c r="F172" s="224" t="s">
        <v>213</v>
      </c>
      <c r="G172" s="39"/>
      <c r="H172" s="39"/>
      <c r="I172" s="225"/>
      <c r="J172" s="39"/>
      <c r="K172" s="39"/>
      <c r="L172" s="43"/>
      <c r="M172" s="226"/>
      <c r="N172" s="227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125</v>
      </c>
      <c r="AU172" s="16" t="s">
        <v>83</v>
      </c>
    </row>
    <row r="173" spans="1:47" s="2" customFormat="1" ht="12">
      <c r="A173" s="37"/>
      <c r="B173" s="38"/>
      <c r="C173" s="39"/>
      <c r="D173" s="228" t="s">
        <v>127</v>
      </c>
      <c r="E173" s="39"/>
      <c r="F173" s="229" t="s">
        <v>214</v>
      </c>
      <c r="G173" s="39"/>
      <c r="H173" s="39"/>
      <c r="I173" s="225"/>
      <c r="J173" s="39"/>
      <c r="K173" s="39"/>
      <c r="L173" s="43"/>
      <c r="M173" s="226"/>
      <c r="N173" s="227"/>
      <c r="O173" s="90"/>
      <c r="P173" s="90"/>
      <c r="Q173" s="90"/>
      <c r="R173" s="90"/>
      <c r="S173" s="90"/>
      <c r="T173" s="91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127</v>
      </c>
      <c r="AU173" s="16" t="s">
        <v>83</v>
      </c>
    </row>
    <row r="174" spans="1:51" s="13" customFormat="1" ht="12">
      <c r="A174" s="13"/>
      <c r="B174" s="230"/>
      <c r="C174" s="231"/>
      <c r="D174" s="223" t="s">
        <v>183</v>
      </c>
      <c r="E174" s="232" t="s">
        <v>1</v>
      </c>
      <c r="F174" s="233" t="s">
        <v>215</v>
      </c>
      <c r="G174" s="231"/>
      <c r="H174" s="234">
        <v>7.2</v>
      </c>
      <c r="I174" s="235"/>
      <c r="J174" s="231"/>
      <c r="K174" s="231"/>
      <c r="L174" s="236"/>
      <c r="M174" s="237"/>
      <c r="N174" s="238"/>
      <c r="O174" s="238"/>
      <c r="P174" s="238"/>
      <c r="Q174" s="238"/>
      <c r="R174" s="238"/>
      <c r="S174" s="238"/>
      <c r="T174" s="23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0" t="s">
        <v>183</v>
      </c>
      <c r="AU174" s="240" t="s">
        <v>83</v>
      </c>
      <c r="AV174" s="13" t="s">
        <v>83</v>
      </c>
      <c r="AW174" s="13" t="s">
        <v>32</v>
      </c>
      <c r="AX174" s="13" t="s">
        <v>81</v>
      </c>
      <c r="AY174" s="240" t="s">
        <v>116</v>
      </c>
    </row>
    <row r="175" spans="1:65" s="2" customFormat="1" ht="16.5" customHeight="1">
      <c r="A175" s="37"/>
      <c r="B175" s="38"/>
      <c r="C175" s="210" t="s">
        <v>8</v>
      </c>
      <c r="D175" s="210" t="s">
        <v>118</v>
      </c>
      <c r="E175" s="211" t="s">
        <v>216</v>
      </c>
      <c r="F175" s="212" t="s">
        <v>217</v>
      </c>
      <c r="G175" s="213" t="s">
        <v>198</v>
      </c>
      <c r="H175" s="214">
        <v>104</v>
      </c>
      <c r="I175" s="215"/>
      <c r="J175" s="216">
        <f>ROUND(I175*H175,2)</f>
        <v>0</v>
      </c>
      <c r="K175" s="212" t="s">
        <v>179</v>
      </c>
      <c r="L175" s="43"/>
      <c r="M175" s="217" t="s">
        <v>1</v>
      </c>
      <c r="N175" s="218" t="s">
        <v>41</v>
      </c>
      <c r="O175" s="90"/>
      <c r="P175" s="219">
        <f>O175*H175</f>
        <v>0</v>
      </c>
      <c r="Q175" s="219">
        <v>0.00056</v>
      </c>
      <c r="R175" s="219">
        <f>Q175*H175</f>
        <v>0.05823999999999999</v>
      </c>
      <c r="S175" s="219">
        <v>0</v>
      </c>
      <c r="T175" s="220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1" t="s">
        <v>123</v>
      </c>
      <c r="AT175" s="221" t="s">
        <v>118</v>
      </c>
      <c r="AU175" s="221" t="s">
        <v>83</v>
      </c>
      <c r="AY175" s="16" t="s">
        <v>116</v>
      </c>
      <c r="BE175" s="222">
        <f>IF(N175="základní",J175,0)</f>
        <v>0</v>
      </c>
      <c r="BF175" s="222">
        <f>IF(N175="snížená",J175,0)</f>
        <v>0</v>
      </c>
      <c r="BG175" s="222">
        <f>IF(N175="zákl. přenesená",J175,0)</f>
        <v>0</v>
      </c>
      <c r="BH175" s="222">
        <f>IF(N175="sníž. přenesená",J175,0)</f>
        <v>0</v>
      </c>
      <c r="BI175" s="222">
        <f>IF(N175="nulová",J175,0)</f>
        <v>0</v>
      </c>
      <c r="BJ175" s="16" t="s">
        <v>81</v>
      </c>
      <c r="BK175" s="222">
        <f>ROUND(I175*H175,2)</f>
        <v>0</v>
      </c>
      <c r="BL175" s="16" t="s">
        <v>123</v>
      </c>
      <c r="BM175" s="221" t="s">
        <v>218</v>
      </c>
    </row>
    <row r="176" spans="1:47" s="2" customFormat="1" ht="12">
      <c r="A176" s="37"/>
      <c r="B176" s="38"/>
      <c r="C176" s="39"/>
      <c r="D176" s="223" t="s">
        <v>125</v>
      </c>
      <c r="E176" s="39"/>
      <c r="F176" s="224" t="s">
        <v>219</v>
      </c>
      <c r="G176" s="39"/>
      <c r="H176" s="39"/>
      <c r="I176" s="225"/>
      <c r="J176" s="39"/>
      <c r="K176" s="39"/>
      <c r="L176" s="43"/>
      <c r="M176" s="226"/>
      <c r="N176" s="227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125</v>
      </c>
      <c r="AU176" s="16" t="s">
        <v>83</v>
      </c>
    </row>
    <row r="177" spans="1:47" s="2" customFormat="1" ht="12">
      <c r="A177" s="37"/>
      <c r="B177" s="38"/>
      <c r="C177" s="39"/>
      <c r="D177" s="228" t="s">
        <v>127</v>
      </c>
      <c r="E177" s="39"/>
      <c r="F177" s="229" t="s">
        <v>220</v>
      </c>
      <c r="G177" s="39"/>
      <c r="H177" s="39"/>
      <c r="I177" s="225"/>
      <c r="J177" s="39"/>
      <c r="K177" s="39"/>
      <c r="L177" s="43"/>
      <c r="M177" s="226"/>
      <c r="N177" s="227"/>
      <c r="O177" s="90"/>
      <c r="P177" s="90"/>
      <c r="Q177" s="90"/>
      <c r="R177" s="90"/>
      <c r="S177" s="90"/>
      <c r="T177" s="91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127</v>
      </c>
      <c r="AU177" s="16" t="s">
        <v>83</v>
      </c>
    </row>
    <row r="178" spans="1:51" s="13" customFormat="1" ht="12">
      <c r="A178" s="13"/>
      <c r="B178" s="230"/>
      <c r="C178" s="231"/>
      <c r="D178" s="223" t="s">
        <v>183</v>
      </c>
      <c r="E178" s="232" t="s">
        <v>1</v>
      </c>
      <c r="F178" s="233" t="s">
        <v>221</v>
      </c>
      <c r="G178" s="231"/>
      <c r="H178" s="234">
        <v>104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0" t="s">
        <v>183</v>
      </c>
      <c r="AU178" s="240" t="s">
        <v>83</v>
      </c>
      <c r="AV178" s="13" t="s">
        <v>83</v>
      </c>
      <c r="AW178" s="13" t="s">
        <v>32</v>
      </c>
      <c r="AX178" s="13" t="s">
        <v>81</v>
      </c>
      <c r="AY178" s="240" t="s">
        <v>116</v>
      </c>
    </row>
    <row r="179" spans="1:65" s="2" customFormat="1" ht="21.75" customHeight="1">
      <c r="A179" s="37"/>
      <c r="B179" s="38"/>
      <c r="C179" s="210" t="s">
        <v>222</v>
      </c>
      <c r="D179" s="210" t="s">
        <v>118</v>
      </c>
      <c r="E179" s="211" t="s">
        <v>223</v>
      </c>
      <c r="F179" s="212" t="s">
        <v>224</v>
      </c>
      <c r="G179" s="213" t="s">
        <v>198</v>
      </c>
      <c r="H179" s="214">
        <v>104</v>
      </c>
      <c r="I179" s="215"/>
      <c r="J179" s="216">
        <f>ROUND(I179*H179,2)</f>
        <v>0</v>
      </c>
      <c r="K179" s="212" t="s">
        <v>179</v>
      </c>
      <c r="L179" s="43"/>
      <c r="M179" s="217" t="s">
        <v>1</v>
      </c>
      <c r="N179" s="218" t="s">
        <v>41</v>
      </c>
      <c r="O179" s="90"/>
      <c r="P179" s="219">
        <f>O179*H179</f>
        <v>0</v>
      </c>
      <c r="Q179" s="219">
        <v>0</v>
      </c>
      <c r="R179" s="219">
        <f>Q179*H179</f>
        <v>0</v>
      </c>
      <c r="S179" s="219">
        <v>0</v>
      </c>
      <c r="T179" s="220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21" t="s">
        <v>123</v>
      </c>
      <c r="AT179" s="221" t="s">
        <v>118</v>
      </c>
      <c r="AU179" s="221" t="s">
        <v>83</v>
      </c>
      <c r="AY179" s="16" t="s">
        <v>116</v>
      </c>
      <c r="BE179" s="222">
        <f>IF(N179="základní",J179,0)</f>
        <v>0</v>
      </c>
      <c r="BF179" s="222">
        <f>IF(N179="snížená",J179,0)</f>
        <v>0</v>
      </c>
      <c r="BG179" s="222">
        <f>IF(N179="zákl. přenesená",J179,0)</f>
        <v>0</v>
      </c>
      <c r="BH179" s="222">
        <f>IF(N179="sníž. přenesená",J179,0)</f>
        <v>0</v>
      </c>
      <c r="BI179" s="222">
        <f>IF(N179="nulová",J179,0)</f>
        <v>0</v>
      </c>
      <c r="BJ179" s="16" t="s">
        <v>81</v>
      </c>
      <c r="BK179" s="222">
        <f>ROUND(I179*H179,2)</f>
        <v>0</v>
      </c>
      <c r="BL179" s="16" t="s">
        <v>123</v>
      </c>
      <c r="BM179" s="221" t="s">
        <v>225</v>
      </c>
    </row>
    <row r="180" spans="1:47" s="2" customFormat="1" ht="12">
      <c r="A180" s="37"/>
      <c r="B180" s="38"/>
      <c r="C180" s="39"/>
      <c r="D180" s="223" t="s">
        <v>125</v>
      </c>
      <c r="E180" s="39"/>
      <c r="F180" s="224" t="s">
        <v>226</v>
      </c>
      <c r="G180" s="39"/>
      <c r="H180" s="39"/>
      <c r="I180" s="225"/>
      <c r="J180" s="39"/>
      <c r="K180" s="39"/>
      <c r="L180" s="43"/>
      <c r="M180" s="226"/>
      <c r="N180" s="227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125</v>
      </c>
      <c r="AU180" s="16" t="s">
        <v>83</v>
      </c>
    </row>
    <row r="181" spans="1:47" s="2" customFormat="1" ht="12">
      <c r="A181" s="37"/>
      <c r="B181" s="38"/>
      <c r="C181" s="39"/>
      <c r="D181" s="228" t="s">
        <v>127</v>
      </c>
      <c r="E181" s="39"/>
      <c r="F181" s="229" t="s">
        <v>227</v>
      </c>
      <c r="G181" s="39"/>
      <c r="H181" s="39"/>
      <c r="I181" s="225"/>
      <c r="J181" s="39"/>
      <c r="K181" s="39"/>
      <c r="L181" s="43"/>
      <c r="M181" s="226"/>
      <c r="N181" s="227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127</v>
      </c>
      <c r="AU181" s="16" t="s">
        <v>83</v>
      </c>
    </row>
    <row r="182" spans="1:65" s="2" customFormat="1" ht="24.15" customHeight="1">
      <c r="A182" s="37"/>
      <c r="B182" s="38"/>
      <c r="C182" s="210" t="s">
        <v>228</v>
      </c>
      <c r="D182" s="210" t="s">
        <v>118</v>
      </c>
      <c r="E182" s="211" t="s">
        <v>229</v>
      </c>
      <c r="F182" s="212" t="s">
        <v>230</v>
      </c>
      <c r="G182" s="213" t="s">
        <v>198</v>
      </c>
      <c r="H182" s="214">
        <v>106</v>
      </c>
      <c r="I182" s="215"/>
      <c r="J182" s="216">
        <f>ROUND(I182*H182,2)</f>
        <v>0</v>
      </c>
      <c r="K182" s="212" t="s">
        <v>179</v>
      </c>
      <c r="L182" s="43"/>
      <c r="M182" s="217" t="s">
        <v>1</v>
      </c>
      <c r="N182" s="218" t="s">
        <v>41</v>
      </c>
      <c r="O182" s="90"/>
      <c r="P182" s="219">
        <f>O182*H182</f>
        <v>0</v>
      </c>
      <c r="Q182" s="219">
        <v>0.00025</v>
      </c>
      <c r="R182" s="219">
        <f>Q182*H182</f>
        <v>0.0265</v>
      </c>
      <c r="S182" s="219">
        <v>0</v>
      </c>
      <c r="T182" s="220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1" t="s">
        <v>123</v>
      </c>
      <c r="AT182" s="221" t="s">
        <v>118</v>
      </c>
      <c r="AU182" s="221" t="s">
        <v>83</v>
      </c>
      <c r="AY182" s="16" t="s">
        <v>116</v>
      </c>
      <c r="BE182" s="222">
        <f>IF(N182="základní",J182,0)</f>
        <v>0</v>
      </c>
      <c r="BF182" s="222">
        <f>IF(N182="snížená",J182,0)</f>
        <v>0</v>
      </c>
      <c r="BG182" s="222">
        <f>IF(N182="zákl. přenesená",J182,0)</f>
        <v>0</v>
      </c>
      <c r="BH182" s="222">
        <f>IF(N182="sníž. přenesená",J182,0)</f>
        <v>0</v>
      </c>
      <c r="BI182" s="222">
        <f>IF(N182="nulová",J182,0)</f>
        <v>0</v>
      </c>
      <c r="BJ182" s="16" t="s">
        <v>81</v>
      </c>
      <c r="BK182" s="222">
        <f>ROUND(I182*H182,2)</f>
        <v>0</v>
      </c>
      <c r="BL182" s="16" t="s">
        <v>123</v>
      </c>
      <c r="BM182" s="221" t="s">
        <v>231</v>
      </c>
    </row>
    <row r="183" spans="1:47" s="2" customFormat="1" ht="12">
      <c r="A183" s="37"/>
      <c r="B183" s="38"/>
      <c r="C183" s="39"/>
      <c r="D183" s="223" t="s">
        <v>125</v>
      </c>
      <c r="E183" s="39"/>
      <c r="F183" s="224" t="s">
        <v>232</v>
      </c>
      <c r="G183" s="39"/>
      <c r="H183" s="39"/>
      <c r="I183" s="225"/>
      <c r="J183" s="39"/>
      <c r="K183" s="39"/>
      <c r="L183" s="43"/>
      <c r="M183" s="226"/>
      <c r="N183" s="227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125</v>
      </c>
      <c r="AU183" s="16" t="s">
        <v>83</v>
      </c>
    </row>
    <row r="184" spans="1:47" s="2" customFormat="1" ht="12">
      <c r="A184" s="37"/>
      <c r="B184" s="38"/>
      <c r="C184" s="39"/>
      <c r="D184" s="228" t="s">
        <v>127</v>
      </c>
      <c r="E184" s="39"/>
      <c r="F184" s="229" t="s">
        <v>233</v>
      </c>
      <c r="G184" s="39"/>
      <c r="H184" s="39"/>
      <c r="I184" s="225"/>
      <c r="J184" s="39"/>
      <c r="K184" s="39"/>
      <c r="L184" s="43"/>
      <c r="M184" s="226"/>
      <c r="N184" s="227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127</v>
      </c>
      <c r="AU184" s="16" t="s">
        <v>83</v>
      </c>
    </row>
    <row r="185" spans="1:51" s="13" customFormat="1" ht="12">
      <c r="A185" s="13"/>
      <c r="B185" s="230"/>
      <c r="C185" s="231"/>
      <c r="D185" s="223" t="s">
        <v>183</v>
      </c>
      <c r="E185" s="232" t="s">
        <v>1</v>
      </c>
      <c r="F185" s="233" t="s">
        <v>234</v>
      </c>
      <c r="G185" s="231"/>
      <c r="H185" s="234">
        <v>76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0" t="s">
        <v>183</v>
      </c>
      <c r="AU185" s="240" t="s">
        <v>83</v>
      </c>
      <c r="AV185" s="13" t="s">
        <v>83</v>
      </c>
      <c r="AW185" s="13" t="s">
        <v>32</v>
      </c>
      <c r="AX185" s="13" t="s">
        <v>76</v>
      </c>
      <c r="AY185" s="240" t="s">
        <v>116</v>
      </c>
    </row>
    <row r="186" spans="1:51" s="13" customFormat="1" ht="12">
      <c r="A186" s="13"/>
      <c r="B186" s="230"/>
      <c r="C186" s="231"/>
      <c r="D186" s="223" t="s">
        <v>183</v>
      </c>
      <c r="E186" s="232" t="s">
        <v>1</v>
      </c>
      <c r="F186" s="233" t="s">
        <v>184</v>
      </c>
      <c r="G186" s="231"/>
      <c r="H186" s="234">
        <v>30</v>
      </c>
      <c r="I186" s="235"/>
      <c r="J186" s="231"/>
      <c r="K186" s="231"/>
      <c r="L186" s="236"/>
      <c r="M186" s="237"/>
      <c r="N186" s="238"/>
      <c r="O186" s="238"/>
      <c r="P186" s="238"/>
      <c r="Q186" s="238"/>
      <c r="R186" s="238"/>
      <c r="S186" s="238"/>
      <c r="T186" s="23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0" t="s">
        <v>183</v>
      </c>
      <c r="AU186" s="240" t="s">
        <v>83</v>
      </c>
      <c r="AV186" s="13" t="s">
        <v>83</v>
      </c>
      <c r="AW186" s="13" t="s">
        <v>32</v>
      </c>
      <c r="AX186" s="13" t="s">
        <v>76</v>
      </c>
      <c r="AY186" s="240" t="s">
        <v>116</v>
      </c>
    </row>
    <row r="187" spans="1:51" s="14" customFormat="1" ht="12">
      <c r="A187" s="14"/>
      <c r="B187" s="241"/>
      <c r="C187" s="242"/>
      <c r="D187" s="223" t="s">
        <v>183</v>
      </c>
      <c r="E187" s="243" t="s">
        <v>1</v>
      </c>
      <c r="F187" s="244" t="s">
        <v>194</v>
      </c>
      <c r="G187" s="242"/>
      <c r="H187" s="245">
        <v>106</v>
      </c>
      <c r="I187" s="246"/>
      <c r="J187" s="242"/>
      <c r="K187" s="242"/>
      <c r="L187" s="247"/>
      <c r="M187" s="248"/>
      <c r="N187" s="249"/>
      <c r="O187" s="249"/>
      <c r="P187" s="249"/>
      <c r="Q187" s="249"/>
      <c r="R187" s="249"/>
      <c r="S187" s="249"/>
      <c r="T187" s="250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1" t="s">
        <v>183</v>
      </c>
      <c r="AU187" s="251" t="s">
        <v>83</v>
      </c>
      <c r="AV187" s="14" t="s">
        <v>123</v>
      </c>
      <c r="AW187" s="14" t="s">
        <v>32</v>
      </c>
      <c r="AX187" s="14" t="s">
        <v>81</v>
      </c>
      <c r="AY187" s="251" t="s">
        <v>116</v>
      </c>
    </row>
    <row r="188" spans="1:65" s="2" customFormat="1" ht="24.15" customHeight="1">
      <c r="A188" s="37"/>
      <c r="B188" s="38"/>
      <c r="C188" s="210" t="s">
        <v>235</v>
      </c>
      <c r="D188" s="210" t="s">
        <v>118</v>
      </c>
      <c r="E188" s="211" t="s">
        <v>236</v>
      </c>
      <c r="F188" s="212" t="s">
        <v>237</v>
      </c>
      <c r="G188" s="213" t="s">
        <v>198</v>
      </c>
      <c r="H188" s="214">
        <v>106</v>
      </c>
      <c r="I188" s="215"/>
      <c r="J188" s="216">
        <f>ROUND(I188*H188,2)</f>
        <v>0</v>
      </c>
      <c r="K188" s="212" t="s">
        <v>179</v>
      </c>
      <c r="L188" s="43"/>
      <c r="M188" s="217" t="s">
        <v>1</v>
      </c>
      <c r="N188" s="218" t="s">
        <v>41</v>
      </c>
      <c r="O188" s="90"/>
      <c r="P188" s="219">
        <f>O188*H188</f>
        <v>0</v>
      </c>
      <c r="Q188" s="219">
        <v>0</v>
      </c>
      <c r="R188" s="219">
        <f>Q188*H188</f>
        <v>0</v>
      </c>
      <c r="S188" s="219">
        <v>0</v>
      </c>
      <c r="T188" s="220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21" t="s">
        <v>123</v>
      </c>
      <c r="AT188" s="221" t="s">
        <v>118</v>
      </c>
      <c r="AU188" s="221" t="s">
        <v>83</v>
      </c>
      <c r="AY188" s="16" t="s">
        <v>116</v>
      </c>
      <c r="BE188" s="222">
        <f>IF(N188="základní",J188,0)</f>
        <v>0</v>
      </c>
      <c r="BF188" s="222">
        <f>IF(N188="snížená",J188,0)</f>
        <v>0</v>
      </c>
      <c r="BG188" s="222">
        <f>IF(N188="zákl. přenesená",J188,0)</f>
        <v>0</v>
      </c>
      <c r="BH188" s="222">
        <f>IF(N188="sníž. přenesená",J188,0)</f>
        <v>0</v>
      </c>
      <c r="BI188" s="222">
        <f>IF(N188="nulová",J188,0)</f>
        <v>0</v>
      </c>
      <c r="BJ188" s="16" t="s">
        <v>81</v>
      </c>
      <c r="BK188" s="222">
        <f>ROUND(I188*H188,2)</f>
        <v>0</v>
      </c>
      <c r="BL188" s="16" t="s">
        <v>123</v>
      </c>
      <c r="BM188" s="221" t="s">
        <v>238</v>
      </c>
    </row>
    <row r="189" spans="1:47" s="2" customFormat="1" ht="12">
      <c r="A189" s="37"/>
      <c r="B189" s="38"/>
      <c r="C189" s="39"/>
      <c r="D189" s="223" t="s">
        <v>125</v>
      </c>
      <c r="E189" s="39"/>
      <c r="F189" s="224" t="s">
        <v>239</v>
      </c>
      <c r="G189" s="39"/>
      <c r="H189" s="39"/>
      <c r="I189" s="225"/>
      <c r="J189" s="39"/>
      <c r="K189" s="39"/>
      <c r="L189" s="43"/>
      <c r="M189" s="226"/>
      <c r="N189" s="227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125</v>
      </c>
      <c r="AU189" s="16" t="s">
        <v>83</v>
      </c>
    </row>
    <row r="190" spans="1:47" s="2" customFormat="1" ht="12">
      <c r="A190" s="37"/>
      <c r="B190" s="38"/>
      <c r="C190" s="39"/>
      <c r="D190" s="228" t="s">
        <v>127</v>
      </c>
      <c r="E190" s="39"/>
      <c r="F190" s="229" t="s">
        <v>240</v>
      </c>
      <c r="G190" s="39"/>
      <c r="H190" s="39"/>
      <c r="I190" s="225"/>
      <c r="J190" s="39"/>
      <c r="K190" s="39"/>
      <c r="L190" s="43"/>
      <c r="M190" s="226"/>
      <c r="N190" s="227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127</v>
      </c>
      <c r="AU190" s="16" t="s">
        <v>83</v>
      </c>
    </row>
    <row r="191" spans="1:65" s="2" customFormat="1" ht="24.15" customHeight="1">
      <c r="A191" s="37"/>
      <c r="B191" s="38"/>
      <c r="C191" s="210" t="s">
        <v>241</v>
      </c>
      <c r="D191" s="210" t="s">
        <v>118</v>
      </c>
      <c r="E191" s="211" t="s">
        <v>242</v>
      </c>
      <c r="F191" s="212" t="s">
        <v>243</v>
      </c>
      <c r="G191" s="213" t="s">
        <v>198</v>
      </c>
      <c r="H191" s="214">
        <v>8</v>
      </c>
      <c r="I191" s="215"/>
      <c r="J191" s="216">
        <f>ROUND(I191*H191,2)</f>
        <v>0</v>
      </c>
      <c r="K191" s="212" t="s">
        <v>179</v>
      </c>
      <c r="L191" s="43"/>
      <c r="M191" s="217" t="s">
        <v>1</v>
      </c>
      <c r="N191" s="218" t="s">
        <v>41</v>
      </c>
      <c r="O191" s="90"/>
      <c r="P191" s="219">
        <f>O191*H191</f>
        <v>0</v>
      </c>
      <c r="Q191" s="219">
        <v>0.00047</v>
      </c>
      <c r="R191" s="219">
        <f>Q191*H191</f>
        <v>0.00376</v>
      </c>
      <c r="S191" s="219">
        <v>0</v>
      </c>
      <c r="T191" s="220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1" t="s">
        <v>123</v>
      </c>
      <c r="AT191" s="221" t="s">
        <v>118</v>
      </c>
      <c r="AU191" s="221" t="s">
        <v>83</v>
      </c>
      <c r="AY191" s="16" t="s">
        <v>116</v>
      </c>
      <c r="BE191" s="222">
        <f>IF(N191="základní",J191,0)</f>
        <v>0</v>
      </c>
      <c r="BF191" s="222">
        <f>IF(N191="snížená",J191,0)</f>
        <v>0</v>
      </c>
      <c r="BG191" s="222">
        <f>IF(N191="zákl. přenesená",J191,0)</f>
        <v>0</v>
      </c>
      <c r="BH191" s="222">
        <f>IF(N191="sníž. přenesená",J191,0)</f>
        <v>0</v>
      </c>
      <c r="BI191" s="222">
        <f>IF(N191="nulová",J191,0)</f>
        <v>0</v>
      </c>
      <c r="BJ191" s="16" t="s">
        <v>81</v>
      </c>
      <c r="BK191" s="222">
        <f>ROUND(I191*H191,2)</f>
        <v>0</v>
      </c>
      <c r="BL191" s="16" t="s">
        <v>123</v>
      </c>
      <c r="BM191" s="221" t="s">
        <v>244</v>
      </c>
    </row>
    <row r="192" spans="1:47" s="2" customFormat="1" ht="12">
      <c r="A192" s="37"/>
      <c r="B192" s="38"/>
      <c r="C192" s="39"/>
      <c r="D192" s="223" t="s">
        <v>125</v>
      </c>
      <c r="E192" s="39"/>
      <c r="F192" s="224" t="s">
        <v>245</v>
      </c>
      <c r="G192" s="39"/>
      <c r="H192" s="39"/>
      <c r="I192" s="225"/>
      <c r="J192" s="39"/>
      <c r="K192" s="39"/>
      <c r="L192" s="43"/>
      <c r="M192" s="226"/>
      <c r="N192" s="227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125</v>
      </c>
      <c r="AU192" s="16" t="s">
        <v>83</v>
      </c>
    </row>
    <row r="193" spans="1:47" s="2" customFormat="1" ht="12">
      <c r="A193" s="37"/>
      <c r="B193" s="38"/>
      <c r="C193" s="39"/>
      <c r="D193" s="228" t="s">
        <v>127</v>
      </c>
      <c r="E193" s="39"/>
      <c r="F193" s="229" t="s">
        <v>246</v>
      </c>
      <c r="G193" s="39"/>
      <c r="H193" s="39"/>
      <c r="I193" s="225"/>
      <c r="J193" s="39"/>
      <c r="K193" s="39"/>
      <c r="L193" s="43"/>
      <c r="M193" s="226"/>
      <c r="N193" s="227"/>
      <c r="O193" s="90"/>
      <c r="P193" s="90"/>
      <c r="Q193" s="90"/>
      <c r="R193" s="90"/>
      <c r="S193" s="90"/>
      <c r="T193" s="91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127</v>
      </c>
      <c r="AU193" s="16" t="s">
        <v>83</v>
      </c>
    </row>
    <row r="194" spans="1:65" s="2" customFormat="1" ht="24.15" customHeight="1">
      <c r="A194" s="37"/>
      <c r="B194" s="38"/>
      <c r="C194" s="210" t="s">
        <v>247</v>
      </c>
      <c r="D194" s="210" t="s">
        <v>118</v>
      </c>
      <c r="E194" s="211" t="s">
        <v>248</v>
      </c>
      <c r="F194" s="212" t="s">
        <v>249</v>
      </c>
      <c r="G194" s="213" t="s">
        <v>198</v>
      </c>
      <c r="H194" s="214">
        <v>8</v>
      </c>
      <c r="I194" s="215"/>
      <c r="J194" s="216">
        <f>ROUND(I194*H194,2)</f>
        <v>0</v>
      </c>
      <c r="K194" s="212" t="s">
        <v>179</v>
      </c>
      <c r="L194" s="43"/>
      <c r="M194" s="217" t="s">
        <v>1</v>
      </c>
      <c r="N194" s="218" t="s">
        <v>41</v>
      </c>
      <c r="O194" s="90"/>
      <c r="P194" s="219">
        <f>O194*H194</f>
        <v>0</v>
      </c>
      <c r="Q194" s="219">
        <v>0</v>
      </c>
      <c r="R194" s="219">
        <f>Q194*H194</f>
        <v>0</v>
      </c>
      <c r="S194" s="219">
        <v>0</v>
      </c>
      <c r="T194" s="220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1" t="s">
        <v>123</v>
      </c>
      <c r="AT194" s="221" t="s">
        <v>118</v>
      </c>
      <c r="AU194" s="221" t="s">
        <v>83</v>
      </c>
      <c r="AY194" s="16" t="s">
        <v>116</v>
      </c>
      <c r="BE194" s="222">
        <f>IF(N194="základní",J194,0)</f>
        <v>0</v>
      </c>
      <c r="BF194" s="222">
        <f>IF(N194="snížená",J194,0)</f>
        <v>0</v>
      </c>
      <c r="BG194" s="222">
        <f>IF(N194="zákl. přenesená",J194,0)</f>
        <v>0</v>
      </c>
      <c r="BH194" s="222">
        <f>IF(N194="sníž. přenesená",J194,0)</f>
        <v>0</v>
      </c>
      <c r="BI194" s="222">
        <f>IF(N194="nulová",J194,0)</f>
        <v>0</v>
      </c>
      <c r="BJ194" s="16" t="s">
        <v>81</v>
      </c>
      <c r="BK194" s="222">
        <f>ROUND(I194*H194,2)</f>
        <v>0</v>
      </c>
      <c r="BL194" s="16" t="s">
        <v>123</v>
      </c>
      <c r="BM194" s="221" t="s">
        <v>250</v>
      </c>
    </row>
    <row r="195" spans="1:47" s="2" customFormat="1" ht="12">
      <c r="A195" s="37"/>
      <c r="B195" s="38"/>
      <c r="C195" s="39"/>
      <c r="D195" s="223" t="s">
        <v>125</v>
      </c>
      <c r="E195" s="39"/>
      <c r="F195" s="224" t="s">
        <v>251</v>
      </c>
      <c r="G195" s="39"/>
      <c r="H195" s="39"/>
      <c r="I195" s="225"/>
      <c r="J195" s="39"/>
      <c r="K195" s="39"/>
      <c r="L195" s="43"/>
      <c r="M195" s="226"/>
      <c r="N195" s="227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125</v>
      </c>
      <c r="AU195" s="16" t="s">
        <v>83</v>
      </c>
    </row>
    <row r="196" spans="1:47" s="2" customFormat="1" ht="12">
      <c r="A196" s="37"/>
      <c r="B196" s="38"/>
      <c r="C196" s="39"/>
      <c r="D196" s="228" t="s">
        <v>127</v>
      </c>
      <c r="E196" s="39"/>
      <c r="F196" s="229" t="s">
        <v>252</v>
      </c>
      <c r="G196" s="39"/>
      <c r="H196" s="39"/>
      <c r="I196" s="225"/>
      <c r="J196" s="39"/>
      <c r="K196" s="39"/>
      <c r="L196" s="43"/>
      <c r="M196" s="226"/>
      <c r="N196" s="227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127</v>
      </c>
      <c r="AU196" s="16" t="s">
        <v>83</v>
      </c>
    </row>
    <row r="197" spans="1:65" s="2" customFormat="1" ht="24.15" customHeight="1">
      <c r="A197" s="37"/>
      <c r="B197" s="38"/>
      <c r="C197" s="210" t="s">
        <v>7</v>
      </c>
      <c r="D197" s="210" t="s">
        <v>118</v>
      </c>
      <c r="E197" s="211" t="s">
        <v>253</v>
      </c>
      <c r="F197" s="212" t="s">
        <v>254</v>
      </c>
      <c r="G197" s="213" t="s">
        <v>121</v>
      </c>
      <c r="H197" s="214">
        <v>134</v>
      </c>
      <c r="I197" s="215"/>
      <c r="J197" s="216">
        <f>ROUND(I197*H197,2)</f>
        <v>0</v>
      </c>
      <c r="K197" s="212" t="s">
        <v>179</v>
      </c>
      <c r="L197" s="43"/>
      <c r="M197" s="217" t="s">
        <v>1</v>
      </c>
      <c r="N197" s="218" t="s">
        <v>41</v>
      </c>
      <c r="O197" s="90"/>
      <c r="P197" s="219">
        <f>O197*H197</f>
        <v>0</v>
      </c>
      <c r="Q197" s="219">
        <v>0</v>
      </c>
      <c r="R197" s="219">
        <f>Q197*H197</f>
        <v>0</v>
      </c>
      <c r="S197" s="219">
        <v>0</v>
      </c>
      <c r="T197" s="220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21" t="s">
        <v>123</v>
      </c>
      <c r="AT197" s="221" t="s">
        <v>118</v>
      </c>
      <c r="AU197" s="221" t="s">
        <v>83</v>
      </c>
      <c r="AY197" s="16" t="s">
        <v>116</v>
      </c>
      <c r="BE197" s="222">
        <f>IF(N197="základní",J197,0)</f>
        <v>0</v>
      </c>
      <c r="BF197" s="222">
        <f>IF(N197="snížená",J197,0)</f>
        <v>0</v>
      </c>
      <c r="BG197" s="222">
        <f>IF(N197="zákl. přenesená",J197,0)</f>
        <v>0</v>
      </c>
      <c r="BH197" s="222">
        <f>IF(N197="sníž. přenesená",J197,0)</f>
        <v>0</v>
      </c>
      <c r="BI197" s="222">
        <f>IF(N197="nulová",J197,0)</f>
        <v>0</v>
      </c>
      <c r="BJ197" s="16" t="s">
        <v>81</v>
      </c>
      <c r="BK197" s="222">
        <f>ROUND(I197*H197,2)</f>
        <v>0</v>
      </c>
      <c r="BL197" s="16" t="s">
        <v>123</v>
      </c>
      <c r="BM197" s="221" t="s">
        <v>255</v>
      </c>
    </row>
    <row r="198" spans="1:47" s="2" customFormat="1" ht="12">
      <c r="A198" s="37"/>
      <c r="B198" s="38"/>
      <c r="C198" s="39"/>
      <c r="D198" s="223" t="s">
        <v>125</v>
      </c>
      <c r="E198" s="39"/>
      <c r="F198" s="224" t="s">
        <v>256</v>
      </c>
      <c r="G198" s="39"/>
      <c r="H198" s="39"/>
      <c r="I198" s="225"/>
      <c r="J198" s="39"/>
      <c r="K198" s="39"/>
      <c r="L198" s="43"/>
      <c r="M198" s="226"/>
      <c r="N198" s="227"/>
      <c r="O198" s="90"/>
      <c r="P198" s="90"/>
      <c r="Q198" s="90"/>
      <c r="R198" s="90"/>
      <c r="S198" s="90"/>
      <c r="T198" s="91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6" t="s">
        <v>125</v>
      </c>
      <c r="AU198" s="16" t="s">
        <v>83</v>
      </c>
    </row>
    <row r="199" spans="1:47" s="2" customFormat="1" ht="12">
      <c r="A199" s="37"/>
      <c r="B199" s="38"/>
      <c r="C199" s="39"/>
      <c r="D199" s="228" t="s">
        <v>127</v>
      </c>
      <c r="E199" s="39"/>
      <c r="F199" s="229" t="s">
        <v>257</v>
      </c>
      <c r="G199" s="39"/>
      <c r="H199" s="39"/>
      <c r="I199" s="225"/>
      <c r="J199" s="39"/>
      <c r="K199" s="39"/>
      <c r="L199" s="43"/>
      <c r="M199" s="226"/>
      <c r="N199" s="227"/>
      <c r="O199" s="90"/>
      <c r="P199" s="90"/>
      <c r="Q199" s="90"/>
      <c r="R199" s="90"/>
      <c r="S199" s="90"/>
      <c r="T199" s="91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127</v>
      </c>
      <c r="AU199" s="16" t="s">
        <v>83</v>
      </c>
    </row>
    <row r="200" spans="1:51" s="13" customFormat="1" ht="12">
      <c r="A200" s="13"/>
      <c r="B200" s="230"/>
      <c r="C200" s="231"/>
      <c r="D200" s="223" t="s">
        <v>183</v>
      </c>
      <c r="E200" s="232" t="s">
        <v>1</v>
      </c>
      <c r="F200" s="233" t="s">
        <v>221</v>
      </c>
      <c r="G200" s="231"/>
      <c r="H200" s="234">
        <v>104</v>
      </c>
      <c r="I200" s="235"/>
      <c r="J200" s="231"/>
      <c r="K200" s="231"/>
      <c r="L200" s="236"/>
      <c r="M200" s="237"/>
      <c r="N200" s="238"/>
      <c r="O200" s="238"/>
      <c r="P200" s="238"/>
      <c r="Q200" s="238"/>
      <c r="R200" s="238"/>
      <c r="S200" s="238"/>
      <c r="T200" s="23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0" t="s">
        <v>183</v>
      </c>
      <c r="AU200" s="240" t="s">
        <v>83</v>
      </c>
      <c r="AV200" s="13" t="s">
        <v>83</v>
      </c>
      <c r="AW200" s="13" t="s">
        <v>32</v>
      </c>
      <c r="AX200" s="13" t="s">
        <v>76</v>
      </c>
      <c r="AY200" s="240" t="s">
        <v>116</v>
      </c>
    </row>
    <row r="201" spans="1:51" s="13" customFormat="1" ht="12">
      <c r="A201" s="13"/>
      <c r="B201" s="230"/>
      <c r="C201" s="231"/>
      <c r="D201" s="223" t="s">
        <v>183</v>
      </c>
      <c r="E201" s="232" t="s">
        <v>1</v>
      </c>
      <c r="F201" s="233" t="s">
        <v>184</v>
      </c>
      <c r="G201" s="231"/>
      <c r="H201" s="234">
        <v>30</v>
      </c>
      <c r="I201" s="235"/>
      <c r="J201" s="231"/>
      <c r="K201" s="231"/>
      <c r="L201" s="236"/>
      <c r="M201" s="237"/>
      <c r="N201" s="238"/>
      <c r="O201" s="238"/>
      <c r="P201" s="238"/>
      <c r="Q201" s="238"/>
      <c r="R201" s="238"/>
      <c r="S201" s="238"/>
      <c r="T201" s="23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0" t="s">
        <v>183</v>
      </c>
      <c r="AU201" s="240" t="s">
        <v>83</v>
      </c>
      <c r="AV201" s="13" t="s">
        <v>83</v>
      </c>
      <c r="AW201" s="13" t="s">
        <v>32</v>
      </c>
      <c r="AX201" s="13" t="s">
        <v>76</v>
      </c>
      <c r="AY201" s="240" t="s">
        <v>116</v>
      </c>
    </row>
    <row r="202" spans="1:51" s="14" customFormat="1" ht="12">
      <c r="A202" s="14"/>
      <c r="B202" s="241"/>
      <c r="C202" s="242"/>
      <c r="D202" s="223" t="s">
        <v>183</v>
      </c>
      <c r="E202" s="243" t="s">
        <v>1</v>
      </c>
      <c r="F202" s="244" t="s">
        <v>194</v>
      </c>
      <c r="G202" s="242"/>
      <c r="H202" s="245">
        <v>134</v>
      </c>
      <c r="I202" s="246"/>
      <c r="J202" s="242"/>
      <c r="K202" s="242"/>
      <c r="L202" s="247"/>
      <c r="M202" s="248"/>
      <c r="N202" s="249"/>
      <c r="O202" s="249"/>
      <c r="P202" s="249"/>
      <c r="Q202" s="249"/>
      <c r="R202" s="249"/>
      <c r="S202" s="249"/>
      <c r="T202" s="250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1" t="s">
        <v>183</v>
      </c>
      <c r="AU202" s="251" t="s">
        <v>83</v>
      </c>
      <c r="AV202" s="14" t="s">
        <v>123</v>
      </c>
      <c r="AW202" s="14" t="s">
        <v>32</v>
      </c>
      <c r="AX202" s="14" t="s">
        <v>81</v>
      </c>
      <c r="AY202" s="251" t="s">
        <v>116</v>
      </c>
    </row>
    <row r="203" spans="1:65" s="2" customFormat="1" ht="33" customHeight="1">
      <c r="A203" s="37"/>
      <c r="B203" s="38"/>
      <c r="C203" s="210" t="s">
        <v>258</v>
      </c>
      <c r="D203" s="210" t="s">
        <v>118</v>
      </c>
      <c r="E203" s="211" t="s">
        <v>259</v>
      </c>
      <c r="F203" s="212" t="s">
        <v>260</v>
      </c>
      <c r="G203" s="213" t="s">
        <v>261</v>
      </c>
      <c r="H203" s="214">
        <v>168.763</v>
      </c>
      <c r="I203" s="215"/>
      <c r="J203" s="216">
        <f>ROUND(I203*H203,2)</f>
        <v>0</v>
      </c>
      <c r="K203" s="212" t="s">
        <v>179</v>
      </c>
      <c r="L203" s="43"/>
      <c r="M203" s="217" t="s">
        <v>1</v>
      </c>
      <c r="N203" s="218" t="s">
        <v>41</v>
      </c>
      <c r="O203" s="90"/>
      <c r="P203" s="219">
        <f>O203*H203</f>
        <v>0</v>
      </c>
      <c r="Q203" s="219">
        <v>0</v>
      </c>
      <c r="R203" s="219">
        <f>Q203*H203</f>
        <v>0</v>
      </c>
      <c r="S203" s="219">
        <v>0</v>
      </c>
      <c r="T203" s="220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1" t="s">
        <v>123</v>
      </c>
      <c r="AT203" s="221" t="s">
        <v>118</v>
      </c>
      <c r="AU203" s="221" t="s">
        <v>83</v>
      </c>
      <c r="AY203" s="16" t="s">
        <v>116</v>
      </c>
      <c r="BE203" s="222">
        <f>IF(N203="základní",J203,0)</f>
        <v>0</v>
      </c>
      <c r="BF203" s="222">
        <f>IF(N203="snížená",J203,0)</f>
        <v>0</v>
      </c>
      <c r="BG203" s="222">
        <f>IF(N203="zákl. přenesená",J203,0)</f>
        <v>0</v>
      </c>
      <c r="BH203" s="222">
        <f>IF(N203="sníž. přenesená",J203,0)</f>
        <v>0</v>
      </c>
      <c r="BI203" s="222">
        <f>IF(N203="nulová",J203,0)</f>
        <v>0</v>
      </c>
      <c r="BJ203" s="16" t="s">
        <v>81</v>
      </c>
      <c r="BK203" s="222">
        <f>ROUND(I203*H203,2)</f>
        <v>0</v>
      </c>
      <c r="BL203" s="16" t="s">
        <v>123</v>
      </c>
      <c r="BM203" s="221" t="s">
        <v>262</v>
      </c>
    </row>
    <row r="204" spans="1:47" s="2" customFormat="1" ht="12">
      <c r="A204" s="37"/>
      <c r="B204" s="38"/>
      <c r="C204" s="39"/>
      <c r="D204" s="223" t="s">
        <v>125</v>
      </c>
      <c r="E204" s="39"/>
      <c r="F204" s="224" t="s">
        <v>263</v>
      </c>
      <c r="G204" s="39"/>
      <c r="H204" s="39"/>
      <c r="I204" s="225"/>
      <c r="J204" s="39"/>
      <c r="K204" s="39"/>
      <c r="L204" s="43"/>
      <c r="M204" s="226"/>
      <c r="N204" s="227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125</v>
      </c>
      <c r="AU204" s="16" t="s">
        <v>83</v>
      </c>
    </row>
    <row r="205" spans="1:47" s="2" customFormat="1" ht="12">
      <c r="A205" s="37"/>
      <c r="B205" s="38"/>
      <c r="C205" s="39"/>
      <c r="D205" s="228" t="s">
        <v>127</v>
      </c>
      <c r="E205" s="39"/>
      <c r="F205" s="229" t="s">
        <v>264</v>
      </c>
      <c r="G205" s="39"/>
      <c r="H205" s="39"/>
      <c r="I205" s="225"/>
      <c r="J205" s="39"/>
      <c r="K205" s="39"/>
      <c r="L205" s="43"/>
      <c r="M205" s="226"/>
      <c r="N205" s="227"/>
      <c r="O205" s="90"/>
      <c r="P205" s="90"/>
      <c r="Q205" s="90"/>
      <c r="R205" s="90"/>
      <c r="S205" s="90"/>
      <c r="T205" s="91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127</v>
      </c>
      <c r="AU205" s="16" t="s">
        <v>83</v>
      </c>
    </row>
    <row r="206" spans="1:51" s="13" customFormat="1" ht="12">
      <c r="A206" s="13"/>
      <c r="B206" s="230"/>
      <c r="C206" s="231"/>
      <c r="D206" s="223" t="s">
        <v>183</v>
      </c>
      <c r="E206" s="232" t="s">
        <v>1</v>
      </c>
      <c r="F206" s="233" t="s">
        <v>265</v>
      </c>
      <c r="G206" s="231"/>
      <c r="H206" s="234">
        <v>272.285</v>
      </c>
      <c r="I206" s="235"/>
      <c r="J206" s="231"/>
      <c r="K206" s="231"/>
      <c r="L206" s="236"/>
      <c r="M206" s="237"/>
      <c r="N206" s="238"/>
      <c r="O206" s="238"/>
      <c r="P206" s="238"/>
      <c r="Q206" s="238"/>
      <c r="R206" s="238"/>
      <c r="S206" s="238"/>
      <c r="T206" s="23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0" t="s">
        <v>183</v>
      </c>
      <c r="AU206" s="240" t="s">
        <v>83</v>
      </c>
      <c r="AV206" s="13" t="s">
        <v>83</v>
      </c>
      <c r="AW206" s="13" t="s">
        <v>32</v>
      </c>
      <c r="AX206" s="13" t="s">
        <v>76</v>
      </c>
      <c r="AY206" s="240" t="s">
        <v>116</v>
      </c>
    </row>
    <row r="207" spans="1:51" s="13" customFormat="1" ht="12">
      <c r="A207" s="13"/>
      <c r="B207" s="230"/>
      <c r="C207" s="231"/>
      <c r="D207" s="223" t="s">
        <v>183</v>
      </c>
      <c r="E207" s="232" t="s">
        <v>1</v>
      </c>
      <c r="F207" s="233" t="s">
        <v>266</v>
      </c>
      <c r="G207" s="231"/>
      <c r="H207" s="234">
        <v>30.24</v>
      </c>
      <c r="I207" s="235"/>
      <c r="J207" s="231"/>
      <c r="K207" s="231"/>
      <c r="L207" s="236"/>
      <c r="M207" s="237"/>
      <c r="N207" s="238"/>
      <c r="O207" s="238"/>
      <c r="P207" s="238"/>
      <c r="Q207" s="238"/>
      <c r="R207" s="238"/>
      <c r="S207" s="238"/>
      <c r="T207" s="23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0" t="s">
        <v>183</v>
      </c>
      <c r="AU207" s="240" t="s">
        <v>83</v>
      </c>
      <c r="AV207" s="13" t="s">
        <v>83</v>
      </c>
      <c r="AW207" s="13" t="s">
        <v>32</v>
      </c>
      <c r="AX207" s="13" t="s">
        <v>76</v>
      </c>
      <c r="AY207" s="240" t="s">
        <v>116</v>
      </c>
    </row>
    <row r="208" spans="1:51" s="13" customFormat="1" ht="12">
      <c r="A208" s="13"/>
      <c r="B208" s="230"/>
      <c r="C208" s="231"/>
      <c r="D208" s="223" t="s">
        <v>183</v>
      </c>
      <c r="E208" s="232" t="s">
        <v>1</v>
      </c>
      <c r="F208" s="233" t="s">
        <v>267</v>
      </c>
      <c r="G208" s="231"/>
      <c r="H208" s="234">
        <v>20</v>
      </c>
      <c r="I208" s="235"/>
      <c r="J208" s="231"/>
      <c r="K208" s="231"/>
      <c r="L208" s="236"/>
      <c r="M208" s="237"/>
      <c r="N208" s="238"/>
      <c r="O208" s="238"/>
      <c r="P208" s="238"/>
      <c r="Q208" s="238"/>
      <c r="R208" s="238"/>
      <c r="S208" s="238"/>
      <c r="T208" s="23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0" t="s">
        <v>183</v>
      </c>
      <c r="AU208" s="240" t="s">
        <v>83</v>
      </c>
      <c r="AV208" s="13" t="s">
        <v>83</v>
      </c>
      <c r="AW208" s="13" t="s">
        <v>32</v>
      </c>
      <c r="AX208" s="13" t="s">
        <v>76</v>
      </c>
      <c r="AY208" s="240" t="s">
        <v>116</v>
      </c>
    </row>
    <row r="209" spans="1:51" s="13" customFormat="1" ht="12">
      <c r="A209" s="13"/>
      <c r="B209" s="230"/>
      <c r="C209" s="231"/>
      <c r="D209" s="223" t="s">
        <v>183</v>
      </c>
      <c r="E209" s="232" t="s">
        <v>1</v>
      </c>
      <c r="F209" s="233" t="s">
        <v>8</v>
      </c>
      <c r="G209" s="231"/>
      <c r="H209" s="234">
        <v>15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0" t="s">
        <v>183</v>
      </c>
      <c r="AU209" s="240" t="s">
        <v>83</v>
      </c>
      <c r="AV209" s="13" t="s">
        <v>83</v>
      </c>
      <c r="AW209" s="13" t="s">
        <v>32</v>
      </c>
      <c r="AX209" s="13" t="s">
        <v>76</v>
      </c>
      <c r="AY209" s="240" t="s">
        <v>116</v>
      </c>
    </row>
    <row r="210" spans="1:51" s="14" customFormat="1" ht="12">
      <c r="A210" s="14"/>
      <c r="B210" s="241"/>
      <c r="C210" s="242"/>
      <c r="D210" s="223" t="s">
        <v>183</v>
      </c>
      <c r="E210" s="243" t="s">
        <v>1</v>
      </c>
      <c r="F210" s="244" t="s">
        <v>194</v>
      </c>
      <c r="G210" s="242"/>
      <c r="H210" s="245">
        <v>337.525</v>
      </c>
      <c r="I210" s="246"/>
      <c r="J210" s="242"/>
      <c r="K210" s="242"/>
      <c r="L210" s="247"/>
      <c r="M210" s="248"/>
      <c r="N210" s="249"/>
      <c r="O210" s="249"/>
      <c r="P210" s="249"/>
      <c r="Q210" s="249"/>
      <c r="R210" s="249"/>
      <c r="S210" s="249"/>
      <c r="T210" s="250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1" t="s">
        <v>183</v>
      </c>
      <c r="AU210" s="251" t="s">
        <v>83</v>
      </c>
      <c r="AV210" s="14" t="s">
        <v>123</v>
      </c>
      <c r="AW210" s="14" t="s">
        <v>32</v>
      </c>
      <c r="AX210" s="14" t="s">
        <v>81</v>
      </c>
      <c r="AY210" s="251" t="s">
        <v>116</v>
      </c>
    </row>
    <row r="211" spans="1:51" s="13" customFormat="1" ht="12">
      <c r="A211" s="13"/>
      <c r="B211" s="230"/>
      <c r="C211" s="231"/>
      <c r="D211" s="223" t="s">
        <v>183</v>
      </c>
      <c r="E211" s="231"/>
      <c r="F211" s="233" t="s">
        <v>268</v>
      </c>
      <c r="G211" s="231"/>
      <c r="H211" s="234">
        <v>168.763</v>
      </c>
      <c r="I211" s="235"/>
      <c r="J211" s="231"/>
      <c r="K211" s="231"/>
      <c r="L211" s="236"/>
      <c r="M211" s="237"/>
      <c r="N211" s="238"/>
      <c r="O211" s="238"/>
      <c r="P211" s="238"/>
      <c r="Q211" s="238"/>
      <c r="R211" s="238"/>
      <c r="S211" s="238"/>
      <c r="T211" s="23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0" t="s">
        <v>183</v>
      </c>
      <c r="AU211" s="240" t="s">
        <v>83</v>
      </c>
      <c r="AV211" s="13" t="s">
        <v>83</v>
      </c>
      <c r="AW211" s="13" t="s">
        <v>4</v>
      </c>
      <c r="AX211" s="13" t="s">
        <v>81</v>
      </c>
      <c r="AY211" s="240" t="s">
        <v>116</v>
      </c>
    </row>
    <row r="212" spans="1:65" s="2" customFormat="1" ht="37.8" customHeight="1">
      <c r="A212" s="37"/>
      <c r="B212" s="38"/>
      <c r="C212" s="210" t="s">
        <v>269</v>
      </c>
      <c r="D212" s="210" t="s">
        <v>118</v>
      </c>
      <c r="E212" s="211" t="s">
        <v>270</v>
      </c>
      <c r="F212" s="212" t="s">
        <v>271</v>
      </c>
      <c r="G212" s="213" t="s">
        <v>261</v>
      </c>
      <c r="H212" s="214">
        <v>3.6</v>
      </c>
      <c r="I212" s="215"/>
      <c r="J212" s="216">
        <f>ROUND(I212*H212,2)</f>
        <v>0</v>
      </c>
      <c r="K212" s="212" t="s">
        <v>122</v>
      </c>
      <c r="L212" s="43"/>
      <c r="M212" s="217" t="s">
        <v>1</v>
      </c>
      <c r="N212" s="218" t="s">
        <v>41</v>
      </c>
      <c r="O212" s="90"/>
      <c r="P212" s="219">
        <f>O212*H212</f>
        <v>0</v>
      </c>
      <c r="Q212" s="219">
        <v>0</v>
      </c>
      <c r="R212" s="219">
        <f>Q212*H212</f>
        <v>0</v>
      </c>
      <c r="S212" s="219">
        <v>0</v>
      </c>
      <c r="T212" s="220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21" t="s">
        <v>123</v>
      </c>
      <c r="AT212" s="221" t="s">
        <v>118</v>
      </c>
      <c r="AU212" s="221" t="s">
        <v>83</v>
      </c>
      <c r="AY212" s="16" t="s">
        <v>116</v>
      </c>
      <c r="BE212" s="222">
        <f>IF(N212="základní",J212,0)</f>
        <v>0</v>
      </c>
      <c r="BF212" s="222">
        <f>IF(N212="snížená",J212,0)</f>
        <v>0</v>
      </c>
      <c r="BG212" s="222">
        <f>IF(N212="zákl. přenesená",J212,0)</f>
        <v>0</v>
      </c>
      <c r="BH212" s="222">
        <f>IF(N212="sníž. přenesená",J212,0)</f>
        <v>0</v>
      </c>
      <c r="BI212" s="222">
        <f>IF(N212="nulová",J212,0)</f>
        <v>0</v>
      </c>
      <c r="BJ212" s="16" t="s">
        <v>81</v>
      </c>
      <c r="BK212" s="222">
        <f>ROUND(I212*H212,2)</f>
        <v>0</v>
      </c>
      <c r="BL212" s="16" t="s">
        <v>123</v>
      </c>
      <c r="BM212" s="221" t="s">
        <v>272</v>
      </c>
    </row>
    <row r="213" spans="1:47" s="2" customFormat="1" ht="12">
      <c r="A213" s="37"/>
      <c r="B213" s="38"/>
      <c r="C213" s="39"/>
      <c r="D213" s="223" t="s">
        <v>125</v>
      </c>
      <c r="E213" s="39"/>
      <c r="F213" s="224" t="s">
        <v>273</v>
      </c>
      <c r="G213" s="39"/>
      <c r="H213" s="39"/>
      <c r="I213" s="225"/>
      <c r="J213" s="39"/>
      <c r="K213" s="39"/>
      <c r="L213" s="43"/>
      <c r="M213" s="226"/>
      <c r="N213" s="227"/>
      <c r="O213" s="90"/>
      <c r="P213" s="90"/>
      <c r="Q213" s="90"/>
      <c r="R213" s="90"/>
      <c r="S213" s="90"/>
      <c r="T213" s="91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6" t="s">
        <v>125</v>
      </c>
      <c r="AU213" s="16" t="s">
        <v>83</v>
      </c>
    </row>
    <row r="214" spans="1:47" s="2" customFormat="1" ht="12">
      <c r="A214" s="37"/>
      <c r="B214" s="38"/>
      <c r="C214" s="39"/>
      <c r="D214" s="228" t="s">
        <v>127</v>
      </c>
      <c r="E214" s="39"/>
      <c r="F214" s="229" t="s">
        <v>274</v>
      </c>
      <c r="G214" s="39"/>
      <c r="H214" s="39"/>
      <c r="I214" s="225"/>
      <c r="J214" s="39"/>
      <c r="K214" s="39"/>
      <c r="L214" s="43"/>
      <c r="M214" s="226"/>
      <c r="N214" s="227"/>
      <c r="O214" s="90"/>
      <c r="P214" s="90"/>
      <c r="Q214" s="90"/>
      <c r="R214" s="90"/>
      <c r="S214" s="90"/>
      <c r="T214" s="91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6" t="s">
        <v>127</v>
      </c>
      <c r="AU214" s="16" t="s">
        <v>83</v>
      </c>
    </row>
    <row r="215" spans="1:51" s="13" customFormat="1" ht="12">
      <c r="A215" s="13"/>
      <c r="B215" s="230"/>
      <c r="C215" s="231"/>
      <c r="D215" s="223" t="s">
        <v>183</v>
      </c>
      <c r="E215" s="232" t="s">
        <v>1</v>
      </c>
      <c r="F215" s="233" t="s">
        <v>275</v>
      </c>
      <c r="G215" s="231"/>
      <c r="H215" s="234">
        <v>3.6</v>
      </c>
      <c r="I215" s="235"/>
      <c r="J215" s="231"/>
      <c r="K215" s="231"/>
      <c r="L215" s="236"/>
      <c r="M215" s="237"/>
      <c r="N215" s="238"/>
      <c r="O215" s="238"/>
      <c r="P215" s="238"/>
      <c r="Q215" s="238"/>
      <c r="R215" s="238"/>
      <c r="S215" s="238"/>
      <c r="T215" s="23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0" t="s">
        <v>183</v>
      </c>
      <c r="AU215" s="240" t="s">
        <v>83</v>
      </c>
      <c r="AV215" s="13" t="s">
        <v>83</v>
      </c>
      <c r="AW215" s="13" t="s">
        <v>32</v>
      </c>
      <c r="AX215" s="13" t="s">
        <v>81</v>
      </c>
      <c r="AY215" s="240" t="s">
        <v>116</v>
      </c>
    </row>
    <row r="216" spans="1:65" s="2" customFormat="1" ht="33" customHeight="1">
      <c r="A216" s="37"/>
      <c r="B216" s="38"/>
      <c r="C216" s="210" t="s">
        <v>276</v>
      </c>
      <c r="D216" s="210" t="s">
        <v>118</v>
      </c>
      <c r="E216" s="211" t="s">
        <v>277</v>
      </c>
      <c r="F216" s="212" t="s">
        <v>278</v>
      </c>
      <c r="G216" s="213" t="s">
        <v>261</v>
      </c>
      <c r="H216" s="214">
        <v>168.763</v>
      </c>
      <c r="I216" s="215"/>
      <c r="J216" s="216">
        <f>ROUND(I216*H216,2)</f>
        <v>0</v>
      </c>
      <c r="K216" s="212" t="s">
        <v>179</v>
      </c>
      <c r="L216" s="43"/>
      <c r="M216" s="217" t="s">
        <v>1</v>
      </c>
      <c r="N216" s="218" t="s">
        <v>41</v>
      </c>
      <c r="O216" s="90"/>
      <c r="P216" s="219">
        <f>O216*H216</f>
        <v>0</v>
      </c>
      <c r="Q216" s="219">
        <v>0</v>
      </c>
      <c r="R216" s="219">
        <f>Q216*H216</f>
        <v>0</v>
      </c>
      <c r="S216" s="219">
        <v>0</v>
      </c>
      <c r="T216" s="220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21" t="s">
        <v>123</v>
      </c>
      <c r="AT216" s="221" t="s">
        <v>118</v>
      </c>
      <c r="AU216" s="221" t="s">
        <v>83</v>
      </c>
      <c r="AY216" s="16" t="s">
        <v>116</v>
      </c>
      <c r="BE216" s="222">
        <f>IF(N216="základní",J216,0)</f>
        <v>0</v>
      </c>
      <c r="BF216" s="222">
        <f>IF(N216="snížená",J216,0)</f>
        <v>0</v>
      </c>
      <c r="BG216" s="222">
        <f>IF(N216="zákl. přenesená",J216,0)</f>
        <v>0</v>
      </c>
      <c r="BH216" s="222">
        <f>IF(N216="sníž. přenesená",J216,0)</f>
        <v>0</v>
      </c>
      <c r="BI216" s="222">
        <f>IF(N216="nulová",J216,0)</f>
        <v>0</v>
      </c>
      <c r="BJ216" s="16" t="s">
        <v>81</v>
      </c>
      <c r="BK216" s="222">
        <f>ROUND(I216*H216,2)</f>
        <v>0</v>
      </c>
      <c r="BL216" s="16" t="s">
        <v>123</v>
      </c>
      <c r="BM216" s="221" t="s">
        <v>279</v>
      </c>
    </row>
    <row r="217" spans="1:47" s="2" customFormat="1" ht="12">
      <c r="A217" s="37"/>
      <c r="B217" s="38"/>
      <c r="C217" s="39"/>
      <c r="D217" s="223" t="s">
        <v>125</v>
      </c>
      <c r="E217" s="39"/>
      <c r="F217" s="224" t="s">
        <v>280</v>
      </c>
      <c r="G217" s="39"/>
      <c r="H217" s="39"/>
      <c r="I217" s="225"/>
      <c r="J217" s="39"/>
      <c r="K217" s="39"/>
      <c r="L217" s="43"/>
      <c r="M217" s="226"/>
      <c r="N217" s="227"/>
      <c r="O217" s="90"/>
      <c r="P217" s="90"/>
      <c r="Q217" s="90"/>
      <c r="R217" s="90"/>
      <c r="S217" s="90"/>
      <c r="T217" s="91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6" t="s">
        <v>125</v>
      </c>
      <c r="AU217" s="16" t="s">
        <v>83</v>
      </c>
    </row>
    <row r="218" spans="1:47" s="2" customFormat="1" ht="12">
      <c r="A218" s="37"/>
      <c r="B218" s="38"/>
      <c r="C218" s="39"/>
      <c r="D218" s="228" t="s">
        <v>127</v>
      </c>
      <c r="E218" s="39"/>
      <c r="F218" s="229" t="s">
        <v>281</v>
      </c>
      <c r="G218" s="39"/>
      <c r="H218" s="39"/>
      <c r="I218" s="225"/>
      <c r="J218" s="39"/>
      <c r="K218" s="39"/>
      <c r="L218" s="43"/>
      <c r="M218" s="226"/>
      <c r="N218" s="227"/>
      <c r="O218" s="90"/>
      <c r="P218" s="90"/>
      <c r="Q218" s="90"/>
      <c r="R218" s="90"/>
      <c r="S218" s="90"/>
      <c r="T218" s="91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6" t="s">
        <v>127</v>
      </c>
      <c r="AU218" s="16" t="s">
        <v>83</v>
      </c>
    </row>
    <row r="219" spans="1:51" s="13" customFormat="1" ht="12">
      <c r="A219" s="13"/>
      <c r="B219" s="230"/>
      <c r="C219" s="231"/>
      <c r="D219" s="223" t="s">
        <v>183</v>
      </c>
      <c r="E219" s="232" t="s">
        <v>1</v>
      </c>
      <c r="F219" s="233" t="s">
        <v>265</v>
      </c>
      <c r="G219" s="231"/>
      <c r="H219" s="234">
        <v>272.285</v>
      </c>
      <c r="I219" s="235"/>
      <c r="J219" s="231"/>
      <c r="K219" s="231"/>
      <c r="L219" s="236"/>
      <c r="M219" s="237"/>
      <c r="N219" s="238"/>
      <c r="O219" s="238"/>
      <c r="P219" s="238"/>
      <c r="Q219" s="238"/>
      <c r="R219" s="238"/>
      <c r="S219" s="238"/>
      <c r="T219" s="23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0" t="s">
        <v>183</v>
      </c>
      <c r="AU219" s="240" t="s">
        <v>83</v>
      </c>
      <c r="AV219" s="13" t="s">
        <v>83</v>
      </c>
      <c r="AW219" s="13" t="s">
        <v>32</v>
      </c>
      <c r="AX219" s="13" t="s">
        <v>76</v>
      </c>
      <c r="AY219" s="240" t="s">
        <v>116</v>
      </c>
    </row>
    <row r="220" spans="1:51" s="13" customFormat="1" ht="12">
      <c r="A220" s="13"/>
      <c r="B220" s="230"/>
      <c r="C220" s="231"/>
      <c r="D220" s="223" t="s">
        <v>183</v>
      </c>
      <c r="E220" s="232" t="s">
        <v>1</v>
      </c>
      <c r="F220" s="233" t="s">
        <v>266</v>
      </c>
      <c r="G220" s="231"/>
      <c r="H220" s="234">
        <v>30.24</v>
      </c>
      <c r="I220" s="235"/>
      <c r="J220" s="231"/>
      <c r="K220" s="231"/>
      <c r="L220" s="236"/>
      <c r="M220" s="237"/>
      <c r="N220" s="238"/>
      <c r="O220" s="238"/>
      <c r="P220" s="238"/>
      <c r="Q220" s="238"/>
      <c r="R220" s="238"/>
      <c r="S220" s="238"/>
      <c r="T220" s="23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0" t="s">
        <v>183</v>
      </c>
      <c r="AU220" s="240" t="s">
        <v>83</v>
      </c>
      <c r="AV220" s="13" t="s">
        <v>83</v>
      </c>
      <c r="AW220" s="13" t="s">
        <v>32</v>
      </c>
      <c r="AX220" s="13" t="s">
        <v>76</v>
      </c>
      <c r="AY220" s="240" t="s">
        <v>116</v>
      </c>
    </row>
    <row r="221" spans="1:51" s="13" customFormat="1" ht="12">
      <c r="A221" s="13"/>
      <c r="B221" s="230"/>
      <c r="C221" s="231"/>
      <c r="D221" s="223" t="s">
        <v>183</v>
      </c>
      <c r="E221" s="232" t="s">
        <v>1</v>
      </c>
      <c r="F221" s="233" t="s">
        <v>267</v>
      </c>
      <c r="G221" s="231"/>
      <c r="H221" s="234">
        <v>20</v>
      </c>
      <c r="I221" s="235"/>
      <c r="J221" s="231"/>
      <c r="K221" s="231"/>
      <c r="L221" s="236"/>
      <c r="M221" s="237"/>
      <c r="N221" s="238"/>
      <c r="O221" s="238"/>
      <c r="P221" s="238"/>
      <c r="Q221" s="238"/>
      <c r="R221" s="238"/>
      <c r="S221" s="238"/>
      <c r="T221" s="23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0" t="s">
        <v>183</v>
      </c>
      <c r="AU221" s="240" t="s">
        <v>83</v>
      </c>
      <c r="AV221" s="13" t="s">
        <v>83</v>
      </c>
      <c r="AW221" s="13" t="s">
        <v>32</v>
      </c>
      <c r="AX221" s="13" t="s">
        <v>76</v>
      </c>
      <c r="AY221" s="240" t="s">
        <v>116</v>
      </c>
    </row>
    <row r="222" spans="1:51" s="13" customFormat="1" ht="12">
      <c r="A222" s="13"/>
      <c r="B222" s="230"/>
      <c r="C222" s="231"/>
      <c r="D222" s="223" t="s">
        <v>183</v>
      </c>
      <c r="E222" s="232" t="s">
        <v>1</v>
      </c>
      <c r="F222" s="233" t="s">
        <v>8</v>
      </c>
      <c r="G222" s="231"/>
      <c r="H222" s="234">
        <v>15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0" t="s">
        <v>183</v>
      </c>
      <c r="AU222" s="240" t="s">
        <v>83</v>
      </c>
      <c r="AV222" s="13" t="s">
        <v>83</v>
      </c>
      <c r="AW222" s="13" t="s">
        <v>32</v>
      </c>
      <c r="AX222" s="13" t="s">
        <v>76</v>
      </c>
      <c r="AY222" s="240" t="s">
        <v>116</v>
      </c>
    </row>
    <row r="223" spans="1:51" s="14" customFormat="1" ht="12">
      <c r="A223" s="14"/>
      <c r="B223" s="241"/>
      <c r="C223" s="242"/>
      <c r="D223" s="223" t="s">
        <v>183</v>
      </c>
      <c r="E223" s="243" t="s">
        <v>1</v>
      </c>
      <c r="F223" s="244" t="s">
        <v>194</v>
      </c>
      <c r="G223" s="242"/>
      <c r="H223" s="245">
        <v>337.525</v>
      </c>
      <c r="I223" s="246"/>
      <c r="J223" s="242"/>
      <c r="K223" s="242"/>
      <c r="L223" s="247"/>
      <c r="M223" s="248"/>
      <c r="N223" s="249"/>
      <c r="O223" s="249"/>
      <c r="P223" s="249"/>
      <c r="Q223" s="249"/>
      <c r="R223" s="249"/>
      <c r="S223" s="249"/>
      <c r="T223" s="250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1" t="s">
        <v>183</v>
      </c>
      <c r="AU223" s="251" t="s">
        <v>83</v>
      </c>
      <c r="AV223" s="14" t="s">
        <v>123</v>
      </c>
      <c r="AW223" s="14" t="s">
        <v>32</v>
      </c>
      <c r="AX223" s="14" t="s">
        <v>81</v>
      </c>
      <c r="AY223" s="251" t="s">
        <v>116</v>
      </c>
    </row>
    <row r="224" spans="1:51" s="13" customFormat="1" ht="12">
      <c r="A224" s="13"/>
      <c r="B224" s="230"/>
      <c r="C224" s="231"/>
      <c r="D224" s="223" t="s">
        <v>183</v>
      </c>
      <c r="E224" s="231"/>
      <c r="F224" s="233" t="s">
        <v>268</v>
      </c>
      <c r="G224" s="231"/>
      <c r="H224" s="234">
        <v>168.763</v>
      </c>
      <c r="I224" s="235"/>
      <c r="J224" s="231"/>
      <c r="K224" s="231"/>
      <c r="L224" s="236"/>
      <c r="M224" s="237"/>
      <c r="N224" s="238"/>
      <c r="O224" s="238"/>
      <c r="P224" s="238"/>
      <c r="Q224" s="238"/>
      <c r="R224" s="238"/>
      <c r="S224" s="238"/>
      <c r="T224" s="239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0" t="s">
        <v>183</v>
      </c>
      <c r="AU224" s="240" t="s">
        <v>83</v>
      </c>
      <c r="AV224" s="13" t="s">
        <v>83</v>
      </c>
      <c r="AW224" s="13" t="s">
        <v>4</v>
      </c>
      <c r="AX224" s="13" t="s">
        <v>81</v>
      </c>
      <c r="AY224" s="240" t="s">
        <v>116</v>
      </c>
    </row>
    <row r="225" spans="1:65" s="2" customFormat="1" ht="24.15" customHeight="1">
      <c r="A225" s="37"/>
      <c r="B225" s="38"/>
      <c r="C225" s="210" t="s">
        <v>282</v>
      </c>
      <c r="D225" s="210" t="s">
        <v>118</v>
      </c>
      <c r="E225" s="211" t="s">
        <v>283</v>
      </c>
      <c r="F225" s="212" t="s">
        <v>284</v>
      </c>
      <c r="G225" s="213" t="s">
        <v>261</v>
      </c>
      <c r="H225" s="214">
        <v>8.438</v>
      </c>
      <c r="I225" s="215"/>
      <c r="J225" s="216">
        <f>ROUND(I225*H225,2)</f>
        <v>0</v>
      </c>
      <c r="K225" s="212" t="s">
        <v>179</v>
      </c>
      <c r="L225" s="43"/>
      <c r="M225" s="217" t="s">
        <v>1</v>
      </c>
      <c r="N225" s="218" t="s">
        <v>41</v>
      </c>
      <c r="O225" s="90"/>
      <c r="P225" s="219">
        <f>O225*H225</f>
        <v>0</v>
      </c>
      <c r="Q225" s="219">
        <v>0</v>
      </c>
      <c r="R225" s="219">
        <f>Q225*H225</f>
        <v>0</v>
      </c>
      <c r="S225" s="219">
        <v>0</v>
      </c>
      <c r="T225" s="220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21" t="s">
        <v>123</v>
      </c>
      <c r="AT225" s="221" t="s">
        <v>118</v>
      </c>
      <c r="AU225" s="221" t="s">
        <v>83</v>
      </c>
      <c r="AY225" s="16" t="s">
        <v>116</v>
      </c>
      <c r="BE225" s="222">
        <f>IF(N225="základní",J225,0)</f>
        <v>0</v>
      </c>
      <c r="BF225" s="222">
        <f>IF(N225="snížená",J225,0)</f>
        <v>0</v>
      </c>
      <c r="BG225" s="222">
        <f>IF(N225="zákl. přenesená",J225,0)</f>
        <v>0</v>
      </c>
      <c r="BH225" s="222">
        <f>IF(N225="sníž. přenesená",J225,0)</f>
        <v>0</v>
      </c>
      <c r="BI225" s="222">
        <f>IF(N225="nulová",J225,0)</f>
        <v>0</v>
      </c>
      <c r="BJ225" s="16" t="s">
        <v>81</v>
      </c>
      <c r="BK225" s="222">
        <f>ROUND(I225*H225,2)</f>
        <v>0</v>
      </c>
      <c r="BL225" s="16" t="s">
        <v>123</v>
      </c>
      <c r="BM225" s="221" t="s">
        <v>285</v>
      </c>
    </row>
    <row r="226" spans="1:47" s="2" customFormat="1" ht="12">
      <c r="A226" s="37"/>
      <c r="B226" s="38"/>
      <c r="C226" s="39"/>
      <c r="D226" s="223" t="s">
        <v>125</v>
      </c>
      <c r="E226" s="39"/>
      <c r="F226" s="224" t="s">
        <v>286</v>
      </c>
      <c r="G226" s="39"/>
      <c r="H226" s="39"/>
      <c r="I226" s="225"/>
      <c r="J226" s="39"/>
      <c r="K226" s="39"/>
      <c r="L226" s="43"/>
      <c r="M226" s="226"/>
      <c r="N226" s="227"/>
      <c r="O226" s="90"/>
      <c r="P226" s="90"/>
      <c r="Q226" s="90"/>
      <c r="R226" s="90"/>
      <c r="S226" s="90"/>
      <c r="T226" s="91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16" t="s">
        <v>125</v>
      </c>
      <c r="AU226" s="16" t="s">
        <v>83</v>
      </c>
    </row>
    <row r="227" spans="1:47" s="2" customFormat="1" ht="12">
      <c r="A227" s="37"/>
      <c r="B227" s="38"/>
      <c r="C227" s="39"/>
      <c r="D227" s="228" t="s">
        <v>127</v>
      </c>
      <c r="E227" s="39"/>
      <c r="F227" s="229" t="s">
        <v>287</v>
      </c>
      <c r="G227" s="39"/>
      <c r="H227" s="39"/>
      <c r="I227" s="225"/>
      <c r="J227" s="39"/>
      <c r="K227" s="39"/>
      <c r="L227" s="43"/>
      <c r="M227" s="226"/>
      <c r="N227" s="227"/>
      <c r="O227" s="90"/>
      <c r="P227" s="90"/>
      <c r="Q227" s="90"/>
      <c r="R227" s="90"/>
      <c r="S227" s="90"/>
      <c r="T227" s="91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127</v>
      </c>
      <c r="AU227" s="16" t="s">
        <v>83</v>
      </c>
    </row>
    <row r="228" spans="1:51" s="13" customFormat="1" ht="12">
      <c r="A228" s="13"/>
      <c r="B228" s="230"/>
      <c r="C228" s="231"/>
      <c r="D228" s="223" t="s">
        <v>183</v>
      </c>
      <c r="E228" s="232" t="s">
        <v>1</v>
      </c>
      <c r="F228" s="233" t="s">
        <v>288</v>
      </c>
      <c r="G228" s="231"/>
      <c r="H228" s="234">
        <v>8.438</v>
      </c>
      <c r="I228" s="235"/>
      <c r="J228" s="231"/>
      <c r="K228" s="231"/>
      <c r="L228" s="236"/>
      <c r="M228" s="237"/>
      <c r="N228" s="238"/>
      <c r="O228" s="238"/>
      <c r="P228" s="238"/>
      <c r="Q228" s="238"/>
      <c r="R228" s="238"/>
      <c r="S228" s="238"/>
      <c r="T228" s="23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0" t="s">
        <v>183</v>
      </c>
      <c r="AU228" s="240" t="s">
        <v>83</v>
      </c>
      <c r="AV228" s="13" t="s">
        <v>83</v>
      </c>
      <c r="AW228" s="13" t="s">
        <v>32</v>
      </c>
      <c r="AX228" s="13" t="s">
        <v>81</v>
      </c>
      <c r="AY228" s="240" t="s">
        <v>116</v>
      </c>
    </row>
    <row r="229" spans="1:65" s="2" customFormat="1" ht="21.75" customHeight="1">
      <c r="A229" s="37"/>
      <c r="B229" s="38"/>
      <c r="C229" s="210" t="s">
        <v>289</v>
      </c>
      <c r="D229" s="210" t="s">
        <v>118</v>
      </c>
      <c r="E229" s="211" t="s">
        <v>290</v>
      </c>
      <c r="F229" s="212" t="s">
        <v>291</v>
      </c>
      <c r="G229" s="213" t="s">
        <v>121</v>
      </c>
      <c r="H229" s="214">
        <v>575.542</v>
      </c>
      <c r="I229" s="215"/>
      <c r="J229" s="216">
        <f>ROUND(I229*H229,2)</f>
        <v>0</v>
      </c>
      <c r="K229" s="212" t="s">
        <v>179</v>
      </c>
      <c r="L229" s="43"/>
      <c r="M229" s="217" t="s">
        <v>1</v>
      </c>
      <c r="N229" s="218" t="s">
        <v>41</v>
      </c>
      <c r="O229" s="90"/>
      <c r="P229" s="219">
        <f>O229*H229</f>
        <v>0</v>
      </c>
      <c r="Q229" s="219">
        <v>0.00084</v>
      </c>
      <c r="R229" s="219">
        <f>Q229*H229</f>
        <v>0.48345528000000004</v>
      </c>
      <c r="S229" s="219">
        <v>0</v>
      </c>
      <c r="T229" s="220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21" t="s">
        <v>123</v>
      </c>
      <c r="AT229" s="221" t="s">
        <v>118</v>
      </c>
      <c r="AU229" s="221" t="s">
        <v>83</v>
      </c>
      <c r="AY229" s="16" t="s">
        <v>116</v>
      </c>
      <c r="BE229" s="222">
        <f>IF(N229="základní",J229,0)</f>
        <v>0</v>
      </c>
      <c r="BF229" s="222">
        <f>IF(N229="snížená",J229,0)</f>
        <v>0</v>
      </c>
      <c r="BG229" s="222">
        <f>IF(N229="zákl. přenesená",J229,0)</f>
        <v>0</v>
      </c>
      <c r="BH229" s="222">
        <f>IF(N229="sníž. přenesená",J229,0)</f>
        <v>0</v>
      </c>
      <c r="BI229" s="222">
        <f>IF(N229="nulová",J229,0)</f>
        <v>0</v>
      </c>
      <c r="BJ229" s="16" t="s">
        <v>81</v>
      </c>
      <c r="BK229" s="222">
        <f>ROUND(I229*H229,2)</f>
        <v>0</v>
      </c>
      <c r="BL229" s="16" t="s">
        <v>123</v>
      </c>
      <c r="BM229" s="221" t="s">
        <v>292</v>
      </c>
    </row>
    <row r="230" spans="1:47" s="2" customFormat="1" ht="12">
      <c r="A230" s="37"/>
      <c r="B230" s="38"/>
      <c r="C230" s="39"/>
      <c r="D230" s="223" t="s">
        <v>125</v>
      </c>
      <c r="E230" s="39"/>
      <c r="F230" s="224" t="s">
        <v>293</v>
      </c>
      <c r="G230" s="39"/>
      <c r="H230" s="39"/>
      <c r="I230" s="225"/>
      <c r="J230" s="39"/>
      <c r="K230" s="39"/>
      <c r="L230" s="43"/>
      <c r="M230" s="226"/>
      <c r="N230" s="227"/>
      <c r="O230" s="90"/>
      <c r="P230" s="90"/>
      <c r="Q230" s="90"/>
      <c r="R230" s="90"/>
      <c r="S230" s="90"/>
      <c r="T230" s="91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125</v>
      </c>
      <c r="AU230" s="16" t="s">
        <v>83</v>
      </c>
    </row>
    <row r="231" spans="1:47" s="2" customFormat="1" ht="12">
      <c r="A231" s="37"/>
      <c r="B231" s="38"/>
      <c r="C231" s="39"/>
      <c r="D231" s="228" t="s">
        <v>127</v>
      </c>
      <c r="E231" s="39"/>
      <c r="F231" s="229" t="s">
        <v>294</v>
      </c>
      <c r="G231" s="39"/>
      <c r="H231" s="39"/>
      <c r="I231" s="225"/>
      <c r="J231" s="39"/>
      <c r="K231" s="39"/>
      <c r="L231" s="43"/>
      <c r="M231" s="226"/>
      <c r="N231" s="227"/>
      <c r="O231" s="90"/>
      <c r="P231" s="90"/>
      <c r="Q231" s="90"/>
      <c r="R231" s="90"/>
      <c r="S231" s="90"/>
      <c r="T231" s="91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6" t="s">
        <v>127</v>
      </c>
      <c r="AU231" s="16" t="s">
        <v>83</v>
      </c>
    </row>
    <row r="232" spans="1:47" s="2" customFormat="1" ht="12">
      <c r="A232" s="37"/>
      <c r="B232" s="38"/>
      <c r="C232" s="39"/>
      <c r="D232" s="223" t="s">
        <v>295</v>
      </c>
      <c r="E232" s="39"/>
      <c r="F232" s="252" t="s">
        <v>296</v>
      </c>
      <c r="G232" s="39"/>
      <c r="H232" s="39"/>
      <c r="I232" s="225"/>
      <c r="J232" s="39"/>
      <c r="K232" s="39"/>
      <c r="L232" s="43"/>
      <c r="M232" s="226"/>
      <c r="N232" s="227"/>
      <c r="O232" s="90"/>
      <c r="P232" s="90"/>
      <c r="Q232" s="90"/>
      <c r="R232" s="90"/>
      <c r="S232" s="90"/>
      <c r="T232" s="91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6" t="s">
        <v>295</v>
      </c>
      <c r="AU232" s="16" t="s">
        <v>83</v>
      </c>
    </row>
    <row r="233" spans="1:51" s="13" customFormat="1" ht="12">
      <c r="A233" s="13"/>
      <c r="B233" s="230"/>
      <c r="C233" s="231"/>
      <c r="D233" s="223" t="s">
        <v>183</v>
      </c>
      <c r="E233" s="232" t="s">
        <v>1</v>
      </c>
      <c r="F233" s="233" t="s">
        <v>297</v>
      </c>
      <c r="G233" s="231"/>
      <c r="H233" s="234">
        <v>481.95</v>
      </c>
      <c r="I233" s="235"/>
      <c r="J233" s="231"/>
      <c r="K233" s="231"/>
      <c r="L233" s="236"/>
      <c r="M233" s="237"/>
      <c r="N233" s="238"/>
      <c r="O233" s="238"/>
      <c r="P233" s="238"/>
      <c r="Q233" s="238"/>
      <c r="R233" s="238"/>
      <c r="S233" s="238"/>
      <c r="T233" s="23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0" t="s">
        <v>183</v>
      </c>
      <c r="AU233" s="240" t="s">
        <v>83</v>
      </c>
      <c r="AV233" s="13" t="s">
        <v>83</v>
      </c>
      <c r="AW233" s="13" t="s">
        <v>32</v>
      </c>
      <c r="AX233" s="13" t="s">
        <v>76</v>
      </c>
      <c r="AY233" s="240" t="s">
        <v>116</v>
      </c>
    </row>
    <row r="234" spans="1:51" s="13" customFormat="1" ht="12">
      <c r="A234" s="13"/>
      <c r="B234" s="230"/>
      <c r="C234" s="231"/>
      <c r="D234" s="223" t="s">
        <v>183</v>
      </c>
      <c r="E234" s="232" t="s">
        <v>1</v>
      </c>
      <c r="F234" s="233" t="s">
        <v>298</v>
      </c>
      <c r="G234" s="231"/>
      <c r="H234" s="234">
        <v>53.592</v>
      </c>
      <c r="I234" s="235"/>
      <c r="J234" s="231"/>
      <c r="K234" s="231"/>
      <c r="L234" s="236"/>
      <c r="M234" s="237"/>
      <c r="N234" s="238"/>
      <c r="O234" s="238"/>
      <c r="P234" s="238"/>
      <c r="Q234" s="238"/>
      <c r="R234" s="238"/>
      <c r="S234" s="238"/>
      <c r="T234" s="23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0" t="s">
        <v>183</v>
      </c>
      <c r="AU234" s="240" t="s">
        <v>83</v>
      </c>
      <c r="AV234" s="13" t="s">
        <v>83</v>
      </c>
      <c r="AW234" s="13" t="s">
        <v>32</v>
      </c>
      <c r="AX234" s="13" t="s">
        <v>76</v>
      </c>
      <c r="AY234" s="240" t="s">
        <v>116</v>
      </c>
    </row>
    <row r="235" spans="1:51" s="13" customFormat="1" ht="12">
      <c r="A235" s="13"/>
      <c r="B235" s="230"/>
      <c r="C235" s="231"/>
      <c r="D235" s="223" t="s">
        <v>183</v>
      </c>
      <c r="E235" s="232" t="s">
        <v>1</v>
      </c>
      <c r="F235" s="233" t="s">
        <v>299</v>
      </c>
      <c r="G235" s="231"/>
      <c r="H235" s="234">
        <v>40</v>
      </c>
      <c r="I235" s="235"/>
      <c r="J235" s="231"/>
      <c r="K235" s="231"/>
      <c r="L235" s="236"/>
      <c r="M235" s="237"/>
      <c r="N235" s="238"/>
      <c r="O235" s="238"/>
      <c r="P235" s="238"/>
      <c r="Q235" s="238"/>
      <c r="R235" s="238"/>
      <c r="S235" s="238"/>
      <c r="T235" s="23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0" t="s">
        <v>183</v>
      </c>
      <c r="AU235" s="240" t="s">
        <v>83</v>
      </c>
      <c r="AV235" s="13" t="s">
        <v>83</v>
      </c>
      <c r="AW235" s="13" t="s">
        <v>32</v>
      </c>
      <c r="AX235" s="13" t="s">
        <v>76</v>
      </c>
      <c r="AY235" s="240" t="s">
        <v>116</v>
      </c>
    </row>
    <row r="236" spans="1:51" s="14" customFormat="1" ht="12">
      <c r="A236" s="14"/>
      <c r="B236" s="241"/>
      <c r="C236" s="242"/>
      <c r="D236" s="223" t="s">
        <v>183</v>
      </c>
      <c r="E236" s="243" t="s">
        <v>1</v>
      </c>
      <c r="F236" s="244" t="s">
        <v>194</v>
      </c>
      <c r="G236" s="242"/>
      <c r="H236" s="245">
        <v>575.542</v>
      </c>
      <c r="I236" s="246"/>
      <c r="J236" s="242"/>
      <c r="K236" s="242"/>
      <c r="L236" s="247"/>
      <c r="M236" s="248"/>
      <c r="N236" s="249"/>
      <c r="O236" s="249"/>
      <c r="P236" s="249"/>
      <c r="Q236" s="249"/>
      <c r="R236" s="249"/>
      <c r="S236" s="249"/>
      <c r="T236" s="250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1" t="s">
        <v>183</v>
      </c>
      <c r="AU236" s="251" t="s">
        <v>83</v>
      </c>
      <c r="AV236" s="14" t="s">
        <v>123</v>
      </c>
      <c r="AW236" s="14" t="s">
        <v>32</v>
      </c>
      <c r="AX236" s="14" t="s">
        <v>81</v>
      </c>
      <c r="AY236" s="251" t="s">
        <v>116</v>
      </c>
    </row>
    <row r="237" spans="1:65" s="2" customFormat="1" ht="24.15" customHeight="1">
      <c r="A237" s="37"/>
      <c r="B237" s="38"/>
      <c r="C237" s="210" t="s">
        <v>300</v>
      </c>
      <c r="D237" s="210" t="s">
        <v>118</v>
      </c>
      <c r="E237" s="211" t="s">
        <v>301</v>
      </c>
      <c r="F237" s="212" t="s">
        <v>302</v>
      </c>
      <c r="G237" s="213" t="s">
        <v>121</v>
      </c>
      <c r="H237" s="214">
        <v>575.542</v>
      </c>
      <c r="I237" s="215"/>
      <c r="J237" s="216">
        <f>ROUND(I237*H237,2)</f>
        <v>0</v>
      </c>
      <c r="K237" s="212" t="s">
        <v>179</v>
      </c>
      <c r="L237" s="43"/>
      <c r="M237" s="217" t="s">
        <v>1</v>
      </c>
      <c r="N237" s="218" t="s">
        <v>41</v>
      </c>
      <c r="O237" s="90"/>
      <c r="P237" s="219">
        <f>O237*H237</f>
        <v>0</v>
      </c>
      <c r="Q237" s="219">
        <v>0</v>
      </c>
      <c r="R237" s="219">
        <f>Q237*H237</f>
        <v>0</v>
      </c>
      <c r="S237" s="219">
        <v>0</v>
      </c>
      <c r="T237" s="220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21" t="s">
        <v>123</v>
      </c>
      <c r="AT237" s="221" t="s">
        <v>118</v>
      </c>
      <c r="AU237" s="221" t="s">
        <v>83</v>
      </c>
      <c r="AY237" s="16" t="s">
        <v>116</v>
      </c>
      <c r="BE237" s="222">
        <f>IF(N237="základní",J237,0)</f>
        <v>0</v>
      </c>
      <c r="BF237" s="222">
        <f>IF(N237="snížená",J237,0)</f>
        <v>0</v>
      </c>
      <c r="BG237" s="222">
        <f>IF(N237="zákl. přenesená",J237,0)</f>
        <v>0</v>
      </c>
      <c r="BH237" s="222">
        <f>IF(N237="sníž. přenesená",J237,0)</f>
        <v>0</v>
      </c>
      <c r="BI237" s="222">
        <f>IF(N237="nulová",J237,0)</f>
        <v>0</v>
      </c>
      <c r="BJ237" s="16" t="s">
        <v>81</v>
      </c>
      <c r="BK237" s="222">
        <f>ROUND(I237*H237,2)</f>
        <v>0</v>
      </c>
      <c r="BL237" s="16" t="s">
        <v>123</v>
      </c>
      <c r="BM237" s="221" t="s">
        <v>303</v>
      </c>
    </row>
    <row r="238" spans="1:47" s="2" customFormat="1" ht="12">
      <c r="A238" s="37"/>
      <c r="B238" s="38"/>
      <c r="C238" s="39"/>
      <c r="D238" s="223" t="s">
        <v>125</v>
      </c>
      <c r="E238" s="39"/>
      <c r="F238" s="224" t="s">
        <v>304</v>
      </c>
      <c r="G238" s="39"/>
      <c r="H238" s="39"/>
      <c r="I238" s="225"/>
      <c r="J238" s="39"/>
      <c r="K238" s="39"/>
      <c r="L238" s="43"/>
      <c r="M238" s="226"/>
      <c r="N238" s="227"/>
      <c r="O238" s="90"/>
      <c r="P238" s="90"/>
      <c r="Q238" s="90"/>
      <c r="R238" s="90"/>
      <c r="S238" s="90"/>
      <c r="T238" s="91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6" t="s">
        <v>125</v>
      </c>
      <c r="AU238" s="16" t="s">
        <v>83</v>
      </c>
    </row>
    <row r="239" spans="1:47" s="2" customFormat="1" ht="12">
      <c r="A239" s="37"/>
      <c r="B239" s="38"/>
      <c r="C239" s="39"/>
      <c r="D239" s="228" t="s">
        <v>127</v>
      </c>
      <c r="E239" s="39"/>
      <c r="F239" s="229" t="s">
        <v>305</v>
      </c>
      <c r="G239" s="39"/>
      <c r="H239" s="39"/>
      <c r="I239" s="225"/>
      <c r="J239" s="39"/>
      <c r="K239" s="39"/>
      <c r="L239" s="43"/>
      <c r="M239" s="226"/>
      <c r="N239" s="227"/>
      <c r="O239" s="90"/>
      <c r="P239" s="90"/>
      <c r="Q239" s="90"/>
      <c r="R239" s="90"/>
      <c r="S239" s="90"/>
      <c r="T239" s="91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6" t="s">
        <v>127</v>
      </c>
      <c r="AU239" s="16" t="s">
        <v>83</v>
      </c>
    </row>
    <row r="240" spans="1:65" s="2" customFormat="1" ht="24.15" customHeight="1">
      <c r="A240" s="37"/>
      <c r="B240" s="38"/>
      <c r="C240" s="210" t="s">
        <v>306</v>
      </c>
      <c r="D240" s="210" t="s">
        <v>118</v>
      </c>
      <c r="E240" s="211" t="s">
        <v>307</v>
      </c>
      <c r="F240" s="212" t="s">
        <v>308</v>
      </c>
      <c r="G240" s="213" t="s">
        <v>131</v>
      </c>
      <c r="H240" s="214">
        <v>1</v>
      </c>
      <c r="I240" s="215"/>
      <c r="J240" s="216">
        <f>ROUND(I240*H240,2)</f>
        <v>0</v>
      </c>
      <c r="K240" s="212" t="s">
        <v>122</v>
      </c>
      <c r="L240" s="43"/>
      <c r="M240" s="217" t="s">
        <v>1</v>
      </c>
      <c r="N240" s="218" t="s">
        <v>41</v>
      </c>
      <c r="O240" s="90"/>
      <c r="P240" s="219">
        <f>O240*H240</f>
        <v>0</v>
      </c>
      <c r="Q240" s="219">
        <v>0</v>
      </c>
      <c r="R240" s="219">
        <f>Q240*H240</f>
        <v>0</v>
      </c>
      <c r="S240" s="219">
        <v>0</v>
      </c>
      <c r="T240" s="220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21" t="s">
        <v>123</v>
      </c>
      <c r="AT240" s="221" t="s">
        <v>118</v>
      </c>
      <c r="AU240" s="221" t="s">
        <v>83</v>
      </c>
      <c r="AY240" s="16" t="s">
        <v>116</v>
      </c>
      <c r="BE240" s="222">
        <f>IF(N240="základní",J240,0)</f>
        <v>0</v>
      </c>
      <c r="BF240" s="222">
        <f>IF(N240="snížená",J240,0)</f>
        <v>0</v>
      </c>
      <c r="BG240" s="222">
        <f>IF(N240="zákl. přenesená",J240,0)</f>
        <v>0</v>
      </c>
      <c r="BH240" s="222">
        <f>IF(N240="sníž. přenesená",J240,0)</f>
        <v>0</v>
      </c>
      <c r="BI240" s="222">
        <f>IF(N240="nulová",J240,0)</f>
        <v>0</v>
      </c>
      <c r="BJ240" s="16" t="s">
        <v>81</v>
      </c>
      <c r="BK240" s="222">
        <f>ROUND(I240*H240,2)</f>
        <v>0</v>
      </c>
      <c r="BL240" s="16" t="s">
        <v>123</v>
      </c>
      <c r="BM240" s="221" t="s">
        <v>309</v>
      </c>
    </row>
    <row r="241" spans="1:47" s="2" customFormat="1" ht="12">
      <c r="A241" s="37"/>
      <c r="B241" s="38"/>
      <c r="C241" s="39"/>
      <c r="D241" s="223" t="s">
        <v>125</v>
      </c>
      <c r="E241" s="39"/>
      <c r="F241" s="224" t="s">
        <v>310</v>
      </c>
      <c r="G241" s="39"/>
      <c r="H241" s="39"/>
      <c r="I241" s="225"/>
      <c r="J241" s="39"/>
      <c r="K241" s="39"/>
      <c r="L241" s="43"/>
      <c r="M241" s="226"/>
      <c r="N241" s="227"/>
      <c r="O241" s="90"/>
      <c r="P241" s="90"/>
      <c r="Q241" s="90"/>
      <c r="R241" s="90"/>
      <c r="S241" s="90"/>
      <c r="T241" s="91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6" t="s">
        <v>125</v>
      </c>
      <c r="AU241" s="16" t="s">
        <v>83</v>
      </c>
    </row>
    <row r="242" spans="1:47" s="2" customFormat="1" ht="12">
      <c r="A242" s="37"/>
      <c r="B242" s="38"/>
      <c r="C242" s="39"/>
      <c r="D242" s="228" t="s">
        <v>127</v>
      </c>
      <c r="E242" s="39"/>
      <c r="F242" s="229" t="s">
        <v>311</v>
      </c>
      <c r="G242" s="39"/>
      <c r="H242" s="39"/>
      <c r="I242" s="225"/>
      <c r="J242" s="39"/>
      <c r="K242" s="39"/>
      <c r="L242" s="43"/>
      <c r="M242" s="226"/>
      <c r="N242" s="227"/>
      <c r="O242" s="90"/>
      <c r="P242" s="90"/>
      <c r="Q242" s="90"/>
      <c r="R242" s="90"/>
      <c r="S242" s="90"/>
      <c r="T242" s="91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6" t="s">
        <v>127</v>
      </c>
      <c r="AU242" s="16" t="s">
        <v>83</v>
      </c>
    </row>
    <row r="243" spans="1:65" s="2" customFormat="1" ht="24.15" customHeight="1">
      <c r="A243" s="37"/>
      <c r="B243" s="38"/>
      <c r="C243" s="210" t="s">
        <v>312</v>
      </c>
      <c r="D243" s="210" t="s">
        <v>118</v>
      </c>
      <c r="E243" s="211" t="s">
        <v>313</v>
      </c>
      <c r="F243" s="212" t="s">
        <v>314</v>
      </c>
      <c r="G243" s="213" t="s">
        <v>131</v>
      </c>
      <c r="H243" s="214">
        <v>3</v>
      </c>
      <c r="I243" s="215"/>
      <c r="J243" s="216">
        <f>ROUND(I243*H243,2)</f>
        <v>0</v>
      </c>
      <c r="K243" s="212" t="s">
        <v>122</v>
      </c>
      <c r="L243" s="43"/>
      <c r="M243" s="217" t="s">
        <v>1</v>
      </c>
      <c r="N243" s="218" t="s">
        <v>41</v>
      </c>
      <c r="O243" s="90"/>
      <c r="P243" s="219">
        <f>O243*H243</f>
        <v>0</v>
      </c>
      <c r="Q243" s="219">
        <v>0</v>
      </c>
      <c r="R243" s="219">
        <f>Q243*H243</f>
        <v>0</v>
      </c>
      <c r="S243" s="219">
        <v>0</v>
      </c>
      <c r="T243" s="220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21" t="s">
        <v>123</v>
      </c>
      <c r="AT243" s="221" t="s">
        <v>118</v>
      </c>
      <c r="AU243" s="221" t="s">
        <v>83</v>
      </c>
      <c r="AY243" s="16" t="s">
        <v>116</v>
      </c>
      <c r="BE243" s="222">
        <f>IF(N243="základní",J243,0)</f>
        <v>0</v>
      </c>
      <c r="BF243" s="222">
        <f>IF(N243="snížená",J243,0)</f>
        <v>0</v>
      </c>
      <c r="BG243" s="222">
        <f>IF(N243="zákl. přenesená",J243,0)</f>
        <v>0</v>
      </c>
      <c r="BH243" s="222">
        <f>IF(N243="sníž. přenesená",J243,0)</f>
        <v>0</v>
      </c>
      <c r="BI243" s="222">
        <f>IF(N243="nulová",J243,0)</f>
        <v>0</v>
      </c>
      <c r="BJ243" s="16" t="s">
        <v>81</v>
      </c>
      <c r="BK243" s="222">
        <f>ROUND(I243*H243,2)</f>
        <v>0</v>
      </c>
      <c r="BL243" s="16" t="s">
        <v>123</v>
      </c>
      <c r="BM243" s="221" t="s">
        <v>315</v>
      </c>
    </row>
    <row r="244" spans="1:47" s="2" customFormat="1" ht="12">
      <c r="A244" s="37"/>
      <c r="B244" s="38"/>
      <c r="C244" s="39"/>
      <c r="D244" s="223" t="s">
        <v>125</v>
      </c>
      <c r="E244" s="39"/>
      <c r="F244" s="224" t="s">
        <v>316</v>
      </c>
      <c r="G244" s="39"/>
      <c r="H244" s="39"/>
      <c r="I244" s="225"/>
      <c r="J244" s="39"/>
      <c r="K244" s="39"/>
      <c r="L244" s="43"/>
      <c r="M244" s="226"/>
      <c r="N244" s="227"/>
      <c r="O244" s="90"/>
      <c r="P244" s="90"/>
      <c r="Q244" s="90"/>
      <c r="R244" s="90"/>
      <c r="S244" s="90"/>
      <c r="T244" s="91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16" t="s">
        <v>125</v>
      </c>
      <c r="AU244" s="16" t="s">
        <v>83</v>
      </c>
    </row>
    <row r="245" spans="1:47" s="2" customFormat="1" ht="12">
      <c r="A245" s="37"/>
      <c r="B245" s="38"/>
      <c r="C245" s="39"/>
      <c r="D245" s="228" t="s">
        <v>127</v>
      </c>
      <c r="E245" s="39"/>
      <c r="F245" s="229" t="s">
        <v>317</v>
      </c>
      <c r="G245" s="39"/>
      <c r="H245" s="39"/>
      <c r="I245" s="225"/>
      <c r="J245" s="39"/>
      <c r="K245" s="39"/>
      <c r="L245" s="43"/>
      <c r="M245" s="226"/>
      <c r="N245" s="227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127</v>
      </c>
      <c r="AU245" s="16" t="s">
        <v>83</v>
      </c>
    </row>
    <row r="246" spans="1:65" s="2" customFormat="1" ht="24.15" customHeight="1">
      <c r="A246" s="37"/>
      <c r="B246" s="38"/>
      <c r="C246" s="210" t="s">
        <v>318</v>
      </c>
      <c r="D246" s="210" t="s">
        <v>118</v>
      </c>
      <c r="E246" s="211" t="s">
        <v>319</v>
      </c>
      <c r="F246" s="212" t="s">
        <v>320</v>
      </c>
      <c r="G246" s="213" t="s">
        <v>131</v>
      </c>
      <c r="H246" s="214">
        <v>1</v>
      </c>
      <c r="I246" s="215"/>
      <c r="J246" s="216">
        <f>ROUND(I246*H246,2)</f>
        <v>0</v>
      </c>
      <c r="K246" s="212" t="s">
        <v>122</v>
      </c>
      <c r="L246" s="43"/>
      <c r="M246" s="217" t="s">
        <v>1</v>
      </c>
      <c r="N246" s="218" t="s">
        <v>41</v>
      </c>
      <c r="O246" s="90"/>
      <c r="P246" s="219">
        <f>O246*H246</f>
        <v>0</v>
      </c>
      <c r="Q246" s="219">
        <v>0</v>
      </c>
      <c r="R246" s="219">
        <f>Q246*H246</f>
        <v>0</v>
      </c>
      <c r="S246" s="219">
        <v>0</v>
      </c>
      <c r="T246" s="220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21" t="s">
        <v>123</v>
      </c>
      <c r="AT246" s="221" t="s">
        <v>118</v>
      </c>
      <c r="AU246" s="221" t="s">
        <v>83</v>
      </c>
      <c r="AY246" s="16" t="s">
        <v>116</v>
      </c>
      <c r="BE246" s="222">
        <f>IF(N246="základní",J246,0)</f>
        <v>0</v>
      </c>
      <c r="BF246" s="222">
        <f>IF(N246="snížená",J246,0)</f>
        <v>0</v>
      </c>
      <c r="BG246" s="222">
        <f>IF(N246="zákl. přenesená",J246,0)</f>
        <v>0</v>
      </c>
      <c r="BH246" s="222">
        <f>IF(N246="sníž. přenesená",J246,0)</f>
        <v>0</v>
      </c>
      <c r="BI246" s="222">
        <f>IF(N246="nulová",J246,0)</f>
        <v>0</v>
      </c>
      <c r="BJ246" s="16" t="s">
        <v>81</v>
      </c>
      <c r="BK246" s="222">
        <f>ROUND(I246*H246,2)</f>
        <v>0</v>
      </c>
      <c r="BL246" s="16" t="s">
        <v>123</v>
      </c>
      <c r="BM246" s="221" t="s">
        <v>321</v>
      </c>
    </row>
    <row r="247" spans="1:47" s="2" customFormat="1" ht="12">
      <c r="A247" s="37"/>
      <c r="B247" s="38"/>
      <c r="C247" s="39"/>
      <c r="D247" s="223" t="s">
        <v>125</v>
      </c>
      <c r="E247" s="39"/>
      <c r="F247" s="224" t="s">
        <v>322</v>
      </c>
      <c r="G247" s="39"/>
      <c r="H247" s="39"/>
      <c r="I247" s="225"/>
      <c r="J247" s="39"/>
      <c r="K247" s="39"/>
      <c r="L247" s="43"/>
      <c r="M247" s="226"/>
      <c r="N247" s="227"/>
      <c r="O247" s="90"/>
      <c r="P247" s="90"/>
      <c r="Q247" s="90"/>
      <c r="R247" s="90"/>
      <c r="S247" s="90"/>
      <c r="T247" s="91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16" t="s">
        <v>125</v>
      </c>
      <c r="AU247" s="16" t="s">
        <v>83</v>
      </c>
    </row>
    <row r="248" spans="1:47" s="2" customFormat="1" ht="12">
      <c r="A248" s="37"/>
      <c r="B248" s="38"/>
      <c r="C248" s="39"/>
      <c r="D248" s="228" t="s">
        <v>127</v>
      </c>
      <c r="E248" s="39"/>
      <c r="F248" s="229" t="s">
        <v>323</v>
      </c>
      <c r="G248" s="39"/>
      <c r="H248" s="39"/>
      <c r="I248" s="225"/>
      <c r="J248" s="39"/>
      <c r="K248" s="39"/>
      <c r="L248" s="43"/>
      <c r="M248" s="226"/>
      <c r="N248" s="227"/>
      <c r="O248" s="90"/>
      <c r="P248" s="90"/>
      <c r="Q248" s="90"/>
      <c r="R248" s="90"/>
      <c r="S248" s="90"/>
      <c r="T248" s="91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6" t="s">
        <v>127</v>
      </c>
      <c r="AU248" s="16" t="s">
        <v>83</v>
      </c>
    </row>
    <row r="249" spans="1:65" s="2" customFormat="1" ht="24.15" customHeight="1">
      <c r="A249" s="37"/>
      <c r="B249" s="38"/>
      <c r="C249" s="210" t="s">
        <v>324</v>
      </c>
      <c r="D249" s="210" t="s">
        <v>118</v>
      </c>
      <c r="E249" s="211" t="s">
        <v>325</v>
      </c>
      <c r="F249" s="212" t="s">
        <v>326</v>
      </c>
      <c r="G249" s="213" t="s">
        <v>131</v>
      </c>
      <c r="H249" s="214">
        <v>1</v>
      </c>
      <c r="I249" s="215"/>
      <c r="J249" s="216">
        <f>ROUND(I249*H249,2)</f>
        <v>0</v>
      </c>
      <c r="K249" s="212" t="s">
        <v>122</v>
      </c>
      <c r="L249" s="43"/>
      <c r="M249" s="217" t="s">
        <v>1</v>
      </c>
      <c r="N249" s="218" t="s">
        <v>41</v>
      </c>
      <c r="O249" s="90"/>
      <c r="P249" s="219">
        <f>O249*H249</f>
        <v>0</v>
      </c>
      <c r="Q249" s="219">
        <v>0</v>
      </c>
      <c r="R249" s="219">
        <f>Q249*H249</f>
        <v>0</v>
      </c>
      <c r="S249" s="219">
        <v>0</v>
      </c>
      <c r="T249" s="220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21" t="s">
        <v>123</v>
      </c>
      <c r="AT249" s="221" t="s">
        <v>118</v>
      </c>
      <c r="AU249" s="221" t="s">
        <v>83</v>
      </c>
      <c r="AY249" s="16" t="s">
        <v>116</v>
      </c>
      <c r="BE249" s="222">
        <f>IF(N249="základní",J249,0)</f>
        <v>0</v>
      </c>
      <c r="BF249" s="222">
        <f>IF(N249="snížená",J249,0)</f>
        <v>0</v>
      </c>
      <c r="BG249" s="222">
        <f>IF(N249="zákl. přenesená",J249,0)</f>
        <v>0</v>
      </c>
      <c r="BH249" s="222">
        <f>IF(N249="sníž. přenesená",J249,0)</f>
        <v>0</v>
      </c>
      <c r="BI249" s="222">
        <f>IF(N249="nulová",J249,0)</f>
        <v>0</v>
      </c>
      <c r="BJ249" s="16" t="s">
        <v>81</v>
      </c>
      <c r="BK249" s="222">
        <f>ROUND(I249*H249,2)</f>
        <v>0</v>
      </c>
      <c r="BL249" s="16" t="s">
        <v>123</v>
      </c>
      <c r="BM249" s="221" t="s">
        <v>327</v>
      </c>
    </row>
    <row r="250" spans="1:47" s="2" customFormat="1" ht="12">
      <c r="A250" s="37"/>
      <c r="B250" s="38"/>
      <c r="C250" s="39"/>
      <c r="D250" s="223" t="s">
        <v>125</v>
      </c>
      <c r="E250" s="39"/>
      <c r="F250" s="224" t="s">
        <v>328</v>
      </c>
      <c r="G250" s="39"/>
      <c r="H250" s="39"/>
      <c r="I250" s="225"/>
      <c r="J250" s="39"/>
      <c r="K250" s="39"/>
      <c r="L250" s="43"/>
      <c r="M250" s="226"/>
      <c r="N250" s="227"/>
      <c r="O250" s="90"/>
      <c r="P250" s="90"/>
      <c r="Q250" s="90"/>
      <c r="R250" s="90"/>
      <c r="S250" s="90"/>
      <c r="T250" s="91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6" t="s">
        <v>125</v>
      </c>
      <c r="AU250" s="16" t="s">
        <v>83</v>
      </c>
    </row>
    <row r="251" spans="1:47" s="2" customFormat="1" ht="12">
      <c r="A251" s="37"/>
      <c r="B251" s="38"/>
      <c r="C251" s="39"/>
      <c r="D251" s="228" t="s">
        <v>127</v>
      </c>
      <c r="E251" s="39"/>
      <c r="F251" s="229" t="s">
        <v>329</v>
      </c>
      <c r="G251" s="39"/>
      <c r="H251" s="39"/>
      <c r="I251" s="225"/>
      <c r="J251" s="39"/>
      <c r="K251" s="39"/>
      <c r="L251" s="43"/>
      <c r="M251" s="226"/>
      <c r="N251" s="227"/>
      <c r="O251" s="90"/>
      <c r="P251" s="90"/>
      <c r="Q251" s="90"/>
      <c r="R251" s="90"/>
      <c r="S251" s="90"/>
      <c r="T251" s="91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6" t="s">
        <v>127</v>
      </c>
      <c r="AU251" s="16" t="s">
        <v>83</v>
      </c>
    </row>
    <row r="252" spans="1:65" s="2" customFormat="1" ht="24.15" customHeight="1">
      <c r="A252" s="37"/>
      <c r="B252" s="38"/>
      <c r="C252" s="210" t="s">
        <v>330</v>
      </c>
      <c r="D252" s="210" t="s">
        <v>118</v>
      </c>
      <c r="E252" s="211" t="s">
        <v>331</v>
      </c>
      <c r="F252" s="212" t="s">
        <v>332</v>
      </c>
      <c r="G252" s="213" t="s">
        <v>131</v>
      </c>
      <c r="H252" s="214">
        <v>3</v>
      </c>
      <c r="I252" s="215"/>
      <c r="J252" s="216">
        <f>ROUND(I252*H252,2)</f>
        <v>0</v>
      </c>
      <c r="K252" s="212" t="s">
        <v>122</v>
      </c>
      <c r="L252" s="43"/>
      <c r="M252" s="217" t="s">
        <v>1</v>
      </c>
      <c r="N252" s="218" t="s">
        <v>41</v>
      </c>
      <c r="O252" s="90"/>
      <c r="P252" s="219">
        <f>O252*H252</f>
        <v>0</v>
      </c>
      <c r="Q252" s="219">
        <v>0</v>
      </c>
      <c r="R252" s="219">
        <f>Q252*H252</f>
        <v>0</v>
      </c>
      <c r="S252" s="219">
        <v>0</v>
      </c>
      <c r="T252" s="220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21" t="s">
        <v>123</v>
      </c>
      <c r="AT252" s="221" t="s">
        <v>118</v>
      </c>
      <c r="AU252" s="221" t="s">
        <v>83</v>
      </c>
      <c r="AY252" s="16" t="s">
        <v>116</v>
      </c>
      <c r="BE252" s="222">
        <f>IF(N252="základní",J252,0)</f>
        <v>0</v>
      </c>
      <c r="BF252" s="222">
        <f>IF(N252="snížená",J252,0)</f>
        <v>0</v>
      </c>
      <c r="BG252" s="222">
        <f>IF(N252="zákl. přenesená",J252,0)</f>
        <v>0</v>
      </c>
      <c r="BH252" s="222">
        <f>IF(N252="sníž. přenesená",J252,0)</f>
        <v>0</v>
      </c>
      <c r="BI252" s="222">
        <f>IF(N252="nulová",J252,0)</f>
        <v>0</v>
      </c>
      <c r="BJ252" s="16" t="s">
        <v>81</v>
      </c>
      <c r="BK252" s="222">
        <f>ROUND(I252*H252,2)</f>
        <v>0</v>
      </c>
      <c r="BL252" s="16" t="s">
        <v>123</v>
      </c>
      <c r="BM252" s="221" t="s">
        <v>333</v>
      </c>
    </row>
    <row r="253" spans="1:47" s="2" customFormat="1" ht="12">
      <c r="A253" s="37"/>
      <c r="B253" s="38"/>
      <c r="C253" s="39"/>
      <c r="D253" s="223" t="s">
        <v>125</v>
      </c>
      <c r="E253" s="39"/>
      <c r="F253" s="224" t="s">
        <v>334</v>
      </c>
      <c r="G253" s="39"/>
      <c r="H253" s="39"/>
      <c r="I253" s="225"/>
      <c r="J253" s="39"/>
      <c r="K253" s="39"/>
      <c r="L253" s="43"/>
      <c r="M253" s="226"/>
      <c r="N253" s="227"/>
      <c r="O253" s="90"/>
      <c r="P253" s="90"/>
      <c r="Q253" s="90"/>
      <c r="R253" s="90"/>
      <c r="S253" s="90"/>
      <c r="T253" s="91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6" t="s">
        <v>125</v>
      </c>
      <c r="AU253" s="16" t="s">
        <v>83</v>
      </c>
    </row>
    <row r="254" spans="1:47" s="2" customFormat="1" ht="12">
      <c r="A254" s="37"/>
      <c r="B254" s="38"/>
      <c r="C254" s="39"/>
      <c r="D254" s="228" t="s">
        <v>127</v>
      </c>
      <c r="E254" s="39"/>
      <c r="F254" s="229" t="s">
        <v>335</v>
      </c>
      <c r="G254" s="39"/>
      <c r="H254" s="39"/>
      <c r="I254" s="225"/>
      <c r="J254" s="39"/>
      <c r="K254" s="39"/>
      <c r="L254" s="43"/>
      <c r="M254" s="226"/>
      <c r="N254" s="227"/>
      <c r="O254" s="90"/>
      <c r="P254" s="90"/>
      <c r="Q254" s="90"/>
      <c r="R254" s="90"/>
      <c r="S254" s="90"/>
      <c r="T254" s="91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6" t="s">
        <v>127</v>
      </c>
      <c r="AU254" s="16" t="s">
        <v>83</v>
      </c>
    </row>
    <row r="255" spans="1:65" s="2" customFormat="1" ht="24.15" customHeight="1">
      <c r="A255" s="37"/>
      <c r="B255" s="38"/>
      <c r="C255" s="210" t="s">
        <v>336</v>
      </c>
      <c r="D255" s="210" t="s">
        <v>118</v>
      </c>
      <c r="E255" s="211" t="s">
        <v>337</v>
      </c>
      <c r="F255" s="212" t="s">
        <v>338</v>
      </c>
      <c r="G255" s="213" t="s">
        <v>131</v>
      </c>
      <c r="H255" s="214">
        <v>1</v>
      </c>
      <c r="I255" s="215"/>
      <c r="J255" s="216">
        <f>ROUND(I255*H255,2)</f>
        <v>0</v>
      </c>
      <c r="K255" s="212" t="s">
        <v>122</v>
      </c>
      <c r="L255" s="43"/>
      <c r="M255" s="217" t="s">
        <v>1</v>
      </c>
      <c r="N255" s="218" t="s">
        <v>41</v>
      </c>
      <c r="O255" s="90"/>
      <c r="P255" s="219">
        <f>O255*H255</f>
        <v>0</v>
      </c>
      <c r="Q255" s="219">
        <v>0</v>
      </c>
      <c r="R255" s="219">
        <f>Q255*H255</f>
        <v>0</v>
      </c>
      <c r="S255" s="219">
        <v>0</v>
      </c>
      <c r="T255" s="220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21" t="s">
        <v>123</v>
      </c>
      <c r="AT255" s="221" t="s">
        <v>118</v>
      </c>
      <c r="AU255" s="221" t="s">
        <v>83</v>
      </c>
      <c r="AY255" s="16" t="s">
        <v>116</v>
      </c>
      <c r="BE255" s="222">
        <f>IF(N255="základní",J255,0)</f>
        <v>0</v>
      </c>
      <c r="BF255" s="222">
        <f>IF(N255="snížená",J255,0)</f>
        <v>0</v>
      </c>
      <c r="BG255" s="222">
        <f>IF(N255="zákl. přenesená",J255,0)</f>
        <v>0</v>
      </c>
      <c r="BH255" s="222">
        <f>IF(N255="sníž. přenesená",J255,0)</f>
        <v>0</v>
      </c>
      <c r="BI255" s="222">
        <f>IF(N255="nulová",J255,0)</f>
        <v>0</v>
      </c>
      <c r="BJ255" s="16" t="s">
        <v>81</v>
      </c>
      <c r="BK255" s="222">
        <f>ROUND(I255*H255,2)</f>
        <v>0</v>
      </c>
      <c r="BL255" s="16" t="s">
        <v>123</v>
      </c>
      <c r="BM255" s="221" t="s">
        <v>339</v>
      </c>
    </row>
    <row r="256" spans="1:47" s="2" customFormat="1" ht="12">
      <c r="A256" s="37"/>
      <c r="B256" s="38"/>
      <c r="C256" s="39"/>
      <c r="D256" s="223" t="s">
        <v>125</v>
      </c>
      <c r="E256" s="39"/>
      <c r="F256" s="224" t="s">
        <v>340</v>
      </c>
      <c r="G256" s="39"/>
      <c r="H256" s="39"/>
      <c r="I256" s="225"/>
      <c r="J256" s="39"/>
      <c r="K256" s="39"/>
      <c r="L256" s="43"/>
      <c r="M256" s="226"/>
      <c r="N256" s="227"/>
      <c r="O256" s="90"/>
      <c r="P256" s="90"/>
      <c r="Q256" s="90"/>
      <c r="R256" s="90"/>
      <c r="S256" s="90"/>
      <c r="T256" s="91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6" t="s">
        <v>125</v>
      </c>
      <c r="AU256" s="16" t="s">
        <v>83</v>
      </c>
    </row>
    <row r="257" spans="1:47" s="2" customFormat="1" ht="12">
      <c r="A257" s="37"/>
      <c r="B257" s="38"/>
      <c r="C257" s="39"/>
      <c r="D257" s="228" t="s">
        <v>127</v>
      </c>
      <c r="E257" s="39"/>
      <c r="F257" s="229" t="s">
        <v>341</v>
      </c>
      <c r="G257" s="39"/>
      <c r="H257" s="39"/>
      <c r="I257" s="225"/>
      <c r="J257" s="39"/>
      <c r="K257" s="39"/>
      <c r="L257" s="43"/>
      <c r="M257" s="226"/>
      <c r="N257" s="227"/>
      <c r="O257" s="90"/>
      <c r="P257" s="90"/>
      <c r="Q257" s="90"/>
      <c r="R257" s="90"/>
      <c r="S257" s="90"/>
      <c r="T257" s="91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16" t="s">
        <v>127</v>
      </c>
      <c r="AU257" s="16" t="s">
        <v>83</v>
      </c>
    </row>
    <row r="258" spans="1:65" s="2" customFormat="1" ht="24.15" customHeight="1">
      <c r="A258" s="37"/>
      <c r="B258" s="38"/>
      <c r="C258" s="210" t="s">
        <v>342</v>
      </c>
      <c r="D258" s="210" t="s">
        <v>118</v>
      </c>
      <c r="E258" s="211" t="s">
        <v>343</v>
      </c>
      <c r="F258" s="212" t="s">
        <v>344</v>
      </c>
      <c r="G258" s="213" t="s">
        <v>131</v>
      </c>
      <c r="H258" s="214">
        <v>1</v>
      </c>
      <c r="I258" s="215"/>
      <c r="J258" s="216">
        <f>ROUND(I258*H258,2)</f>
        <v>0</v>
      </c>
      <c r="K258" s="212" t="s">
        <v>122</v>
      </c>
      <c r="L258" s="43"/>
      <c r="M258" s="217" t="s">
        <v>1</v>
      </c>
      <c r="N258" s="218" t="s">
        <v>41</v>
      </c>
      <c r="O258" s="90"/>
      <c r="P258" s="219">
        <f>O258*H258</f>
        <v>0</v>
      </c>
      <c r="Q258" s="219">
        <v>0</v>
      </c>
      <c r="R258" s="219">
        <f>Q258*H258</f>
        <v>0</v>
      </c>
      <c r="S258" s="219">
        <v>0</v>
      </c>
      <c r="T258" s="220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21" t="s">
        <v>123</v>
      </c>
      <c r="AT258" s="221" t="s">
        <v>118</v>
      </c>
      <c r="AU258" s="221" t="s">
        <v>83</v>
      </c>
      <c r="AY258" s="16" t="s">
        <v>116</v>
      </c>
      <c r="BE258" s="222">
        <f>IF(N258="základní",J258,0)</f>
        <v>0</v>
      </c>
      <c r="BF258" s="222">
        <f>IF(N258="snížená",J258,0)</f>
        <v>0</v>
      </c>
      <c r="BG258" s="222">
        <f>IF(N258="zákl. přenesená",J258,0)</f>
        <v>0</v>
      </c>
      <c r="BH258" s="222">
        <f>IF(N258="sníž. přenesená",J258,0)</f>
        <v>0</v>
      </c>
      <c r="BI258" s="222">
        <f>IF(N258="nulová",J258,0)</f>
        <v>0</v>
      </c>
      <c r="BJ258" s="16" t="s">
        <v>81</v>
      </c>
      <c r="BK258" s="222">
        <f>ROUND(I258*H258,2)</f>
        <v>0</v>
      </c>
      <c r="BL258" s="16" t="s">
        <v>123</v>
      </c>
      <c r="BM258" s="221" t="s">
        <v>345</v>
      </c>
    </row>
    <row r="259" spans="1:47" s="2" customFormat="1" ht="12">
      <c r="A259" s="37"/>
      <c r="B259" s="38"/>
      <c r="C259" s="39"/>
      <c r="D259" s="223" t="s">
        <v>125</v>
      </c>
      <c r="E259" s="39"/>
      <c r="F259" s="224" t="s">
        <v>346</v>
      </c>
      <c r="G259" s="39"/>
      <c r="H259" s="39"/>
      <c r="I259" s="225"/>
      <c r="J259" s="39"/>
      <c r="K259" s="39"/>
      <c r="L259" s="43"/>
      <c r="M259" s="226"/>
      <c r="N259" s="227"/>
      <c r="O259" s="90"/>
      <c r="P259" s="90"/>
      <c r="Q259" s="90"/>
      <c r="R259" s="90"/>
      <c r="S259" s="90"/>
      <c r="T259" s="91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16" t="s">
        <v>125</v>
      </c>
      <c r="AU259" s="16" t="s">
        <v>83</v>
      </c>
    </row>
    <row r="260" spans="1:47" s="2" customFormat="1" ht="12">
      <c r="A260" s="37"/>
      <c r="B260" s="38"/>
      <c r="C260" s="39"/>
      <c r="D260" s="228" t="s">
        <v>127</v>
      </c>
      <c r="E260" s="39"/>
      <c r="F260" s="229" t="s">
        <v>347</v>
      </c>
      <c r="G260" s="39"/>
      <c r="H260" s="39"/>
      <c r="I260" s="225"/>
      <c r="J260" s="39"/>
      <c r="K260" s="39"/>
      <c r="L260" s="43"/>
      <c r="M260" s="226"/>
      <c r="N260" s="227"/>
      <c r="O260" s="90"/>
      <c r="P260" s="90"/>
      <c r="Q260" s="90"/>
      <c r="R260" s="90"/>
      <c r="S260" s="90"/>
      <c r="T260" s="91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6" t="s">
        <v>127</v>
      </c>
      <c r="AU260" s="16" t="s">
        <v>83</v>
      </c>
    </row>
    <row r="261" spans="1:65" s="2" customFormat="1" ht="24.15" customHeight="1">
      <c r="A261" s="37"/>
      <c r="B261" s="38"/>
      <c r="C261" s="210" t="s">
        <v>348</v>
      </c>
      <c r="D261" s="210" t="s">
        <v>118</v>
      </c>
      <c r="E261" s="211" t="s">
        <v>349</v>
      </c>
      <c r="F261" s="212" t="s">
        <v>350</v>
      </c>
      <c r="G261" s="213" t="s">
        <v>131</v>
      </c>
      <c r="H261" s="214">
        <v>3</v>
      </c>
      <c r="I261" s="215"/>
      <c r="J261" s="216">
        <f>ROUND(I261*H261,2)</f>
        <v>0</v>
      </c>
      <c r="K261" s="212" t="s">
        <v>122</v>
      </c>
      <c r="L261" s="43"/>
      <c r="M261" s="217" t="s">
        <v>1</v>
      </c>
      <c r="N261" s="218" t="s">
        <v>41</v>
      </c>
      <c r="O261" s="90"/>
      <c r="P261" s="219">
        <f>O261*H261</f>
        <v>0</v>
      </c>
      <c r="Q261" s="219">
        <v>0</v>
      </c>
      <c r="R261" s="219">
        <f>Q261*H261</f>
        <v>0</v>
      </c>
      <c r="S261" s="219">
        <v>0</v>
      </c>
      <c r="T261" s="220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21" t="s">
        <v>123</v>
      </c>
      <c r="AT261" s="221" t="s">
        <v>118</v>
      </c>
      <c r="AU261" s="221" t="s">
        <v>83</v>
      </c>
      <c r="AY261" s="16" t="s">
        <v>116</v>
      </c>
      <c r="BE261" s="222">
        <f>IF(N261="základní",J261,0)</f>
        <v>0</v>
      </c>
      <c r="BF261" s="222">
        <f>IF(N261="snížená",J261,0)</f>
        <v>0</v>
      </c>
      <c r="BG261" s="222">
        <f>IF(N261="zákl. přenesená",J261,0)</f>
        <v>0</v>
      </c>
      <c r="BH261" s="222">
        <f>IF(N261="sníž. přenesená",J261,0)</f>
        <v>0</v>
      </c>
      <c r="BI261" s="222">
        <f>IF(N261="nulová",J261,0)</f>
        <v>0</v>
      </c>
      <c r="BJ261" s="16" t="s">
        <v>81</v>
      </c>
      <c r="BK261" s="222">
        <f>ROUND(I261*H261,2)</f>
        <v>0</v>
      </c>
      <c r="BL261" s="16" t="s">
        <v>123</v>
      </c>
      <c r="BM261" s="221" t="s">
        <v>351</v>
      </c>
    </row>
    <row r="262" spans="1:47" s="2" customFormat="1" ht="12">
      <c r="A262" s="37"/>
      <c r="B262" s="38"/>
      <c r="C262" s="39"/>
      <c r="D262" s="223" t="s">
        <v>125</v>
      </c>
      <c r="E262" s="39"/>
      <c r="F262" s="224" t="s">
        <v>352</v>
      </c>
      <c r="G262" s="39"/>
      <c r="H262" s="39"/>
      <c r="I262" s="225"/>
      <c r="J262" s="39"/>
      <c r="K262" s="39"/>
      <c r="L262" s="43"/>
      <c r="M262" s="226"/>
      <c r="N262" s="227"/>
      <c r="O262" s="90"/>
      <c r="P262" s="90"/>
      <c r="Q262" s="90"/>
      <c r="R262" s="90"/>
      <c r="S262" s="90"/>
      <c r="T262" s="91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T262" s="16" t="s">
        <v>125</v>
      </c>
      <c r="AU262" s="16" t="s">
        <v>83</v>
      </c>
    </row>
    <row r="263" spans="1:47" s="2" customFormat="1" ht="12">
      <c r="A263" s="37"/>
      <c r="B263" s="38"/>
      <c r="C263" s="39"/>
      <c r="D263" s="228" t="s">
        <v>127</v>
      </c>
      <c r="E263" s="39"/>
      <c r="F263" s="229" t="s">
        <v>353</v>
      </c>
      <c r="G263" s="39"/>
      <c r="H263" s="39"/>
      <c r="I263" s="225"/>
      <c r="J263" s="39"/>
      <c r="K263" s="39"/>
      <c r="L263" s="43"/>
      <c r="M263" s="226"/>
      <c r="N263" s="227"/>
      <c r="O263" s="90"/>
      <c r="P263" s="90"/>
      <c r="Q263" s="90"/>
      <c r="R263" s="90"/>
      <c r="S263" s="90"/>
      <c r="T263" s="91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16" t="s">
        <v>127</v>
      </c>
      <c r="AU263" s="16" t="s">
        <v>83</v>
      </c>
    </row>
    <row r="264" spans="1:65" s="2" customFormat="1" ht="24.15" customHeight="1">
      <c r="A264" s="37"/>
      <c r="B264" s="38"/>
      <c r="C264" s="210" t="s">
        <v>354</v>
      </c>
      <c r="D264" s="210" t="s">
        <v>118</v>
      </c>
      <c r="E264" s="211" t="s">
        <v>355</v>
      </c>
      <c r="F264" s="212" t="s">
        <v>356</v>
      </c>
      <c r="G264" s="213" t="s">
        <v>131</v>
      </c>
      <c r="H264" s="214">
        <v>1</v>
      </c>
      <c r="I264" s="215"/>
      <c r="J264" s="216">
        <f>ROUND(I264*H264,2)</f>
        <v>0</v>
      </c>
      <c r="K264" s="212" t="s">
        <v>122</v>
      </c>
      <c r="L264" s="43"/>
      <c r="M264" s="217" t="s">
        <v>1</v>
      </c>
      <c r="N264" s="218" t="s">
        <v>41</v>
      </c>
      <c r="O264" s="90"/>
      <c r="P264" s="219">
        <f>O264*H264</f>
        <v>0</v>
      </c>
      <c r="Q264" s="219">
        <v>0</v>
      </c>
      <c r="R264" s="219">
        <f>Q264*H264</f>
        <v>0</v>
      </c>
      <c r="S264" s="219">
        <v>0</v>
      </c>
      <c r="T264" s="220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21" t="s">
        <v>123</v>
      </c>
      <c r="AT264" s="221" t="s">
        <v>118</v>
      </c>
      <c r="AU264" s="221" t="s">
        <v>83</v>
      </c>
      <c r="AY264" s="16" t="s">
        <v>116</v>
      </c>
      <c r="BE264" s="222">
        <f>IF(N264="základní",J264,0)</f>
        <v>0</v>
      </c>
      <c r="BF264" s="222">
        <f>IF(N264="snížená",J264,0)</f>
        <v>0</v>
      </c>
      <c r="BG264" s="222">
        <f>IF(N264="zákl. přenesená",J264,0)</f>
        <v>0</v>
      </c>
      <c r="BH264" s="222">
        <f>IF(N264="sníž. přenesená",J264,0)</f>
        <v>0</v>
      </c>
      <c r="BI264" s="222">
        <f>IF(N264="nulová",J264,0)</f>
        <v>0</v>
      </c>
      <c r="BJ264" s="16" t="s">
        <v>81</v>
      </c>
      <c r="BK264" s="222">
        <f>ROUND(I264*H264,2)</f>
        <v>0</v>
      </c>
      <c r="BL264" s="16" t="s">
        <v>123</v>
      </c>
      <c r="BM264" s="221" t="s">
        <v>357</v>
      </c>
    </row>
    <row r="265" spans="1:47" s="2" customFormat="1" ht="12">
      <c r="A265" s="37"/>
      <c r="B265" s="38"/>
      <c r="C265" s="39"/>
      <c r="D265" s="223" t="s">
        <v>125</v>
      </c>
      <c r="E265" s="39"/>
      <c r="F265" s="224" t="s">
        <v>358</v>
      </c>
      <c r="G265" s="39"/>
      <c r="H265" s="39"/>
      <c r="I265" s="225"/>
      <c r="J265" s="39"/>
      <c r="K265" s="39"/>
      <c r="L265" s="43"/>
      <c r="M265" s="226"/>
      <c r="N265" s="227"/>
      <c r="O265" s="90"/>
      <c r="P265" s="90"/>
      <c r="Q265" s="90"/>
      <c r="R265" s="90"/>
      <c r="S265" s="90"/>
      <c r="T265" s="91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6" t="s">
        <v>125</v>
      </c>
      <c r="AU265" s="16" t="s">
        <v>83</v>
      </c>
    </row>
    <row r="266" spans="1:47" s="2" customFormat="1" ht="12">
      <c r="A266" s="37"/>
      <c r="B266" s="38"/>
      <c r="C266" s="39"/>
      <c r="D266" s="228" t="s">
        <v>127</v>
      </c>
      <c r="E266" s="39"/>
      <c r="F266" s="229" t="s">
        <v>359</v>
      </c>
      <c r="G266" s="39"/>
      <c r="H266" s="39"/>
      <c r="I266" s="225"/>
      <c r="J266" s="39"/>
      <c r="K266" s="39"/>
      <c r="L266" s="43"/>
      <c r="M266" s="226"/>
      <c r="N266" s="227"/>
      <c r="O266" s="90"/>
      <c r="P266" s="90"/>
      <c r="Q266" s="90"/>
      <c r="R266" s="90"/>
      <c r="S266" s="90"/>
      <c r="T266" s="91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T266" s="16" t="s">
        <v>127</v>
      </c>
      <c r="AU266" s="16" t="s">
        <v>83</v>
      </c>
    </row>
    <row r="267" spans="1:65" s="2" customFormat="1" ht="24.15" customHeight="1">
      <c r="A267" s="37"/>
      <c r="B267" s="38"/>
      <c r="C267" s="210" t="s">
        <v>360</v>
      </c>
      <c r="D267" s="210" t="s">
        <v>118</v>
      </c>
      <c r="E267" s="211" t="s">
        <v>361</v>
      </c>
      <c r="F267" s="212" t="s">
        <v>362</v>
      </c>
      <c r="G267" s="213" t="s">
        <v>121</v>
      </c>
      <c r="H267" s="214">
        <v>3</v>
      </c>
      <c r="I267" s="215"/>
      <c r="J267" s="216">
        <f>ROUND(I267*H267,2)</f>
        <v>0</v>
      </c>
      <c r="K267" s="212" t="s">
        <v>122</v>
      </c>
      <c r="L267" s="43"/>
      <c r="M267" s="217" t="s">
        <v>1</v>
      </c>
      <c r="N267" s="218" t="s">
        <v>41</v>
      </c>
      <c r="O267" s="90"/>
      <c r="P267" s="219">
        <f>O267*H267</f>
        <v>0</v>
      </c>
      <c r="Q267" s="219">
        <v>0</v>
      </c>
      <c r="R267" s="219">
        <f>Q267*H267</f>
        <v>0</v>
      </c>
      <c r="S267" s="219">
        <v>0</v>
      </c>
      <c r="T267" s="220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21" t="s">
        <v>123</v>
      </c>
      <c r="AT267" s="221" t="s">
        <v>118</v>
      </c>
      <c r="AU267" s="221" t="s">
        <v>83</v>
      </c>
      <c r="AY267" s="16" t="s">
        <v>116</v>
      </c>
      <c r="BE267" s="222">
        <f>IF(N267="základní",J267,0)</f>
        <v>0</v>
      </c>
      <c r="BF267" s="222">
        <f>IF(N267="snížená",J267,0)</f>
        <v>0</v>
      </c>
      <c r="BG267" s="222">
        <f>IF(N267="zákl. přenesená",J267,0)</f>
        <v>0</v>
      </c>
      <c r="BH267" s="222">
        <f>IF(N267="sníž. přenesená",J267,0)</f>
        <v>0</v>
      </c>
      <c r="BI267" s="222">
        <f>IF(N267="nulová",J267,0)</f>
        <v>0</v>
      </c>
      <c r="BJ267" s="16" t="s">
        <v>81</v>
      </c>
      <c r="BK267" s="222">
        <f>ROUND(I267*H267,2)</f>
        <v>0</v>
      </c>
      <c r="BL267" s="16" t="s">
        <v>123</v>
      </c>
      <c r="BM267" s="221" t="s">
        <v>363</v>
      </c>
    </row>
    <row r="268" spans="1:47" s="2" customFormat="1" ht="12">
      <c r="A268" s="37"/>
      <c r="B268" s="38"/>
      <c r="C268" s="39"/>
      <c r="D268" s="223" t="s">
        <v>125</v>
      </c>
      <c r="E268" s="39"/>
      <c r="F268" s="224" t="s">
        <v>364</v>
      </c>
      <c r="G268" s="39"/>
      <c r="H268" s="39"/>
      <c r="I268" s="225"/>
      <c r="J268" s="39"/>
      <c r="K268" s="39"/>
      <c r="L268" s="43"/>
      <c r="M268" s="226"/>
      <c r="N268" s="227"/>
      <c r="O268" s="90"/>
      <c r="P268" s="90"/>
      <c r="Q268" s="90"/>
      <c r="R268" s="90"/>
      <c r="S268" s="90"/>
      <c r="T268" s="91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16" t="s">
        <v>125</v>
      </c>
      <c r="AU268" s="16" t="s">
        <v>83</v>
      </c>
    </row>
    <row r="269" spans="1:47" s="2" customFormat="1" ht="12">
      <c r="A269" s="37"/>
      <c r="B269" s="38"/>
      <c r="C269" s="39"/>
      <c r="D269" s="228" t="s">
        <v>127</v>
      </c>
      <c r="E269" s="39"/>
      <c r="F269" s="229" t="s">
        <v>365</v>
      </c>
      <c r="G269" s="39"/>
      <c r="H269" s="39"/>
      <c r="I269" s="225"/>
      <c r="J269" s="39"/>
      <c r="K269" s="39"/>
      <c r="L269" s="43"/>
      <c r="M269" s="226"/>
      <c r="N269" s="227"/>
      <c r="O269" s="90"/>
      <c r="P269" s="90"/>
      <c r="Q269" s="90"/>
      <c r="R269" s="90"/>
      <c r="S269" s="90"/>
      <c r="T269" s="91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6" t="s">
        <v>127</v>
      </c>
      <c r="AU269" s="16" t="s">
        <v>83</v>
      </c>
    </row>
    <row r="270" spans="1:65" s="2" customFormat="1" ht="33" customHeight="1">
      <c r="A270" s="37"/>
      <c r="B270" s="38"/>
      <c r="C270" s="210" t="s">
        <v>366</v>
      </c>
      <c r="D270" s="210" t="s">
        <v>118</v>
      </c>
      <c r="E270" s="211" t="s">
        <v>367</v>
      </c>
      <c r="F270" s="212" t="s">
        <v>368</v>
      </c>
      <c r="G270" s="213" t="s">
        <v>131</v>
      </c>
      <c r="H270" s="214">
        <v>5</v>
      </c>
      <c r="I270" s="215"/>
      <c r="J270" s="216">
        <f>ROUND(I270*H270,2)</f>
        <v>0</v>
      </c>
      <c r="K270" s="212" t="s">
        <v>122</v>
      </c>
      <c r="L270" s="43"/>
      <c r="M270" s="217" t="s">
        <v>1</v>
      </c>
      <c r="N270" s="218" t="s">
        <v>41</v>
      </c>
      <c r="O270" s="90"/>
      <c r="P270" s="219">
        <f>O270*H270</f>
        <v>0</v>
      </c>
      <c r="Q270" s="219">
        <v>0</v>
      </c>
      <c r="R270" s="219">
        <f>Q270*H270</f>
        <v>0</v>
      </c>
      <c r="S270" s="219">
        <v>0</v>
      </c>
      <c r="T270" s="220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21" t="s">
        <v>123</v>
      </c>
      <c r="AT270" s="221" t="s">
        <v>118</v>
      </c>
      <c r="AU270" s="221" t="s">
        <v>83</v>
      </c>
      <c r="AY270" s="16" t="s">
        <v>116</v>
      </c>
      <c r="BE270" s="222">
        <f>IF(N270="základní",J270,0)</f>
        <v>0</v>
      </c>
      <c r="BF270" s="222">
        <f>IF(N270="snížená",J270,0)</f>
        <v>0</v>
      </c>
      <c r="BG270" s="222">
        <f>IF(N270="zákl. přenesená",J270,0)</f>
        <v>0</v>
      </c>
      <c r="BH270" s="222">
        <f>IF(N270="sníž. přenesená",J270,0)</f>
        <v>0</v>
      </c>
      <c r="BI270" s="222">
        <f>IF(N270="nulová",J270,0)</f>
        <v>0</v>
      </c>
      <c r="BJ270" s="16" t="s">
        <v>81</v>
      </c>
      <c r="BK270" s="222">
        <f>ROUND(I270*H270,2)</f>
        <v>0</v>
      </c>
      <c r="BL270" s="16" t="s">
        <v>123</v>
      </c>
      <c r="BM270" s="221" t="s">
        <v>369</v>
      </c>
    </row>
    <row r="271" spans="1:47" s="2" customFormat="1" ht="12">
      <c r="A271" s="37"/>
      <c r="B271" s="38"/>
      <c r="C271" s="39"/>
      <c r="D271" s="223" t="s">
        <v>125</v>
      </c>
      <c r="E271" s="39"/>
      <c r="F271" s="224" t="s">
        <v>370</v>
      </c>
      <c r="G271" s="39"/>
      <c r="H271" s="39"/>
      <c r="I271" s="225"/>
      <c r="J271" s="39"/>
      <c r="K271" s="39"/>
      <c r="L271" s="43"/>
      <c r="M271" s="226"/>
      <c r="N271" s="227"/>
      <c r="O271" s="90"/>
      <c r="P271" s="90"/>
      <c r="Q271" s="90"/>
      <c r="R271" s="90"/>
      <c r="S271" s="90"/>
      <c r="T271" s="91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16" t="s">
        <v>125</v>
      </c>
      <c r="AU271" s="16" t="s">
        <v>83</v>
      </c>
    </row>
    <row r="272" spans="1:47" s="2" customFormat="1" ht="12">
      <c r="A272" s="37"/>
      <c r="B272" s="38"/>
      <c r="C272" s="39"/>
      <c r="D272" s="228" t="s">
        <v>127</v>
      </c>
      <c r="E272" s="39"/>
      <c r="F272" s="229" t="s">
        <v>371</v>
      </c>
      <c r="G272" s="39"/>
      <c r="H272" s="39"/>
      <c r="I272" s="225"/>
      <c r="J272" s="39"/>
      <c r="K272" s="39"/>
      <c r="L272" s="43"/>
      <c r="M272" s="226"/>
      <c r="N272" s="227"/>
      <c r="O272" s="90"/>
      <c r="P272" s="90"/>
      <c r="Q272" s="90"/>
      <c r="R272" s="90"/>
      <c r="S272" s="90"/>
      <c r="T272" s="91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16" t="s">
        <v>127</v>
      </c>
      <c r="AU272" s="16" t="s">
        <v>83</v>
      </c>
    </row>
    <row r="273" spans="1:51" s="13" customFormat="1" ht="12">
      <c r="A273" s="13"/>
      <c r="B273" s="230"/>
      <c r="C273" s="231"/>
      <c r="D273" s="223" t="s">
        <v>183</v>
      </c>
      <c r="E273" s="231"/>
      <c r="F273" s="233" t="s">
        <v>372</v>
      </c>
      <c r="G273" s="231"/>
      <c r="H273" s="234">
        <v>5</v>
      </c>
      <c r="I273" s="235"/>
      <c r="J273" s="231"/>
      <c r="K273" s="231"/>
      <c r="L273" s="236"/>
      <c r="M273" s="237"/>
      <c r="N273" s="238"/>
      <c r="O273" s="238"/>
      <c r="P273" s="238"/>
      <c r="Q273" s="238"/>
      <c r="R273" s="238"/>
      <c r="S273" s="238"/>
      <c r="T273" s="239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0" t="s">
        <v>183</v>
      </c>
      <c r="AU273" s="240" t="s">
        <v>83</v>
      </c>
      <c r="AV273" s="13" t="s">
        <v>83</v>
      </c>
      <c r="AW273" s="13" t="s">
        <v>4</v>
      </c>
      <c r="AX273" s="13" t="s">
        <v>81</v>
      </c>
      <c r="AY273" s="240" t="s">
        <v>116</v>
      </c>
    </row>
    <row r="274" spans="1:65" s="2" customFormat="1" ht="33" customHeight="1">
      <c r="A274" s="37"/>
      <c r="B274" s="38"/>
      <c r="C274" s="210" t="s">
        <v>373</v>
      </c>
      <c r="D274" s="210" t="s">
        <v>118</v>
      </c>
      <c r="E274" s="211" t="s">
        <v>374</v>
      </c>
      <c r="F274" s="212" t="s">
        <v>375</v>
      </c>
      <c r="G274" s="213" t="s">
        <v>131</v>
      </c>
      <c r="H274" s="214">
        <v>15</v>
      </c>
      <c r="I274" s="215"/>
      <c r="J274" s="216">
        <f>ROUND(I274*H274,2)</f>
        <v>0</v>
      </c>
      <c r="K274" s="212" t="s">
        <v>122</v>
      </c>
      <c r="L274" s="43"/>
      <c r="M274" s="217" t="s">
        <v>1</v>
      </c>
      <c r="N274" s="218" t="s">
        <v>41</v>
      </c>
      <c r="O274" s="90"/>
      <c r="P274" s="219">
        <f>O274*H274</f>
        <v>0</v>
      </c>
      <c r="Q274" s="219">
        <v>0</v>
      </c>
      <c r="R274" s="219">
        <f>Q274*H274</f>
        <v>0</v>
      </c>
      <c r="S274" s="219">
        <v>0</v>
      </c>
      <c r="T274" s="220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21" t="s">
        <v>123</v>
      </c>
      <c r="AT274" s="221" t="s">
        <v>118</v>
      </c>
      <c r="AU274" s="221" t="s">
        <v>83</v>
      </c>
      <c r="AY274" s="16" t="s">
        <v>116</v>
      </c>
      <c r="BE274" s="222">
        <f>IF(N274="základní",J274,0)</f>
        <v>0</v>
      </c>
      <c r="BF274" s="222">
        <f>IF(N274="snížená",J274,0)</f>
        <v>0</v>
      </c>
      <c r="BG274" s="222">
        <f>IF(N274="zákl. přenesená",J274,0)</f>
        <v>0</v>
      </c>
      <c r="BH274" s="222">
        <f>IF(N274="sníž. přenesená",J274,0)</f>
        <v>0</v>
      </c>
      <c r="BI274" s="222">
        <f>IF(N274="nulová",J274,0)</f>
        <v>0</v>
      </c>
      <c r="BJ274" s="16" t="s">
        <v>81</v>
      </c>
      <c r="BK274" s="222">
        <f>ROUND(I274*H274,2)</f>
        <v>0</v>
      </c>
      <c r="BL274" s="16" t="s">
        <v>123</v>
      </c>
      <c r="BM274" s="221" t="s">
        <v>376</v>
      </c>
    </row>
    <row r="275" spans="1:47" s="2" customFormat="1" ht="12">
      <c r="A275" s="37"/>
      <c r="B275" s="38"/>
      <c r="C275" s="39"/>
      <c r="D275" s="223" t="s">
        <v>125</v>
      </c>
      <c r="E275" s="39"/>
      <c r="F275" s="224" t="s">
        <v>377</v>
      </c>
      <c r="G275" s="39"/>
      <c r="H275" s="39"/>
      <c r="I275" s="225"/>
      <c r="J275" s="39"/>
      <c r="K275" s="39"/>
      <c r="L275" s="43"/>
      <c r="M275" s="226"/>
      <c r="N275" s="227"/>
      <c r="O275" s="90"/>
      <c r="P275" s="90"/>
      <c r="Q275" s="90"/>
      <c r="R275" s="90"/>
      <c r="S275" s="90"/>
      <c r="T275" s="91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T275" s="16" t="s">
        <v>125</v>
      </c>
      <c r="AU275" s="16" t="s">
        <v>83</v>
      </c>
    </row>
    <row r="276" spans="1:47" s="2" customFormat="1" ht="12">
      <c r="A276" s="37"/>
      <c r="B276" s="38"/>
      <c r="C276" s="39"/>
      <c r="D276" s="228" t="s">
        <v>127</v>
      </c>
      <c r="E276" s="39"/>
      <c r="F276" s="229" t="s">
        <v>378</v>
      </c>
      <c r="G276" s="39"/>
      <c r="H276" s="39"/>
      <c r="I276" s="225"/>
      <c r="J276" s="39"/>
      <c r="K276" s="39"/>
      <c r="L276" s="43"/>
      <c r="M276" s="226"/>
      <c r="N276" s="227"/>
      <c r="O276" s="90"/>
      <c r="P276" s="90"/>
      <c r="Q276" s="90"/>
      <c r="R276" s="90"/>
      <c r="S276" s="90"/>
      <c r="T276" s="91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6" t="s">
        <v>127</v>
      </c>
      <c r="AU276" s="16" t="s">
        <v>83</v>
      </c>
    </row>
    <row r="277" spans="1:51" s="13" customFormat="1" ht="12">
      <c r="A277" s="13"/>
      <c r="B277" s="230"/>
      <c r="C277" s="231"/>
      <c r="D277" s="223" t="s">
        <v>183</v>
      </c>
      <c r="E277" s="231"/>
      <c r="F277" s="233" t="s">
        <v>379</v>
      </c>
      <c r="G277" s="231"/>
      <c r="H277" s="234">
        <v>15</v>
      </c>
      <c r="I277" s="235"/>
      <c r="J277" s="231"/>
      <c r="K277" s="231"/>
      <c r="L277" s="236"/>
      <c r="M277" s="237"/>
      <c r="N277" s="238"/>
      <c r="O277" s="238"/>
      <c r="P277" s="238"/>
      <c r="Q277" s="238"/>
      <c r="R277" s="238"/>
      <c r="S277" s="238"/>
      <c r="T277" s="239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0" t="s">
        <v>183</v>
      </c>
      <c r="AU277" s="240" t="s">
        <v>83</v>
      </c>
      <c r="AV277" s="13" t="s">
        <v>83</v>
      </c>
      <c r="AW277" s="13" t="s">
        <v>4</v>
      </c>
      <c r="AX277" s="13" t="s">
        <v>81</v>
      </c>
      <c r="AY277" s="240" t="s">
        <v>116</v>
      </c>
    </row>
    <row r="278" spans="1:65" s="2" customFormat="1" ht="33" customHeight="1">
      <c r="A278" s="37"/>
      <c r="B278" s="38"/>
      <c r="C278" s="210" t="s">
        <v>380</v>
      </c>
      <c r="D278" s="210" t="s">
        <v>118</v>
      </c>
      <c r="E278" s="211" t="s">
        <v>381</v>
      </c>
      <c r="F278" s="212" t="s">
        <v>382</v>
      </c>
      <c r="G278" s="213" t="s">
        <v>131</v>
      </c>
      <c r="H278" s="214">
        <v>5</v>
      </c>
      <c r="I278" s="215"/>
      <c r="J278" s="216">
        <f>ROUND(I278*H278,2)</f>
        <v>0</v>
      </c>
      <c r="K278" s="212" t="s">
        <v>122</v>
      </c>
      <c r="L278" s="43"/>
      <c r="M278" s="217" t="s">
        <v>1</v>
      </c>
      <c r="N278" s="218" t="s">
        <v>41</v>
      </c>
      <c r="O278" s="90"/>
      <c r="P278" s="219">
        <f>O278*H278</f>
        <v>0</v>
      </c>
      <c r="Q278" s="219">
        <v>0</v>
      </c>
      <c r="R278" s="219">
        <f>Q278*H278</f>
        <v>0</v>
      </c>
      <c r="S278" s="219">
        <v>0</v>
      </c>
      <c r="T278" s="220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21" t="s">
        <v>123</v>
      </c>
      <c r="AT278" s="221" t="s">
        <v>118</v>
      </c>
      <c r="AU278" s="221" t="s">
        <v>83</v>
      </c>
      <c r="AY278" s="16" t="s">
        <v>116</v>
      </c>
      <c r="BE278" s="222">
        <f>IF(N278="základní",J278,0)</f>
        <v>0</v>
      </c>
      <c r="BF278" s="222">
        <f>IF(N278="snížená",J278,0)</f>
        <v>0</v>
      </c>
      <c r="BG278" s="222">
        <f>IF(N278="zákl. přenesená",J278,0)</f>
        <v>0</v>
      </c>
      <c r="BH278" s="222">
        <f>IF(N278="sníž. přenesená",J278,0)</f>
        <v>0</v>
      </c>
      <c r="BI278" s="222">
        <f>IF(N278="nulová",J278,0)</f>
        <v>0</v>
      </c>
      <c r="BJ278" s="16" t="s">
        <v>81</v>
      </c>
      <c r="BK278" s="222">
        <f>ROUND(I278*H278,2)</f>
        <v>0</v>
      </c>
      <c r="BL278" s="16" t="s">
        <v>123</v>
      </c>
      <c r="BM278" s="221" t="s">
        <v>383</v>
      </c>
    </row>
    <row r="279" spans="1:47" s="2" customFormat="1" ht="12">
      <c r="A279" s="37"/>
      <c r="B279" s="38"/>
      <c r="C279" s="39"/>
      <c r="D279" s="223" t="s">
        <v>125</v>
      </c>
      <c r="E279" s="39"/>
      <c r="F279" s="224" t="s">
        <v>384</v>
      </c>
      <c r="G279" s="39"/>
      <c r="H279" s="39"/>
      <c r="I279" s="225"/>
      <c r="J279" s="39"/>
      <c r="K279" s="39"/>
      <c r="L279" s="43"/>
      <c r="M279" s="226"/>
      <c r="N279" s="227"/>
      <c r="O279" s="90"/>
      <c r="P279" s="90"/>
      <c r="Q279" s="90"/>
      <c r="R279" s="90"/>
      <c r="S279" s="90"/>
      <c r="T279" s="91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T279" s="16" t="s">
        <v>125</v>
      </c>
      <c r="AU279" s="16" t="s">
        <v>83</v>
      </c>
    </row>
    <row r="280" spans="1:47" s="2" customFormat="1" ht="12">
      <c r="A280" s="37"/>
      <c r="B280" s="38"/>
      <c r="C280" s="39"/>
      <c r="D280" s="228" t="s">
        <v>127</v>
      </c>
      <c r="E280" s="39"/>
      <c r="F280" s="229" t="s">
        <v>385</v>
      </c>
      <c r="G280" s="39"/>
      <c r="H280" s="39"/>
      <c r="I280" s="225"/>
      <c r="J280" s="39"/>
      <c r="K280" s="39"/>
      <c r="L280" s="43"/>
      <c r="M280" s="226"/>
      <c r="N280" s="227"/>
      <c r="O280" s="90"/>
      <c r="P280" s="90"/>
      <c r="Q280" s="90"/>
      <c r="R280" s="90"/>
      <c r="S280" s="90"/>
      <c r="T280" s="91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T280" s="16" t="s">
        <v>127</v>
      </c>
      <c r="AU280" s="16" t="s">
        <v>83</v>
      </c>
    </row>
    <row r="281" spans="1:51" s="13" customFormat="1" ht="12">
      <c r="A281" s="13"/>
      <c r="B281" s="230"/>
      <c r="C281" s="231"/>
      <c r="D281" s="223" t="s">
        <v>183</v>
      </c>
      <c r="E281" s="231"/>
      <c r="F281" s="233" t="s">
        <v>372</v>
      </c>
      <c r="G281" s="231"/>
      <c r="H281" s="234">
        <v>5</v>
      </c>
      <c r="I281" s="235"/>
      <c r="J281" s="231"/>
      <c r="K281" s="231"/>
      <c r="L281" s="236"/>
      <c r="M281" s="237"/>
      <c r="N281" s="238"/>
      <c r="O281" s="238"/>
      <c r="P281" s="238"/>
      <c r="Q281" s="238"/>
      <c r="R281" s="238"/>
      <c r="S281" s="238"/>
      <c r="T281" s="239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0" t="s">
        <v>183</v>
      </c>
      <c r="AU281" s="240" t="s">
        <v>83</v>
      </c>
      <c r="AV281" s="13" t="s">
        <v>83</v>
      </c>
      <c r="AW281" s="13" t="s">
        <v>4</v>
      </c>
      <c r="AX281" s="13" t="s">
        <v>81</v>
      </c>
      <c r="AY281" s="240" t="s">
        <v>116</v>
      </c>
    </row>
    <row r="282" spans="1:65" s="2" customFormat="1" ht="33" customHeight="1">
      <c r="A282" s="37"/>
      <c r="B282" s="38"/>
      <c r="C282" s="210" t="s">
        <v>386</v>
      </c>
      <c r="D282" s="210" t="s">
        <v>118</v>
      </c>
      <c r="E282" s="211" t="s">
        <v>387</v>
      </c>
      <c r="F282" s="212" t="s">
        <v>388</v>
      </c>
      <c r="G282" s="213" t="s">
        <v>131</v>
      </c>
      <c r="H282" s="214">
        <v>5</v>
      </c>
      <c r="I282" s="215"/>
      <c r="J282" s="216">
        <f>ROUND(I282*H282,2)</f>
        <v>0</v>
      </c>
      <c r="K282" s="212" t="s">
        <v>122</v>
      </c>
      <c r="L282" s="43"/>
      <c r="M282" s="217" t="s">
        <v>1</v>
      </c>
      <c r="N282" s="218" t="s">
        <v>41</v>
      </c>
      <c r="O282" s="90"/>
      <c r="P282" s="219">
        <f>O282*H282</f>
        <v>0</v>
      </c>
      <c r="Q282" s="219">
        <v>0</v>
      </c>
      <c r="R282" s="219">
        <f>Q282*H282</f>
        <v>0</v>
      </c>
      <c r="S282" s="219">
        <v>0</v>
      </c>
      <c r="T282" s="220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21" t="s">
        <v>123</v>
      </c>
      <c r="AT282" s="221" t="s">
        <v>118</v>
      </c>
      <c r="AU282" s="221" t="s">
        <v>83</v>
      </c>
      <c r="AY282" s="16" t="s">
        <v>116</v>
      </c>
      <c r="BE282" s="222">
        <f>IF(N282="základní",J282,0)</f>
        <v>0</v>
      </c>
      <c r="BF282" s="222">
        <f>IF(N282="snížená",J282,0)</f>
        <v>0</v>
      </c>
      <c r="BG282" s="222">
        <f>IF(N282="zákl. přenesená",J282,0)</f>
        <v>0</v>
      </c>
      <c r="BH282" s="222">
        <f>IF(N282="sníž. přenesená",J282,0)</f>
        <v>0</v>
      </c>
      <c r="BI282" s="222">
        <f>IF(N282="nulová",J282,0)</f>
        <v>0</v>
      </c>
      <c r="BJ282" s="16" t="s">
        <v>81</v>
      </c>
      <c r="BK282" s="222">
        <f>ROUND(I282*H282,2)</f>
        <v>0</v>
      </c>
      <c r="BL282" s="16" t="s">
        <v>123</v>
      </c>
      <c r="BM282" s="221" t="s">
        <v>389</v>
      </c>
    </row>
    <row r="283" spans="1:47" s="2" customFormat="1" ht="12">
      <c r="A283" s="37"/>
      <c r="B283" s="38"/>
      <c r="C283" s="39"/>
      <c r="D283" s="223" t="s">
        <v>125</v>
      </c>
      <c r="E283" s="39"/>
      <c r="F283" s="224" t="s">
        <v>390</v>
      </c>
      <c r="G283" s="39"/>
      <c r="H283" s="39"/>
      <c r="I283" s="225"/>
      <c r="J283" s="39"/>
      <c r="K283" s="39"/>
      <c r="L283" s="43"/>
      <c r="M283" s="226"/>
      <c r="N283" s="227"/>
      <c r="O283" s="90"/>
      <c r="P283" s="90"/>
      <c r="Q283" s="90"/>
      <c r="R283" s="90"/>
      <c r="S283" s="90"/>
      <c r="T283" s="91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T283" s="16" t="s">
        <v>125</v>
      </c>
      <c r="AU283" s="16" t="s">
        <v>83</v>
      </c>
    </row>
    <row r="284" spans="1:47" s="2" customFormat="1" ht="12">
      <c r="A284" s="37"/>
      <c r="B284" s="38"/>
      <c r="C284" s="39"/>
      <c r="D284" s="228" t="s">
        <v>127</v>
      </c>
      <c r="E284" s="39"/>
      <c r="F284" s="229" t="s">
        <v>391</v>
      </c>
      <c r="G284" s="39"/>
      <c r="H284" s="39"/>
      <c r="I284" s="225"/>
      <c r="J284" s="39"/>
      <c r="K284" s="39"/>
      <c r="L284" s="43"/>
      <c r="M284" s="226"/>
      <c r="N284" s="227"/>
      <c r="O284" s="90"/>
      <c r="P284" s="90"/>
      <c r="Q284" s="90"/>
      <c r="R284" s="90"/>
      <c r="S284" s="90"/>
      <c r="T284" s="91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16" t="s">
        <v>127</v>
      </c>
      <c r="AU284" s="16" t="s">
        <v>83</v>
      </c>
    </row>
    <row r="285" spans="1:51" s="13" customFormat="1" ht="12">
      <c r="A285" s="13"/>
      <c r="B285" s="230"/>
      <c r="C285" s="231"/>
      <c r="D285" s="223" t="s">
        <v>183</v>
      </c>
      <c r="E285" s="231"/>
      <c r="F285" s="233" t="s">
        <v>372</v>
      </c>
      <c r="G285" s="231"/>
      <c r="H285" s="234">
        <v>5</v>
      </c>
      <c r="I285" s="235"/>
      <c r="J285" s="231"/>
      <c r="K285" s="231"/>
      <c r="L285" s="236"/>
      <c r="M285" s="237"/>
      <c r="N285" s="238"/>
      <c r="O285" s="238"/>
      <c r="P285" s="238"/>
      <c r="Q285" s="238"/>
      <c r="R285" s="238"/>
      <c r="S285" s="238"/>
      <c r="T285" s="239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0" t="s">
        <v>183</v>
      </c>
      <c r="AU285" s="240" t="s">
        <v>83</v>
      </c>
      <c r="AV285" s="13" t="s">
        <v>83</v>
      </c>
      <c r="AW285" s="13" t="s">
        <v>4</v>
      </c>
      <c r="AX285" s="13" t="s">
        <v>81</v>
      </c>
      <c r="AY285" s="240" t="s">
        <v>116</v>
      </c>
    </row>
    <row r="286" spans="1:65" s="2" customFormat="1" ht="33" customHeight="1">
      <c r="A286" s="37"/>
      <c r="B286" s="38"/>
      <c r="C286" s="210" t="s">
        <v>392</v>
      </c>
      <c r="D286" s="210" t="s">
        <v>118</v>
      </c>
      <c r="E286" s="211" t="s">
        <v>393</v>
      </c>
      <c r="F286" s="212" t="s">
        <v>394</v>
      </c>
      <c r="G286" s="213" t="s">
        <v>131</v>
      </c>
      <c r="H286" s="214">
        <v>15</v>
      </c>
      <c r="I286" s="215"/>
      <c r="J286" s="216">
        <f>ROUND(I286*H286,2)</f>
        <v>0</v>
      </c>
      <c r="K286" s="212" t="s">
        <v>122</v>
      </c>
      <c r="L286" s="43"/>
      <c r="M286" s="217" t="s">
        <v>1</v>
      </c>
      <c r="N286" s="218" t="s">
        <v>41</v>
      </c>
      <c r="O286" s="90"/>
      <c r="P286" s="219">
        <f>O286*H286</f>
        <v>0</v>
      </c>
      <c r="Q286" s="219">
        <v>0</v>
      </c>
      <c r="R286" s="219">
        <f>Q286*H286</f>
        <v>0</v>
      </c>
      <c r="S286" s="219">
        <v>0</v>
      </c>
      <c r="T286" s="220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21" t="s">
        <v>123</v>
      </c>
      <c r="AT286" s="221" t="s">
        <v>118</v>
      </c>
      <c r="AU286" s="221" t="s">
        <v>83</v>
      </c>
      <c r="AY286" s="16" t="s">
        <v>116</v>
      </c>
      <c r="BE286" s="222">
        <f>IF(N286="základní",J286,0)</f>
        <v>0</v>
      </c>
      <c r="BF286" s="222">
        <f>IF(N286="snížená",J286,0)</f>
        <v>0</v>
      </c>
      <c r="BG286" s="222">
        <f>IF(N286="zákl. přenesená",J286,0)</f>
        <v>0</v>
      </c>
      <c r="BH286" s="222">
        <f>IF(N286="sníž. přenesená",J286,0)</f>
        <v>0</v>
      </c>
      <c r="BI286" s="222">
        <f>IF(N286="nulová",J286,0)</f>
        <v>0</v>
      </c>
      <c r="BJ286" s="16" t="s">
        <v>81</v>
      </c>
      <c r="BK286" s="222">
        <f>ROUND(I286*H286,2)</f>
        <v>0</v>
      </c>
      <c r="BL286" s="16" t="s">
        <v>123</v>
      </c>
      <c r="BM286" s="221" t="s">
        <v>395</v>
      </c>
    </row>
    <row r="287" spans="1:47" s="2" customFormat="1" ht="12">
      <c r="A287" s="37"/>
      <c r="B287" s="38"/>
      <c r="C287" s="39"/>
      <c r="D287" s="223" t="s">
        <v>125</v>
      </c>
      <c r="E287" s="39"/>
      <c r="F287" s="224" t="s">
        <v>396</v>
      </c>
      <c r="G287" s="39"/>
      <c r="H287" s="39"/>
      <c r="I287" s="225"/>
      <c r="J287" s="39"/>
      <c r="K287" s="39"/>
      <c r="L287" s="43"/>
      <c r="M287" s="226"/>
      <c r="N287" s="227"/>
      <c r="O287" s="90"/>
      <c r="P287" s="90"/>
      <c r="Q287" s="90"/>
      <c r="R287" s="90"/>
      <c r="S287" s="90"/>
      <c r="T287" s="91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T287" s="16" t="s">
        <v>125</v>
      </c>
      <c r="AU287" s="16" t="s">
        <v>83</v>
      </c>
    </row>
    <row r="288" spans="1:47" s="2" customFormat="1" ht="12">
      <c r="A288" s="37"/>
      <c r="B288" s="38"/>
      <c r="C288" s="39"/>
      <c r="D288" s="228" t="s">
        <v>127</v>
      </c>
      <c r="E288" s="39"/>
      <c r="F288" s="229" t="s">
        <v>397</v>
      </c>
      <c r="G288" s="39"/>
      <c r="H288" s="39"/>
      <c r="I288" s="225"/>
      <c r="J288" s="39"/>
      <c r="K288" s="39"/>
      <c r="L288" s="43"/>
      <c r="M288" s="226"/>
      <c r="N288" s="227"/>
      <c r="O288" s="90"/>
      <c r="P288" s="90"/>
      <c r="Q288" s="90"/>
      <c r="R288" s="90"/>
      <c r="S288" s="90"/>
      <c r="T288" s="91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16" t="s">
        <v>127</v>
      </c>
      <c r="AU288" s="16" t="s">
        <v>83</v>
      </c>
    </row>
    <row r="289" spans="1:51" s="13" customFormat="1" ht="12">
      <c r="A289" s="13"/>
      <c r="B289" s="230"/>
      <c r="C289" s="231"/>
      <c r="D289" s="223" t="s">
        <v>183</v>
      </c>
      <c r="E289" s="231"/>
      <c r="F289" s="233" t="s">
        <v>379</v>
      </c>
      <c r="G289" s="231"/>
      <c r="H289" s="234">
        <v>15</v>
      </c>
      <c r="I289" s="235"/>
      <c r="J289" s="231"/>
      <c r="K289" s="231"/>
      <c r="L289" s="236"/>
      <c r="M289" s="237"/>
      <c r="N289" s="238"/>
      <c r="O289" s="238"/>
      <c r="P289" s="238"/>
      <c r="Q289" s="238"/>
      <c r="R289" s="238"/>
      <c r="S289" s="238"/>
      <c r="T289" s="239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0" t="s">
        <v>183</v>
      </c>
      <c r="AU289" s="240" t="s">
        <v>83</v>
      </c>
      <c r="AV289" s="13" t="s">
        <v>83</v>
      </c>
      <c r="AW289" s="13" t="s">
        <v>4</v>
      </c>
      <c r="AX289" s="13" t="s">
        <v>81</v>
      </c>
      <c r="AY289" s="240" t="s">
        <v>116</v>
      </c>
    </row>
    <row r="290" spans="1:65" s="2" customFormat="1" ht="33" customHeight="1">
      <c r="A290" s="37"/>
      <c r="B290" s="38"/>
      <c r="C290" s="210" t="s">
        <v>398</v>
      </c>
      <c r="D290" s="210" t="s">
        <v>118</v>
      </c>
      <c r="E290" s="211" t="s">
        <v>399</v>
      </c>
      <c r="F290" s="212" t="s">
        <v>400</v>
      </c>
      <c r="G290" s="213" t="s">
        <v>131</v>
      </c>
      <c r="H290" s="214">
        <v>5</v>
      </c>
      <c r="I290" s="215"/>
      <c r="J290" s="216">
        <f>ROUND(I290*H290,2)</f>
        <v>0</v>
      </c>
      <c r="K290" s="212" t="s">
        <v>122</v>
      </c>
      <c r="L290" s="43"/>
      <c r="M290" s="217" t="s">
        <v>1</v>
      </c>
      <c r="N290" s="218" t="s">
        <v>41</v>
      </c>
      <c r="O290" s="90"/>
      <c r="P290" s="219">
        <f>O290*H290</f>
        <v>0</v>
      </c>
      <c r="Q290" s="219">
        <v>0</v>
      </c>
      <c r="R290" s="219">
        <f>Q290*H290</f>
        <v>0</v>
      </c>
      <c r="S290" s="219">
        <v>0</v>
      </c>
      <c r="T290" s="220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21" t="s">
        <v>123</v>
      </c>
      <c r="AT290" s="221" t="s">
        <v>118</v>
      </c>
      <c r="AU290" s="221" t="s">
        <v>83</v>
      </c>
      <c r="AY290" s="16" t="s">
        <v>116</v>
      </c>
      <c r="BE290" s="222">
        <f>IF(N290="základní",J290,0)</f>
        <v>0</v>
      </c>
      <c r="BF290" s="222">
        <f>IF(N290="snížená",J290,0)</f>
        <v>0</v>
      </c>
      <c r="BG290" s="222">
        <f>IF(N290="zákl. přenesená",J290,0)</f>
        <v>0</v>
      </c>
      <c r="BH290" s="222">
        <f>IF(N290="sníž. přenesená",J290,0)</f>
        <v>0</v>
      </c>
      <c r="BI290" s="222">
        <f>IF(N290="nulová",J290,0)</f>
        <v>0</v>
      </c>
      <c r="BJ290" s="16" t="s">
        <v>81</v>
      </c>
      <c r="BK290" s="222">
        <f>ROUND(I290*H290,2)</f>
        <v>0</v>
      </c>
      <c r="BL290" s="16" t="s">
        <v>123</v>
      </c>
      <c r="BM290" s="221" t="s">
        <v>401</v>
      </c>
    </row>
    <row r="291" spans="1:47" s="2" customFormat="1" ht="12">
      <c r="A291" s="37"/>
      <c r="B291" s="38"/>
      <c r="C291" s="39"/>
      <c r="D291" s="223" t="s">
        <v>125</v>
      </c>
      <c r="E291" s="39"/>
      <c r="F291" s="224" t="s">
        <v>402</v>
      </c>
      <c r="G291" s="39"/>
      <c r="H291" s="39"/>
      <c r="I291" s="225"/>
      <c r="J291" s="39"/>
      <c r="K291" s="39"/>
      <c r="L291" s="43"/>
      <c r="M291" s="226"/>
      <c r="N291" s="227"/>
      <c r="O291" s="90"/>
      <c r="P291" s="90"/>
      <c r="Q291" s="90"/>
      <c r="R291" s="90"/>
      <c r="S291" s="90"/>
      <c r="T291" s="91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T291" s="16" t="s">
        <v>125</v>
      </c>
      <c r="AU291" s="16" t="s">
        <v>83</v>
      </c>
    </row>
    <row r="292" spans="1:47" s="2" customFormat="1" ht="12">
      <c r="A292" s="37"/>
      <c r="B292" s="38"/>
      <c r="C292" s="39"/>
      <c r="D292" s="228" t="s">
        <v>127</v>
      </c>
      <c r="E292" s="39"/>
      <c r="F292" s="229" t="s">
        <v>403</v>
      </c>
      <c r="G292" s="39"/>
      <c r="H292" s="39"/>
      <c r="I292" s="225"/>
      <c r="J292" s="39"/>
      <c r="K292" s="39"/>
      <c r="L292" s="43"/>
      <c r="M292" s="226"/>
      <c r="N292" s="227"/>
      <c r="O292" s="90"/>
      <c r="P292" s="90"/>
      <c r="Q292" s="90"/>
      <c r="R292" s="90"/>
      <c r="S292" s="90"/>
      <c r="T292" s="91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16" t="s">
        <v>127</v>
      </c>
      <c r="AU292" s="16" t="s">
        <v>83</v>
      </c>
    </row>
    <row r="293" spans="1:51" s="13" customFormat="1" ht="12">
      <c r="A293" s="13"/>
      <c r="B293" s="230"/>
      <c r="C293" s="231"/>
      <c r="D293" s="223" t="s">
        <v>183</v>
      </c>
      <c r="E293" s="231"/>
      <c r="F293" s="233" t="s">
        <v>372</v>
      </c>
      <c r="G293" s="231"/>
      <c r="H293" s="234">
        <v>5</v>
      </c>
      <c r="I293" s="235"/>
      <c r="J293" s="231"/>
      <c r="K293" s="231"/>
      <c r="L293" s="236"/>
      <c r="M293" s="237"/>
      <c r="N293" s="238"/>
      <c r="O293" s="238"/>
      <c r="P293" s="238"/>
      <c r="Q293" s="238"/>
      <c r="R293" s="238"/>
      <c r="S293" s="238"/>
      <c r="T293" s="239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0" t="s">
        <v>183</v>
      </c>
      <c r="AU293" s="240" t="s">
        <v>83</v>
      </c>
      <c r="AV293" s="13" t="s">
        <v>83</v>
      </c>
      <c r="AW293" s="13" t="s">
        <v>4</v>
      </c>
      <c r="AX293" s="13" t="s">
        <v>81</v>
      </c>
      <c r="AY293" s="240" t="s">
        <v>116</v>
      </c>
    </row>
    <row r="294" spans="1:65" s="2" customFormat="1" ht="24.15" customHeight="1">
      <c r="A294" s="37"/>
      <c r="B294" s="38"/>
      <c r="C294" s="210" t="s">
        <v>404</v>
      </c>
      <c r="D294" s="210" t="s">
        <v>118</v>
      </c>
      <c r="E294" s="211" t="s">
        <v>405</v>
      </c>
      <c r="F294" s="212" t="s">
        <v>406</v>
      </c>
      <c r="G294" s="213" t="s">
        <v>131</v>
      </c>
      <c r="H294" s="214">
        <v>5</v>
      </c>
      <c r="I294" s="215"/>
      <c r="J294" s="216">
        <f>ROUND(I294*H294,2)</f>
        <v>0</v>
      </c>
      <c r="K294" s="212" t="s">
        <v>122</v>
      </c>
      <c r="L294" s="43"/>
      <c r="M294" s="217" t="s">
        <v>1</v>
      </c>
      <c r="N294" s="218" t="s">
        <v>41</v>
      </c>
      <c r="O294" s="90"/>
      <c r="P294" s="219">
        <f>O294*H294</f>
        <v>0</v>
      </c>
      <c r="Q294" s="219">
        <v>0</v>
      </c>
      <c r="R294" s="219">
        <f>Q294*H294</f>
        <v>0</v>
      </c>
      <c r="S294" s="219">
        <v>0</v>
      </c>
      <c r="T294" s="220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21" t="s">
        <v>123</v>
      </c>
      <c r="AT294" s="221" t="s">
        <v>118</v>
      </c>
      <c r="AU294" s="221" t="s">
        <v>83</v>
      </c>
      <c r="AY294" s="16" t="s">
        <v>116</v>
      </c>
      <c r="BE294" s="222">
        <f>IF(N294="základní",J294,0)</f>
        <v>0</v>
      </c>
      <c r="BF294" s="222">
        <f>IF(N294="snížená",J294,0)</f>
        <v>0</v>
      </c>
      <c r="BG294" s="222">
        <f>IF(N294="zákl. přenesená",J294,0)</f>
        <v>0</v>
      </c>
      <c r="BH294" s="222">
        <f>IF(N294="sníž. přenesená",J294,0)</f>
        <v>0</v>
      </c>
      <c r="BI294" s="222">
        <f>IF(N294="nulová",J294,0)</f>
        <v>0</v>
      </c>
      <c r="BJ294" s="16" t="s">
        <v>81</v>
      </c>
      <c r="BK294" s="222">
        <f>ROUND(I294*H294,2)</f>
        <v>0</v>
      </c>
      <c r="BL294" s="16" t="s">
        <v>123</v>
      </c>
      <c r="BM294" s="221" t="s">
        <v>407</v>
      </c>
    </row>
    <row r="295" spans="1:47" s="2" customFormat="1" ht="12">
      <c r="A295" s="37"/>
      <c r="B295" s="38"/>
      <c r="C295" s="39"/>
      <c r="D295" s="223" t="s">
        <v>125</v>
      </c>
      <c r="E295" s="39"/>
      <c r="F295" s="224" t="s">
        <v>408</v>
      </c>
      <c r="G295" s="39"/>
      <c r="H295" s="39"/>
      <c r="I295" s="225"/>
      <c r="J295" s="39"/>
      <c r="K295" s="39"/>
      <c r="L295" s="43"/>
      <c r="M295" s="226"/>
      <c r="N295" s="227"/>
      <c r="O295" s="90"/>
      <c r="P295" s="90"/>
      <c r="Q295" s="90"/>
      <c r="R295" s="90"/>
      <c r="S295" s="90"/>
      <c r="T295" s="91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16" t="s">
        <v>125</v>
      </c>
      <c r="AU295" s="16" t="s">
        <v>83</v>
      </c>
    </row>
    <row r="296" spans="1:47" s="2" customFormat="1" ht="12">
      <c r="A296" s="37"/>
      <c r="B296" s="38"/>
      <c r="C296" s="39"/>
      <c r="D296" s="228" t="s">
        <v>127</v>
      </c>
      <c r="E296" s="39"/>
      <c r="F296" s="229" t="s">
        <v>409</v>
      </c>
      <c r="G296" s="39"/>
      <c r="H296" s="39"/>
      <c r="I296" s="225"/>
      <c r="J296" s="39"/>
      <c r="K296" s="39"/>
      <c r="L296" s="43"/>
      <c r="M296" s="226"/>
      <c r="N296" s="227"/>
      <c r="O296" s="90"/>
      <c r="P296" s="90"/>
      <c r="Q296" s="90"/>
      <c r="R296" s="90"/>
      <c r="S296" s="90"/>
      <c r="T296" s="91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T296" s="16" t="s">
        <v>127</v>
      </c>
      <c r="AU296" s="16" t="s">
        <v>83</v>
      </c>
    </row>
    <row r="297" spans="1:51" s="13" customFormat="1" ht="12">
      <c r="A297" s="13"/>
      <c r="B297" s="230"/>
      <c r="C297" s="231"/>
      <c r="D297" s="223" t="s">
        <v>183</v>
      </c>
      <c r="E297" s="231"/>
      <c r="F297" s="233" t="s">
        <v>372</v>
      </c>
      <c r="G297" s="231"/>
      <c r="H297" s="234">
        <v>5</v>
      </c>
      <c r="I297" s="235"/>
      <c r="J297" s="231"/>
      <c r="K297" s="231"/>
      <c r="L297" s="236"/>
      <c r="M297" s="237"/>
      <c r="N297" s="238"/>
      <c r="O297" s="238"/>
      <c r="P297" s="238"/>
      <c r="Q297" s="238"/>
      <c r="R297" s="238"/>
      <c r="S297" s="238"/>
      <c r="T297" s="239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0" t="s">
        <v>183</v>
      </c>
      <c r="AU297" s="240" t="s">
        <v>83</v>
      </c>
      <c r="AV297" s="13" t="s">
        <v>83</v>
      </c>
      <c r="AW297" s="13" t="s">
        <v>4</v>
      </c>
      <c r="AX297" s="13" t="s">
        <v>81</v>
      </c>
      <c r="AY297" s="240" t="s">
        <v>116</v>
      </c>
    </row>
    <row r="298" spans="1:65" s="2" customFormat="1" ht="24.15" customHeight="1">
      <c r="A298" s="37"/>
      <c r="B298" s="38"/>
      <c r="C298" s="210" t="s">
        <v>410</v>
      </c>
      <c r="D298" s="210" t="s">
        <v>118</v>
      </c>
      <c r="E298" s="211" t="s">
        <v>411</v>
      </c>
      <c r="F298" s="212" t="s">
        <v>412</v>
      </c>
      <c r="G298" s="213" t="s">
        <v>131</v>
      </c>
      <c r="H298" s="214">
        <v>15</v>
      </c>
      <c r="I298" s="215"/>
      <c r="J298" s="216">
        <f>ROUND(I298*H298,2)</f>
        <v>0</v>
      </c>
      <c r="K298" s="212" t="s">
        <v>122</v>
      </c>
      <c r="L298" s="43"/>
      <c r="M298" s="217" t="s">
        <v>1</v>
      </c>
      <c r="N298" s="218" t="s">
        <v>41</v>
      </c>
      <c r="O298" s="90"/>
      <c r="P298" s="219">
        <f>O298*H298</f>
        <v>0</v>
      </c>
      <c r="Q298" s="219">
        <v>0</v>
      </c>
      <c r="R298" s="219">
        <f>Q298*H298</f>
        <v>0</v>
      </c>
      <c r="S298" s="219">
        <v>0</v>
      </c>
      <c r="T298" s="220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21" t="s">
        <v>123</v>
      </c>
      <c r="AT298" s="221" t="s">
        <v>118</v>
      </c>
      <c r="AU298" s="221" t="s">
        <v>83</v>
      </c>
      <c r="AY298" s="16" t="s">
        <v>116</v>
      </c>
      <c r="BE298" s="222">
        <f>IF(N298="základní",J298,0)</f>
        <v>0</v>
      </c>
      <c r="BF298" s="222">
        <f>IF(N298="snížená",J298,0)</f>
        <v>0</v>
      </c>
      <c r="BG298" s="222">
        <f>IF(N298="zákl. přenesená",J298,0)</f>
        <v>0</v>
      </c>
      <c r="BH298" s="222">
        <f>IF(N298="sníž. přenesená",J298,0)</f>
        <v>0</v>
      </c>
      <c r="BI298" s="222">
        <f>IF(N298="nulová",J298,0)</f>
        <v>0</v>
      </c>
      <c r="BJ298" s="16" t="s">
        <v>81</v>
      </c>
      <c r="BK298" s="222">
        <f>ROUND(I298*H298,2)</f>
        <v>0</v>
      </c>
      <c r="BL298" s="16" t="s">
        <v>123</v>
      </c>
      <c r="BM298" s="221" t="s">
        <v>413</v>
      </c>
    </row>
    <row r="299" spans="1:47" s="2" customFormat="1" ht="12">
      <c r="A299" s="37"/>
      <c r="B299" s="38"/>
      <c r="C299" s="39"/>
      <c r="D299" s="223" t="s">
        <v>125</v>
      </c>
      <c r="E299" s="39"/>
      <c r="F299" s="224" t="s">
        <v>414</v>
      </c>
      <c r="G299" s="39"/>
      <c r="H299" s="39"/>
      <c r="I299" s="225"/>
      <c r="J299" s="39"/>
      <c r="K299" s="39"/>
      <c r="L299" s="43"/>
      <c r="M299" s="226"/>
      <c r="N299" s="227"/>
      <c r="O299" s="90"/>
      <c r="P299" s="90"/>
      <c r="Q299" s="90"/>
      <c r="R299" s="90"/>
      <c r="S299" s="90"/>
      <c r="T299" s="91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T299" s="16" t="s">
        <v>125</v>
      </c>
      <c r="AU299" s="16" t="s">
        <v>83</v>
      </c>
    </row>
    <row r="300" spans="1:47" s="2" customFormat="1" ht="12">
      <c r="A300" s="37"/>
      <c r="B300" s="38"/>
      <c r="C300" s="39"/>
      <c r="D300" s="228" t="s">
        <v>127</v>
      </c>
      <c r="E300" s="39"/>
      <c r="F300" s="229" t="s">
        <v>415</v>
      </c>
      <c r="G300" s="39"/>
      <c r="H300" s="39"/>
      <c r="I300" s="225"/>
      <c r="J300" s="39"/>
      <c r="K300" s="39"/>
      <c r="L300" s="43"/>
      <c r="M300" s="226"/>
      <c r="N300" s="227"/>
      <c r="O300" s="90"/>
      <c r="P300" s="90"/>
      <c r="Q300" s="90"/>
      <c r="R300" s="90"/>
      <c r="S300" s="90"/>
      <c r="T300" s="91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T300" s="16" t="s">
        <v>127</v>
      </c>
      <c r="AU300" s="16" t="s">
        <v>83</v>
      </c>
    </row>
    <row r="301" spans="1:51" s="13" customFormat="1" ht="12">
      <c r="A301" s="13"/>
      <c r="B301" s="230"/>
      <c r="C301" s="231"/>
      <c r="D301" s="223" t="s">
        <v>183</v>
      </c>
      <c r="E301" s="231"/>
      <c r="F301" s="233" t="s">
        <v>379</v>
      </c>
      <c r="G301" s="231"/>
      <c r="H301" s="234">
        <v>15</v>
      </c>
      <c r="I301" s="235"/>
      <c r="J301" s="231"/>
      <c r="K301" s="231"/>
      <c r="L301" s="236"/>
      <c r="M301" s="237"/>
      <c r="N301" s="238"/>
      <c r="O301" s="238"/>
      <c r="P301" s="238"/>
      <c r="Q301" s="238"/>
      <c r="R301" s="238"/>
      <c r="S301" s="238"/>
      <c r="T301" s="239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0" t="s">
        <v>183</v>
      </c>
      <c r="AU301" s="240" t="s">
        <v>83</v>
      </c>
      <c r="AV301" s="13" t="s">
        <v>83</v>
      </c>
      <c r="AW301" s="13" t="s">
        <v>4</v>
      </c>
      <c r="AX301" s="13" t="s">
        <v>81</v>
      </c>
      <c r="AY301" s="240" t="s">
        <v>116</v>
      </c>
    </row>
    <row r="302" spans="1:65" s="2" customFormat="1" ht="24.15" customHeight="1">
      <c r="A302" s="37"/>
      <c r="B302" s="38"/>
      <c r="C302" s="210" t="s">
        <v>416</v>
      </c>
      <c r="D302" s="210" t="s">
        <v>118</v>
      </c>
      <c r="E302" s="211" t="s">
        <v>417</v>
      </c>
      <c r="F302" s="212" t="s">
        <v>418</v>
      </c>
      <c r="G302" s="213" t="s">
        <v>131</v>
      </c>
      <c r="H302" s="214">
        <v>5</v>
      </c>
      <c r="I302" s="215"/>
      <c r="J302" s="216">
        <f>ROUND(I302*H302,2)</f>
        <v>0</v>
      </c>
      <c r="K302" s="212" t="s">
        <v>122</v>
      </c>
      <c r="L302" s="43"/>
      <c r="M302" s="217" t="s">
        <v>1</v>
      </c>
      <c r="N302" s="218" t="s">
        <v>41</v>
      </c>
      <c r="O302" s="90"/>
      <c r="P302" s="219">
        <f>O302*H302</f>
        <v>0</v>
      </c>
      <c r="Q302" s="219">
        <v>0</v>
      </c>
      <c r="R302" s="219">
        <f>Q302*H302</f>
        <v>0</v>
      </c>
      <c r="S302" s="219">
        <v>0</v>
      </c>
      <c r="T302" s="220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21" t="s">
        <v>123</v>
      </c>
      <c r="AT302" s="221" t="s">
        <v>118</v>
      </c>
      <c r="AU302" s="221" t="s">
        <v>83</v>
      </c>
      <c r="AY302" s="16" t="s">
        <v>116</v>
      </c>
      <c r="BE302" s="222">
        <f>IF(N302="základní",J302,0)</f>
        <v>0</v>
      </c>
      <c r="BF302" s="222">
        <f>IF(N302="snížená",J302,0)</f>
        <v>0</v>
      </c>
      <c r="BG302" s="222">
        <f>IF(N302="zákl. přenesená",J302,0)</f>
        <v>0</v>
      </c>
      <c r="BH302" s="222">
        <f>IF(N302="sníž. přenesená",J302,0)</f>
        <v>0</v>
      </c>
      <c r="BI302" s="222">
        <f>IF(N302="nulová",J302,0)</f>
        <v>0</v>
      </c>
      <c r="BJ302" s="16" t="s">
        <v>81</v>
      </c>
      <c r="BK302" s="222">
        <f>ROUND(I302*H302,2)</f>
        <v>0</v>
      </c>
      <c r="BL302" s="16" t="s">
        <v>123</v>
      </c>
      <c r="BM302" s="221" t="s">
        <v>419</v>
      </c>
    </row>
    <row r="303" spans="1:47" s="2" customFormat="1" ht="12">
      <c r="A303" s="37"/>
      <c r="B303" s="38"/>
      <c r="C303" s="39"/>
      <c r="D303" s="223" t="s">
        <v>125</v>
      </c>
      <c r="E303" s="39"/>
      <c r="F303" s="224" t="s">
        <v>420</v>
      </c>
      <c r="G303" s="39"/>
      <c r="H303" s="39"/>
      <c r="I303" s="225"/>
      <c r="J303" s="39"/>
      <c r="K303" s="39"/>
      <c r="L303" s="43"/>
      <c r="M303" s="226"/>
      <c r="N303" s="227"/>
      <c r="O303" s="90"/>
      <c r="P303" s="90"/>
      <c r="Q303" s="90"/>
      <c r="R303" s="90"/>
      <c r="S303" s="90"/>
      <c r="T303" s="91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T303" s="16" t="s">
        <v>125</v>
      </c>
      <c r="AU303" s="16" t="s">
        <v>83</v>
      </c>
    </row>
    <row r="304" spans="1:47" s="2" customFormat="1" ht="12">
      <c r="A304" s="37"/>
      <c r="B304" s="38"/>
      <c r="C304" s="39"/>
      <c r="D304" s="228" t="s">
        <v>127</v>
      </c>
      <c r="E304" s="39"/>
      <c r="F304" s="229" t="s">
        <v>421</v>
      </c>
      <c r="G304" s="39"/>
      <c r="H304" s="39"/>
      <c r="I304" s="225"/>
      <c r="J304" s="39"/>
      <c r="K304" s="39"/>
      <c r="L304" s="43"/>
      <c r="M304" s="226"/>
      <c r="N304" s="227"/>
      <c r="O304" s="90"/>
      <c r="P304" s="90"/>
      <c r="Q304" s="90"/>
      <c r="R304" s="90"/>
      <c r="S304" s="90"/>
      <c r="T304" s="91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T304" s="16" t="s">
        <v>127</v>
      </c>
      <c r="AU304" s="16" t="s">
        <v>83</v>
      </c>
    </row>
    <row r="305" spans="1:51" s="13" customFormat="1" ht="12">
      <c r="A305" s="13"/>
      <c r="B305" s="230"/>
      <c r="C305" s="231"/>
      <c r="D305" s="223" t="s">
        <v>183</v>
      </c>
      <c r="E305" s="231"/>
      <c r="F305" s="233" t="s">
        <v>372</v>
      </c>
      <c r="G305" s="231"/>
      <c r="H305" s="234">
        <v>5</v>
      </c>
      <c r="I305" s="235"/>
      <c r="J305" s="231"/>
      <c r="K305" s="231"/>
      <c r="L305" s="236"/>
      <c r="M305" s="237"/>
      <c r="N305" s="238"/>
      <c r="O305" s="238"/>
      <c r="P305" s="238"/>
      <c r="Q305" s="238"/>
      <c r="R305" s="238"/>
      <c r="S305" s="238"/>
      <c r="T305" s="239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0" t="s">
        <v>183</v>
      </c>
      <c r="AU305" s="240" t="s">
        <v>83</v>
      </c>
      <c r="AV305" s="13" t="s">
        <v>83</v>
      </c>
      <c r="AW305" s="13" t="s">
        <v>4</v>
      </c>
      <c r="AX305" s="13" t="s">
        <v>81</v>
      </c>
      <c r="AY305" s="240" t="s">
        <v>116</v>
      </c>
    </row>
    <row r="306" spans="1:65" s="2" customFormat="1" ht="24.15" customHeight="1">
      <c r="A306" s="37"/>
      <c r="B306" s="38"/>
      <c r="C306" s="210" t="s">
        <v>422</v>
      </c>
      <c r="D306" s="210" t="s">
        <v>118</v>
      </c>
      <c r="E306" s="211" t="s">
        <v>423</v>
      </c>
      <c r="F306" s="212" t="s">
        <v>424</v>
      </c>
      <c r="G306" s="213" t="s">
        <v>121</v>
      </c>
      <c r="H306" s="214">
        <v>3</v>
      </c>
      <c r="I306" s="215"/>
      <c r="J306" s="216">
        <f>ROUND(I306*H306,2)</f>
        <v>0</v>
      </c>
      <c r="K306" s="212" t="s">
        <v>122</v>
      </c>
      <c r="L306" s="43"/>
      <c r="M306" s="217" t="s">
        <v>1</v>
      </c>
      <c r="N306" s="218" t="s">
        <v>41</v>
      </c>
      <c r="O306" s="90"/>
      <c r="P306" s="219">
        <f>O306*H306</f>
        <v>0</v>
      </c>
      <c r="Q306" s="219">
        <v>0</v>
      </c>
      <c r="R306" s="219">
        <f>Q306*H306</f>
        <v>0</v>
      </c>
      <c r="S306" s="219">
        <v>0</v>
      </c>
      <c r="T306" s="220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21" t="s">
        <v>123</v>
      </c>
      <c r="AT306" s="221" t="s">
        <v>118</v>
      </c>
      <c r="AU306" s="221" t="s">
        <v>83</v>
      </c>
      <c r="AY306" s="16" t="s">
        <v>116</v>
      </c>
      <c r="BE306" s="222">
        <f>IF(N306="základní",J306,0)</f>
        <v>0</v>
      </c>
      <c r="BF306" s="222">
        <f>IF(N306="snížená",J306,0)</f>
        <v>0</v>
      </c>
      <c r="BG306" s="222">
        <f>IF(N306="zákl. přenesená",J306,0)</f>
        <v>0</v>
      </c>
      <c r="BH306" s="222">
        <f>IF(N306="sníž. přenesená",J306,0)</f>
        <v>0</v>
      </c>
      <c r="BI306" s="222">
        <f>IF(N306="nulová",J306,0)</f>
        <v>0</v>
      </c>
      <c r="BJ306" s="16" t="s">
        <v>81</v>
      </c>
      <c r="BK306" s="222">
        <f>ROUND(I306*H306,2)</f>
        <v>0</v>
      </c>
      <c r="BL306" s="16" t="s">
        <v>123</v>
      </c>
      <c r="BM306" s="221" t="s">
        <v>425</v>
      </c>
    </row>
    <row r="307" spans="1:47" s="2" customFormat="1" ht="12">
      <c r="A307" s="37"/>
      <c r="B307" s="38"/>
      <c r="C307" s="39"/>
      <c r="D307" s="223" t="s">
        <v>125</v>
      </c>
      <c r="E307" s="39"/>
      <c r="F307" s="224" t="s">
        <v>426</v>
      </c>
      <c r="G307" s="39"/>
      <c r="H307" s="39"/>
      <c r="I307" s="225"/>
      <c r="J307" s="39"/>
      <c r="K307" s="39"/>
      <c r="L307" s="43"/>
      <c r="M307" s="226"/>
      <c r="N307" s="227"/>
      <c r="O307" s="90"/>
      <c r="P307" s="90"/>
      <c r="Q307" s="90"/>
      <c r="R307" s="90"/>
      <c r="S307" s="90"/>
      <c r="T307" s="91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T307" s="16" t="s">
        <v>125</v>
      </c>
      <c r="AU307" s="16" t="s">
        <v>83</v>
      </c>
    </row>
    <row r="308" spans="1:47" s="2" customFormat="1" ht="12">
      <c r="A308" s="37"/>
      <c r="B308" s="38"/>
      <c r="C308" s="39"/>
      <c r="D308" s="228" t="s">
        <v>127</v>
      </c>
      <c r="E308" s="39"/>
      <c r="F308" s="229" t="s">
        <v>427</v>
      </c>
      <c r="G308" s="39"/>
      <c r="H308" s="39"/>
      <c r="I308" s="225"/>
      <c r="J308" s="39"/>
      <c r="K308" s="39"/>
      <c r="L308" s="43"/>
      <c r="M308" s="226"/>
      <c r="N308" s="227"/>
      <c r="O308" s="90"/>
      <c r="P308" s="90"/>
      <c r="Q308" s="90"/>
      <c r="R308" s="90"/>
      <c r="S308" s="90"/>
      <c r="T308" s="91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T308" s="16" t="s">
        <v>127</v>
      </c>
      <c r="AU308" s="16" t="s">
        <v>83</v>
      </c>
    </row>
    <row r="309" spans="1:65" s="2" customFormat="1" ht="37.8" customHeight="1">
      <c r="A309" s="37"/>
      <c r="B309" s="38"/>
      <c r="C309" s="210" t="s">
        <v>428</v>
      </c>
      <c r="D309" s="210" t="s">
        <v>118</v>
      </c>
      <c r="E309" s="211" t="s">
        <v>429</v>
      </c>
      <c r="F309" s="212" t="s">
        <v>430</v>
      </c>
      <c r="G309" s="213" t="s">
        <v>261</v>
      </c>
      <c r="H309" s="214">
        <v>95.43</v>
      </c>
      <c r="I309" s="215"/>
      <c r="J309" s="216">
        <f>ROUND(I309*H309,2)</f>
        <v>0</v>
      </c>
      <c r="K309" s="212" t="s">
        <v>179</v>
      </c>
      <c r="L309" s="43"/>
      <c r="M309" s="217" t="s">
        <v>1</v>
      </c>
      <c r="N309" s="218" t="s">
        <v>41</v>
      </c>
      <c r="O309" s="90"/>
      <c r="P309" s="219">
        <f>O309*H309</f>
        <v>0</v>
      </c>
      <c r="Q309" s="219">
        <v>0</v>
      </c>
      <c r="R309" s="219">
        <f>Q309*H309</f>
        <v>0</v>
      </c>
      <c r="S309" s="219">
        <v>0</v>
      </c>
      <c r="T309" s="220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221" t="s">
        <v>123</v>
      </c>
      <c r="AT309" s="221" t="s">
        <v>118</v>
      </c>
      <c r="AU309" s="221" t="s">
        <v>83</v>
      </c>
      <c r="AY309" s="16" t="s">
        <v>116</v>
      </c>
      <c r="BE309" s="222">
        <f>IF(N309="základní",J309,0)</f>
        <v>0</v>
      </c>
      <c r="BF309" s="222">
        <f>IF(N309="snížená",J309,0)</f>
        <v>0</v>
      </c>
      <c r="BG309" s="222">
        <f>IF(N309="zákl. přenesená",J309,0)</f>
        <v>0</v>
      </c>
      <c r="BH309" s="222">
        <f>IF(N309="sníž. přenesená",J309,0)</f>
        <v>0</v>
      </c>
      <c r="BI309" s="222">
        <f>IF(N309="nulová",J309,0)</f>
        <v>0</v>
      </c>
      <c r="BJ309" s="16" t="s">
        <v>81</v>
      </c>
      <c r="BK309" s="222">
        <f>ROUND(I309*H309,2)</f>
        <v>0</v>
      </c>
      <c r="BL309" s="16" t="s">
        <v>123</v>
      </c>
      <c r="BM309" s="221" t="s">
        <v>431</v>
      </c>
    </row>
    <row r="310" spans="1:47" s="2" customFormat="1" ht="12">
      <c r="A310" s="37"/>
      <c r="B310" s="38"/>
      <c r="C310" s="39"/>
      <c r="D310" s="223" t="s">
        <v>125</v>
      </c>
      <c r="E310" s="39"/>
      <c r="F310" s="224" t="s">
        <v>432</v>
      </c>
      <c r="G310" s="39"/>
      <c r="H310" s="39"/>
      <c r="I310" s="225"/>
      <c r="J310" s="39"/>
      <c r="K310" s="39"/>
      <c r="L310" s="43"/>
      <c r="M310" s="226"/>
      <c r="N310" s="227"/>
      <c r="O310" s="90"/>
      <c r="P310" s="90"/>
      <c r="Q310" s="90"/>
      <c r="R310" s="90"/>
      <c r="S310" s="90"/>
      <c r="T310" s="91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T310" s="16" t="s">
        <v>125</v>
      </c>
      <c r="AU310" s="16" t="s">
        <v>83</v>
      </c>
    </row>
    <row r="311" spans="1:47" s="2" customFormat="1" ht="12">
      <c r="A311" s="37"/>
      <c r="B311" s="38"/>
      <c r="C311" s="39"/>
      <c r="D311" s="228" t="s">
        <v>127</v>
      </c>
      <c r="E311" s="39"/>
      <c r="F311" s="229" t="s">
        <v>433</v>
      </c>
      <c r="G311" s="39"/>
      <c r="H311" s="39"/>
      <c r="I311" s="225"/>
      <c r="J311" s="39"/>
      <c r="K311" s="39"/>
      <c r="L311" s="43"/>
      <c r="M311" s="226"/>
      <c r="N311" s="227"/>
      <c r="O311" s="90"/>
      <c r="P311" s="90"/>
      <c r="Q311" s="90"/>
      <c r="R311" s="90"/>
      <c r="S311" s="90"/>
      <c r="T311" s="91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T311" s="16" t="s">
        <v>127</v>
      </c>
      <c r="AU311" s="16" t="s">
        <v>83</v>
      </c>
    </row>
    <row r="312" spans="1:51" s="13" customFormat="1" ht="12">
      <c r="A312" s="13"/>
      <c r="B312" s="230"/>
      <c r="C312" s="231"/>
      <c r="D312" s="223" t="s">
        <v>183</v>
      </c>
      <c r="E312" s="232" t="s">
        <v>1</v>
      </c>
      <c r="F312" s="233" t="s">
        <v>434</v>
      </c>
      <c r="G312" s="231"/>
      <c r="H312" s="234">
        <v>322.526</v>
      </c>
      <c r="I312" s="235"/>
      <c r="J312" s="231"/>
      <c r="K312" s="231"/>
      <c r="L312" s="236"/>
      <c r="M312" s="237"/>
      <c r="N312" s="238"/>
      <c r="O312" s="238"/>
      <c r="P312" s="238"/>
      <c r="Q312" s="238"/>
      <c r="R312" s="238"/>
      <c r="S312" s="238"/>
      <c r="T312" s="239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0" t="s">
        <v>183</v>
      </c>
      <c r="AU312" s="240" t="s">
        <v>83</v>
      </c>
      <c r="AV312" s="13" t="s">
        <v>83</v>
      </c>
      <c r="AW312" s="13" t="s">
        <v>32</v>
      </c>
      <c r="AX312" s="13" t="s">
        <v>76</v>
      </c>
      <c r="AY312" s="240" t="s">
        <v>116</v>
      </c>
    </row>
    <row r="313" spans="1:51" s="13" customFormat="1" ht="12">
      <c r="A313" s="13"/>
      <c r="B313" s="230"/>
      <c r="C313" s="231"/>
      <c r="D313" s="223" t="s">
        <v>183</v>
      </c>
      <c r="E313" s="232" t="s">
        <v>1</v>
      </c>
      <c r="F313" s="233" t="s">
        <v>435</v>
      </c>
      <c r="G313" s="231"/>
      <c r="H313" s="234">
        <v>-227.096</v>
      </c>
      <c r="I313" s="235"/>
      <c r="J313" s="231"/>
      <c r="K313" s="231"/>
      <c r="L313" s="236"/>
      <c r="M313" s="237"/>
      <c r="N313" s="238"/>
      <c r="O313" s="238"/>
      <c r="P313" s="238"/>
      <c r="Q313" s="238"/>
      <c r="R313" s="238"/>
      <c r="S313" s="238"/>
      <c r="T313" s="239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0" t="s">
        <v>183</v>
      </c>
      <c r="AU313" s="240" t="s">
        <v>83</v>
      </c>
      <c r="AV313" s="13" t="s">
        <v>83</v>
      </c>
      <c r="AW313" s="13" t="s">
        <v>32</v>
      </c>
      <c r="AX313" s="13" t="s">
        <v>76</v>
      </c>
      <c r="AY313" s="240" t="s">
        <v>116</v>
      </c>
    </row>
    <row r="314" spans="1:51" s="14" customFormat="1" ht="12">
      <c r="A314" s="14"/>
      <c r="B314" s="241"/>
      <c r="C314" s="242"/>
      <c r="D314" s="223" t="s">
        <v>183</v>
      </c>
      <c r="E314" s="243" t="s">
        <v>1</v>
      </c>
      <c r="F314" s="244" t="s">
        <v>194</v>
      </c>
      <c r="G314" s="242"/>
      <c r="H314" s="245">
        <v>95.43</v>
      </c>
      <c r="I314" s="246"/>
      <c r="J314" s="242"/>
      <c r="K314" s="242"/>
      <c r="L314" s="247"/>
      <c r="M314" s="248"/>
      <c r="N314" s="249"/>
      <c r="O314" s="249"/>
      <c r="P314" s="249"/>
      <c r="Q314" s="249"/>
      <c r="R314" s="249"/>
      <c r="S314" s="249"/>
      <c r="T314" s="250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1" t="s">
        <v>183</v>
      </c>
      <c r="AU314" s="251" t="s">
        <v>83</v>
      </c>
      <c r="AV314" s="14" t="s">
        <v>123</v>
      </c>
      <c r="AW314" s="14" t="s">
        <v>32</v>
      </c>
      <c r="AX314" s="14" t="s">
        <v>81</v>
      </c>
      <c r="AY314" s="251" t="s">
        <v>116</v>
      </c>
    </row>
    <row r="315" spans="1:65" s="2" customFormat="1" ht="33" customHeight="1">
      <c r="A315" s="37"/>
      <c r="B315" s="38"/>
      <c r="C315" s="210" t="s">
        <v>436</v>
      </c>
      <c r="D315" s="210" t="s">
        <v>118</v>
      </c>
      <c r="E315" s="211" t="s">
        <v>437</v>
      </c>
      <c r="F315" s="212" t="s">
        <v>438</v>
      </c>
      <c r="G315" s="213" t="s">
        <v>439</v>
      </c>
      <c r="H315" s="214">
        <v>190.86</v>
      </c>
      <c r="I315" s="215"/>
      <c r="J315" s="216">
        <f>ROUND(I315*H315,2)</f>
        <v>0</v>
      </c>
      <c r="K315" s="212" t="s">
        <v>179</v>
      </c>
      <c r="L315" s="43"/>
      <c r="M315" s="217" t="s">
        <v>1</v>
      </c>
      <c r="N315" s="218" t="s">
        <v>41</v>
      </c>
      <c r="O315" s="90"/>
      <c r="P315" s="219">
        <f>O315*H315</f>
        <v>0</v>
      </c>
      <c r="Q315" s="219">
        <v>0</v>
      </c>
      <c r="R315" s="219">
        <f>Q315*H315</f>
        <v>0</v>
      </c>
      <c r="S315" s="219">
        <v>0</v>
      </c>
      <c r="T315" s="220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21" t="s">
        <v>123</v>
      </c>
      <c r="AT315" s="221" t="s">
        <v>118</v>
      </c>
      <c r="AU315" s="221" t="s">
        <v>83</v>
      </c>
      <c r="AY315" s="16" t="s">
        <v>116</v>
      </c>
      <c r="BE315" s="222">
        <f>IF(N315="základní",J315,0)</f>
        <v>0</v>
      </c>
      <c r="BF315" s="222">
        <f>IF(N315="snížená",J315,0)</f>
        <v>0</v>
      </c>
      <c r="BG315" s="222">
        <f>IF(N315="zákl. přenesená",J315,0)</f>
        <v>0</v>
      </c>
      <c r="BH315" s="222">
        <f>IF(N315="sníž. přenesená",J315,0)</f>
        <v>0</v>
      </c>
      <c r="BI315" s="222">
        <f>IF(N315="nulová",J315,0)</f>
        <v>0</v>
      </c>
      <c r="BJ315" s="16" t="s">
        <v>81</v>
      </c>
      <c r="BK315" s="222">
        <f>ROUND(I315*H315,2)</f>
        <v>0</v>
      </c>
      <c r="BL315" s="16" t="s">
        <v>123</v>
      </c>
      <c r="BM315" s="221" t="s">
        <v>440</v>
      </c>
    </row>
    <row r="316" spans="1:47" s="2" customFormat="1" ht="12">
      <c r="A316" s="37"/>
      <c r="B316" s="38"/>
      <c r="C316" s="39"/>
      <c r="D316" s="223" t="s">
        <v>125</v>
      </c>
      <c r="E316" s="39"/>
      <c r="F316" s="224" t="s">
        <v>441</v>
      </c>
      <c r="G316" s="39"/>
      <c r="H316" s="39"/>
      <c r="I316" s="225"/>
      <c r="J316" s="39"/>
      <c r="K316" s="39"/>
      <c r="L316" s="43"/>
      <c r="M316" s="226"/>
      <c r="N316" s="227"/>
      <c r="O316" s="90"/>
      <c r="P316" s="90"/>
      <c r="Q316" s="90"/>
      <c r="R316" s="90"/>
      <c r="S316" s="90"/>
      <c r="T316" s="91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T316" s="16" t="s">
        <v>125</v>
      </c>
      <c r="AU316" s="16" t="s">
        <v>83</v>
      </c>
    </row>
    <row r="317" spans="1:47" s="2" customFormat="1" ht="12">
      <c r="A317" s="37"/>
      <c r="B317" s="38"/>
      <c r="C317" s="39"/>
      <c r="D317" s="228" t="s">
        <v>127</v>
      </c>
      <c r="E317" s="39"/>
      <c r="F317" s="229" t="s">
        <v>442</v>
      </c>
      <c r="G317" s="39"/>
      <c r="H317" s="39"/>
      <c r="I317" s="225"/>
      <c r="J317" s="39"/>
      <c r="K317" s="39"/>
      <c r="L317" s="43"/>
      <c r="M317" s="226"/>
      <c r="N317" s="227"/>
      <c r="O317" s="90"/>
      <c r="P317" s="90"/>
      <c r="Q317" s="90"/>
      <c r="R317" s="90"/>
      <c r="S317" s="90"/>
      <c r="T317" s="91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T317" s="16" t="s">
        <v>127</v>
      </c>
      <c r="AU317" s="16" t="s">
        <v>83</v>
      </c>
    </row>
    <row r="318" spans="1:51" s="13" customFormat="1" ht="12">
      <c r="A318" s="13"/>
      <c r="B318" s="230"/>
      <c r="C318" s="231"/>
      <c r="D318" s="223" t="s">
        <v>183</v>
      </c>
      <c r="E318" s="232" t="s">
        <v>1</v>
      </c>
      <c r="F318" s="233" t="s">
        <v>443</v>
      </c>
      <c r="G318" s="231"/>
      <c r="H318" s="234">
        <v>95.43</v>
      </c>
      <c r="I318" s="235"/>
      <c r="J318" s="231"/>
      <c r="K318" s="231"/>
      <c r="L318" s="236"/>
      <c r="M318" s="237"/>
      <c r="N318" s="238"/>
      <c r="O318" s="238"/>
      <c r="P318" s="238"/>
      <c r="Q318" s="238"/>
      <c r="R318" s="238"/>
      <c r="S318" s="238"/>
      <c r="T318" s="239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0" t="s">
        <v>183</v>
      </c>
      <c r="AU318" s="240" t="s">
        <v>83</v>
      </c>
      <c r="AV318" s="13" t="s">
        <v>83</v>
      </c>
      <c r="AW318" s="13" t="s">
        <v>32</v>
      </c>
      <c r="AX318" s="13" t="s">
        <v>81</v>
      </c>
      <c r="AY318" s="240" t="s">
        <v>116</v>
      </c>
    </row>
    <row r="319" spans="1:51" s="13" customFormat="1" ht="12">
      <c r="A319" s="13"/>
      <c r="B319" s="230"/>
      <c r="C319" s="231"/>
      <c r="D319" s="223" t="s">
        <v>183</v>
      </c>
      <c r="E319" s="231"/>
      <c r="F319" s="233" t="s">
        <v>444</v>
      </c>
      <c r="G319" s="231"/>
      <c r="H319" s="234">
        <v>190.86</v>
      </c>
      <c r="I319" s="235"/>
      <c r="J319" s="231"/>
      <c r="K319" s="231"/>
      <c r="L319" s="236"/>
      <c r="M319" s="237"/>
      <c r="N319" s="238"/>
      <c r="O319" s="238"/>
      <c r="P319" s="238"/>
      <c r="Q319" s="238"/>
      <c r="R319" s="238"/>
      <c r="S319" s="238"/>
      <c r="T319" s="239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0" t="s">
        <v>183</v>
      </c>
      <c r="AU319" s="240" t="s">
        <v>83</v>
      </c>
      <c r="AV319" s="13" t="s">
        <v>83</v>
      </c>
      <c r="AW319" s="13" t="s">
        <v>4</v>
      </c>
      <c r="AX319" s="13" t="s">
        <v>81</v>
      </c>
      <c r="AY319" s="240" t="s">
        <v>116</v>
      </c>
    </row>
    <row r="320" spans="1:65" s="2" customFormat="1" ht="24.15" customHeight="1">
      <c r="A320" s="37"/>
      <c r="B320" s="38"/>
      <c r="C320" s="210" t="s">
        <v>445</v>
      </c>
      <c r="D320" s="210" t="s">
        <v>118</v>
      </c>
      <c r="E320" s="211" t="s">
        <v>446</v>
      </c>
      <c r="F320" s="212" t="s">
        <v>447</v>
      </c>
      <c r="G320" s="213" t="s">
        <v>261</v>
      </c>
      <c r="H320" s="214">
        <v>242.096</v>
      </c>
      <c r="I320" s="215"/>
      <c r="J320" s="216">
        <f>ROUND(I320*H320,2)</f>
        <v>0</v>
      </c>
      <c r="K320" s="212" t="s">
        <v>179</v>
      </c>
      <c r="L320" s="43"/>
      <c r="M320" s="217" t="s">
        <v>1</v>
      </c>
      <c r="N320" s="218" t="s">
        <v>41</v>
      </c>
      <c r="O320" s="90"/>
      <c r="P320" s="219">
        <f>O320*H320</f>
        <v>0</v>
      </c>
      <c r="Q320" s="219">
        <v>0</v>
      </c>
      <c r="R320" s="219">
        <f>Q320*H320</f>
        <v>0</v>
      </c>
      <c r="S320" s="219">
        <v>0</v>
      </c>
      <c r="T320" s="220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21" t="s">
        <v>123</v>
      </c>
      <c r="AT320" s="221" t="s">
        <v>118</v>
      </c>
      <c r="AU320" s="221" t="s">
        <v>83</v>
      </c>
      <c r="AY320" s="16" t="s">
        <v>116</v>
      </c>
      <c r="BE320" s="222">
        <f>IF(N320="základní",J320,0)</f>
        <v>0</v>
      </c>
      <c r="BF320" s="222">
        <f>IF(N320="snížená",J320,0)</f>
        <v>0</v>
      </c>
      <c r="BG320" s="222">
        <f>IF(N320="zákl. přenesená",J320,0)</f>
        <v>0</v>
      </c>
      <c r="BH320" s="222">
        <f>IF(N320="sníž. přenesená",J320,0)</f>
        <v>0</v>
      </c>
      <c r="BI320" s="222">
        <f>IF(N320="nulová",J320,0)</f>
        <v>0</v>
      </c>
      <c r="BJ320" s="16" t="s">
        <v>81</v>
      </c>
      <c r="BK320" s="222">
        <f>ROUND(I320*H320,2)</f>
        <v>0</v>
      </c>
      <c r="BL320" s="16" t="s">
        <v>123</v>
      </c>
      <c r="BM320" s="221" t="s">
        <v>448</v>
      </c>
    </row>
    <row r="321" spans="1:47" s="2" customFormat="1" ht="12">
      <c r="A321" s="37"/>
      <c r="B321" s="38"/>
      <c r="C321" s="39"/>
      <c r="D321" s="223" t="s">
        <v>125</v>
      </c>
      <c r="E321" s="39"/>
      <c r="F321" s="224" t="s">
        <v>449</v>
      </c>
      <c r="G321" s="39"/>
      <c r="H321" s="39"/>
      <c r="I321" s="225"/>
      <c r="J321" s="39"/>
      <c r="K321" s="39"/>
      <c r="L321" s="43"/>
      <c r="M321" s="226"/>
      <c r="N321" s="227"/>
      <c r="O321" s="90"/>
      <c r="P321" s="90"/>
      <c r="Q321" s="90"/>
      <c r="R321" s="90"/>
      <c r="S321" s="90"/>
      <c r="T321" s="91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T321" s="16" t="s">
        <v>125</v>
      </c>
      <c r="AU321" s="16" t="s">
        <v>83</v>
      </c>
    </row>
    <row r="322" spans="1:47" s="2" customFormat="1" ht="12">
      <c r="A322" s="37"/>
      <c r="B322" s="38"/>
      <c r="C322" s="39"/>
      <c r="D322" s="228" t="s">
        <v>127</v>
      </c>
      <c r="E322" s="39"/>
      <c r="F322" s="229" t="s">
        <v>450</v>
      </c>
      <c r="G322" s="39"/>
      <c r="H322" s="39"/>
      <c r="I322" s="225"/>
      <c r="J322" s="39"/>
      <c r="K322" s="39"/>
      <c r="L322" s="43"/>
      <c r="M322" s="226"/>
      <c r="N322" s="227"/>
      <c r="O322" s="90"/>
      <c r="P322" s="90"/>
      <c r="Q322" s="90"/>
      <c r="R322" s="90"/>
      <c r="S322" s="90"/>
      <c r="T322" s="91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T322" s="16" t="s">
        <v>127</v>
      </c>
      <c r="AU322" s="16" t="s">
        <v>83</v>
      </c>
    </row>
    <row r="323" spans="1:47" s="2" customFormat="1" ht="12">
      <c r="A323" s="37"/>
      <c r="B323" s="38"/>
      <c r="C323" s="39"/>
      <c r="D323" s="223" t="s">
        <v>295</v>
      </c>
      <c r="E323" s="39"/>
      <c r="F323" s="252" t="s">
        <v>451</v>
      </c>
      <c r="G323" s="39"/>
      <c r="H323" s="39"/>
      <c r="I323" s="225"/>
      <c r="J323" s="39"/>
      <c r="K323" s="39"/>
      <c r="L323" s="43"/>
      <c r="M323" s="226"/>
      <c r="N323" s="227"/>
      <c r="O323" s="90"/>
      <c r="P323" s="90"/>
      <c r="Q323" s="90"/>
      <c r="R323" s="90"/>
      <c r="S323" s="90"/>
      <c r="T323" s="91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T323" s="16" t="s">
        <v>295</v>
      </c>
      <c r="AU323" s="16" t="s">
        <v>83</v>
      </c>
    </row>
    <row r="324" spans="1:51" s="13" customFormat="1" ht="12">
      <c r="A324" s="13"/>
      <c r="B324" s="230"/>
      <c r="C324" s="231"/>
      <c r="D324" s="223" t="s">
        <v>183</v>
      </c>
      <c r="E324" s="232" t="s">
        <v>1</v>
      </c>
      <c r="F324" s="233" t="s">
        <v>434</v>
      </c>
      <c r="G324" s="231"/>
      <c r="H324" s="234">
        <v>322.526</v>
      </c>
      <c r="I324" s="235"/>
      <c r="J324" s="231"/>
      <c r="K324" s="231"/>
      <c r="L324" s="236"/>
      <c r="M324" s="237"/>
      <c r="N324" s="238"/>
      <c r="O324" s="238"/>
      <c r="P324" s="238"/>
      <c r="Q324" s="238"/>
      <c r="R324" s="238"/>
      <c r="S324" s="238"/>
      <c r="T324" s="239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0" t="s">
        <v>183</v>
      </c>
      <c r="AU324" s="240" t="s">
        <v>83</v>
      </c>
      <c r="AV324" s="13" t="s">
        <v>83</v>
      </c>
      <c r="AW324" s="13" t="s">
        <v>32</v>
      </c>
      <c r="AX324" s="13" t="s">
        <v>76</v>
      </c>
      <c r="AY324" s="240" t="s">
        <v>116</v>
      </c>
    </row>
    <row r="325" spans="1:51" s="13" customFormat="1" ht="12">
      <c r="A325" s="13"/>
      <c r="B325" s="230"/>
      <c r="C325" s="231"/>
      <c r="D325" s="223" t="s">
        <v>183</v>
      </c>
      <c r="E325" s="232" t="s">
        <v>1</v>
      </c>
      <c r="F325" s="233" t="s">
        <v>452</v>
      </c>
      <c r="G325" s="231"/>
      <c r="H325" s="234">
        <v>-32.911</v>
      </c>
      <c r="I325" s="235"/>
      <c r="J325" s="231"/>
      <c r="K325" s="231"/>
      <c r="L325" s="236"/>
      <c r="M325" s="237"/>
      <c r="N325" s="238"/>
      <c r="O325" s="238"/>
      <c r="P325" s="238"/>
      <c r="Q325" s="238"/>
      <c r="R325" s="238"/>
      <c r="S325" s="238"/>
      <c r="T325" s="239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0" t="s">
        <v>183</v>
      </c>
      <c r="AU325" s="240" t="s">
        <v>83</v>
      </c>
      <c r="AV325" s="13" t="s">
        <v>83</v>
      </c>
      <c r="AW325" s="13" t="s">
        <v>32</v>
      </c>
      <c r="AX325" s="13" t="s">
        <v>76</v>
      </c>
      <c r="AY325" s="240" t="s">
        <v>116</v>
      </c>
    </row>
    <row r="326" spans="1:51" s="13" customFormat="1" ht="12">
      <c r="A326" s="13"/>
      <c r="B326" s="230"/>
      <c r="C326" s="231"/>
      <c r="D326" s="223" t="s">
        <v>183</v>
      </c>
      <c r="E326" s="232" t="s">
        <v>1</v>
      </c>
      <c r="F326" s="233" t="s">
        <v>453</v>
      </c>
      <c r="G326" s="231"/>
      <c r="H326" s="234">
        <v>-41.424</v>
      </c>
      <c r="I326" s="235"/>
      <c r="J326" s="231"/>
      <c r="K326" s="231"/>
      <c r="L326" s="236"/>
      <c r="M326" s="237"/>
      <c r="N326" s="238"/>
      <c r="O326" s="238"/>
      <c r="P326" s="238"/>
      <c r="Q326" s="238"/>
      <c r="R326" s="238"/>
      <c r="S326" s="238"/>
      <c r="T326" s="239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0" t="s">
        <v>183</v>
      </c>
      <c r="AU326" s="240" t="s">
        <v>83</v>
      </c>
      <c r="AV326" s="13" t="s">
        <v>83</v>
      </c>
      <c r="AW326" s="13" t="s">
        <v>32</v>
      </c>
      <c r="AX326" s="13" t="s">
        <v>76</v>
      </c>
      <c r="AY326" s="240" t="s">
        <v>116</v>
      </c>
    </row>
    <row r="327" spans="1:51" s="13" customFormat="1" ht="12">
      <c r="A327" s="13"/>
      <c r="B327" s="230"/>
      <c r="C327" s="231"/>
      <c r="D327" s="223" t="s">
        <v>183</v>
      </c>
      <c r="E327" s="232" t="s">
        <v>1</v>
      </c>
      <c r="F327" s="233" t="s">
        <v>454</v>
      </c>
      <c r="G327" s="231"/>
      <c r="H327" s="234">
        <v>-8.415</v>
      </c>
      <c r="I327" s="235"/>
      <c r="J327" s="231"/>
      <c r="K327" s="231"/>
      <c r="L327" s="236"/>
      <c r="M327" s="237"/>
      <c r="N327" s="238"/>
      <c r="O327" s="238"/>
      <c r="P327" s="238"/>
      <c r="Q327" s="238"/>
      <c r="R327" s="238"/>
      <c r="S327" s="238"/>
      <c r="T327" s="239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0" t="s">
        <v>183</v>
      </c>
      <c r="AU327" s="240" t="s">
        <v>83</v>
      </c>
      <c r="AV327" s="13" t="s">
        <v>83</v>
      </c>
      <c r="AW327" s="13" t="s">
        <v>32</v>
      </c>
      <c r="AX327" s="13" t="s">
        <v>76</v>
      </c>
      <c r="AY327" s="240" t="s">
        <v>116</v>
      </c>
    </row>
    <row r="328" spans="1:51" s="13" customFormat="1" ht="12">
      <c r="A328" s="13"/>
      <c r="B328" s="230"/>
      <c r="C328" s="231"/>
      <c r="D328" s="223" t="s">
        <v>183</v>
      </c>
      <c r="E328" s="232" t="s">
        <v>1</v>
      </c>
      <c r="F328" s="233" t="s">
        <v>455</v>
      </c>
      <c r="G328" s="231"/>
      <c r="H328" s="234">
        <v>-12.68</v>
      </c>
      <c r="I328" s="235"/>
      <c r="J328" s="231"/>
      <c r="K328" s="231"/>
      <c r="L328" s="236"/>
      <c r="M328" s="237"/>
      <c r="N328" s="238"/>
      <c r="O328" s="238"/>
      <c r="P328" s="238"/>
      <c r="Q328" s="238"/>
      <c r="R328" s="238"/>
      <c r="S328" s="238"/>
      <c r="T328" s="239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0" t="s">
        <v>183</v>
      </c>
      <c r="AU328" s="240" t="s">
        <v>83</v>
      </c>
      <c r="AV328" s="13" t="s">
        <v>83</v>
      </c>
      <c r="AW328" s="13" t="s">
        <v>32</v>
      </c>
      <c r="AX328" s="13" t="s">
        <v>76</v>
      </c>
      <c r="AY328" s="240" t="s">
        <v>116</v>
      </c>
    </row>
    <row r="329" spans="1:51" s="13" customFormat="1" ht="12">
      <c r="A329" s="13"/>
      <c r="B329" s="230"/>
      <c r="C329" s="231"/>
      <c r="D329" s="223" t="s">
        <v>183</v>
      </c>
      <c r="E329" s="232" t="s">
        <v>1</v>
      </c>
      <c r="F329" s="233" t="s">
        <v>8</v>
      </c>
      <c r="G329" s="231"/>
      <c r="H329" s="234">
        <v>15</v>
      </c>
      <c r="I329" s="235"/>
      <c r="J329" s="231"/>
      <c r="K329" s="231"/>
      <c r="L329" s="236"/>
      <c r="M329" s="237"/>
      <c r="N329" s="238"/>
      <c r="O329" s="238"/>
      <c r="P329" s="238"/>
      <c r="Q329" s="238"/>
      <c r="R329" s="238"/>
      <c r="S329" s="238"/>
      <c r="T329" s="239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0" t="s">
        <v>183</v>
      </c>
      <c r="AU329" s="240" t="s">
        <v>83</v>
      </c>
      <c r="AV329" s="13" t="s">
        <v>83</v>
      </c>
      <c r="AW329" s="13" t="s">
        <v>32</v>
      </c>
      <c r="AX329" s="13" t="s">
        <v>76</v>
      </c>
      <c r="AY329" s="240" t="s">
        <v>116</v>
      </c>
    </row>
    <row r="330" spans="1:51" s="14" customFormat="1" ht="12">
      <c r="A330" s="14"/>
      <c r="B330" s="241"/>
      <c r="C330" s="242"/>
      <c r="D330" s="223" t="s">
        <v>183</v>
      </c>
      <c r="E330" s="243" t="s">
        <v>1</v>
      </c>
      <c r="F330" s="244" t="s">
        <v>194</v>
      </c>
      <c r="G330" s="242"/>
      <c r="H330" s="245">
        <v>242.096</v>
      </c>
      <c r="I330" s="246"/>
      <c r="J330" s="242"/>
      <c r="K330" s="242"/>
      <c r="L330" s="247"/>
      <c r="M330" s="248"/>
      <c r="N330" s="249"/>
      <c r="O330" s="249"/>
      <c r="P330" s="249"/>
      <c r="Q330" s="249"/>
      <c r="R330" s="249"/>
      <c r="S330" s="249"/>
      <c r="T330" s="250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1" t="s">
        <v>183</v>
      </c>
      <c r="AU330" s="251" t="s">
        <v>83</v>
      </c>
      <c r="AV330" s="14" t="s">
        <v>123</v>
      </c>
      <c r="AW330" s="14" t="s">
        <v>32</v>
      </c>
      <c r="AX330" s="14" t="s">
        <v>81</v>
      </c>
      <c r="AY330" s="251" t="s">
        <v>116</v>
      </c>
    </row>
    <row r="331" spans="1:65" s="2" customFormat="1" ht="24.15" customHeight="1">
      <c r="A331" s="37"/>
      <c r="B331" s="38"/>
      <c r="C331" s="210" t="s">
        <v>456</v>
      </c>
      <c r="D331" s="210" t="s">
        <v>118</v>
      </c>
      <c r="E331" s="211" t="s">
        <v>457</v>
      </c>
      <c r="F331" s="212" t="s">
        <v>458</v>
      </c>
      <c r="G331" s="213" t="s">
        <v>261</v>
      </c>
      <c r="H331" s="214">
        <v>76.228</v>
      </c>
      <c r="I331" s="215"/>
      <c r="J331" s="216">
        <f>ROUND(I331*H331,2)</f>
        <v>0</v>
      </c>
      <c r="K331" s="212" t="s">
        <v>179</v>
      </c>
      <c r="L331" s="43"/>
      <c r="M331" s="217" t="s">
        <v>1</v>
      </c>
      <c r="N331" s="218" t="s">
        <v>41</v>
      </c>
      <c r="O331" s="90"/>
      <c r="P331" s="219">
        <f>O331*H331</f>
        <v>0</v>
      </c>
      <c r="Q331" s="219">
        <v>0</v>
      </c>
      <c r="R331" s="219">
        <f>Q331*H331</f>
        <v>0</v>
      </c>
      <c r="S331" s="219">
        <v>0</v>
      </c>
      <c r="T331" s="220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21" t="s">
        <v>123</v>
      </c>
      <c r="AT331" s="221" t="s">
        <v>118</v>
      </c>
      <c r="AU331" s="221" t="s">
        <v>83</v>
      </c>
      <c r="AY331" s="16" t="s">
        <v>116</v>
      </c>
      <c r="BE331" s="222">
        <f>IF(N331="základní",J331,0)</f>
        <v>0</v>
      </c>
      <c r="BF331" s="222">
        <f>IF(N331="snížená",J331,0)</f>
        <v>0</v>
      </c>
      <c r="BG331" s="222">
        <f>IF(N331="zákl. přenesená",J331,0)</f>
        <v>0</v>
      </c>
      <c r="BH331" s="222">
        <f>IF(N331="sníž. přenesená",J331,0)</f>
        <v>0</v>
      </c>
      <c r="BI331" s="222">
        <f>IF(N331="nulová",J331,0)</f>
        <v>0</v>
      </c>
      <c r="BJ331" s="16" t="s">
        <v>81</v>
      </c>
      <c r="BK331" s="222">
        <f>ROUND(I331*H331,2)</f>
        <v>0</v>
      </c>
      <c r="BL331" s="16" t="s">
        <v>123</v>
      </c>
      <c r="BM331" s="221" t="s">
        <v>459</v>
      </c>
    </row>
    <row r="332" spans="1:47" s="2" customFormat="1" ht="12">
      <c r="A332" s="37"/>
      <c r="B332" s="38"/>
      <c r="C332" s="39"/>
      <c r="D332" s="223" t="s">
        <v>125</v>
      </c>
      <c r="E332" s="39"/>
      <c r="F332" s="224" t="s">
        <v>460</v>
      </c>
      <c r="G332" s="39"/>
      <c r="H332" s="39"/>
      <c r="I332" s="225"/>
      <c r="J332" s="39"/>
      <c r="K332" s="39"/>
      <c r="L332" s="43"/>
      <c r="M332" s="226"/>
      <c r="N332" s="227"/>
      <c r="O332" s="90"/>
      <c r="P332" s="90"/>
      <c r="Q332" s="90"/>
      <c r="R332" s="90"/>
      <c r="S332" s="90"/>
      <c r="T332" s="91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T332" s="16" t="s">
        <v>125</v>
      </c>
      <c r="AU332" s="16" t="s">
        <v>83</v>
      </c>
    </row>
    <row r="333" spans="1:47" s="2" customFormat="1" ht="12">
      <c r="A333" s="37"/>
      <c r="B333" s="38"/>
      <c r="C333" s="39"/>
      <c r="D333" s="228" t="s">
        <v>127</v>
      </c>
      <c r="E333" s="39"/>
      <c r="F333" s="229" t="s">
        <v>461</v>
      </c>
      <c r="G333" s="39"/>
      <c r="H333" s="39"/>
      <c r="I333" s="225"/>
      <c r="J333" s="39"/>
      <c r="K333" s="39"/>
      <c r="L333" s="43"/>
      <c r="M333" s="226"/>
      <c r="N333" s="227"/>
      <c r="O333" s="90"/>
      <c r="P333" s="90"/>
      <c r="Q333" s="90"/>
      <c r="R333" s="90"/>
      <c r="S333" s="90"/>
      <c r="T333" s="91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T333" s="16" t="s">
        <v>127</v>
      </c>
      <c r="AU333" s="16" t="s">
        <v>83</v>
      </c>
    </row>
    <row r="334" spans="1:47" s="2" customFormat="1" ht="12">
      <c r="A334" s="37"/>
      <c r="B334" s="38"/>
      <c r="C334" s="39"/>
      <c r="D334" s="223" t="s">
        <v>295</v>
      </c>
      <c r="E334" s="39"/>
      <c r="F334" s="252" t="s">
        <v>462</v>
      </c>
      <c r="G334" s="39"/>
      <c r="H334" s="39"/>
      <c r="I334" s="225"/>
      <c r="J334" s="39"/>
      <c r="K334" s="39"/>
      <c r="L334" s="43"/>
      <c r="M334" s="226"/>
      <c r="N334" s="227"/>
      <c r="O334" s="90"/>
      <c r="P334" s="90"/>
      <c r="Q334" s="90"/>
      <c r="R334" s="90"/>
      <c r="S334" s="90"/>
      <c r="T334" s="91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T334" s="16" t="s">
        <v>295</v>
      </c>
      <c r="AU334" s="16" t="s">
        <v>83</v>
      </c>
    </row>
    <row r="335" spans="1:51" s="13" customFormat="1" ht="12">
      <c r="A335" s="13"/>
      <c r="B335" s="230"/>
      <c r="C335" s="231"/>
      <c r="D335" s="223" t="s">
        <v>183</v>
      </c>
      <c r="E335" s="232" t="s">
        <v>1</v>
      </c>
      <c r="F335" s="233" t="s">
        <v>463</v>
      </c>
      <c r="G335" s="231"/>
      <c r="H335" s="234">
        <v>32.911</v>
      </c>
      <c r="I335" s="235"/>
      <c r="J335" s="231"/>
      <c r="K335" s="231"/>
      <c r="L335" s="236"/>
      <c r="M335" s="237"/>
      <c r="N335" s="238"/>
      <c r="O335" s="238"/>
      <c r="P335" s="238"/>
      <c r="Q335" s="238"/>
      <c r="R335" s="238"/>
      <c r="S335" s="238"/>
      <c r="T335" s="239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0" t="s">
        <v>183</v>
      </c>
      <c r="AU335" s="240" t="s">
        <v>83</v>
      </c>
      <c r="AV335" s="13" t="s">
        <v>83</v>
      </c>
      <c r="AW335" s="13" t="s">
        <v>32</v>
      </c>
      <c r="AX335" s="13" t="s">
        <v>76</v>
      </c>
      <c r="AY335" s="240" t="s">
        <v>116</v>
      </c>
    </row>
    <row r="336" spans="1:51" s="13" customFormat="1" ht="12">
      <c r="A336" s="13"/>
      <c r="B336" s="230"/>
      <c r="C336" s="231"/>
      <c r="D336" s="223" t="s">
        <v>183</v>
      </c>
      <c r="E336" s="232" t="s">
        <v>1</v>
      </c>
      <c r="F336" s="233" t="s">
        <v>464</v>
      </c>
      <c r="G336" s="231"/>
      <c r="H336" s="234">
        <v>41.424</v>
      </c>
      <c r="I336" s="235"/>
      <c r="J336" s="231"/>
      <c r="K336" s="231"/>
      <c r="L336" s="236"/>
      <c r="M336" s="237"/>
      <c r="N336" s="238"/>
      <c r="O336" s="238"/>
      <c r="P336" s="238"/>
      <c r="Q336" s="238"/>
      <c r="R336" s="238"/>
      <c r="S336" s="238"/>
      <c r="T336" s="239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0" t="s">
        <v>183</v>
      </c>
      <c r="AU336" s="240" t="s">
        <v>83</v>
      </c>
      <c r="AV336" s="13" t="s">
        <v>83</v>
      </c>
      <c r="AW336" s="13" t="s">
        <v>32</v>
      </c>
      <c r="AX336" s="13" t="s">
        <v>76</v>
      </c>
      <c r="AY336" s="240" t="s">
        <v>116</v>
      </c>
    </row>
    <row r="337" spans="1:51" s="13" customFormat="1" ht="12">
      <c r="A337" s="13"/>
      <c r="B337" s="230"/>
      <c r="C337" s="231"/>
      <c r="D337" s="223" t="s">
        <v>183</v>
      </c>
      <c r="E337" s="232" t="s">
        <v>1</v>
      </c>
      <c r="F337" s="233" t="s">
        <v>465</v>
      </c>
      <c r="G337" s="231"/>
      <c r="H337" s="234">
        <v>8.415</v>
      </c>
      <c r="I337" s="235"/>
      <c r="J337" s="231"/>
      <c r="K337" s="231"/>
      <c r="L337" s="236"/>
      <c r="M337" s="237"/>
      <c r="N337" s="238"/>
      <c r="O337" s="238"/>
      <c r="P337" s="238"/>
      <c r="Q337" s="238"/>
      <c r="R337" s="238"/>
      <c r="S337" s="238"/>
      <c r="T337" s="239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0" t="s">
        <v>183</v>
      </c>
      <c r="AU337" s="240" t="s">
        <v>83</v>
      </c>
      <c r="AV337" s="13" t="s">
        <v>83</v>
      </c>
      <c r="AW337" s="13" t="s">
        <v>32</v>
      </c>
      <c r="AX337" s="13" t="s">
        <v>76</v>
      </c>
      <c r="AY337" s="240" t="s">
        <v>116</v>
      </c>
    </row>
    <row r="338" spans="1:51" s="13" customFormat="1" ht="12">
      <c r="A338" s="13"/>
      <c r="B338" s="230"/>
      <c r="C338" s="231"/>
      <c r="D338" s="223" t="s">
        <v>183</v>
      </c>
      <c r="E338" s="232" t="s">
        <v>1</v>
      </c>
      <c r="F338" s="233" t="s">
        <v>466</v>
      </c>
      <c r="G338" s="231"/>
      <c r="H338" s="234">
        <v>-3.676</v>
      </c>
      <c r="I338" s="235"/>
      <c r="J338" s="231"/>
      <c r="K338" s="231"/>
      <c r="L338" s="236"/>
      <c r="M338" s="237"/>
      <c r="N338" s="238"/>
      <c r="O338" s="238"/>
      <c r="P338" s="238"/>
      <c r="Q338" s="238"/>
      <c r="R338" s="238"/>
      <c r="S338" s="238"/>
      <c r="T338" s="239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0" t="s">
        <v>183</v>
      </c>
      <c r="AU338" s="240" t="s">
        <v>83</v>
      </c>
      <c r="AV338" s="13" t="s">
        <v>83</v>
      </c>
      <c r="AW338" s="13" t="s">
        <v>32</v>
      </c>
      <c r="AX338" s="13" t="s">
        <v>76</v>
      </c>
      <c r="AY338" s="240" t="s">
        <v>116</v>
      </c>
    </row>
    <row r="339" spans="1:51" s="13" customFormat="1" ht="12">
      <c r="A339" s="13"/>
      <c r="B339" s="230"/>
      <c r="C339" s="231"/>
      <c r="D339" s="223" t="s">
        <v>183</v>
      </c>
      <c r="E339" s="232" t="s">
        <v>1</v>
      </c>
      <c r="F339" s="233" t="s">
        <v>467</v>
      </c>
      <c r="G339" s="231"/>
      <c r="H339" s="234">
        <v>-2.169</v>
      </c>
      <c r="I339" s="235"/>
      <c r="J339" s="231"/>
      <c r="K339" s="231"/>
      <c r="L339" s="236"/>
      <c r="M339" s="237"/>
      <c r="N339" s="238"/>
      <c r="O339" s="238"/>
      <c r="P339" s="238"/>
      <c r="Q339" s="238"/>
      <c r="R339" s="238"/>
      <c r="S339" s="238"/>
      <c r="T339" s="239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0" t="s">
        <v>183</v>
      </c>
      <c r="AU339" s="240" t="s">
        <v>83</v>
      </c>
      <c r="AV339" s="13" t="s">
        <v>83</v>
      </c>
      <c r="AW339" s="13" t="s">
        <v>32</v>
      </c>
      <c r="AX339" s="13" t="s">
        <v>76</v>
      </c>
      <c r="AY339" s="240" t="s">
        <v>116</v>
      </c>
    </row>
    <row r="340" spans="1:51" s="13" customFormat="1" ht="12">
      <c r="A340" s="13"/>
      <c r="B340" s="230"/>
      <c r="C340" s="231"/>
      <c r="D340" s="223" t="s">
        <v>183</v>
      </c>
      <c r="E340" s="232" t="s">
        <v>1</v>
      </c>
      <c r="F340" s="233" t="s">
        <v>468</v>
      </c>
      <c r="G340" s="231"/>
      <c r="H340" s="234">
        <v>-0.677</v>
      </c>
      <c r="I340" s="235"/>
      <c r="J340" s="231"/>
      <c r="K340" s="231"/>
      <c r="L340" s="236"/>
      <c r="M340" s="237"/>
      <c r="N340" s="238"/>
      <c r="O340" s="238"/>
      <c r="P340" s="238"/>
      <c r="Q340" s="238"/>
      <c r="R340" s="238"/>
      <c r="S340" s="238"/>
      <c r="T340" s="239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0" t="s">
        <v>183</v>
      </c>
      <c r="AU340" s="240" t="s">
        <v>83</v>
      </c>
      <c r="AV340" s="13" t="s">
        <v>83</v>
      </c>
      <c r="AW340" s="13" t="s">
        <v>32</v>
      </c>
      <c r="AX340" s="13" t="s">
        <v>76</v>
      </c>
      <c r="AY340" s="240" t="s">
        <v>116</v>
      </c>
    </row>
    <row r="341" spans="1:51" s="14" customFormat="1" ht="12">
      <c r="A341" s="14"/>
      <c r="B341" s="241"/>
      <c r="C341" s="242"/>
      <c r="D341" s="223" t="s">
        <v>183</v>
      </c>
      <c r="E341" s="243" t="s">
        <v>1</v>
      </c>
      <c r="F341" s="244" t="s">
        <v>194</v>
      </c>
      <c r="G341" s="242"/>
      <c r="H341" s="245">
        <v>76.228</v>
      </c>
      <c r="I341" s="246"/>
      <c r="J341" s="242"/>
      <c r="K341" s="242"/>
      <c r="L341" s="247"/>
      <c r="M341" s="248"/>
      <c r="N341" s="249"/>
      <c r="O341" s="249"/>
      <c r="P341" s="249"/>
      <c r="Q341" s="249"/>
      <c r="R341" s="249"/>
      <c r="S341" s="249"/>
      <c r="T341" s="250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1" t="s">
        <v>183</v>
      </c>
      <c r="AU341" s="251" t="s">
        <v>83</v>
      </c>
      <c r="AV341" s="14" t="s">
        <v>123</v>
      </c>
      <c r="AW341" s="14" t="s">
        <v>32</v>
      </c>
      <c r="AX341" s="14" t="s">
        <v>81</v>
      </c>
      <c r="AY341" s="251" t="s">
        <v>116</v>
      </c>
    </row>
    <row r="342" spans="1:65" s="2" customFormat="1" ht="16.5" customHeight="1">
      <c r="A342" s="37"/>
      <c r="B342" s="38"/>
      <c r="C342" s="253" t="s">
        <v>469</v>
      </c>
      <c r="D342" s="253" t="s">
        <v>470</v>
      </c>
      <c r="E342" s="254" t="s">
        <v>471</v>
      </c>
      <c r="F342" s="255" t="s">
        <v>472</v>
      </c>
      <c r="G342" s="256" t="s">
        <v>439</v>
      </c>
      <c r="H342" s="257">
        <v>152.456</v>
      </c>
      <c r="I342" s="258"/>
      <c r="J342" s="259">
        <f>ROUND(I342*H342,2)</f>
        <v>0</v>
      </c>
      <c r="K342" s="255" t="s">
        <v>179</v>
      </c>
      <c r="L342" s="260"/>
      <c r="M342" s="261" t="s">
        <v>1</v>
      </c>
      <c r="N342" s="262" t="s">
        <v>41</v>
      </c>
      <c r="O342" s="90"/>
      <c r="P342" s="219">
        <f>O342*H342</f>
        <v>0</v>
      </c>
      <c r="Q342" s="219">
        <v>0</v>
      </c>
      <c r="R342" s="219">
        <f>Q342*H342</f>
        <v>0</v>
      </c>
      <c r="S342" s="219">
        <v>0</v>
      </c>
      <c r="T342" s="220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221" t="s">
        <v>164</v>
      </c>
      <c r="AT342" s="221" t="s">
        <v>470</v>
      </c>
      <c r="AU342" s="221" t="s">
        <v>83</v>
      </c>
      <c r="AY342" s="16" t="s">
        <v>116</v>
      </c>
      <c r="BE342" s="222">
        <f>IF(N342="základní",J342,0)</f>
        <v>0</v>
      </c>
      <c r="BF342" s="222">
        <f>IF(N342="snížená",J342,0)</f>
        <v>0</v>
      </c>
      <c r="BG342" s="222">
        <f>IF(N342="zákl. přenesená",J342,0)</f>
        <v>0</v>
      </c>
      <c r="BH342" s="222">
        <f>IF(N342="sníž. přenesená",J342,0)</f>
        <v>0</v>
      </c>
      <c r="BI342" s="222">
        <f>IF(N342="nulová",J342,0)</f>
        <v>0</v>
      </c>
      <c r="BJ342" s="16" t="s">
        <v>81</v>
      </c>
      <c r="BK342" s="222">
        <f>ROUND(I342*H342,2)</f>
        <v>0</v>
      </c>
      <c r="BL342" s="16" t="s">
        <v>123</v>
      </c>
      <c r="BM342" s="221" t="s">
        <v>473</v>
      </c>
    </row>
    <row r="343" spans="1:47" s="2" customFormat="1" ht="12">
      <c r="A343" s="37"/>
      <c r="B343" s="38"/>
      <c r="C343" s="39"/>
      <c r="D343" s="223" t="s">
        <v>125</v>
      </c>
      <c r="E343" s="39"/>
      <c r="F343" s="224" t="s">
        <v>472</v>
      </c>
      <c r="G343" s="39"/>
      <c r="H343" s="39"/>
      <c r="I343" s="225"/>
      <c r="J343" s="39"/>
      <c r="K343" s="39"/>
      <c r="L343" s="43"/>
      <c r="M343" s="226"/>
      <c r="N343" s="227"/>
      <c r="O343" s="90"/>
      <c r="P343" s="90"/>
      <c r="Q343" s="90"/>
      <c r="R343" s="90"/>
      <c r="S343" s="90"/>
      <c r="T343" s="91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T343" s="16" t="s">
        <v>125</v>
      </c>
      <c r="AU343" s="16" t="s">
        <v>83</v>
      </c>
    </row>
    <row r="344" spans="1:51" s="13" customFormat="1" ht="12">
      <c r="A344" s="13"/>
      <c r="B344" s="230"/>
      <c r="C344" s="231"/>
      <c r="D344" s="223" t="s">
        <v>183</v>
      </c>
      <c r="E344" s="231"/>
      <c r="F344" s="233" t="s">
        <v>474</v>
      </c>
      <c r="G344" s="231"/>
      <c r="H344" s="234">
        <v>152.456</v>
      </c>
      <c r="I344" s="235"/>
      <c r="J344" s="231"/>
      <c r="K344" s="231"/>
      <c r="L344" s="236"/>
      <c r="M344" s="237"/>
      <c r="N344" s="238"/>
      <c r="O344" s="238"/>
      <c r="P344" s="238"/>
      <c r="Q344" s="238"/>
      <c r="R344" s="238"/>
      <c r="S344" s="238"/>
      <c r="T344" s="239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0" t="s">
        <v>183</v>
      </c>
      <c r="AU344" s="240" t="s">
        <v>83</v>
      </c>
      <c r="AV344" s="13" t="s">
        <v>83</v>
      </c>
      <c r="AW344" s="13" t="s">
        <v>4</v>
      </c>
      <c r="AX344" s="13" t="s">
        <v>81</v>
      </c>
      <c r="AY344" s="240" t="s">
        <v>116</v>
      </c>
    </row>
    <row r="345" spans="1:65" s="2" customFormat="1" ht="33" customHeight="1">
      <c r="A345" s="37"/>
      <c r="B345" s="38"/>
      <c r="C345" s="210" t="s">
        <v>475</v>
      </c>
      <c r="D345" s="210" t="s">
        <v>118</v>
      </c>
      <c r="E345" s="211" t="s">
        <v>476</v>
      </c>
      <c r="F345" s="212" t="s">
        <v>477</v>
      </c>
      <c r="G345" s="213" t="s">
        <v>121</v>
      </c>
      <c r="H345" s="214">
        <v>134</v>
      </c>
      <c r="I345" s="215"/>
      <c r="J345" s="216">
        <f>ROUND(I345*H345,2)</f>
        <v>0</v>
      </c>
      <c r="K345" s="212" t="s">
        <v>179</v>
      </c>
      <c r="L345" s="43"/>
      <c r="M345" s="217" t="s">
        <v>1</v>
      </c>
      <c r="N345" s="218" t="s">
        <v>41</v>
      </c>
      <c r="O345" s="90"/>
      <c r="P345" s="219">
        <f>O345*H345</f>
        <v>0</v>
      </c>
      <c r="Q345" s="219">
        <v>0</v>
      </c>
      <c r="R345" s="219">
        <f>Q345*H345</f>
        <v>0</v>
      </c>
      <c r="S345" s="219">
        <v>0</v>
      </c>
      <c r="T345" s="220">
        <f>S345*H345</f>
        <v>0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221" t="s">
        <v>123</v>
      </c>
      <c r="AT345" s="221" t="s">
        <v>118</v>
      </c>
      <c r="AU345" s="221" t="s">
        <v>83</v>
      </c>
      <c r="AY345" s="16" t="s">
        <v>116</v>
      </c>
      <c r="BE345" s="222">
        <f>IF(N345="základní",J345,0)</f>
        <v>0</v>
      </c>
      <c r="BF345" s="222">
        <f>IF(N345="snížená",J345,0)</f>
        <v>0</v>
      </c>
      <c r="BG345" s="222">
        <f>IF(N345="zákl. přenesená",J345,0)</f>
        <v>0</v>
      </c>
      <c r="BH345" s="222">
        <f>IF(N345="sníž. přenesená",J345,0)</f>
        <v>0</v>
      </c>
      <c r="BI345" s="222">
        <f>IF(N345="nulová",J345,0)</f>
        <v>0</v>
      </c>
      <c r="BJ345" s="16" t="s">
        <v>81</v>
      </c>
      <c r="BK345" s="222">
        <f>ROUND(I345*H345,2)</f>
        <v>0</v>
      </c>
      <c r="BL345" s="16" t="s">
        <v>123</v>
      </c>
      <c r="BM345" s="221" t="s">
        <v>478</v>
      </c>
    </row>
    <row r="346" spans="1:47" s="2" customFormat="1" ht="12">
      <c r="A346" s="37"/>
      <c r="B346" s="38"/>
      <c r="C346" s="39"/>
      <c r="D346" s="223" t="s">
        <v>125</v>
      </c>
      <c r="E346" s="39"/>
      <c r="F346" s="224" t="s">
        <v>479</v>
      </c>
      <c r="G346" s="39"/>
      <c r="H346" s="39"/>
      <c r="I346" s="225"/>
      <c r="J346" s="39"/>
      <c r="K346" s="39"/>
      <c r="L346" s="43"/>
      <c r="M346" s="226"/>
      <c r="N346" s="227"/>
      <c r="O346" s="90"/>
      <c r="P346" s="90"/>
      <c r="Q346" s="90"/>
      <c r="R346" s="90"/>
      <c r="S346" s="90"/>
      <c r="T346" s="91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T346" s="16" t="s">
        <v>125</v>
      </c>
      <c r="AU346" s="16" t="s">
        <v>83</v>
      </c>
    </row>
    <row r="347" spans="1:47" s="2" customFormat="1" ht="12">
      <c r="A347" s="37"/>
      <c r="B347" s="38"/>
      <c r="C347" s="39"/>
      <c r="D347" s="228" t="s">
        <v>127</v>
      </c>
      <c r="E347" s="39"/>
      <c r="F347" s="229" t="s">
        <v>480</v>
      </c>
      <c r="G347" s="39"/>
      <c r="H347" s="39"/>
      <c r="I347" s="225"/>
      <c r="J347" s="39"/>
      <c r="K347" s="39"/>
      <c r="L347" s="43"/>
      <c r="M347" s="226"/>
      <c r="N347" s="227"/>
      <c r="O347" s="90"/>
      <c r="P347" s="90"/>
      <c r="Q347" s="90"/>
      <c r="R347" s="90"/>
      <c r="S347" s="90"/>
      <c r="T347" s="91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T347" s="16" t="s">
        <v>127</v>
      </c>
      <c r="AU347" s="16" t="s">
        <v>83</v>
      </c>
    </row>
    <row r="348" spans="1:65" s="2" customFormat="1" ht="24.15" customHeight="1">
      <c r="A348" s="37"/>
      <c r="B348" s="38"/>
      <c r="C348" s="210" t="s">
        <v>481</v>
      </c>
      <c r="D348" s="210" t="s">
        <v>118</v>
      </c>
      <c r="E348" s="211" t="s">
        <v>482</v>
      </c>
      <c r="F348" s="212" t="s">
        <v>483</v>
      </c>
      <c r="G348" s="213" t="s">
        <v>121</v>
      </c>
      <c r="H348" s="214">
        <v>250</v>
      </c>
      <c r="I348" s="215"/>
      <c r="J348" s="216">
        <f>ROUND(I348*H348,2)</f>
        <v>0</v>
      </c>
      <c r="K348" s="212" t="s">
        <v>179</v>
      </c>
      <c r="L348" s="43"/>
      <c r="M348" s="217" t="s">
        <v>1</v>
      </c>
      <c r="N348" s="218" t="s">
        <v>41</v>
      </c>
      <c r="O348" s="90"/>
      <c r="P348" s="219">
        <f>O348*H348</f>
        <v>0</v>
      </c>
      <c r="Q348" s="219">
        <v>0</v>
      </c>
      <c r="R348" s="219">
        <f>Q348*H348</f>
        <v>0</v>
      </c>
      <c r="S348" s="219">
        <v>0</v>
      </c>
      <c r="T348" s="220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221" t="s">
        <v>123</v>
      </c>
      <c r="AT348" s="221" t="s">
        <v>118</v>
      </c>
      <c r="AU348" s="221" t="s">
        <v>83</v>
      </c>
      <c r="AY348" s="16" t="s">
        <v>116</v>
      </c>
      <c r="BE348" s="222">
        <f>IF(N348="základní",J348,0)</f>
        <v>0</v>
      </c>
      <c r="BF348" s="222">
        <f>IF(N348="snížená",J348,0)</f>
        <v>0</v>
      </c>
      <c r="BG348" s="222">
        <f>IF(N348="zákl. přenesená",J348,0)</f>
        <v>0</v>
      </c>
      <c r="BH348" s="222">
        <f>IF(N348="sníž. přenesená",J348,0)</f>
        <v>0</v>
      </c>
      <c r="BI348" s="222">
        <f>IF(N348="nulová",J348,0)</f>
        <v>0</v>
      </c>
      <c r="BJ348" s="16" t="s">
        <v>81</v>
      </c>
      <c r="BK348" s="222">
        <f>ROUND(I348*H348,2)</f>
        <v>0</v>
      </c>
      <c r="BL348" s="16" t="s">
        <v>123</v>
      </c>
      <c r="BM348" s="221" t="s">
        <v>484</v>
      </c>
    </row>
    <row r="349" spans="1:47" s="2" customFormat="1" ht="12">
      <c r="A349" s="37"/>
      <c r="B349" s="38"/>
      <c r="C349" s="39"/>
      <c r="D349" s="223" t="s">
        <v>125</v>
      </c>
      <c r="E349" s="39"/>
      <c r="F349" s="224" t="s">
        <v>485</v>
      </c>
      <c r="G349" s="39"/>
      <c r="H349" s="39"/>
      <c r="I349" s="225"/>
      <c r="J349" s="39"/>
      <c r="K349" s="39"/>
      <c r="L349" s="43"/>
      <c r="M349" s="226"/>
      <c r="N349" s="227"/>
      <c r="O349" s="90"/>
      <c r="P349" s="90"/>
      <c r="Q349" s="90"/>
      <c r="R349" s="90"/>
      <c r="S349" s="90"/>
      <c r="T349" s="91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T349" s="16" t="s">
        <v>125</v>
      </c>
      <c r="AU349" s="16" t="s">
        <v>83</v>
      </c>
    </row>
    <row r="350" spans="1:47" s="2" customFormat="1" ht="12">
      <c r="A350" s="37"/>
      <c r="B350" s="38"/>
      <c r="C350" s="39"/>
      <c r="D350" s="228" t="s">
        <v>127</v>
      </c>
      <c r="E350" s="39"/>
      <c r="F350" s="229" t="s">
        <v>486</v>
      </c>
      <c r="G350" s="39"/>
      <c r="H350" s="39"/>
      <c r="I350" s="225"/>
      <c r="J350" s="39"/>
      <c r="K350" s="39"/>
      <c r="L350" s="43"/>
      <c r="M350" s="226"/>
      <c r="N350" s="227"/>
      <c r="O350" s="90"/>
      <c r="P350" s="90"/>
      <c r="Q350" s="90"/>
      <c r="R350" s="90"/>
      <c r="S350" s="90"/>
      <c r="T350" s="91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T350" s="16" t="s">
        <v>127</v>
      </c>
      <c r="AU350" s="16" t="s">
        <v>83</v>
      </c>
    </row>
    <row r="351" spans="1:65" s="2" customFormat="1" ht="16.5" customHeight="1">
      <c r="A351" s="37"/>
      <c r="B351" s="38"/>
      <c r="C351" s="253" t="s">
        <v>487</v>
      </c>
      <c r="D351" s="253" t="s">
        <v>470</v>
      </c>
      <c r="E351" s="254" t="s">
        <v>488</v>
      </c>
      <c r="F351" s="255" t="s">
        <v>489</v>
      </c>
      <c r="G351" s="256" t="s">
        <v>490</v>
      </c>
      <c r="H351" s="257">
        <v>5</v>
      </c>
      <c r="I351" s="258"/>
      <c r="J351" s="259">
        <f>ROUND(I351*H351,2)</f>
        <v>0</v>
      </c>
      <c r="K351" s="255" t="s">
        <v>179</v>
      </c>
      <c r="L351" s="260"/>
      <c r="M351" s="261" t="s">
        <v>1</v>
      </c>
      <c r="N351" s="262" t="s">
        <v>41</v>
      </c>
      <c r="O351" s="90"/>
      <c r="P351" s="219">
        <f>O351*H351</f>
        <v>0</v>
      </c>
      <c r="Q351" s="219">
        <v>0.001</v>
      </c>
      <c r="R351" s="219">
        <f>Q351*H351</f>
        <v>0.005</v>
      </c>
      <c r="S351" s="219">
        <v>0</v>
      </c>
      <c r="T351" s="220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221" t="s">
        <v>164</v>
      </c>
      <c r="AT351" s="221" t="s">
        <v>470</v>
      </c>
      <c r="AU351" s="221" t="s">
        <v>83</v>
      </c>
      <c r="AY351" s="16" t="s">
        <v>116</v>
      </c>
      <c r="BE351" s="222">
        <f>IF(N351="základní",J351,0)</f>
        <v>0</v>
      </c>
      <c r="BF351" s="222">
        <f>IF(N351="snížená",J351,0)</f>
        <v>0</v>
      </c>
      <c r="BG351" s="222">
        <f>IF(N351="zákl. přenesená",J351,0)</f>
        <v>0</v>
      </c>
      <c r="BH351" s="222">
        <f>IF(N351="sníž. přenesená",J351,0)</f>
        <v>0</v>
      </c>
      <c r="BI351" s="222">
        <f>IF(N351="nulová",J351,0)</f>
        <v>0</v>
      </c>
      <c r="BJ351" s="16" t="s">
        <v>81</v>
      </c>
      <c r="BK351" s="222">
        <f>ROUND(I351*H351,2)</f>
        <v>0</v>
      </c>
      <c r="BL351" s="16" t="s">
        <v>123</v>
      </c>
      <c r="BM351" s="221" t="s">
        <v>491</v>
      </c>
    </row>
    <row r="352" spans="1:47" s="2" customFormat="1" ht="12">
      <c r="A352" s="37"/>
      <c r="B352" s="38"/>
      <c r="C352" s="39"/>
      <c r="D352" s="223" t="s">
        <v>125</v>
      </c>
      <c r="E352" s="39"/>
      <c r="F352" s="224" t="s">
        <v>489</v>
      </c>
      <c r="G352" s="39"/>
      <c r="H352" s="39"/>
      <c r="I352" s="225"/>
      <c r="J352" s="39"/>
      <c r="K352" s="39"/>
      <c r="L352" s="43"/>
      <c r="M352" s="226"/>
      <c r="N352" s="227"/>
      <c r="O352" s="90"/>
      <c r="P352" s="90"/>
      <c r="Q352" s="90"/>
      <c r="R352" s="90"/>
      <c r="S352" s="90"/>
      <c r="T352" s="91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T352" s="16" t="s">
        <v>125</v>
      </c>
      <c r="AU352" s="16" t="s">
        <v>83</v>
      </c>
    </row>
    <row r="353" spans="1:51" s="13" customFormat="1" ht="12">
      <c r="A353" s="13"/>
      <c r="B353" s="230"/>
      <c r="C353" s="231"/>
      <c r="D353" s="223" t="s">
        <v>183</v>
      </c>
      <c r="E353" s="231"/>
      <c r="F353" s="233" t="s">
        <v>492</v>
      </c>
      <c r="G353" s="231"/>
      <c r="H353" s="234">
        <v>5</v>
      </c>
      <c r="I353" s="235"/>
      <c r="J353" s="231"/>
      <c r="K353" s="231"/>
      <c r="L353" s="236"/>
      <c r="M353" s="237"/>
      <c r="N353" s="238"/>
      <c r="O353" s="238"/>
      <c r="P353" s="238"/>
      <c r="Q353" s="238"/>
      <c r="R353" s="238"/>
      <c r="S353" s="238"/>
      <c r="T353" s="239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0" t="s">
        <v>183</v>
      </c>
      <c r="AU353" s="240" t="s">
        <v>83</v>
      </c>
      <c r="AV353" s="13" t="s">
        <v>83</v>
      </c>
      <c r="AW353" s="13" t="s">
        <v>4</v>
      </c>
      <c r="AX353" s="13" t="s">
        <v>81</v>
      </c>
      <c r="AY353" s="240" t="s">
        <v>116</v>
      </c>
    </row>
    <row r="354" spans="1:65" s="2" customFormat="1" ht="24.15" customHeight="1">
      <c r="A354" s="37"/>
      <c r="B354" s="38"/>
      <c r="C354" s="210" t="s">
        <v>493</v>
      </c>
      <c r="D354" s="210" t="s">
        <v>118</v>
      </c>
      <c r="E354" s="211" t="s">
        <v>494</v>
      </c>
      <c r="F354" s="212" t="s">
        <v>495</v>
      </c>
      <c r="G354" s="213" t="s">
        <v>121</v>
      </c>
      <c r="H354" s="214">
        <v>250</v>
      </c>
      <c r="I354" s="215"/>
      <c r="J354" s="216">
        <f>ROUND(I354*H354,2)</f>
        <v>0</v>
      </c>
      <c r="K354" s="212" t="s">
        <v>179</v>
      </c>
      <c r="L354" s="43"/>
      <c r="M354" s="217" t="s">
        <v>1</v>
      </c>
      <c r="N354" s="218" t="s">
        <v>41</v>
      </c>
      <c r="O354" s="90"/>
      <c r="P354" s="219">
        <f>O354*H354</f>
        <v>0</v>
      </c>
      <c r="Q354" s="219">
        <v>0</v>
      </c>
      <c r="R354" s="219">
        <f>Q354*H354</f>
        <v>0</v>
      </c>
      <c r="S354" s="219">
        <v>0</v>
      </c>
      <c r="T354" s="220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221" t="s">
        <v>123</v>
      </c>
      <c r="AT354" s="221" t="s">
        <v>118</v>
      </c>
      <c r="AU354" s="221" t="s">
        <v>83</v>
      </c>
      <c r="AY354" s="16" t="s">
        <v>116</v>
      </c>
      <c r="BE354" s="222">
        <f>IF(N354="základní",J354,0)</f>
        <v>0</v>
      </c>
      <c r="BF354" s="222">
        <f>IF(N354="snížená",J354,0)</f>
        <v>0</v>
      </c>
      <c r="BG354" s="222">
        <f>IF(N354="zákl. přenesená",J354,0)</f>
        <v>0</v>
      </c>
      <c r="BH354" s="222">
        <f>IF(N354="sníž. přenesená",J354,0)</f>
        <v>0</v>
      </c>
      <c r="BI354" s="222">
        <f>IF(N354="nulová",J354,0)</f>
        <v>0</v>
      </c>
      <c r="BJ354" s="16" t="s">
        <v>81</v>
      </c>
      <c r="BK354" s="222">
        <f>ROUND(I354*H354,2)</f>
        <v>0</v>
      </c>
      <c r="BL354" s="16" t="s">
        <v>123</v>
      </c>
      <c r="BM354" s="221" t="s">
        <v>496</v>
      </c>
    </row>
    <row r="355" spans="1:47" s="2" customFormat="1" ht="12">
      <c r="A355" s="37"/>
      <c r="B355" s="38"/>
      <c r="C355" s="39"/>
      <c r="D355" s="223" t="s">
        <v>125</v>
      </c>
      <c r="E355" s="39"/>
      <c r="F355" s="224" t="s">
        <v>497</v>
      </c>
      <c r="G355" s="39"/>
      <c r="H355" s="39"/>
      <c r="I355" s="225"/>
      <c r="J355" s="39"/>
      <c r="K355" s="39"/>
      <c r="L355" s="43"/>
      <c r="M355" s="226"/>
      <c r="N355" s="227"/>
      <c r="O355" s="90"/>
      <c r="P355" s="90"/>
      <c r="Q355" s="90"/>
      <c r="R355" s="90"/>
      <c r="S355" s="90"/>
      <c r="T355" s="91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T355" s="16" t="s">
        <v>125</v>
      </c>
      <c r="AU355" s="16" t="s">
        <v>83</v>
      </c>
    </row>
    <row r="356" spans="1:47" s="2" customFormat="1" ht="12">
      <c r="A356" s="37"/>
      <c r="B356" s="38"/>
      <c r="C356" s="39"/>
      <c r="D356" s="228" t="s">
        <v>127</v>
      </c>
      <c r="E356" s="39"/>
      <c r="F356" s="229" t="s">
        <v>498</v>
      </c>
      <c r="G356" s="39"/>
      <c r="H356" s="39"/>
      <c r="I356" s="225"/>
      <c r="J356" s="39"/>
      <c r="K356" s="39"/>
      <c r="L356" s="43"/>
      <c r="M356" s="226"/>
      <c r="N356" s="227"/>
      <c r="O356" s="90"/>
      <c r="P356" s="90"/>
      <c r="Q356" s="90"/>
      <c r="R356" s="90"/>
      <c r="S356" s="90"/>
      <c r="T356" s="91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T356" s="16" t="s">
        <v>127</v>
      </c>
      <c r="AU356" s="16" t="s">
        <v>83</v>
      </c>
    </row>
    <row r="357" spans="1:65" s="2" customFormat="1" ht="24.15" customHeight="1">
      <c r="A357" s="37"/>
      <c r="B357" s="38"/>
      <c r="C357" s="210" t="s">
        <v>499</v>
      </c>
      <c r="D357" s="210" t="s">
        <v>118</v>
      </c>
      <c r="E357" s="211" t="s">
        <v>500</v>
      </c>
      <c r="F357" s="212" t="s">
        <v>501</v>
      </c>
      <c r="G357" s="213" t="s">
        <v>121</v>
      </c>
      <c r="H357" s="214">
        <v>66</v>
      </c>
      <c r="I357" s="215"/>
      <c r="J357" s="216">
        <f>ROUND(I357*H357,2)</f>
        <v>0</v>
      </c>
      <c r="K357" s="212" t="s">
        <v>179</v>
      </c>
      <c r="L357" s="43"/>
      <c r="M357" s="217" t="s">
        <v>1</v>
      </c>
      <c r="N357" s="218" t="s">
        <v>41</v>
      </c>
      <c r="O357" s="90"/>
      <c r="P357" s="219">
        <f>O357*H357</f>
        <v>0</v>
      </c>
      <c r="Q357" s="219">
        <v>0</v>
      </c>
      <c r="R357" s="219">
        <f>Q357*H357</f>
        <v>0</v>
      </c>
      <c r="S357" s="219">
        <v>0</v>
      </c>
      <c r="T357" s="220">
        <f>S357*H357</f>
        <v>0</v>
      </c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R357" s="221" t="s">
        <v>123</v>
      </c>
      <c r="AT357" s="221" t="s">
        <v>118</v>
      </c>
      <c r="AU357" s="221" t="s">
        <v>83</v>
      </c>
      <c r="AY357" s="16" t="s">
        <v>116</v>
      </c>
      <c r="BE357" s="222">
        <f>IF(N357="základní",J357,0)</f>
        <v>0</v>
      </c>
      <c r="BF357" s="222">
        <f>IF(N357="snížená",J357,0)</f>
        <v>0</v>
      </c>
      <c r="BG357" s="222">
        <f>IF(N357="zákl. přenesená",J357,0)</f>
        <v>0</v>
      </c>
      <c r="BH357" s="222">
        <f>IF(N357="sníž. přenesená",J357,0)</f>
        <v>0</v>
      </c>
      <c r="BI357" s="222">
        <f>IF(N357="nulová",J357,0)</f>
        <v>0</v>
      </c>
      <c r="BJ357" s="16" t="s">
        <v>81</v>
      </c>
      <c r="BK357" s="222">
        <f>ROUND(I357*H357,2)</f>
        <v>0</v>
      </c>
      <c r="BL357" s="16" t="s">
        <v>123</v>
      </c>
      <c r="BM357" s="221" t="s">
        <v>502</v>
      </c>
    </row>
    <row r="358" spans="1:47" s="2" customFormat="1" ht="12">
      <c r="A358" s="37"/>
      <c r="B358" s="38"/>
      <c r="C358" s="39"/>
      <c r="D358" s="223" t="s">
        <v>125</v>
      </c>
      <c r="E358" s="39"/>
      <c r="F358" s="224" t="s">
        <v>503</v>
      </c>
      <c r="G358" s="39"/>
      <c r="H358" s="39"/>
      <c r="I358" s="225"/>
      <c r="J358" s="39"/>
      <c r="K358" s="39"/>
      <c r="L358" s="43"/>
      <c r="M358" s="226"/>
      <c r="N358" s="227"/>
      <c r="O358" s="90"/>
      <c r="P358" s="90"/>
      <c r="Q358" s="90"/>
      <c r="R358" s="90"/>
      <c r="S358" s="90"/>
      <c r="T358" s="91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T358" s="16" t="s">
        <v>125</v>
      </c>
      <c r="AU358" s="16" t="s">
        <v>83</v>
      </c>
    </row>
    <row r="359" spans="1:47" s="2" customFormat="1" ht="12">
      <c r="A359" s="37"/>
      <c r="B359" s="38"/>
      <c r="C359" s="39"/>
      <c r="D359" s="228" t="s">
        <v>127</v>
      </c>
      <c r="E359" s="39"/>
      <c r="F359" s="229" t="s">
        <v>504</v>
      </c>
      <c r="G359" s="39"/>
      <c r="H359" s="39"/>
      <c r="I359" s="225"/>
      <c r="J359" s="39"/>
      <c r="K359" s="39"/>
      <c r="L359" s="43"/>
      <c r="M359" s="226"/>
      <c r="N359" s="227"/>
      <c r="O359" s="90"/>
      <c r="P359" s="90"/>
      <c r="Q359" s="90"/>
      <c r="R359" s="90"/>
      <c r="S359" s="90"/>
      <c r="T359" s="91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T359" s="16" t="s">
        <v>127</v>
      </c>
      <c r="AU359" s="16" t="s">
        <v>83</v>
      </c>
    </row>
    <row r="360" spans="1:63" s="12" customFormat="1" ht="22.8" customHeight="1">
      <c r="A360" s="12"/>
      <c r="B360" s="194"/>
      <c r="C360" s="195"/>
      <c r="D360" s="196" t="s">
        <v>75</v>
      </c>
      <c r="E360" s="208" t="s">
        <v>123</v>
      </c>
      <c r="F360" s="208" t="s">
        <v>505</v>
      </c>
      <c r="G360" s="195"/>
      <c r="H360" s="195"/>
      <c r="I360" s="198"/>
      <c r="J360" s="209">
        <f>BK360</f>
        <v>0</v>
      </c>
      <c r="K360" s="195"/>
      <c r="L360" s="200"/>
      <c r="M360" s="201"/>
      <c r="N360" s="202"/>
      <c r="O360" s="202"/>
      <c r="P360" s="203">
        <f>SUM(P361:P368)</f>
        <v>0</v>
      </c>
      <c r="Q360" s="202"/>
      <c r="R360" s="203">
        <f>SUM(R361:R368)</f>
        <v>0.8832</v>
      </c>
      <c r="S360" s="202"/>
      <c r="T360" s="204">
        <f>SUM(T361:T368)</f>
        <v>0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205" t="s">
        <v>81</v>
      </c>
      <c r="AT360" s="206" t="s">
        <v>75</v>
      </c>
      <c r="AU360" s="206" t="s">
        <v>81</v>
      </c>
      <c r="AY360" s="205" t="s">
        <v>116</v>
      </c>
      <c r="BK360" s="207">
        <f>SUM(BK361:BK368)</f>
        <v>0</v>
      </c>
    </row>
    <row r="361" spans="1:65" s="2" customFormat="1" ht="24.15" customHeight="1">
      <c r="A361" s="37"/>
      <c r="B361" s="38"/>
      <c r="C361" s="210" t="s">
        <v>506</v>
      </c>
      <c r="D361" s="210" t="s">
        <v>118</v>
      </c>
      <c r="E361" s="211" t="s">
        <v>507</v>
      </c>
      <c r="F361" s="212" t="s">
        <v>508</v>
      </c>
      <c r="G361" s="213" t="s">
        <v>261</v>
      </c>
      <c r="H361" s="214">
        <v>15.3</v>
      </c>
      <c r="I361" s="215"/>
      <c r="J361" s="216">
        <f>ROUND(I361*H361,2)</f>
        <v>0</v>
      </c>
      <c r="K361" s="212" t="s">
        <v>179</v>
      </c>
      <c r="L361" s="43"/>
      <c r="M361" s="217" t="s">
        <v>1</v>
      </c>
      <c r="N361" s="218" t="s">
        <v>41</v>
      </c>
      <c r="O361" s="90"/>
      <c r="P361" s="219">
        <f>O361*H361</f>
        <v>0</v>
      </c>
      <c r="Q361" s="219">
        <v>0</v>
      </c>
      <c r="R361" s="219">
        <f>Q361*H361</f>
        <v>0</v>
      </c>
      <c r="S361" s="219">
        <v>0</v>
      </c>
      <c r="T361" s="220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221" t="s">
        <v>123</v>
      </c>
      <c r="AT361" s="221" t="s">
        <v>118</v>
      </c>
      <c r="AU361" s="221" t="s">
        <v>83</v>
      </c>
      <c r="AY361" s="16" t="s">
        <v>116</v>
      </c>
      <c r="BE361" s="222">
        <f>IF(N361="základní",J361,0)</f>
        <v>0</v>
      </c>
      <c r="BF361" s="222">
        <f>IF(N361="snížená",J361,0)</f>
        <v>0</v>
      </c>
      <c r="BG361" s="222">
        <f>IF(N361="zákl. přenesená",J361,0)</f>
        <v>0</v>
      </c>
      <c r="BH361" s="222">
        <f>IF(N361="sníž. přenesená",J361,0)</f>
        <v>0</v>
      </c>
      <c r="BI361" s="222">
        <f>IF(N361="nulová",J361,0)</f>
        <v>0</v>
      </c>
      <c r="BJ361" s="16" t="s">
        <v>81</v>
      </c>
      <c r="BK361" s="222">
        <f>ROUND(I361*H361,2)</f>
        <v>0</v>
      </c>
      <c r="BL361" s="16" t="s">
        <v>123</v>
      </c>
      <c r="BM361" s="221" t="s">
        <v>509</v>
      </c>
    </row>
    <row r="362" spans="1:47" s="2" customFormat="1" ht="12">
      <c r="A362" s="37"/>
      <c r="B362" s="38"/>
      <c r="C362" s="39"/>
      <c r="D362" s="223" t="s">
        <v>125</v>
      </c>
      <c r="E362" s="39"/>
      <c r="F362" s="224" t="s">
        <v>510</v>
      </c>
      <c r="G362" s="39"/>
      <c r="H362" s="39"/>
      <c r="I362" s="225"/>
      <c r="J362" s="39"/>
      <c r="K362" s="39"/>
      <c r="L362" s="43"/>
      <c r="M362" s="226"/>
      <c r="N362" s="227"/>
      <c r="O362" s="90"/>
      <c r="P362" s="90"/>
      <c r="Q362" s="90"/>
      <c r="R362" s="90"/>
      <c r="S362" s="90"/>
      <c r="T362" s="91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T362" s="16" t="s">
        <v>125</v>
      </c>
      <c r="AU362" s="16" t="s">
        <v>83</v>
      </c>
    </row>
    <row r="363" spans="1:47" s="2" customFormat="1" ht="12">
      <c r="A363" s="37"/>
      <c r="B363" s="38"/>
      <c r="C363" s="39"/>
      <c r="D363" s="228" t="s">
        <v>127</v>
      </c>
      <c r="E363" s="39"/>
      <c r="F363" s="229" t="s">
        <v>511</v>
      </c>
      <c r="G363" s="39"/>
      <c r="H363" s="39"/>
      <c r="I363" s="225"/>
      <c r="J363" s="39"/>
      <c r="K363" s="39"/>
      <c r="L363" s="43"/>
      <c r="M363" s="226"/>
      <c r="N363" s="227"/>
      <c r="O363" s="90"/>
      <c r="P363" s="90"/>
      <c r="Q363" s="90"/>
      <c r="R363" s="90"/>
      <c r="S363" s="90"/>
      <c r="T363" s="91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T363" s="16" t="s">
        <v>127</v>
      </c>
      <c r="AU363" s="16" t="s">
        <v>83</v>
      </c>
    </row>
    <row r="364" spans="1:47" s="2" customFormat="1" ht="12">
      <c r="A364" s="37"/>
      <c r="B364" s="38"/>
      <c r="C364" s="39"/>
      <c r="D364" s="223" t="s">
        <v>295</v>
      </c>
      <c r="E364" s="39"/>
      <c r="F364" s="252" t="s">
        <v>512</v>
      </c>
      <c r="G364" s="39"/>
      <c r="H364" s="39"/>
      <c r="I364" s="225"/>
      <c r="J364" s="39"/>
      <c r="K364" s="39"/>
      <c r="L364" s="43"/>
      <c r="M364" s="226"/>
      <c r="N364" s="227"/>
      <c r="O364" s="90"/>
      <c r="P364" s="90"/>
      <c r="Q364" s="90"/>
      <c r="R364" s="90"/>
      <c r="S364" s="90"/>
      <c r="T364" s="91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T364" s="16" t="s">
        <v>295</v>
      </c>
      <c r="AU364" s="16" t="s">
        <v>83</v>
      </c>
    </row>
    <row r="365" spans="1:51" s="13" customFormat="1" ht="12">
      <c r="A365" s="13"/>
      <c r="B365" s="230"/>
      <c r="C365" s="231"/>
      <c r="D365" s="223" t="s">
        <v>183</v>
      </c>
      <c r="E365" s="232" t="s">
        <v>1</v>
      </c>
      <c r="F365" s="233" t="s">
        <v>513</v>
      </c>
      <c r="G365" s="231"/>
      <c r="H365" s="234">
        <v>15.3</v>
      </c>
      <c r="I365" s="235"/>
      <c r="J365" s="231"/>
      <c r="K365" s="231"/>
      <c r="L365" s="236"/>
      <c r="M365" s="237"/>
      <c r="N365" s="238"/>
      <c r="O365" s="238"/>
      <c r="P365" s="238"/>
      <c r="Q365" s="238"/>
      <c r="R365" s="238"/>
      <c r="S365" s="238"/>
      <c r="T365" s="239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0" t="s">
        <v>183</v>
      </c>
      <c r="AU365" s="240" t="s">
        <v>83</v>
      </c>
      <c r="AV365" s="13" t="s">
        <v>83</v>
      </c>
      <c r="AW365" s="13" t="s">
        <v>32</v>
      </c>
      <c r="AX365" s="13" t="s">
        <v>81</v>
      </c>
      <c r="AY365" s="240" t="s">
        <v>116</v>
      </c>
    </row>
    <row r="366" spans="1:65" s="2" customFormat="1" ht="24.15" customHeight="1">
      <c r="A366" s="37"/>
      <c r="B366" s="38"/>
      <c r="C366" s="210" t="s">
        <v>514</v>
      </c>
      <c r="D366" s="210" t="s">
        <v>118</v>
      </c>
      <c r="E366" s="211" t="s">
        <v>515</v>
      </c>
      <c r="F366" s="212" t="s">
        <v>516</v>
      </c>
      <c r="G366" s="213" t="s">
        <v>131</v>
      </c>
      <c r="H366" s="214">
        <v>5</v>
      </c>
      <c r="I366" s="215"/>
      <c r="J366" s="216">
        <f>ROUND(I366*H366,2)</f>
        <v>0</v>
      </c>
      <c r="K366" s="212" t="s">
        <v>179</v>
      </c>
      <c r="L366" s="43"/>
      <c r="M366" s="217" t="s">
        <v>1</v>
      </c>
      <c r="N366" s="218" t="s">
        <v>41</v>
      </c>
      <c r="O366" s="90"/>
      <c r="P366" s="219">
        <f>O366*H366</f>
        <v>0</v>
      </c>
      <c r="Q366" s="219">
        <v>0.17664</v>
      </c>
      <c r="R366" s="219">
        <f>Q366*H366</f>
        <v>0.8832</v>
      </c>
      <c r="S366" s="219">
        <v>0</v>
      </c>
      <c r="T366" s="220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221" t="s">
        <v>123</v>
      </c>
      <c r="AT366" s="221" t="s">
        <v>118</v>
      </c>
      <c r="AU366" s="221" t="s">
        <v>83</v>
      </c>
      <c r="AY366" s="16" t="s">
        <v>116</v>
      </c>
      <c r="BE366" s="222">
        <f>IF(N366="základní",J366,0)</f>
        <v>0</v>
      </c>
      <c r="BF366" s="222">
        <f>IF(N366="snížená",J366,0)</f>
        <v>0</v>
      </c>
      <c r="BG366" s="222">
        <f>IF(N366="zákl. přenesená",J366,0)</f>
        <v>0</v>
      </c>
      <c r="BH366" s="222">
        <f>IF(N366="sníž. přenesená",J366,0)</f>
        <v>0</v>
      </c>
      <c r="BI366" s="222">
        <f>IF(N366="nulová",J366,0)</f>
        <v>0</v>
      </c>
      <c r="BJ366" s="16" t="s">
        <v>81</v>
      </c>
      <c r="BK366" s="222">
        <f>ROUND(I366*H366,2)</f>
        <v>0</v>
      </c>
      <c r="BL366" s="16" t="s">
        <v>123</v>
      </c>
      <c r="BM366" s="221" t="s">
        <v>517</v>
      </c>
    </row>
    <row r="367" spans="1:47" s="2" customFormat="1" ht="12">
      <c r="A367" s="37"/>
      <c r="B367" s="38"/>
      <c r="C367" s="39"/>
      <c r="D367" s="223" t="s">
        <v>125</v>
      </c>
      <c r="E367" s="39"/>
      <c r="F367" s="224" t="s">
        <v>518</v>
      </c>
      <c r="G367" s="39"/>
      <c r="H367" s="39"/>
      <c r="I367" s="225"/>
      <c r="J367" s="39"/>
      <c r="K367" s="39"/>
      <c r="L367" s="43"/>
      <c r="M367" s="226"/>
      <c r="N367" s="227"/>
      <c r="O367" s="90"/>
      <c r="P367" s="90"/>
      <c r="Q367" s="90"/>
      <c r="R367" s="90"/>
      <c r="S367" s="90"/>
      <c r="T367" s="91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T367" s="16" t="s">
        <v>125</v>
      </c>
      <c r="AU367" s="16" t="s">
        <v>83</v>
      </c>
    </row>
    <row r="368" spans="1:47" s="2" customFormat="1" ht="12">
      <c r="A368" s="37"/>
      <c r="B368" s="38"/>
      <c r="C368" s="39"/>
      <c r="D368" s="228" t="s">
        <v>127</v>
      </c>
      <c r="E368" s="39"/>
      <c r="F368" s="229" t="s">
        <v>519</v>
      </c>
      <c r="G368" s="39"/>
      <c r="H368" s="39"/>
      <c r="I368" s="225"/>
      <c r="J368" s="39"/>
      <c r="K368" s="39"/>
      <c r="L368" s="43"/>
      <c r="M368" s="226"/>
      <c r="N368" s="227"/>
      <c r="O368" s="90"/>
      <c r="P368" s="90"/>
      <c r="Q368" s="90"/>
      <c r="R368" s="90"/>
      <c r="S368" s="90"/>
      <c r="T368" s="91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T368" s="16" t="s">
        <v>127</v>
      </c>
      <c r="AU368" s="16" t="s">
        <v>83</v>
      </c>
    </row>
    <row r="369" spans="1:63" s="12" customFormat="1" ht="22.8" customHeight="1">
      <c r="A369" s="12"/>
      <c r="B369" s="194"/>
      <c r="C369" s="195"/>
      <c r="D369" s="196" t="s">
        <v>75</v>
      </c>
      <c r="E369" s="208" t="s">
        <v>146</v>
      </c>
      <c r="F369" s="208" t="s">
        <v>520</v>
      </c>
      <c r="G369" s="195"/>
      <c r="H369" s="195"/>
      <c r="I369" s="198"/>
      <c r="J369" s="209">
        <f>BK369</f>
        <v>0</v>
      </c>
      <c r="K369" s="195"/>
      <c r="L369" s="200"/>
      <c r="M369" s="201"/>
      <c r="N369" s="202"/>
      <c r="O369" s="202"/>
      <c r="P369" s="203">
        <f>SUM(P370:P382)</f>
        <v>0</v>
      </c>
      <c r="Q369" s="202"/>
      <c r="R369" s="203">
        <f>SUM(R370:R382)</f>
        <v>50.67216</v>
      </c>
      <c r="S369" s="202"/>
      <c r="T369" s="204">
        <f>SUM(T370:T382)</f>
        <v>0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205" t="s">
        <v>81</v>
      </c>
      <c r="AT369" s="206" t="s">
        <v>75</v>
      </c>
      <c r="AU369" s="206" t="s">
        <v>81</v>
      </c>
      <c r="AY369" s="205" t="s">
        <v>116</v>
      </c>
      <c r="BK369" s="207">
        <f>SUM(BK370:BK382)</f>
        <v>0</v>
      </c>
    </row>
    <row r="370" spans="1:65" s="2" customFormat="1" ht="24.15" customHeight="1">
      <c r="A370" s="37"/>
      <c r="B370" s="38"/>
      <c r="C370" s="210" t="s">
        <v>521</v>
      </c>
      <c r="D370" s="210" t="s">
        <v>118</v>
      </c>
      <c r="E370" s="211" t="s">
        <v>522</v>
      </c>
      <c r="F370" s="212" t="s">
        <v>523</v>
      </c>
      <c r="G370" s="213" t="s">
        <v>121</v>
      </c>
      <c r="H370" s="214">
        <v>66</v>
      </c>
      <c r="I370" s="215"/>
      <c r="J370" s="216">
        <f>ROUND(I370*H370,2)</f>
        <v>0</v>
      </c>
      <c r="K370" s="212" t="s">
        <v>179</v>
      </c>
      <c r="L370" s="43"/>
      <c r="M370" s="217" t="s">
        <v>1</v>
      </c>
      <c r="N370" s="218" t="s">
        <v>41</v>
      </c>
      <c r="O370" s="90"/>
      <c r="P370" s="219">
        <f>O370*H370</f>
        <v>0</v>
      </c>
      <c r="Q370" s="219">
        <v>0.46</v>
      </c>
      <c r="R370" s="219">
        <f>Q370*H370</f>
        <v>30.360000000000003</v>
      </c>
      <c r="S370" s="219">
        <v>0</v>
      </c>
      <c r="T370" s="220">
        <f>S370*H370</f>
        <v>0</v>
      </c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R370" s="221" t="s">
        <v>123</v>
      </c>
      <c r="AT370" s="221" t="s">
        <v>118</v>
      </c>
      <c r="AU370" s="221" t="s">
        <v>83</v>
      </c>
      <c r="AY370" s="16" t="s">
        <v>116</v>
      </c>
      <c r="BE370" s="222">
        <f>IF(N370="základní",J370,0)</f>
        <v>0</v>
      </c>
      <c r="BF370" s="222">
        <f>IF(N370="snížená",J370,0)</f>
        <v>0</v>
      </c>
      <c r="BG370" s="222">
        <f>IF(N370="zákl. přenesená",J370,0)</f>
        <v>0</v>
      </c>
      <c r="BH370" s="222">
        <f>IF(N370="sníž. přenesená",J370,0)</f>
        <v>0</v>
      </c>
      <c r="BI370" s="222">
        <f>IF(N370="nulová",J370,0)</f>
        <v>0</v>
      </c>
      <c r="BJ370" s="16" t="s">
        <v>81</v>
      </c>
      <c r="BK370" s="222">
        <f>ROUND(I370*H370,2)</f>
        <v>0</v>
      </c>
      <c r="BL370" s="16" t="s">
        <v>123</v>
      </c>
      <c r="BM370" s="221" t="s">
        <v>524</v>
      </c>
    </row>
    <row r="371" spans="1:47" s="2" customFormat="1" ht="12">
      <c r="A371" s="37"/>
      <c r="B371" s="38"/>
      <c r="C371" s="39"/>
      <c r="D371" s="223" t="s">
        <v>125</v>
      </c>
      <c r="E371" s="39"/>
      <c r="F371" s="224" t="s">
        <v>525</v>
      </c>
      <c r="G371" s="39"/>
      <c r="H371" s="39"/>
      <c r="I371" s="225"/>
      <c r="J371" s="39"/>
      <c r="K371" s="39"/>
      <c r="L371" s="43"/>
      <c r="M371" s="226"/>
      <c r="N371" s="227"/>
      <c r="O371" s="90"/>
      <c r="P371" s="90"/>
      <c r="Q371" s="90"/>
      <c r="R371" s="90"/>
      <c r="S371" s="90"/>
      <c r="T371" s="91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T371" s="16" t="s">
        <v>125</v>
      </c>
      <c r="AU371" s="16" t="s">
        <v>83</v>
      </c>
    </row>
    <row r="372" spans="1:47" s="2" customFormat="1" ht="12">
      <c r="A372" s="37"/>
      <c r="B372" s="38"/>
      <c r="C372" s="39"/>
      <c r="D372" s="228" t="s">
        <v>127</v>
      </c>
      <c r="E372" s="39"/>
      <c r="F372" s="229" t="s">
        <v>526</v>
      </c>
      <c r="G372" s="39"/>
      <c r="H372" s="39"/>
      <c r="I372" s="225"/>
      <c r="J372" s="39"/>
      <c r="K372" s="39"/>
      <c r="L372" s="43"/>
      <c r="M372" s="226"/>
      <c r="N372" s="227"/>
      <c r="O372" s="90"/>
      <c r="P372" s="90"/>
      <c r="Q372" s="90"/>
      <c r="R372" s="90"/>
      <c r="S372" s="90"/>
      <c r="T372" s="91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T372" s="16" t="s">
        <v>127</v>
      </c>
      <c r="AU372" s="16" t="s">
        <v>83</v>
      </c>
    </row>
    <row r="373" spans="1:65" s="2" customFormat="1" ht="37.8" customHeight="1">
      <c r="A373" s="37"/>
      <c r="B373" s="38"/>
      <c r="C373" s="210" t="s">
        <v>527</v>
      </c>
      <c r="D373" s="210" t="s">
        <v>118</v>
      </c>
      <c r="E373" s="211" t="s">
        <v>528</v>
      </c>
      <c r="F373" s="212" t="s">
        <v>529</v>
      </c>
      <c r="G373" s="213" t="s">
        <v>121</v>
      </c>
      <c r="H373" s="214">
        <v>36</v>
      </c>
      <c r="I373" s="215"/>
      <c r="J373" s="216">
        <f>ROUND(I373*H373,2)</f>
        <v>0</v>
      </c>
      <c r="K373" s="212" t="s">
        <v>179</v>
      </c>
      <c r="L373" s="43"/>
      <c r="M373" s="217" t="s">
        <v>1</v>
      </c>
      <c r="N373" s="218" t="s">
        <v>41</v>
      </c>
      <c r="O373" s="90"/>
      <c r="P373" s="219">
        <f>O373*H373</f>
        <v>0</v>
      </c>
      <c r="Q373" s="219">
        <v>0.26376</v>
      </c>
      <c r="R373" s="219">
        <f>Q373*H373</f>
        <v>9.49536</v>
      </c>
      <c r="S373" s="219">
        <v>0</v>
      </c>
      <c r="T373" s="220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221" t="s">
        <v>123</v>
      </c>
      <c r="AT373" s="221" t="s">
        <v>118</v>
      </c>
      <c r="AU373" s="221" t="s">
        <v>83</v>
      </c>
      <c r="AY373" s="16" t="s">
        <v>116</v>
      </c>
      <c r="BE373" s="222">
        <f>IF(N373="základní",J373,0)</f>
        <v>0</v>
      </c>
      <c r="BF373" s="222">
        <f>IF(N373="snížená",J373,0)</f>
        <v>0</v>
      </c>
      <c r="BG373" s="222">
        <f>IF(N373="zákl. přenesená",J373,0)</f>
        <v>0</v>
      </c>
      <c r="BH373" s="222">
        <f>IF(N373="sníž. přenesená",J373,0)</f>
        <v>0</v>
      </c>
      <c r="BI373" s="222">
        <f>IF(N373="nulová",J373,0)</f>
        <v>0</v>
      </c>
      <c r="BJ373" s="16" t="s">
        <v>81</v>
      </c>
      <c r="BK373" s="222">
        <f>ROUND(I373*H373,2)</f>
        <v>0</v>
      </c>
      <c r="BL373" s="16" t="s">
        <v>123</v>
      </c>
      <c r="BM373" s="221" t="s">
        <v>530</v>
      </c>
    </row>
    <row r="374" spans="1:47" s="2" customFormat="1" ht="12">
      <c r="A374" s="37"/>
      <c r="B374" s="38"/>
      <c r="C374" s="39"/>
      <c r="D374" s="223" t="s">
        <v>125</v>
      </c>
      <c r="E374" s="39"/>
      <c r="F374" s="224" t="s">
        <v>531</v>
      </c>
      <c r="G374" s="39"/>
      <c r="H374" s="39"/>
      <c r="I374" s="225"/>
      <c r="J374" s="39"/>
      <c r="K374" s="39"/>
      <c r="L374" s="43"/>
      <c r="M374" s="226"/>
      <c r="N374" s="227"/>
      <c r="O374" s="90"/>
      <c r="P374" s="90"/>
      <c r="Q374" s="90"/>
      <c r="R374" s="90"/>
      <c r="S374" s="90"/>
      <c r="T374" s="91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T374" s="16" t="s">
        <v>125</v>
      </c>
      <c r="AU374" s="16" t="s">
        <v>83</v>
      </c>
    </row>
    <row r="375" spans="1:47" s="2" customFormat="1" ht="12">
      <c r="A375" s="37"/>
      <c r="B375" s="38"/>
      <c r="C375" s="39"/>
      <c r="D375" s="228" t="s">
        <v>127</v>
      </c>
      <c r="E375" s="39"/>
      <c r="F375" s="229" t="s">
        <v>532</v>
      </c>
      <c r="G375" s="39"/>
      <c r="H375" s="39"/>
      <c r="I375" s="225"/>
      <c r="J375" s="39"/>
      <c r="K375" s="39"/>
      <c r="L375" s="43"/>
      <c r="M375" s="226"/>
      <c r="N375" s="227"/>
      <c r="O375" s="90"/>
      <c r="P375" s="90"/>
      <c r="Q375" s="90"/>
      <c r="R375" s="90"/>
      <c r="S375" s="90"/>
      <c r="T375" s="91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T375" s="16" t="s">
        <v>127</v>
      </c>
      <c r="AU375" s="16" t="s">
        <v>83</v>
      </c>
    </row>
    <row r="376" spans="1:51" s="13" customFormat="1" ht="12">
      <c r="A376" s="13"/>
      <c r="B376" s="230"/>
      <c r="C376" s="231"/>
      <c r="D376" s="223" t="s">
        <v>183</v>
      </c>
      <c r="E376" s="232" t="s">
        <v>1</v>
      </c>
      <c r="F376" s="233" t="s">
        <v>354</v>
      </c>
      <c r="G376" s="231"/>
      <c r="H376" s="234">
        <v>36</v>
      </c>
      <c r="I376" s="235"/>
      <c r="J376" s="231"/>
      <c r="K376" s="231"/>
      <c r="L376" s="236"/>
      <c r="M376" s="237"/>
      <c r="N376" s="238"/>
      <c r="O376" s="238"/>
      <c r="P376" s="238"/>
      <c r="Q376" s="238"/>
      <c r="R376" s="238"/>
      <c r="S376" s="238"/>
      <c r="T376" s="239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0" t="s">
        <v>183</v>
      </c>
      <c r="AU376" s="240" t="s">
        <v>83</v>
      </c>
      <c r="AV376" s="13" t="s">
        <v>83</v>
      </c>
      <c r="AW376" s="13" t="s">
        <v>32</v>
      </c>
      <c r="AX376" s="13" t="s">
        <v>81</v>
      </c>
      <c r="AY376" s="240" t="s">
        <v>116</v>
      </c>
    </row>
    <row r="377" spans="1:65" s="2" customFormat="1" ht="33" customHeight="1">
      <c r="A377" s="37"/>
      <c r="B377" s="38"/>
      <c r="C377" s="210" t="s">
        <v>533</v>
      </c>
      <c r="D377" s="210" t="s">
        <v>118</v>
      </c>
      <c r="E377" s="211" t="s">
        <v>534</v>
      </c>
      <c r="F377" s="212" t="s">
        <v>535</v>
      </c>
      <c r="G377" s="213" t="s">
        <v>121</v>
      </c>
      <c r="H377" s="214">
        <v>36</v>
      </c>
      <c r="I377" s="215"/>
      <c r="J377" s="216">
        <f>ROUND(I377*H377,2)</f>
        <v>0</v>
      </c>
      <c r="K377" s="212" t="s">
        <v>179</v>
      </c>
      <c r="L377" s="43"/>
      <c r="M377" s="217" t="s">
        <v>1</v>
      </c>
      <c r="N377" s="218" t="s">
        <v>41</v>
      </c>
      <c r="O377" s="90"/>
      <c r="P377" s="219">
        <f>O377*H377</f>
        <v>0</v>
      </c>
      <c r="Q377" s="219">
        <v>0.20745</v>
      </c>
      <c r="R377" s="219">
        <f>Q377*H377</f>
        <v>7.4681999999999995</v>
      </c>
      <c r="S377" s="219">
        <v>0</v>
      </c>
      <c r="T377" s="220">
        <f>S377*H377</f>
        <v>0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221" t="s">
        <v>123</v>
      </c>
      <c r="AT377" s="221" t="s">
        <v>118</v>
      </c>
      <c r="AU377" s="221" t="s">
        <v>83</v>
      </c>
      <c r="AY377" s="16" t="s">
        <v>116</v>
      </c>
      <c r="BE377" s="222">
        <f>IF(N377="základní",J377,0)</f>
        <v>0</v>
      </c>
      <c r="BF377" s="222">
        <f>IF(N377="snížená",J377,0)</f>
        <v>0</v>
      </c>
      <c r="BG377" s="222">
        <f>IF(N377="zákl. přenesená",J377,0)</f>
        <v>0</v>
      </c>
      <c r="BH377" s="222">
        <f>IF(N377="sníž. přenesená",J377,0)</f>
        <v>0</v>
      </c>
      <c r="BI377" s="222">
        <f>IF(N377="nulová",J377,0)</f>
        <v>0</v>
      </c>
      <c r="BJ377" s="16" t="s">
        <v>81</v>
      </c>
      <c r="BK377" s="222">
        <f>ROUND(I377*H377,2)</f>
        <v>0</v>
      </c>
      <c r="BL377" s="16" t="s">
        <v>123</v>
      </c>
      <c r="BM377" s="221" t="s">
        <v>536</v>
      </c>
    </row>
    <row r="378" spans="1:47" s="2" customFormat="1" ht="12">
      <c r="A378" s="37"/>
      <c r="B378" s="38"/>
      <c r="C378" s="39"/>
      <c r="D378" s="223" t="s">
        <v>125</v>
      </c>
      <c r="E378" s="39"/>
      <c r="F378" s="224" t="s">
        <v>537</v>
      </c>
      <c r="G378" s="39"/>
      <c r="H378" s="39"/>
      <c r="I378" s="225"/>
      <c r="J378" s="39"/>
      <c r="K378" s="39"/>
      <c r="L378" s="43"/>
      <c r="M378" s="226"/>
      <c r="N378" s="227"/>
      <c r="O378" s="90"/>
      <c r="P378" s="90"/>
      <c r="Q378" s="90"/>
      <c r="R378" s="90"/>
      <c r="S378" s="90"/>
      <c r="T378" s="91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T378" s="16" t="s">
        <v>125</v>
      </c>
      <c r="AU378" s="16" t="s">
        <v>83</v>
      </c>
    </row>
    <row r="379" spans="1:47" s="2" customFormat="1" ht="12">
      <c r="A379" s="37"/>
      <c r="B379" s="38"/>
      <c r="C379" s="39"/>
      <c r="D379" s="228" t="s">
        <v>127</v>
      </c>
      <c r="E379" s="39"/>
      <c r="F379" s="229" t="s">
        <v>538</v>
      </c>
      <c r="G379" s="39"/>
      <c r="H379" s="39"/>
      <c r="I379" s="225"/>
      <c r="J379" s="39"/>
      <c r="K379" s="39"/>
      <c r="L379" s="43"/>
      <c r="M379" s="226"/>
      <c r="N379" s="227"/>
      <c r="O379" s="90"/>
      <c r="P379" s="90"/>
      <c r="Q379" s="90"/>
      <c r="R379" s="90"/>
      <c r="S379" s="90"/>
      <c r="T379" s="91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T379" s="16" t="s">
        <v>127</v>
      </c>
      <c r="AU379" s="16" t="s">
        <v>83</v>
      </c>
    </row>
    <row r="380" spans="1:65" s="2" customFormat="1" ht="24.15" customHeight="1">
      <c r="A380" s="37"/>
      <c r="B380" s="38"/>
      <c r="C380" s="210" t="s">
        <v>539</v>
      </c>
      <c r="D380" s="210" t="s">
        <v>118</v>
      </c>
      <c r="E380" s="211" t="s">
        <v>540</v>
      </c>
      <c r="F380" s="212" t="s">
        <v>541</v>
      </c>
      <c r="G380" s="213" t="s">
        <v>121</v>
      </c>
      <c r="H380" s="214">
        <v>30</v>
      </c>
      <c r="I380" s="215"/>
      <c r="J380" s="216">
        <f>ROUND(I380*H380,2)</f>
        <v>0</v>
      </c>
      <c r="K380" s="212" t="s">
        <v>179</v>
      </c>
      <c r="L380" s="43"/>
      <c r="M380" s="217" t="s">
        <v>1</v>
      </c>
      <c r="N380" s="218" t="s">
        <v>41</v>
      </c>
      <c r="O380" s="90"/>
      <c r="P380" s="219">
        <f>O380*H380</f>
        <v>0</v>
      </c>
      <c r="Q380" s="219">
        <v>0.11162</v>
      </c>
      <c r="R380" s="219">
        <f>Q380*H380</f>
        <v>3.3486</v>
      </c>
      <c r="S380" s="219">
        <v>0</v>
      </c>
      <c r="T380" s="220">
        <f>S380*H380</f>
        <v>0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R380" s="221" t="s">
        <v>123</v>
      </c>
      <c r="AT380" s="221" t="s">
        <v>118</v>
      </c>
      <c r="AU380" s="221" t="s">
        <v>83</v>
      </c>
      <c r="AY380" s="16" t="s">
        <v>116</v>
      </c>
      <c r="BE380" s="222">
        <f>IF(N380="základní",J380,0)</f>
        <v>0</v>
      </c>
      <c r="BF380" s="222">
        <f>IF(N380="snížená",J380,0)</f>
        <v>0</v>
      </c>
      <c r="BG380" s="222">
        <f>IF(N380="zákl. přenesená",J380,0)</f>
        <v>0</v>
      </c>
      <c r="BH380" s="222">
        <f>IF(N380="sníž. přenesená",J380,0)</f>
        <v>0</v>
      </c>
      <c r="BI380" s="222">
        <f>IF(N380="nulová",J380,0)</f>
        <v>0</v>
      </c>
      <c r="BJ380" s="16" t="s">
        <v>81</v>
      </c>
      <c r="BK380" s="222">
        <f>ROUND(I380*H380,2)</f>
        <v>0</v>
      </c>
      <c r="BL380" s="16" t="s">
        <v>123</v>
      </c>
      <c r="BM380" s="221" t="s">
        <v>542</v>
      </c>
    </row>
    <row r="381" spans="1:47" s="2" customFormat="1" ht="12">
      <c r="A381" s="37"/>
      <c r="B381" s="38"/>
      <c r="C381" s="39"/>
      <c r="D381" s="223" t="s">
        <v>125</v>
      </c>
      <c r="E381" s="39"/>
      <c r="F381" s="224" t="s">
        <v>543</v>
      </c>
      <c r="G381" s="39"/>
      <c r="H381" s="39"/>
      <c r="I381" s="225"/>
      <c r="J381" s="39"/>
      <c r="K381" s="39"/>
      <c r="L381" s="43"/>
      <c r="M381" s="226"/>
      <c r="N381" s="227"/>
      <c r="O381" s="90"/>
      <c r="P381" s="90"/>
      <c r="Q381" s="90"/>
      <c r="R381" s="90"/>
      <c r="S381" s="90"/>
      <c r="T381" s="91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T381" s="16" t="s">
        <v>125</v>
      </c>
      <c r="AU381" s="16" t="s">
        <v>83</v>
      </c>
    </row>
    <row r="382" spans="1:47" s="2" customFormat="1" ht="12">
      <c r="A382" s="37"/>
      <c r="B382" s="38"/>
      <c r="C382" s="39"/>
      <c r="D382" s="228" t="s">
        <v>127</v>
      </c>
      <c r="E382" s="39"/>
      <c r="F382" s="229" t="s">
        <v>544</v>
      </c>
      <c r="G382" s="39"/>
      <c r="H382" s="39"/>
      <c r="I382" s="225"/>
      <c r="J382" s="39"/>
      <c r="K382" s="39"/>
      <c r="L382" s="43"/>
      <c r="M382" s="226"/>
      <c r="N382" s="227"/>
      <c r="O382" s="90"/>
      <c r="P382" s="90"/>
      <c r="Q382" s="90"/>
      <c r="R382" s="90"/>
      <c r="S382" s="90"/>
      <c r="T382" s="91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T382" s="16" t="s">
        <v>127</v>
      </c>
      <c r="AU382" s="16" t="s">
        <v>83</v>
      </c>
    </row>
    <row r="383" spans="1:63" s="12" customFormat="1" ht="22.8" customHeight="1">
      <c r="A383" s="12"/>
      <c r="B383" s="194"/>
      <c r="C383" s="195"/>
      <c r="D383" s="196" t="s">
        <v>75</v>
      </c>
      <c r="E383" s="208" t="s">
        <v>164</v>
      </c>
      <c r="F383" s="208" t="s">
        <v>545</v>
      </c>
      <c r="G383" s="195"/>
      <c r="H383" s="195"/>
      <c r="I383" s="198"/>
      <c r="J383" s="209">
        <f>BK383</f>
        <v>0</v>
      </c>
      <c r="K383" s="195"/>
      <c r="L383" s="200"/>
      <c r="M383" s="201"/>
      <c r="N383" s="202"/>
      <c r="O383" s="202"/>
      <c r="P383" s="203">
        <f>SUM(P384:P462)</f>
        <v>0</v>
      </c>
      <c r="Q383" s="202"/>
      <c r="R383" s="203">
        <f>SUM(R384:R462)</f>
        <v>21.644876720000003</v>
      </c>
      <c r="S383" s="202"/>
      <c r="T383" s="204">
        <f>SUM(T384:T462)</f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05" t="s">
        <v>81</v>
      </c>
      <c r="AT383" s="206" t="s">
        <v>75</v>
      </c>
      <c r="AU383" s="206" t="s">
        <v>81</v>
      </c>
      <c r="AY383" s="205" t="s">
        <v>116</v>
      </c>
      <c r="BK383" s="207">
        <f>SUM(BK384:BK462)</f>
        <v>0</v>
      </c>
    </row>
    <row r="384" spans="1:65" s="2" customFormat="1" ht="24.15" customHeight="1">
      <c r="A384" s="37"/>
      <c r="B384" s="38"/>
      <c r="C384" s="210" t="s">
        <v>546</v>
      </c>
      <c r="D384" s="210" t="s">
        <v>118</v>
      </c>
      <c r="E384" s="211" t="s">
        <v>547</v>
      </c>
      <c r="F384" s="212" t="s">
        <v>548</v>
      </c>
      <c r="G384" s="213" t="s">
        <v>131</v>
      </c>
      <c r="H384" s="214">
        <v>2</v>
      </c>
      <c r="I384" s="215"/>
      <c r="J384" s="216">
        <f>ROUND(I384*H384,2)</f>
        <v>0</v>
      </c>
      <c r="K384" s="212" t="s">
        <v>179</v>
      </c>
      <c r="L384" s="43"/>
      <c r="M384" s="217" t="s">
        <v>1</v>
      </c>
      <c r="N384" s="218" t="s">
        <v>41</v>
      </c>
      <c r="O384" s="90"/>
      <c r="P384" s="219">
        <f>O384*H384</f>
        <v>0</v>
      </c>
      <c r="Q384" s="219">
        <v>8E-05</v>
      </c>
      <c r="R384" s="219">
        <f>Q384*H384</f>
        <v>0.00016</v>
      </c>
      <c r="S384" s="219">
        <v>0</v>
      </c>
      <c r="T384" s="220">
        <f>S384*H384</f>
        <v>0</v>
      </c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R384" s="221" t="s">
        <v>123</v>
      </c>
      <c r="AT384" s="221" t="s">
        <v>118</v>
      </c>
      <c r="AU384" s="221" t="s">
        <v>83</v>
      </c>
      <c r="AY384" s="16" t="s">
        <v>116</v>
      </c>
      <c r="BE384" s="222">
        <f>IF(N384="základní",J384,0)</f>
        <v>0</v>
      </c>
      <c r="BF384" s="222">
        <f>IF(N384="snížená",J384,0)</f>
        <v>0</v>
      </c>
      <c r="BG384" s="222">
        <f>IF(N384="zákl. přenesená",J384,0)</f>
        <v>0</v>
      </c>
      <c r="BH384" s="222">
        <f>IF(N384="sníž. přenesená",J384,0)</f>
        <v>0</v>
      </c>
      <c r="BI384" s="222">
        <f>IF(N384="nulová",J384,0)</f>
        <v>0</v>
      </c>
      <c r="BJ384" s="16" t="s">
        <v>81</v>
      </c>
      <c r="BK384" s="222">
        <f>ROUND(I384*H384,2)</f>
        <v>0</v>
      </c>
      <c r="BL384" s="16" t="s">
        <v>123</v>
      </c>
      <c r="BM384" s="221" t="s">
        <v>549</v>
      </c>
    </row>
    <row r="385" spans="1:47" s="2" customFormat="1" ht="12">
      <c r="A385" s="37"/>
      <c r="B385" s="38"/>
      <c r="C385" s="39"/>
      <c r="D385" s="223" t="s">
        <v>125</v>
      </c>
      <c r="E385" s="39"/>
      <c r="F385" s="224" t="s">
        <v>550</v>
      </c>
      <c r="G385" s="39"/>
      <c r="H385" s="39"/>
      <c r="I385" s="225"/>
      <c r="J385" s="39"/>
      <c r="K385" s="39"/>
      <c r="L385" s="43"/>
      <c r="M385" s="226"/>
      <c r="N385" s="227"/>
      <c r="O385" s="90"/>
      <c r="P385" s="90"/>
      <c r="Q385" s="90"/>
      <c r="R385" s="90"/>
      <c r="S385" s="90"/>
      <c r="T385" s="91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T385" s="16" t="s">
        <v>125</v>
      </c>
      <c r="AU385" s="16" t="s">
        <v>83</v>
      </c>
    </row>
    <row r="386" spans="1:47" s="2" customFormat="1" ht="12">
      <c r="A386" s="37"/>
      <c r="B386" s="38"/>
      <c r="C386" s="39"/>
      <c r="D386" s="228" t="s">
        <v>127</v>
      </c>
      <c r="E386" s="39"/>
      <c r="F386" s="229" t="s">
        <v>551</v>
      </c>
      <c r="G386" s="39"/>
      <c r="H386" s="39"/>
      <c r="I386" s="225"/>
      <c r="J386" s="39"/>
      <c r="K386" s="39"/>
      <c r="L386" s="43"/>
      <c r="M386" s="226"/>
      <c r="N386" s="227"/>
      <c r="O386" s="90"/>
      <c r="P386" s="90"/>
      <c r="Q386" s="90"/>
      <c r="R386" s="90"/>
      <c r="S386" s="90"/>
      <c r="T386" s="91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T386" s="16" t="s">
        <v>127</v>
      </c>
      <c r="AU386" s="16" t="s">
        <v>83</v>
      </c>
    </row>
    <row r="387" spans="1:65" s="2" customFormat="1" ht="16.5" customHeight="1">
      <c r="A387" s="37"/>
      <c r="B387" s="38"/>
      <c r="C387" s="253" t="s">
        <v>552</v>
      </c>
      <c r="D387" s="253" t="s">
        <v>470</v>
      </c>
      <c r="E387" s="254" t="s">
        <v>553</v>
      </c>
      <c r="F387" s="255" t="s">
        <v>554</v>
      </c>
      <c r="G387" s="256" t="s">
        <v>131</v>
      </c>
      <c r="H387" s="257">
        <v>1.015</v>
      </c>
      <c r="I387" s="258"/>
      <c r="J387" s="259">
        <f>ROUND(I387*H387,2)</f>
        <v>0</v>
      </c>
      <c r="K387" s="255" t="s">
        <v>179</v>
      </c>
      <c r="L387" s="260"/>
      <c r="M387" s="261" t="s">
        <v>1</v>
      </c>
      <c r="N387" s="262" t="s">
        <v>41</v>
      </c>
      <c r="O387" s="90"/>
      <c r="P387" s="219">
        <f>O387*H387</f>
        <v>0</v>
      </c>
      <c r="Q387" s="219">
        <v>0.0019</v>
      </c>
      <c r="R387" s="219">
        <f>Q387*H387</f>
        <v>0.0019284999999999999</v>
      </c>
      <c r="S387" s="219">
        <v>0</v>
      </c>
      <c r="T387" s="220">
        <f>S387*H387</f>
        <v>0</v>
      </c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R387" s="221" t="s">
        <v>164</v>
      </c>
      <c r="AT387" s="221" t="s">
        <v>470</v>
      </c>
      <c r="AU387" s="221" t="s">
        <v>83</v>
      </c>
      <c r="AY387" s="16" t="s">
        <v>116</v>
      </c>
      <c r="BE387" s="222">
        <f>IF(N387="základní",J387,0)</f>
        <v>0</v>
      </c>
      <c r="BF387" s="222">
        <f>IF(N387="snížená",J387,0)</f>
        <v>0</v>
      </c>
      <c r="BG387" s="222">
        <f>IF(N387="zákl. přenesená",J387,0)</f>
        <v>0</v>
      </c>
      <c r="BH387" s="222">
        <f>IF(N387="sníž. přenesená",J387,0)</f>
        <v>0</v>
      </c>
      <c r="BI387" s="222">
        <f>IF(N387="nulová",J387,0)</f>
        <v>0</v>
      </c>
      <c r="BJ387" s="16" t="s">
        <v>81</v>
      </c>
      <c r="BK387" s="222">
        <f>ROUND(I387*H387,2)</f>
        <v>0</v>
      </c>
      <c r="BL387" s="16" t="s">
        <v>123</v>
      </c>
      <c r="BM387" s="221" t="s">
        <v>555</v>
      </c>
    </row>
    <row r="388" spans="1:47" s="2" customFormat="1" ht="12">
      <c r="A388" s="37"/>
      <c r="B388" s="38"/>
      <c r="C388" s="39"/>
      <c r="D388" s="223" t="s">
        <v>125</v>
      </c>
      <c r="E388" s="39"/>
      <c r="F388" s="224" t="s">
        <v>554</v>
      </c>
      <c r="G388" s="39"/>
      <c r="H388" s="39"/>
      <c r="I388" s="225"/>
      <c r="J388" s="39"/>
      <c r="K388" s="39"/>
      <c r="L388" s="43"/>
      <c r="M388" s="226"/>
      <c r="N388" s="227"/>
      <c r="O388" s="90"/>
      <c r="P388" s="90"/>
      <c r="Q388" s="90"/>
      <c r="R388" s="90"/>
      <c r="S388" s="90"/>
      <c r="T388" s="91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T388" s="16" t="s">
        <v>125</v>
      </c>
      <c r="AU388" s="16" t="s">
        <v>83</v>
      </c>
    </row>
    <row r="389" spans="1:51" s="13" customFormat="1" ht="12">
      <c r="A389" s="13"/>
      <c r="B389" s="230"/>
      <c r="C389" s="231"/>
      <c r="D389" s="223" t="s">
        <v>183</v>
      </c>
      <c r="E389" s="231"/>
      <c r="F389" s="233" t="s">
        <v>556</v>
      </c>
      <c r="G389" s="231"/>
      <c r="H389" s="234">
        <v>1.015</v>
      </c>
      <c r="I389" s="235"/>
      <c r="J389" s="231"/>
      <c r="K389" s="231"/>
      <c r="L389" s="236"/>
      <c r="M389" s="237"/>
      <c r="N389" s="238"/>
      <c r="O389" s="238"/>
      <c r="P389" s="238"/>
      <c r="Q389" s="238"/>
      <c r="R389" s="238"/>
      <c r="S389" s="238"/>
      <c r="T389" s="239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0" t="s">
        <v>183</v>
      </c>
      <c r="AU389" s="240" t="s">
        <v>83</v>
      </c>
      <c r="AV389" s="13" t="s">
        <v>83</v>
      </c>
      <c r="AW389" s="13" t="s">
        <v>4</v>
      </c>
      <c r="AX389" s="13" t="s">
        <v>81</v>
      </c>
      <c r="AY389" s="240" t="s">
        <v>116</v>
      </c>
    </row>
    <row r="390" spans="1:65" s="2" customFormat="1" ht="21.75" customHeight="1">
      <c r="A390" s="37"/>
      <c r="B390" s="38"/>
      <c r="C390" s="253" t="s">
        <v>557</v>
      </c>
      <c r="D390" s="253" t="s">
        <v>470</v>
      </c>
      <c r="E390" s="254" t="s">
        <v>558</v>
      </c>
      <c r="F390" s="255" t="s">
        <v>559</v>
      </c>
      <c r="G390" s="256" t="s">
        <v>131</v>
      </c>
      <c r="H390" s="257">
        <v>1.015</v>
      </c>
      <c r="I390" s="258"/>
      <c r="J390" s="259">
        <f>ROUND(I390*H390,2)</f>
        <v>0</v>
      </c>
      <c r="K390" s="255" t="s">
        <v>179</v>
      </c>
      <c r="L390" s="260"/>
      <c r="M390" s="261" t="s">
        <v>1</v>
      </c>
      <c r="N390" s="262" t="s">
        <v>41</v>
      </c>
      <c r="O390" s="90"/>
      <c r="P390" s="219">
        <f>O390*H390</f>
        <v>0</v>
      </c>
      <c r="Q390" s="219">
        <v>0.0013</v>
      </c>
      <c r="R390" s="219">
        <f>Q390*H390</f>
        <v>0.0013194999999999997</v>
      </c>
      <c r="S390" s="219">
        <v>0</v>
      </c>
      <c r="T390" s="220">
        <f>S390*H390</f>
        <v>0</v>
      </c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R390" s="221" t="s">
        <v>164</v>
      </c>
      <c r="AT390" s="221" t="s">
        <v>470</v>
      </c>
      <c r="AU390" s="221" t="s">
        <v>83</v>
      </c>
      <c r="AY390" s="16" t="s">
        <v>116</v>
      </c>
      <c r="BE390" s="222">
        <f>IF(N390="základní",J390,0)</f>
        <v>0</v>
      </c>
      <c r="BF390" s="222">
        <f>IF(N390="snížená",J390,0)</f>
        <v>0</v>
      </c>
      <c r="BG390" s="222">
        <f>IF(N390="zákl. přenesená",J390,0)</f>
        <v>0</v>
      </c>
      <c r="BH390" s="222">
        <f>IF(N390="sníž. přenesená",J390,0)</f>
        <v>0</v>
      </c>
      <c r="BI390" s="222">
        <f>IF(N390="nulová",J390,0)</f>
        <v>0</v>
      </c>
      <c r="BJ390" s="16" t="s">
        <v>81</v>
      </c>
      <c r="BK390" s="222">
        <f>ROUND(I390*H390,2)</f>
        <v>0</v>
      </c>
      <c r="BL390" s="16" t="s">
        <v>123</v>
      </c>
      <c r="BM390" s="221" t="s">
        <v>560</v>
      </c>
    </row>
    <row r="391" spans="1:47" s="2" customFormat="1" ht="12">
      <c r="A391" s="37"/>
      <c r="B391" s="38"/>
      <c r="C391" s="39"/>
      <c r="D391" s="223" t="s">
        <v>125</v>
      </c>
      <c r="E391" s="39"/>
      <c r="F391" s="224" t="s">
        <v>559</v>
      </c>
      <c r="G391" s="39"/>
      <c r="H391" s="39"/>
      <c r="I391" s="225"/>
      <c r="J391" s="39"/>
      <c r="K391" s="39"/>
      <c r="L391" s="43"/>
      <c r="M391" s="226"/>
      <c r="N391" s="227"/>
      <c r="O391" s="90"/>
      <c r="P391" s="90"/>
      <c r="Q391" s="90"/>
      <c r="R391" s="90"/>
      <c r="S391" s="90"/>
      <c r="T391" s="91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T391" s="16" t="s">
        <v>125</v>
      </c>
      <c r="AU391" s="16" t="s">
        <v>83</v>
      </c>
    </row>
    <row r="392" spans="1:51" s="13" customFormat="1" ht="12">
      <c r="A392" s="13"/>
      <c r="B392" s="230"/>
      <c r="C392" s="231"/>
      <c r="D392" s="223" t="s">
        <v>183</v>
      </c>
      <c r="E392" s="231"/>
      <c r="F392" s="233" t="s">
        <v>556</v>
      </c>
      <c r="G392" s="231"/>
      <c r="H392" s="234">
        <v>1.015</v>
      </c>
      <c r="I392" s="235"/>
      <c r="J392" s="231"/>
      <c r="K392" s="231"/>
      <c r="L392" s="236"/>
      <c r="M392" s="237"/>
      <c r="N392" s="238"/>
      <c r="O392" s="238"/>
      <c r="P392" s="238"/>
      <c r="Q392" s="238"/>
      <c r="R392" s="238"/>
      <c r="S392" s="238"/>
      <c r="T392" s="239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0" t="s">
        <v>183</v>
      </c>
      <c r="AU392" s="240" t="s">
        <v>83</v>
      </c>
      <c r="AV392" s="13" t="s">
        <v>83</v>
      </c>
      <c r="AW392" s="13" t="s">
        <v>4</v>
      </c>
      <c r="AX392" s="13" t="s">
        <v>81</v>
      </c>
      <c r="AY392" s="240" t="s">
        <v>116</v>
      </c>
    </row>
    <row r="393" spans="1:65" s="2" customFormat="1" ht="21.75" customHeight="1">
      <c r="A393" s="37"/>
      <c r="B393" s="38"/>
      <c r="C393" s="210" t="s">
        <v>561</v>
      </c>
      <c r="D393" s="210" t="s">
        <v>118</v>
      </c>
      <c r="E393" s="211" t="s">
        <v>562</v>
      </c>
      <c r="F393" s="212" t="s">
        <v>563</v>
      </c>
      <c r="G393" s="213" t="s">
        <v>131</v>
      </c>
      <c r="H393" s="214">
        <v>1</v>
      </c>
      <c r="I393" s="215"/>
      <c r="J393" s="216">
        <f>ROUND(I393*H393,2)</f>
        <v>0</v>
      </c>
      <c r="K393" s="212" t="s">
        <v>179</v>
      </c>
      <c r="L393" s="43"/>
      <c r="M393" s="217" t="s">
        <v>1</v>
      </c>
      <c r="N393" s="218" t="s">
        <v>41</v>
      </c>
      <c r="O393" s="90"/>
      <c r="P393" s="219">
        <f>O393*H393</f>
        <v>0</v>
      </c>
      <c r="Q393" s="219">
        <v>1.2794</v>
      </c>
      <c r="R393" s="219">
        <f>Q393*H393</f>
        <v>1.2794</v>
      </c>
      <c r="S393" s="219">
        <v>0</v>
      </c>
      <c r="T393" s="220">
        <f>S393*H393</f>
        <v>0</v>
      </c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R393" s="221" t="s">
        <v>123</v>
      </c>
      <c r="AT393" s="221" t="s">
        <v>118</v>
      </c>
      <c r="AU393" s="221" t="s">
        <v>83</v>
      </c>
      <c r="AY393" s="16" t="s">
        <v>116</v>
      </c>
      <c r="BE393" s="222">
        <f>IF(N393="základní",J393,0)</f>
        <v>0</v>
      </c>
      <c r="BF393" s="222">
        <f>IF(N393="snížená",J393,0)</f>
        <v>0</v>
      </c>
      <c r="BG393" s="222">
        <f>IF(N393="zákl. přenesená",J393,0)</f>
        <v>0</v>
      </c>
      <c r="BH393" s="222">
        <f>IF(N393="sníž. přenesená",J393,0)</f>
        <v>0</v>
      </c>
      <c r="BI393" s="222">
        <f>IF(N393="nulová",J393,0)</f>
        <v>0</v>
      </c>
      <c r="BJ393" s="16" t="s">
        <v>81</v>
      </c>
      <c r="BK393" s="222">
        <f>ROUND(I393*H393,2)</f>
        <v>0</v>
      </c>
      <c r="BL393" s="16" t="s">
        <v>123</v>
      </c>
      <c r="BM393" s="221" t="s">
        <v>564</v>
      </c>
    </row>
    <row r="394" spans="1:47" s="2" customFormat="1" ht="12">
      <c r="A394" s="37"/>
      <c r="B394" s="38"/>
      <c r="C394" s="39"/>
      <c r="D394" s="223" t="s">
        <v>125</v>
      </c>
      <c r="E394" s="39"/>
      <c r="F394" s="224" t="s">
        <v>565</v>
      </c>
      <c r="G394" s="39"/>
      <c r="H394" s="39"/>
      <c r="I394" s="225"/>
      <c r="J394" s="39"/>
      <c r="K394" s="39"/>
      <c r="L394" s="43"/>
      <c r="M394" s="226"/>
      <c r="N394" s="227"/>
      <c r="O394" s="90"/>
      <c r="P394" s="90"/>
      <c r="Q394" s="90"/>
      <c r="R394" s="90"/>
      <c r="S394" s="90"/>
      <c r="T394" s="91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T394" s="16" t="s">
        <v>125</v>
      </c>
      <c r="AU394" s="16" t="s">
        <v>83</v>
      </c>
    </row>
    <row r="395" spans="1:47" s="2" customFormat="1" ht="12">
      <c r="A395" s="37"/>
      <c r="B395" s="38"/>
      <c r="C395" s="39"/>
      <c r="D395" s="228" t="s">
        <v>127</v>
      </c>
      <c r="E395" s="39"/>
      <c r="F395" s="229" t="s">
        <v>566</v>
      </c>
      <c r="G395" s="39"/>
      <c r="H395" s="39"/>
      <c r="I395" s="225"/>
      <c r="J395" s="39"/>
      <c r="K395" s="39"/>
      <c r="L395" s="43"/>
      <c r="M395" s="226"/>
      <c r="N395" s="227"/>
      <c r="O395" s="90"/>
      <c r="P395" s="90"/>
      <c r="Q395" s="90"/>
      <c r="R395" s="90"/>
      <c r="S395" s="90"/>
      <c r="T395" s="91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T395" s="16" t="s">
        <v>127</v>
      </c>
      <c r="AU395" s="16" t="s">
        <v>83</v>
      </c>
    </row>
    <row r="396" spans="1:65" s="2" customFormat="1" ht="24.15" customHeight="1">
      <c r="A396" s="37"/>
      <c r="B396" s="38"/>
      <c r="C396" s="210" t="s">
        <v>567</v>
      </c>
      <c r="D396" s="210" t="s">
        <v>118</v>
      </c>
      <c r="E396" s="211" t="s">
        <v>568</v>
      </c>
      <c r="F396" s="212" t="s">
        <v>569</v>
      </c>
      <c r="G396" s="213" t="s">
        <v>198</v>
      </c>
      <c r="H396" s="214">
        <v>69.04</v>
      </c>
      <c r="I396" s="215"/>
      <c r="J396" s="216">
        <f>ROUND(I396*H396,2)</f>
        <v>0</v>
      </c>
      <c r="K396" s="212" t="s">
        <v>179</v>
      </c>
      <c r="L396" s="43"/>
      <c r="M396" s="217" t="s">
        <v>1</v>
      </c>
      <c r="N396" s="218" t="s">
        <v>41</v>
      </c>
      <c r="O396" s="90"/>
      <c r="P396" s="219">
        <f>O396*H396</f>
        <v>0</v>
      </c>
      <c r="Q396" s="219">
        <v>0.0044</v>
      </c>
      <c r="R396" s="219">
        <f>Q396*H396</f>
        <v>0.30377600000000005</v>
      </c>
      <c r="S396" s="219">
        <v>0</v>
      </c>
      <c r="T396" s="220">
        <f>S396*H396</f>
        <v>0</v>
      </c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R396" s="221" t="s">
        <v>123</v>
      </c>
      <c r="AT396" s="221" t="s">
        <v>118</v>
      </c>
      <c r="AU396" s="221" t="s">
        <v>83</v>
      </c>
      <c r="AY396" s="16" t="s">
        <v>116</v>
      </c>
      <c r="BE396" s="222">
        <f>IF(N396="základní",J396,0)</f>
        <v>0</v>
      </c>
      <c r="BF396" s="222">
        <f>IF(N396="snížená",J396,0)</f>
        <v>0</v>
      </c>
      <c r="BG396" s="222">
        <f>IF(N396="zákl. přenesená",J396,0)</f>
        <v>0</v>
      </c>
      <c r="BH396" s="222">
        <f>IF(N396="sníž. přenesená",J396,0)</f>
        <v>0</v>
      </c>
      <c r="BI396" s="222">
        <f>IF(N396="nulová",J396,0)</f>
        <v>0</v>
      </c>
      <c r="BJ396" s="16" t="s">
        <v>81</v>
      </c>
      <c r="BK396" s="222">
        <f>ROUND(I396*H396,2)</f>
        <v>0</v>
      </c>
      <c r="BL396" s="16" t="s">
        <v>123</v>
      </c>
      <c r="BM396" s="221" t="s">
        <v>570</v>
      </c>
    </row>
    <row r="397" spans="1:47" s="2" customFormat="1" ht="12">
      <c r="A397" s="37"/>
      <c r="B397" s="38"/>
      <c r="C397" s="39"/>
      <c r="D397" s="223" t="s">
        <v>125</v>
      </c>
      <c r="E397" s="39"/>
      <c r="F397" s="224" t="s">
        <v>571</v>
      </c>
      <c r="G397" s="39"/>
      <c r="H397" s="39"/>
      <c r="I397" s="225"/>
      <c r="J397" s="39"/>
      <c r="K397" s="39"/>
      <c r="L397" s="43"/>
      <c r="M397" s="226"/>
      <c r="N397" s="227"/>
      <c r="O397" s="90"/>
      <c r="P397" s="90"/>
      <c r="Q397" s="90"/>
      <c r="R397" s="90"/>
      <c r="S397" s="90"/>
      <c r="T397" s="91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T397" s="16" t="s">
        <v>125</v>
      </c>
      <c r="AU397" s="16" t="s">
        <v>83</v>
      </c>
    </row>
    <row r="398" spans="1:47" s="2" customFormat="1" ht="12">
      <c r="A398" s="37"/>
      <c r="B398" s="38"/>
      <c r="C398" s="39"/>
      <c r="D398" s="228" t="s">
        <v>127</v>
      </c>
      <c r="E398" s="39"/>
      <c r="F398" s="229" t="s">
        <v>572</v>
      </c>
      <c r="G398" s="39"/>
      <c r="H398" s="39"/>
      <c r="I398" s="225"/>
      <c r="J398" s="39"/>
      <c r="K398" s="39"/>
      <c r="L398" s="43"/>
      <c r="M398" s="226"/>
      <c r="N398" s="227"/>
      <c r="O398" s="90"/>
      <c r="P398" s="90"/>
      <c r="Q398" s="90"/>
      <c r="R398" s="90"/>
      <c r="S398" s="90"/>
      <c r="T398" s="91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T398" s="16" t="s">
        <v>127</v>
      </c>
      <c r="AU398" s="16" t="s">
        <v>83</v>
      </c>
    </row>
    <row r="399" spans="1:65" s="2" customFormat="1" ht="24.15" customHeight="1">
      <c r="A399" s="37"/>
      <c r="B399" s="38"/>
      <c r="C399" s="210" t="s">
        <v>573</v>
      </c>
      <c r="D399" s="210" t="s">
        <v>118</v>
      </c>
      <c r="E399" s="211" t="s">
        <v>574</v>
      </c>
      <c r="F399" s="212" t="s">
        <v>575</v>
      </c>
      <c r="G399" s="213" t="s">
        <v>198</v>
      </c>
      <c r="H399" s="214">
        <v>16.76</v>
      </c>
      <c r="I399" s="215"/>
      <c r="J399" s="216">
        <f>ROUND(I399*H399,2)</f>
        <v>0</v>
      </c>
      <c r="K399" s="212" t="s">
        <v>179</v>
      </c>
      <c r="L399" s="43"/>
      <c r="M399" s="217" t="s">
        <v>1</v>
      </c>
      <c r="N399" s="218" t="s">
        <v>41</v>
      </c>
      <c r="O399" s="90"/>
      <c r="P399" s="219">
        <f>O399*H399</f>
        <v>0</v>
      </c>
      <c r="Q399" s="219">
        <v>0.00747</v>
      </c>
      <c r="R399" s="219">
        <f>Q399*H399</f>
        <v>0.1251972</v>
      </c>
      <c r="S399" s="219">
        <v>0</v>
      </c>
      <c r="T399" s="220">
        <f>S399*H399</f>
        <v>0</v>
      </c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R399" s="221" t="s">
        <v>123</v>
      </c>
      <c r="AT399" s="221" t="s">
        <v>118</v>
      </c>
      <c r="AU399" s="221" t="s">
        <v>83</v>
      </c>
      <c r="AY399" s="16" t="s">
        <v>116</v>
      </c>
      <c r="BE399" s="222">
        <f>IF(N399="základní",J399,0)</f>
        <v>0</v>
      </c>
      <c r="BF399" s="222">
        <f>IF(N399="snížená",J399,0)</f>
        <v>0</v>
      </c>
      <c r="BG399" s="222">
        <f>IF(N399="zákl. přenesená",J399,0)</f>
        <v>0</v>
      </c>
      <c r="BH399" s="222">
        <f>IF(N399="sníž. přenesená",J399,0)</f>
        <v>0</v>
      </c>
      <c r="BI399" s="222">
        <f>IF(N399="nulová",J399,0)</f>
        <v>0</v>
      </c>
      <c r="BJ399" s="16" t="s">
        <v>81</v>
      </c>
      <c r="BK399" s="222">
        <f>ROUND(I399*H399,2)</f>
        <v>0</v>
      </c>
      <c r="BL399" s="16" t="s">
        <v>123</v>
      </c>
      <c r="BM399" s="221" t="s">
        <v>576</v>
      </c>
    </row>
    <row r="400" spans="1:47" s="2" customFormat="1" ht="12">
      <c r="A400" s="37"/>
      <c r="B400" s="38"/>
      <c r="C400" s="39"/>
      <c r="D400" s="223" t="s">
        <v>125</v>
      </c>
      <c r="E400" s="39"/>
      <c r="F400" s="224" t="s">
        <v>577</v>
      </c>
      <c r="G400" s="39"/>
      <c r="H400" s="39"/>
      <c r="I400" s="225"/>
      <c r="J400" s="39"/>
      <c r="K400" s="39"/>
      <c r="L400" s="43"/>
      <c r="M400" s="226"/>
      <c r="N400" s="227"/>
      <c r="O400" s="90"/>
      <c r="P400" s="90"/>
      <c r="Q400" s="90"/>
      <c r="R400" s="90"/>
      <c r="S400" s="90"/>
      <c r="T400" s="91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T400" s="16" t="s">
        <v>125</v>
      </c>
      <c r="AU400" s="16" t="s">
        <v>83</v>
      </c>
    </row>
    <row r="401" spans="1:47" s="2" customFormat="1" ht="12">
      <c r="A401" s="37"/>
      <c r="B401" s="38"/>
      <c r="C401" s="39"/>
      <c r="D401" s="228" t="s">
        <v>127</v>
      </c>
      <c r="E401" s="39"/>
      <c r="F401" s="229" t="s">
        <v>578</v>
      </c>
      <c r="G401" s="39"/>
      <c r="H401" s="39"/>
      <c r="I401" s="225"/>
      <c r="J401" s="39"/>
      <c r="K401" s="39"/>
      <c r="L401" s="43"/>
      <c r="M401" s="226"/>
      <c r="N401" s="227"/>
      <c r="O401" s="90"/>
      <c r="P401" s="90"/>
      <c r="Q401" s="90"/>
      <c r="R401" s="90"/>
      <c r="S401" s="90"/>
      <c r="T401" s="91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T401" s="16" t="s">
        <v>127</v>
      </c>
      <c r="AU401" s="16" t="s">
        <v>83</v>
      </c>
    </row>
    <row r="402" spans="1:51" s="13" customFormat="1" ht="12">
      <c r="A402" s="13"/>
      <c r="B402" s="230"/>
      <c r="C402" s="231"/>
      <c r="D402" s="223" t="s">
        <v>183</v>
      </c>
      <c r="E402" s="232" t="s">
        <v>1</v>
      </c>
      <c r="F402" s="233" t="s">
        <v>579</v>
      </c>
      <c r="G402" s="231"/>
      <c r="H402" s="234">
        <v>16.76</v>
      </c>
      <c r="I402" s="235"/>
      <c r="J402" s="231"/>
      <c r="K402" s="231"/>
      <c r="L402" s="236"/>
      <c r="M402" s="237"/>
      <c r="N402" s="238"/>
      <c r="O402" s="238"/>
      <c r="P402" s="238"/>
      <c r="Q402" s="238"/>
      <c r="R402" s="238"/>
      <c r="S402" s="238"/>
      <c r="T402" s="239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0" t="s">
        <v>183</v>
      </c>
      <c r="AU402" s="240" t="s">
        <v>83</v>
      </c>
      <c r="AV402" s="13" t="s">
        <v>83</v>
      </c>
      <c r="AW402" s="13" t="s">
        <v>32</v>
      </c>
      <c r="AX402" s="13" t="s">
        <v>81</v>
      </c>
      <c r="AY402" s="240" t="s">
        <v>116</v>
      </c>
    </row>
    <row r="403" spans="1:65" s="2" customFormat="1" ht="24.15" customHeight="1">
      <c r="A403" s="37"/>
      <c r="B403" s="38"/>
      <c r="C403" s="210" t="s">
        <v>580</v>
      </c>
      <c r="D403" s="210" t="s">
        <v>118</v>
      </c>
      <c r="E403" s="211" t="s">
        <v>581</v>
      </c>
      <c r="F403" s="212" t="s">
        <v>582</v>
      </c>
      <c r="G403" s="213" t="s">
        <v>198</v>
      </c>
      <c r="H403" s="214">
        <v>45.71</v>
      </c>
      <c r="I403" s="215"/>
      <c r="J403" s="216">
        <f>ROUND(I403*H403,2)</f>
        <v>0</v>
      </c>
      <c r="K403" s="212" t="s">
        <v>179</v>
      </c>
      <c r="L403" s="43"/>
      <c r="M403" s="217" t="s">
        <v>1</v>
      </c>
      <c r="N403" s="218" t="s">
        <v>41</v>
      </c>
      <c r="O403" s="90"/>
      <c r="P403" s="219">
        <f>O403*H403</f>
        <v>0</v>
      </c>
      <c r="Q403" s="219">
        <v>2E-05</v>
      </c>
      <c r="R403" s="219">
        <f>Q403*H403</f>
        <v>0.0009142000000000001</v>
      </c>
      <c r="S403" s="219">
        <v>0</v>
      </c>
      <c r="T403" s="220">
        <f>S403*H403</f>
        <v>0</v>
      </c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R403" s="221" t="s">
        <v>123</v>
      </c>
      <c r="AT403" s="221" t="s">
        <v>118</v>
      </c>
      <c r="AU403" s="221" t="s">
        <v>83</v>
      </c>
      <c r="AY403" s="16" t="s">
        <v>116</v>
      </c>
      <c r="BE403" s="222">
        <f>IF(N403="základní",J403,0)</f>
        <v>0</v>
      </c>
      <c r="BF403" s="222">
        <f>IF(N403="snížená",J403,0)</f>
        <v>0</v>
      </c>
      <c r="BG403" s="222">
        <f>IF(N403="zákl. přenesená",J403,0)</f>
        <v>0</v>
      </c>
      <c r="BH403" s="222">
        <f>IF(N403="sníž. přenesená",J403,0)</f>
        <v>0</v>
      </c>
      <c r="BI403" s="222">
        <f>IF(N403="nulová",J403,0)</f>
        <v>0</v>
      </c>
      <c r="BJ403" s="16" t="s">
        <v>81</v>
      </c>
      <c r="BK403" s="222">
        <f>ROUND(I403*H403,2)</f>
        <v>0</v>
      </c>
      <c r="BL403" s="16" t="s">
        <v>123</v>
      </c>
      <c r="BM403" s="221" t="s">
        <v>583</v>
      </c>
    </row>
    <row r="404" spans="1:47" s="2" customFormat="1" ht="12">
      <c r="A404" s="37"/>
      <c r="B404" s="38"/>
      <c r="C404" s="39"/>
      <c r="D404" s="223" t="s">
        <v>125</v>
      </c>
      <c r="E404" s="39"/>
      <c r="F404" s="224" t="s">
        <v>584</v>
      </c>
      <c r="G404" s="39"/>
      <c r="H404" s="39"/>
      <c r="I404" s="225"/>
      <c r="J404" s="39"/>
      <c r="K404" s="39"/>
      <c r="L404" s="43"/>
      <c r="M404" s="226"/>
      <c r="N404" s="227"/>
      <c r="O404" s="90"/>
      <c r="P404" s="90"/>
      <c r="Q404" s="90"/>
      <c r="R404" s="90"/>
      <c r="S404" s="90"/>
      <c r="T404" s="91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T404" s="16" t="s">
        <v>125</v>
      </c>
      <c r="AU404" s="16" t="s">
        <v>83</v>
      </c>
    </row>
    <row r="405" spans="1:47" s="2" customFormat="1" ht="12">
      <c r="A405" s="37"/>
      <c r="B405" s="38"/>
      <c r="C405" s="39"/>
      <c r="D405" s="228" t="s">
        <v>127</v>
      </c>
      <c r="E405" s="39"/>
      <c r="F405" s="229" t="s">
        <v>585</v>
      </c>
      <c r="G405" s="39"/>
      <c r="H405" s="39"/>
      <c r="I405" s="225"/>
      <c r="J405" s="39"/>
      <c r="K405" s="39"/>
      <c r="L405" s="43"/>
      <c r="M405" s="226"/>
      <c r="N405" s="227"/>
      <c r="O405" s="90"/>
      <c r="P405" s="90"/>
      <c r="Q405" s="90"/>
      <c r="R405" s="90"/>
      <c r="S405" s="90"/>
      <c r="T405" s="91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T405" s="16" t="s">
        <v>127</v>
      </c>
      <c r="AU405" s="16" t="s">
        <v>83</v>
      </c>
    </row>
    <row r="406" spans="1:51" s="13" customFormat="1" ht="12">
      <c r="A406" s="13"/>
      <c r="B406" s="230"/>
      <c r="C406" s="231"/>
      <c r="D406" s="223" t="s">
        <v>183</v>
      </c>
      <c r="E406" s="232" t="s">
        <v>1</v>
      </c>
      <c r="F406" s="233" t="s">
        <v>586</v>
      </c>
      <c r="G406" s="231"/>
      <c r="H406" s="234">
        <v>45.71</v>
      </c>
      <c r="I406" s="235"/>
      <c r="J406" s="231"/>
      <c r="K406" s="231"/>
      <c r="L406" s="236"/>
      <c r="M406" s="237"/>
      <c r="N406" s="238"/>
      <c r="O406" s="238"/>
      <c r="P406" s="238"/>
      <c r="Q406" s="238"/>
      <c r="R406" s="238"/>
      <c r="S406" s="238"/>
      <c r="T406" s="239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0" t="s">
        <v>183</v>
      </c>
      <c r="AU406" s="240" t="s">
        <v>83</v>
      </c>
      <c r="AV406" s="13" t="s">
        <v>83</v>
      </c>
      <c r="AW406" s="13" t="s">
        <v>32</v>
      </c>
      <c r="AX406" s="13" t="s">
        <v>81</v>
      </c>
      <c r="AY406" s="240" t="s">
        <v>116</v>
      </c>
    </row>
    <row r="407" spans="1:65" s="2" customFormat="1" ht="24.15" customHeight="1">
      <c r="A407" s="37"/>
      <c r="B407" s="38"/>
      <c r="C407" s="253" t="s">
        <v>587</v>
      </c>
      <c r="D407" s="253" t="s">
        <v>470</v>
      </c>
      <c r="E407" s="254" t="s">
        <v>588</v>
      </c>
      <c r="F407" s="255" t="s">
        <v>589</v>
      </c>
      <c r="G407" s="256" t="s">
        <v>198</v>
      </c>
      <c r="H407" s="257">
        <v>46.396</v>
      </c>
      <c r="I407" s="258"/>
      <c r="J407" s="259">
        <f>ROUND(I407*H407,2)</f>
        <v>0</v>
      </c>
      <c r="K407" s="255" t="s">
        <v>179</v>
      </c>
      <c r="L407" s="260"/>
      <c r="M407" s="261" t="s">
        <v>1</v>
      </c>
      <c r="N407" s="262" t="s">
        <v>41</v>
      </c>
      <c r="O407" s="90"/>
      <c r="P407" s="219">
        <f>O407*H407</f>
        <v>0</v>
      </c>
      <c r="Q407" s="219">
        <v>0.00167</v>
      </c>
      <c r="R407" s="219">
        <f>Q407*H407</f>
        <v>0.07748132</v>
      </c>
      <c r="S407" s="219">
        <v>0</v>
      </c>
      <c r="T407" s="220">
        <f>S407*H407</f>
        <v>0</v>
      </c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R407" s="221" t="s">
        <v>164</v>
      </c>
      <c r="AT407" s="221" t="s">
        <v>470</v>
      </c>
      <c r="AU407" s="221" t="s">
        <v>83</v>
      </c>
      <c r="AY407" s="16" t="s">
        <v>116</v>
      </c>
      <c r="BE407" s="222">
        <f>IF(N407="základní",J407,0)</f>
        <v>0</v>
      </c>
      <c r="BF407" s="222">
        <f>IF(N407="snížená",J407,0)</f>
        <v>0</v>
      </c>
      <c r="BG407" s="222">
        <f>IF(N407="zákl. přenesená",J407,0)</f>
        <v>0</v>
      </c>
      <c r="BH407" s="222">
        <f>IF(N407="sníž. přenesená",J407,0)</f>
        <v>0</v>
      </c>
      <c r="BI407" s="222">
        <f>IF(N407="nulová",J407,0)</f>
        <v>0</v>
      </c>
      <c r="BJ407" s="16" t="s">
        <v>81</v>
      </c>
      <c r="BK407" s="222">
        <f>ROUND(I407*H407,2)</f>
        <v>0</v>
      </c>
      <c r="BL407" s="16" t="s">
        <v>123</v>
      </c>
      <c r="BM407" s="221" t="s">
        <v>590</v>
      </c>
    </row>
    <row r="408" spans="1:47" s="2" customFormat="1" ht="12">
      <c r="A408" s="37"/>
      <c r="B408" s="38"/>
      <c r="C408" s="39"/>
      <c r="D408" s="223" t="s">
        <v>125</v>
      </c>
      <c r="E408" s="39"/>
      <c r="F408" s="224" t="s">
        <v>589</v>
      </c>
      <c r="G408" s="39"/>
      <c r="H408" s="39"/>
      <c r="I408" s="225"/>
      <c r="J408" s="39"/>
      <c r="K408" s="39"/>
      <c r="L408" s="43"/>
      <c r="M408" s="226"/>
      <c r="N408" s="227"/>
      <c r="O408" s="90"/>
      <c r="P408" s="90"/>
      <c r="Q408" s="90"/>
      <c r="R408" s="90"/>
      <c r="S408" s="90"/>
      <c r="T408" s="91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T408" s="16" t="s">
        <v>125</v>
      </c>
      <c r="AU408" s="16" t="s">
        <v>83</v>
      </c>
    </row>
    <row r="409" spans="1:51" s="13" customFormat="1" ht="12">
      <c r="A409" s="13"/>
      <c r="B409" s="230"/>
      <c r="C409" s="231"/>
      <c r="D409" s="223" t="s">
        <v>183</v>
      </c>
      <c r="E409" s="231"/>
      <c r="F409" s="233" t="s">
        <v>591</v>
      </c>
      <c r="G409" s="231"/>
      <c r="H409" s="234">
        <v>46.396</v>
      </c>
      <c r="I409" s="235"/>
      <c r="J409" s="231"/>
      <c r="K409" s="231"/>
      <c r="L409" s="236"/>
      <c r="M409" s="237"/>
      <c r="N409" s="238"/>
      <c r="O409" s="238"/>
      <c r="P409" s="238"/>
      <c r="Q409" s="238"/>
      <c r="R409" s="238"/>
      <c r="S409" s="238"/>
      <c r="T409" s="239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0" t="s">
        <v>183</v>
      </c>
      <c r="AU409" s="240" t="s">
        <v>83</v>
      </c>
      <c r="AV409" s="13" t="s">
        <v>83</v>
      </c>
      <c r="AW409" s="13" t="s">
        <v>4</v>
      </c>
      <c r="AX409" s="13" t="s">
        <v>81</v>
      </c>
      <c r="AY409" s="240" t="s">
        <v>116</v>
      </c>
    </row>
    <row r="410" spans="1:65" s="2" customFormat="1" ht="24.15" customHeight="1">
      <c r="A410" s="37"/>
      <c r="B410" s="38"/>
      <c r="C410" s="210" t="s">
        <v>592</v>
      </c>
      <c r="D410" s="210" t="s">
        <v>118</v>
      </c>
      <c r="E410" s="211" t="s">
        <v>593</v>
      </c>
      <c r="F410" s="212" t="s">
        <v>594</v>
      </c>
      <c r="G410" s="213" t="s">
        <v>131</v>
      </c>
      <c r="H410" s="214">
        <v>2</v>
      </c>
      <c r="I410" s="215"/>
      <c r="J410" s="216">
        <f>ROUND(I410*H410,2)</f>
        <v>0</v>
      </c>
      <c r="K410" s="212" t="s">
        <v>179</v>
      </c>
      <c r="L410" s="43"/>
      <c r="M410" s="217" t="s">
        <v>1</v>
      </c>
      <c r="N410" s="218" t="s">
        <v>41</v>
      </c>
      <c r="O410" s="90"/>
      <c r="P410" s="219">
        <f>O410*H410</f>
        <v>0</v>
      </c>
      <c r="Q410" s="219">
        <v>0.0001</v>
      </c>
      <c r="R410" s="219">
        <f>Q410*H410</f>
        <v>0.0002</v>
      </c>
      <c r="S410" s="219">
        <v>0</v>
      </c>
      <c r="T410" s="220">
        <f>S410*H410</f>
        <v>0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R410" s="221" t="s">
        <v>123</v>
      </c>
      <c r="AT410" s="221" t="s">
        <v>118</v>
      </c>
      <c r="AU410" s="221" t="s">
        <v>83</v>
      </c>
      <c r="AY410" s="16" t="s">
        <v>116</v>
      </c>
      <c r="BE410" s="222">
        <f>IF(N410="základní",J410,0)</f>
        <v>0</v>
      </c>
      <c r="BF410" s="222">
        <f>IF(N410="snížená",J410,0)</f>
        <v>0</v>
      </c>
      <c r="BG410" s="222">
        <f>IF(N410="zákl. přenesená",J410,0)</f>
        <v>0</v>
      </c>
      <c r="BH410" s="222">
        <f>IF(N410="sníž. přenesená",J410,0)</f>
        <v>0</v>
      </c>
      <c r="BI410" s="222">
        <f>IF(N410="nulová",J410,0)</f>
        <v>0</v>
      </c>
      <c r="BJ410" s="16" t="s">
        <v>81</v>
      </c>
      <c r="BK410" s="222">
        <f>ROUND(I410*H410,2)</f>
        <v>0</v>
      </c>
      <c r="BL410" s="16" t="s">
        <v>123</v>
      </c>
      <c r="BM410" s="221" t="s">
        <v>595</v>
      </c>
    </row>
    <row r="411" spans="1:47" s="2" customFormat="1" ht="12">
      <c r="A411" s="37"/>
      <c r="B411" s="38"/>
      <c r="C411" s="39"/>
      <c r="D411" s="223" t="s">
        <v>125</v>
      </c>
      <c r="E411" s="39"/>
      <c r="F411" s="224" t="s">
        <v>596</v>
      </c>
      <c r="G411" s="39"/>
      <c r="H411" s="39"/>
      <c r="I411" s="225"/>
      <c r="J411" s="39"/>
      <c r="K411" s="39"/>
      <c r="L411" s="43"/>
      <c r="M411" s="226"/>
      <c r="N411" s="227"/>
      <c r="O411" s="90"/>
      <c r="P411" s="90"/>
      <c r="Q411" s="90"/>
      <c r="R411" s="90"/>
      <c r="S411" s="90"/>
      <c r="T411" s="91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T411" s="16" t="s">
        <v>125</v>
      </c>
      <c r="AU411" s="16" t="s">
        <v>83</v>
      </c>
    </row>
    <row r="412" spans="1:47" s="2" customFormat="1" ht="12">
      <c r="A412" s="37"/>
      <c r="B412" s="38"/>
      <c r="C412" s="39"/>
      <c r="D412" s="228" t="s">
        <v>127</v>
      </c>
      <c r="E412" s="39"/>
      <c r="F412" s="229" t="s">
        <v>597</v>
      </c>
      <c r="G412" s="39"/>
      <c r="H412" s="39"/>
      <c r="I412" s="225"/>
      <c r="J412" s="39"/>
      <c r="K412" s="39"/>
      <c r="L412" s="43"/>
      <c r="M412" s="226"/>
      <c r="N412" s="227"/>
      <c r="O412" s="90"/>
      <c r="P412" s="90"/>
      <c r="Q412" s="90"/>
      <c r="R412" s="90"/>
      <c r="S412" s="90"/>
      <c r="T412" s="91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T412" s="16" t="s">
        <v>127</v>
      </c>
      <c r="AU412" s="16" t="s">
        <v>83</v>
      </c>
    </row>
    <row r="413" spans="1:65" s="2" customFormat="1" ht="16.5" customHeight="1">
      <c r="A413" s="37"/>
      <c r="B413" s="38"/>
      <c r="C413" s="253" t="s">
        <v>598</v>
      </c>
      <c r="D413" s="253" t="s">
        <v>470</v>
      </c>
      <c r="E413" s="254" t="s">
        <v>599</v>
      </c>
      <c r="F413" s="255" t="s">
        <v>600</v>
      </c>
      <c r="G413" s="256" t="s">
        <v>131</v>
      </c>
      <c r="H413" s="257">
        <v>2</v>
      </c>
      <c r="I413" s="258"/>
      <c r="J413" s="259">
        <f>ROUND(I413*H413,2)</f>
        <v>0</v>
      </c>
      <c r="K413" s="255" t="s">
        <v>179</v>
      </c>
      <c r="L413" s="260"/>
      <c r="M413" s="261" t="s">
        <v>1</v>
      </c>
      <c r="N413" s="262" t="s">
        <v>41</v>
      </c>
      <c r="O413" s="90"/>
      <c r="P413" s="219">
        <f>O413*H413</f>
        <v>0</v>
      </c>
      <c r="Q413" s="219">
        <v>0.019</v>
      </c>
      <c r="R413" s="219">
        <f>Q413*H413</f>
        <v>0.038</v>
      </c>
      <c r="S413" s="219">
        <v>0</v>
      </c>
      <c r="T413" s="220">
        <f>S413*H413</f>
        <v>0</v>
      </c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R413" s="221" t="s">
        <v>164</v>
      </c>
      <c r="AT413" s="221" t="s">
        <v>470</v>
      </c>
      <c r="AU413" s="221" t="s">
        <v>83</v>
      </c>
      <c r="AY413" s="16" t="s">
        <v>116</v>
      </c>
      <c r="BE413" s="222">
        <f>IF(N413="základní",J413,0)</f>
        <v>0</v>
      </c>
      <c r="BF413" s="222">
        <f>IF(N413="snížená",J413,0)</f>
        <v>0</v>
      </c>
      <c r="BG413" s="222">
        <f>IF(N413="zákl. přenesená",J413,0)</f>
        <v>0</v>
      </c>
      <c r="BH413" s="222">
        <f>IF(N413="sníž. přenesená",J413,0)</f>
        <v>0</v>
      </c>
      <c r="BI413" s="222">
        <f>IF(N413="nulová",J413,0)</f>
        <v>0</v>
      </c>
      <c r="BJ413" s="16" t="s">
        <v>81</v>
      </c>
      <c r="BK413" s="222">
        <f>ROUND(I413*H413,2)</f>
        <v>0</v>
      </c>
      <c r="BL413" s="16" t="s">
        <v>123</v>
      </c>
      <c r="BM413" s="221" t="s">
        <v>601</v>
      </c>
    </row>
    <row r="414" spans="1:47" s="2" customFormat="1" ht="12">
      <c r="A414" s="37"/>
      <c r="B414" s="38"/>
      <c r="C414" s="39"/>
      <c r="D414" s="223" t="s">
        <v>125</v>
      </c>
      <c r="E414" s="39"/>
      <c r="F414" s="224" t="s">
        <v>602</v>
      </c>
      <c r="G414" s="39"/>
      <c r="H414" s="39"/>
      <c r="I414" s="225"/>
      <c r="J414" s="39"/>
      <c r="K414" s="39"/>
      <c r="L414" s="43"/>
      <c r="M414" s="226"/>
      <c r="N414" s="227"/>
      <c r="O414" s="90"/>
      <c r="P414" s="90"/>
      <c r="Q414" s="90"/>
      <c r="R414" s="90"/>
      <c r="S414" s="90"/>
      <c r="T414" s="91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T414" s="16" t="s">
        <v>125</v>
      </c>
      <c r="AU414" s="16" t="s">
        <v>83</v>
      </c>
    </row>
    <row r="415" spans="1:65" s="2" customFormat="1" ht="24.15" customHeight="1">
      <c r="A415" s="37"/>
      <c r="B415" s="38"/>
      <c r="C415" s="210" t="s">
        <v>603</v>
      </c>
      <c r="D415" s="210" t="s">
        <v>118</v>
      </c>
      <c r="E415" s="211" t="s">
        <v>604</v>
      </c>
      <c r="F415" s="212" t="s">
        <v>605</v>
      </c>
      <c r="G415" s="213" t="s">
        <v>131</v>
      </c>
      <c r="H415" s="214">
        <v>1</v>
      </c>
      <c r="I415" s="215"/>
      <c r="J415" s="216">
        <f>ROUND(I415*H415,2)</f>
        <v>0</v>
      </c>
      <c r="K415" s="212" t="s">
        <v>179</v>
      </c>
      <c r="L415" s="43"/>
      <c r="M415" s="217" t="s">
        <v>1</v>
      </c>
      <c r="N415" s="218" t="s">
        <v>41</v>
      </c>
      <c r="O415" s="90"/>
      <c r="P415" s="219">
        <f>O415*H415</f>
        <v>0</v>
      </c>
      <c r="Q415" s="219">
        <v>0.00012</v>
      </c>
      <c r="R415" s="219">
        <f>Q415*H415</f>
        <v>0.00012</v>
      </c>
      <c r="S415" s="219">
        <v>0</v>
      </c>
      <c r="T415" s="220">
        <f>S415*H415</f>
        <v>0</v>
      </c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R415" s="221" t="s">
        <v>123</v>
      </c>
      <c r="AT415" s="221" t="s">
        <v>118</v>
      </c>
      <c r="AU415" s="221" t="s">
        <v>83</v>
      </c>
      <c r="AY415" s="16" t="s">
        <v>116</v>
      </c>
      <c r="BE415" s="222">
        <f>IF(N415="základní",J415,0)</f>
        <v>0</v>
      </c>
      <c r="BF415" s="222">
        <f>IF(N415="snížená",J415,0)</f>
        <v>0</v>
      </c>
      <c r="BG415" s="222">
        <f>IF(N415="zákl. přenesená",J415,0)</f>
        <v>0</v>
      </c>
      <c r="BH415" s="222">
        <f>IF(N415="sníž. přenesená",J415,0)</f>
        <v>0</v>
      </c>
      <c r="BI415" s="222">
        <f>IF(N415="nulová",J415,0)</f>
        <v>0</v>
      </c>
      <c r="BJ415" s="16" t="s">
        <v>81</v>
      </c>
      <c r="BK415" s="222">
        <f>ROUND(I415*H415,2)</f>
        <v>0</v>
      </c>
      <c r="BL415" s="16" t="s">
        <v>123</v>
      </c>
      <c r="BM415" s="221" t="s">
        <v>606</v>
      </c>
    </row>
    <row r="416" spans="1:47" s="2" customFormat="1" ht="12">
      <c r="A416" s="37"/>
      <c r="B416" s="38"/>
      <c r="C416" s="39"/>
      <c r="D416" s="223" t="s">
        <v>125</v>
      </c>
      <c r="E416" s="39"/>
      <c r="F416" s="224" t="s">
        <v>607</v>
      </c>
      <c r="G416" s="39"/>
      <c r="H416" s="39"/>
      <c r="I416" s="225"/>
      <c r="J416" s="39"/>
      <c r="K416" s="39"/>
      <c r="L416" s="43"/>
      <c r="M416" s="226"/>
      <c r="N416" s="227"/>
      <c r="O416" s="90"/>
      <c r="P416" s="90"/>
      <c r="Q416" s="90"/>
      <c r="R416" s="90"/>
      <c r="S416" s="90"/>
      <c r="T416" s="91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T416" s="16" t="s">
        <v>125</v>
      </c>
      <c r="AU416" s="16" t="s">
        <v>83</v>
      </c>
    </row>
    <row r="417" spans="1:47" s="2" customFormat="1" ht="12">
      <c r="A417" s="37"/>
      <c r="B417" s="38"/>
      <c r="C417" s="39"/>
      <c r="D417" s="228" t="s">
        <v>127</v>
      </c>
      <c r="E417" s="39"/>
      <c r="F417" s="229" t="s">
        <v>608</v>
      </c>
      <c r="G417" s="39"/>
      <c r="H417" s="39"/>
      <c r="I417" s="225"/>
      <c r="J417" s="39"/>
      <c r="K417" s="39"/>
      <c r="L417" s="43"/>
      <c r="M417" s="226"/>
      <c r="N417" s="227"/>
      <c r="O417" s="90"/>
      <c r="P417" s="90"/>
      <c r="Q417" s="90"/>
      <c r="R417" s="90"/>
      <c r="S417" s="90"/>
      <c r="T417" s="91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T417" s="16" t="s">
        <v>127</v>
      </c>
      <c r="AU417" s="16" t="s">
        <v>83</v>
      </c>
    </row>
    <row r="418" spans="1:65" s="2" customFormat="1" ht="21.75" customHeight="1">
      <c r="A418" s="37"/>
      <c r="B418" s="38"/>
      <c r="C418" s="253" t="s">
        <v>609</v>
      </c>
      <c r="D418" s="253" t="s">
        <v>470</v>
      </c>
      <c r="E418" s="254" t="s">
        <v>610</v>
      </c>
      <c r="F418" s="255" t="s">
        <v>611</v>
      </c>
      <c r="G418" s="256" t="s">
        <v>131</v>
      </c>
      <c r="H418" s="257">
        <v>2</v>
      </c>
      <c r="I418" s="258"/>
      <c r="J418" s="259">
        <f>ROUND(I418*H418,2)</f>
        <v>0</v>
      </c>
      <c r="K418" s="255" t="s">
        <v>179</v>
      </c>
      <c r="L418" s="260"/>
      <c r="M418" s="261" t="s">
        <v>1</v>
      </c>
      <c r="N418" s="262" t="s">
        <v>41</v>
      </c>
      <c r="O418" s="90"/>
      <c r="P418" s="219">
        <f>O418*H418</f>
        <v>0</v>
      </c>
      <c r="Q418" s="219">
        <v>0.0011</v>
      </c>
      <c r="R418" s="219">
        <f>Q418*H418</f>
        <v>0.0022</v>
      </c>
      <c r="S418" s="219">
        <v>0</v>
      </c>
      <c r="T418" s="220">
        <f>S418*H418</f>
        <v>0</v>
      </c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R418" s="221" t="s">
        <v>164</v>
      </c>
      <c r="AT418" s="221" t="s">
        <v>470</v>
      </c>
      <c r="AU418" s="221" t="s">
        <v>83</v>
      </c>
      <c r="AY418" s="16" t="s">
        <v>116</v>
      </c>
      <c r="BE418" s="222">
        <f>IF(N418="základní",J418,0)</f>
        <v>0</v>
      </c>
      <c r="BF418" s="222">
        <f>IF(N418="snížená",J418,0)</f>
        <v>0</v>
      </c>
      <c r="BG418" s="222">
        <f>IF(N418="zákl. přenesená",J418,0)</f>
        <v>0</v>
      </c>
      <c r="BH418" s="222">
        <f>IF(N418="sníž. přenesená",J418,0)</f>
        <v>0</v>
      </c>
      <c r="BI418" s="222">
        <f>IF(N418="nulová",J418,0)</f>
        <v>0</v>
      </c>
      <c r="BJ418" s="16" t="s">
        <v>81</v>
      </c>
      <c r="BK418" s="222">
        <f>ROUND(I418*H418,2)</f>
        <v>0</v>
      </c>
      <c r="BL418" s="16" t="s">
        <v>123</v>
      </c>
      <c r="BM418" s="221" t="s">
        <v>612</v>
      </c>
    </row>
    <row r="419" spans="1:47" s="2" customFormat="1" ht="12">
      <c r="A419" s="37"/>
      <c r="B419" s="38"/>
      <c r="C419" s="39"/>
      <c r="D419" s="223" t="s">
        <v>125</v>
      </c>
      <c r="E419" s="39"/>
      <c r="F419" s="224" t="s">
        <v>611</v>
      </c>
      <c r="G419" s="39"/>
      <c r="H419" s="39"/>
      <c r="I419" s="225"/>
      <c r="J419" s="39"/>
      <c r="K419" s="39"/>
      <c r="L419" s="43"/>
      <c r="M419" s="226"/>
      <c r="N419" s="227"/>
      <c r="O419" s="90"/>
      <c r="P419" s="90"/>
      <c r="Q419" s="90"/>
      <c r="R419" s="90"/>
      <c r="S419" s="90"/>
      <c r="T419" s="91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T419" s="16" t="s">
        <v>125</v>
      </c>
      <c r="AU419" s="16" t="s">
        <v>83</v>
      </c>
    </row>
    <row r="420" spans="1:65" s="2" customFormat="1" ht="24.15" customHeight="1">
      <c r="A420" s="37"/>
      <c r="B420" s="38"/>
      <c r="C420" s="210" t="s">
        <v>613</v>
      </c>
      <c r="D420" s="210" t="s">
        <v>118</v>
      </c>
      <c r="E420" s="211" t="s">
        <v>614</v>
      </c>
      <c r="F420" s="212" t="s">
        <v>615</v>
      </c>
      <c r="G420" s="213" t="s">
        <v>616</v>
      </c>
      <c r="H420" s="214">
        <v>2</v>
      </c>
      <c r="I420" s="215"/>
      <c r="J420" s="216">
        <f>ROUND(I420*H420,2)</f>
        <v>0</v>
      </c>
      <c r="K420" s="212" t="s">
        <v>179</v>
      </c>
      <c r="L420" s="43"/>
      <c r="M420" s="217" t="s">
        <v>1</v>
      </c>
      <c r="N420" s="218" t="s">
        <v>41</v>
      </c>
      <c r="O420" s="90"/>
      <c r="P420" s="219">
        <f>O420*H420</f>
        <v>0</v>
      </c>
      <c r="Q420" s="219">
        <v>0.00018</v>
      </c>
      <c r="R420" s="219">
        <f>Q420*H420</f>
        <v>0.00036</v>
      </c>
      <c r="S420" s="219">
        <v>0</v>
      </c>
      <c r="T420" s="220">
        <f>S420*H420</f>
        <v>0</v>
      </c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R420" s="221" t="s">
        <v>123</v>
      </c>
      <c r="AT420" s="221" t="s">
        <v>118</v>
      </c>
      <c r="AU420" s="221" t="s">
        <v>83</v>
      </c>
      <c r="AY420" s="16" t="s">
        <v>116</v>
      </c>
      <c r="BE420" s="222">
        <f>IF(N420="základní",J420,0)</f>
        <v>0</v>
      </c>
      <c r="BF420" s="222">
        <f>IF(N420="snížená",J420,0)</f>
        <v>0</v>
      </c>
      <c r="BG420" s="222">
        <f>IF(N420="zákl. přenesená",J420,0)</f>
        <v>0</v>
      </c>
      <c r="BH420" s="222">
        <f>IF(N420="sníž. přenesená",J420,0)</f>
        <v>0</v>
      </c>
      <c r="BI420" s="222">
        <f>IF(N420="nulová",J420,0)</f>
        <v>0</v>
      </c>
      <c r="BJ420" s="16" t="s">
        <v>81</v>
      </c>
      <c r="BK420" s="222">
        <f>ROUND(I420*H420,2)</f>
        <v>0</v>
      </c>
      <c r="BL420" s="16" t="s">
        <v>123</v>
      </c>
      <c r="BM420" s="221" t="s">
        <v>617</v>
      </c>
    </row>
    <row r="421" spans="1:47" s="2" customFormat="1" ht="12">
      <c r="A421" s="37"/>
      <c r="B421" s="38"/>
      <c r="C421" s="39"/>
      <c r="D421" s="223" t="s">
        <v>125</v>
      </c>
      <c r="E421" s="39"/>
      <c r="F421" s="224" t="s">
        <v>618</v>
      </c>
      <c r="G421" s="39"/>
      <c r="H421" s="39"/>
      <c r="I421" s="225"/>
      <c r="J421" s="39"/>
      <c r="K421" s="39"/>
      <c r="L421" s="43"/>
      <c r="M421" s="226"/>
      <c r="N421" s="227"/>
      <c r="O421" s="90"/>
      <c r="P421" s="90"/>
      <c r="Q421" s="90"/>
      <c r="R421" s="90"/>
      <c r="S421" s="90"/>
      <c r="T421" s="91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T421" s="16" t="s">
        <v>125</v>
      </c>
      <c r="AU421" s="16" t="s">
        <v>83</v>
      </c>
    </row>
    <row r="422" spans="1:47" s="2" customFormat="1" ht="12">
      <c r="A422" s="37"/>
      <c r="B422" s="38"/>
      <c r="C422" s="39"/>
      <c r="D422" s="228" t="s">
        <v>127</v>
      </c>
      <c r="E422" s="39"/>
      <c r="F422" s="229" t="s">
        <v>619</v>
      </c>
      <c r="G422" s="39"/>
      <c r="H422" s="39"/>
      <c r="I422" s="225"/>
      <c r="J422" s="39"/>
      <c r="K422" s="39"/>
      <c r="L422" s="43"/>
      <c r="M422" s="226"/>
      <c r="N422" s="227"/>
      <c r="O422" s="90"/>
      <c r="P422" s="90"/>
      <c r="Q422" s="90"/>
      <c r="R422" s="90"/>
      <c r="S422" s="90"/>
      <c r="T422" s="91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T422" s="16" t="s">
        <v>127</v>
      </c>
      <c r="AU422" s="16" t="s">
        <v>83</v>
      </c>
    </row>
    <row r="423" spans="1:65" s="2" customFormat="1" ht="24.15" customHeight="1">
      <c r="A423" s="37"/>
      <c r="B423" s="38"/>
      <c r="C423" s="210" t="s">
        <v>620</v>
      </c>
      <c r="D423" s="210" t="s">
        <v>118</v>
      </c>
      <c r="E423" s="211" t="s">
        <v>621</v>
      </c>
      <c r="F423" s="212" t="s">
        <v>622</v>
      </c>
      <c r="G423" s="213" t="s">
        <v>616</v>
      </c>
      <c r="H423" s="214">
        <v>1</v>
      </c>
      <c r="I423" s="215"/>
      <c r="J423" s="216">
        <f>ROUND(I423*H423,2)</f>
        <v>0</v>
      </c>
      <c r="K423" s="212" t="s">
        <v>179</v>
      </c>
      <c r="L423" s="43"/>
      <c r="M423" s="217" t="s">
        <v>1</v>
      </c>
      <c r="N423" s="218" t="s">
        <v>41</v>
      </c>
      <c r="O423" s="90"/>
      <c r="P423" s="219">
        <f>O423*H423</f>
        <v>0</v>
      </c>
      <c r="Q423" s="219">
        <v>0.00031</v>
      </c>
      <c r="R423" s="219">
        <f>Q423*H423</f>
        <v>0.00031</v>
      </c>
      <c r="S423" s="219">
        <v>0</v>
      </c>
      <c r="T423" s="220">
        <f>S423*H423</f>
        <v>0</v>
      </c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R423" s="221" t="s">
        <v>123</v>
      </c>
      <c r="AT423" s="221" t="s">
        <v>118</v>
      </c>
      <c r="AU423" s="221" t="s">
        <v>83</v>
      </c>
      <c r="AY423" s="16" t="s">
        <v>116</v>
      </c>
      <c r="BE423" s="222">
        <f>IF(N423="základní",J423,0)</f>
        <v>0</v>
      </c>
      <c r="BF423" s="222">
        <f>IF(N423="snížená",J423,0)</f>
        <v>0</v>
      </c>
      <c r="BG423" s="222">
        <f>IF(N423="zákl. přenesená",J423,0)</f>
        <v>0</v>
      </c>
      <c r="BH423" s="222">
        <f>IF(N423="sníž. přenesená",J423,0)</f>
        <v>0</v>
      </c>
      <c r="BI423" s="222">
        <f>IF(N423="nulová",J423,0)</f>
        <v>0</v>
      </c>
      <c r="BJ423" s="16" t="s">
        <v>81</v>
      </c>
      <c r="BK423" s="222">
        <f>ROUND(I423*H423,2)</f>
        <v>0</v>
      </c>
      <c r="BL423" s="16" t="s">
        <v>123</v>
      </c>
      <c r="BM423" s="221" t="s">
        <v>623</v>
      </c>
    </row>
    <row r="424" spans="1:47" s="2" customFormat="1" ht="12">
      <c r="A424" s="37"/>
      <c r="B424" s="38"/>
      <c r="C424" s="39"/>
      <c r="D424" s="223" t="s">
        <v>125</v>
      </c>
      <c r="E424" s="39"/>
      <c r="F424" s="224" t="s">
        <v>624</v>
      </c>
      <c r="G424" s="39"/>
      <c r="H424" s="39"/>
      <c r="I424" s="225"/>
      <c r="J424" s="39"/>
      <c r="K424" s="39"/>
      <c r="L424" s="43"/>
      <c r="M424" s="226"/>
      <c r="N424" s="227"/>
      <c r="O424" s="90"/>
      <c r="P424" s="90"/>
      <c r="Q424" s="90"/>
      <c r="R424" s="90"/>
      <c r="S424" s="90"/>
      <c r="T424" s="91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T424" s="16" t="s">
        <v>125</v>
      </c>
      <c r="AU424" s="16" t="s">
        <v>83</v>
      </c>
    </row>
    <row r="425" spans="1:47" s="2" customFormat="1" ht="12">
      <c r="A425" s="37"/>
      <c r="B425" s="38"/>
      <c r="C425" s="39"/>
      <c r="D425" s="228" t="s">
        <v>127</v>
      </c>
      <c r="E425" s="39"/>
      <c r="F425" s="229" t="s">
        <v>625</v>
      </c>
      <c r="G425" s="39"/>
      <c r="H425" s="39"/>
      <c r="I425" s="225"/>
      <c r="J425" s="39"/>
      <c r="K425" s="39"/>
      <c r="L425" s="43"/>
      <c r="M425" s="226"/>
      <c r="N425" s="227"/>
      <c r="O425" s="90"/>
      <c r="P425" s="90"/>
      <c r="Q425" s="90"/>
      <c r="R425" s="90"/>
      <c r="S425" s="90"/>
      <c r="T425" s="91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T425" s="16" t="s">
        <v>127</v>
      </c>
      <c r="AU425" s="16" t="s">
        <v>83</v>
      </c>
    </row>
    <row r="426" spans="1:65" s="2" customFormat="1" ht="24.15" customHeight="1">
      <c r="A426" s="37"/>
      <c r="B426" s="38"/>
      <c r="C426" s="210" t="s">
        <v>626</v>
      </c>
      <c r="D426" s="210" t="s">
        <v>118</v>
      </c>
      <c r="E426" s="211" t="s">
        <v>627</v>
      </c>
      <c r="F426" s="212" t="s">
        <v>628</v>
      </c>
      <c r="G426" s="213" t="s">
        <v>616</v>
      </c>
      <c r="H426" s="214">
        <v>2</v>
      </c>
      <c r="I426" s="215"/>
      <c r="J426" s="216">
        <f>ROUND(I426*H426,2)</f>
        <v>0</v>
      </c>
      <c r="K426" s="212" t="s">
        <v>179</v>
      </c>
      <c r="L426" s="43"/>
      <c r="M426" s="217" t="s">
        <v>1</v>
      </c>
      <c r="N426" s="218" t="s">
        <v>41</v>
      </c>
      <c r="O426" s="90"/>
      <c r="P426" s="219">
        <f>O426*H426</f>
        <v>0</v>
      </c>
      <c r="Q426" s="219">
        <v>0.00031</v>
      </c>
      <c r="R426" s="219">
        <f>Q426*H426</f>
        <v>0.00062</v>
      </c>
      <c r="S426" s="219">
        <v>0</v>
      </c>
      <c r="T426" s="220">
        <f>S426*H426</f>
        <v>0</v>
      </c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R426" s="221" t="s">
        <v>123</v>
      </c>
      <c r="AT426" s="221" t="s">
        <v>118</v>
      </c>
      <c r="AU426" s="221" t="s">
        <v>83</v>
      </c>
      <c r="AY426" s="16" t="s">
        <v>116</v>
      </c>
      <c r="BE426" s="222">
        <f>IF(N426="základní",J426,0)</f>
        <v>0</v>
      </c>
      <c r="BF426" s="222">
        <f>IF(N426="snížená",J426,0)</f>
        <v>0</v>
      </c>
      <c r="BG426" s="222">
        <f>IF(N426="zákl. přenesená",J426,0)</f>
        <v>0</v>
      </c>
      <c r="BH426" s="222">
        <f>IF(N426="sníž. přenesená",J426,0)</f>
        <v>0</v>
      </c>
      <c r="BI426" s="222">
        <f>IF(N426="nulová",J426,0)</f>
        <v>0</v>
      </c>
      <c r="BJ426" s="16" t="s">
        <v>81</v>
      </c>
      <c r="BK426" s="222">
        <f>ROUND(I426*H426,2)</f>
        <v>0</v>
      </c>
      <c r="BL426" s="16" t="s">
        <v>123</v>
      </c>
      <c r="BM426" s="221" t="s">
        <v>629</v>
      </c>
    </row>
    <row r="427" spans="1:47" s="2" customFormat="1" ht="12">
      <c r="A427" s="37"/>
      <c r="B427" s="38"/>
      <c r="C427" s="39"/>
      <c r="D427" s="223" t="s">
        <v>125</v>
      </c>
      <c r="E427" s="39"/>
      <c r="F427" s="224" t="s">
        <v>630</v>
      </c>
      <c r="G427" s="39"/>
      <c r="H427" s="39"/>
      <c r="I427" s="225"/>
      <c r="J427" s="39"/>
      <c r="K427" s="39"/>
      <c r="L427" s="43"/>
      <c r="M427" s="226"/>
      <c r="N427" s="227"/>
      <c r="O427" s="90"/>
      <c r="P427" s="90"/>
      <c r="Q427" s="90"/>
      <c r="R427" s="90"/>
      <c r="S427" s="90"/>
      <c r="T427" s="91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T427" s="16" t="s">
        <v>125</v>
      </c>
      <c r="AU427" s="16" t="s">
        <v>83</v>
      </c>
    </row>
    <row r="428" spans="1:47" s="2" customFormat="1" ht="12">
      <c r="A428" s="37"/>
      <c r="B428" s="38"/>
      <c r="C428" s="39"/>
      <c r="D428" s="228" t="s">
        <v>127</v>
      </c>
      <c r="E428" s="39"/>
      <c r="F428" s="229" t="s">
        <v>631</v>
      </c>
      <c r="G428" s="39"/>
      <c r="H428" s="39"/>
      <c r="I428" s="225"/>
      <c r="J428" s="39"/>
      <c r="K428" s="39"/>
      <c r="L428" s="43"/>
      <c r="M428" s="226"/>
      <c r="N428" s="227"/>
      <c r="O428" s="90"/>
      <c r="P428" s="90"/>
      <c r="Q428" s="90"/>
      <c r="R428" s="90"/>
      <c r="S428" s="90"/>
      <c r="T428" s="91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T428" s="16" t="s">
        <v>127</v>
      </c>
      <c r="AU428" s="16" t="s">
        <v>83</v>
      </c>
    </row>
    <row r="429" spans="1:65" s="2" customFormat="1" ht="16.5" customHeight="1">
      <c r="A429" s="37"/>
      <c r="B429" s="38"/>
      <c r="C429" s="210" t="s">
        <v>632</v>
      </c>
      <c r="D429" s="210" t="s">
        <v>118</v>
      </c>
      <c r="E429" s="211" t="s">
        <v>633</v>
      </c>
      <c r="F429" s="212" t="s">
        <v>634</v>
      </c>
      <c r="G429" s="213" t="s">
        <v>131</v>
      </c>
      <c r="H429" s="214">
        <v>3</v>
      </c>
      <c r="I429" s="215"/>
      <c r="J429" s="216">
        <f>ROUND(I429*H429,2)</f>
        <v>0</v>
      </c>
      <c r="K429" s="212" t="s">
        <v>1</v>
      </c>
      <c r="L429" s="43"/>
      <c r="M429" s="217" t="s">
        <v>1</v>
      </c>
      <c r="N429" s="218" t="s">
        <v>41</v>
      </c>
      <c r="O429" s="90"/>
      <c r="P429" s="219">
        <f>O429*H429</f>
        <v>0</v>
      </c>
      <c r="Q429" s="219">
        <v>0</v>
      </c>
      <c r="R429" s="219">
        <f>Q429*H429</f>
        <v>0</v>
      </c>
      <c r="S429" s="219">
        <v>0</v>
      </c>
      <c r="T429" s="220">
        <f>S429*H429</f>
        <v>0</v>
      </c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R429" s="221" t="s">
        <v>123</v>
      </c>
      <c r="AT429" s="221" t="s">
        <v>118</v>
      </c>
      <c r="AU429" s="221" t="s">
        <v>83</v>
      </c>
      <c r="AY429" s="16" t="s">
        <v>116</v>
      </c>
      <c r="BE429" s="222">
        <f>IF(N429="základní",J429,0)</f>
        <v>0</v>
      </c>
      <c r="BF429" s="222">
        <f>IF(N429="snížená",J429,0)</f>
        <v>0</v>
      </c>
      <c r="BG429" s="222">
        <f>IF(N429="zákl. přenesená",J429,0)</f>
        <v>0</v>
      </c>
      <c r="BH429" s="222">
        <f>IF(N429="sníž. přenesená",J429,0)</f>
        <v>0</v>
      </c>
      <c r="BI429" s="222">
        <f>IF(N429="nulová",J429,0)</f>
        <v>0</v>
      </c>
      <c r="BJ429" s="16" t="s">
        <v>81</v>
      </c>
      <c r="BK429" s="222">
        <f>ROUND(I429*H429,2)</f>
        <v>0</v>
      </c>
      <c r="BL429" s="16" t="s">
        <v>123</v>
      </c>
      <c r="BM429" s="221" t="s">
        <v>635</v>
      </c>
    </row>
    <row r="430" spans="1:47" s="2" customFormat="1" ht="12">
      <c r="A430" s="37"/>
      <c r="B430" s="38"/>
      <c r="C430" s="39"/>
      <c r="D430" s="223" t="s">
        <v>125</v>
      </c>
      <c r="E430" s="39"/>
      <c r="F430" s="224" t="s">
        <v>634</v>
      </c>
      <c r="G430" s="39"/>
      <c r="H430" s="39"/>
      <c r="I430" s="225"/>
      <c r="J430" s="39"/>
      <c r="K430" s="39"/>
      <c r="L430" s="43"/>
      <c r="M430" s="226"/>
      <c r="N430" s="227"/>
      <c r="O430" s="90"/>
      <c r="P430" s="90"/>
      <c r="Q430" s="90"/>
      <c r="R430" s="90"/>
      <c r="S430" s="90"/>
      <c r="T430" s="91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T430" s="16" t="s">
        <v>125</v>
      </c>
      <c r="AU430" s="16" t="s">
        <v>83</v>
      </c>
    </row>
    <row r="431" spans="1:47" s="2" customFormat="1" ht="12">
      <c r="A431" s="37"/>
      <c r="B431" s="38"/>
      <c r="C431" s="39"/>
      <c r="D431" s="223" t="s">
        <v>636</v>
      </c>
      <c r="E431" s="39"/>
      <c r="F431" s="252" t="s">
        <v>637</v>
      </c>
      <c r="G431" s="39"/>
      <c r="H431" s="39"/>
      <c r="I431" s="225"/>
      <c r="J431" s="39"/>
      <c r="K431" s="39"/>
      <c r="L431" s="43"/>
      <c r="M431" s="226"/>
      <c r="N431" s="227"/>
      <c r="O431" s="90"/>
      <c r="P431" s="90"/>
      <c r="Q431" s="90"/>
      <c r="R431" s="90"/>
      <c r="S431" s="90"/>
      <c r="T431" s="91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T431" s="16" t="s">
        <v>636</v>
      </c>
      <c r="AU431" s="16" t="s">
        <v>83</v>
      </c>
    </row>
    <row r="432" spans="1:65" s="2" customFormat="1" ht="24.15" customHeight="1">
      <c r="A432" s="37"/>
      <c r="B432" s="38"/>
      <c r="C432" s="210" t="s">
        <v>638</v>
      </c>
      <c r="D432" s="210" t="s">
        <v>118</v>
      </c>
      <c r="E432" s="211" t="s">
        <v>639</v>
      </c>
      <c r="F432" s="212" t="s">
        <v>640</v>
      </c>
      <c r="G432" s="213" t="s">
        <v>131</v>
      </c>
      <c r="H432" s="214">
        <v>23</v>
      </c>
      <c r="I432" s="215"/>
      <c r="J432" s="216">
        <f>ROUND(I432*H432,2)</f>
        <v>0</v>
      </c>
      <c r="K432" s="212" t="s">
        <v>179</v>
      </c>
      <c r="L432" s="43"/>
      <c r="M432" s="217" t="s">
        <v>1</v>
      </c>
      <c r="N432" s="218" t="s">
        <v>41</v>
      </c>
      <c r="O432" s="90"/>
      <c r="P432" s="219">
        <f>O432*H432</f>
        <v>0</v>
      </c>
      <c r="Q432" s="219">
        <v>0.01019</v>
      </c>
      <c r="R432" s="219">
        <f>Q432*H432</f>
        <v>0.23437</v>
      </c>
      <c r="S432" s="219">
        <v>0</v>
      </c>
      <c r="T432" s="220">
        <f>S432*H432</f>
        <v>0</v>
      </c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R432" s="221" t="s">
        <v>123</v>
      </c>
      <c r="AT432" s="221" t="s">
        <v>118</v>
      </c>
      <c r="AU432" s="221" t="s">
        <v>83</v>
      </c>
      <c r="AY432" s="16" t="s">
        <v>116</v>
      </c>
      <c r="BE432" s="222">
        <f>IF(N432="základní",J432,0)</f>
        <v>0</v>
      </c>
      <c r="BF432" s="222">
        <f>IF(N432="snížená",J432,0)</f>
        <v>0</v>
      </c>
      <c r="BG432" s="222">
        <f>IF(N432="zákl. přenesená",J432,0)</f>
        <v>0</v>
      </c>
      <c r="BH432" s="222">
        <f>IF(N432="sníž. přenesená",J432,0)</f>
        <v>0</v>
      </c>
      <c r="BI432" s="222">
        <f>IF(N432="nulová",J432,0)</f>
        <v>0</v>
      </c>
      <c r="BJ432" s="16" t="s">
        <v>81</v>
      </c>
      <c r="BK432" s="222">
        <f>ROUND(I432*H432,2)</f>
        <v>0</v>
      </c>
      <c r="BL432" s="16" t="s">
        <v>123</v>
      </c>
      <c r="BM432" s="221" t="s">
        <v>641</v>
      </c>
    </row>
    <row r="433" spans="1:47" s="2" customFormat="1" ht="12">
      <c r="A433" s="37"/>
      <c r="B433" s="38"/>
      <c r="C433" s="39"/>
      <c r="D433" s="223" t="s">
        <v>125</v>
      </c>
      <c r="E433" s="39"/>
      <c r="F433" s="224" t="s">
        <v>640</v>
      </c>
      <c r="G433" s="39"/>
      <c r="H433" s="39"/>
      <c r="I433" s="225"/>
      <c r="J433" s="39"/>
      <c r="K433" s="39"/>
      <c r="L433" s="43"/>
      <c r="M433" s="226"/>
      <c r="N433" s="227"/>
      <c r="O433" s="90"/>
      <c r="P433" s="90"/>
      <c r="Q433" s="90"/>
      <c r="R433" s="90"/>
      <c r="S433" s="90"/>
      <c r="T433" s="91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T433" s="16" t="s">
        <v>125</v>
      </c>
      <c r="AU433" s="16" t="s">
        <v>83</v>
      </c>
    </row>
    <row r="434" spans="1:47" s="2" customFormat="1" ht="12">
      <c r="A434" s="37"/>
      <c r="B434" s="38"/>
      <c r="C434" s="39"/>
      <c r="D434" s="228" t="s">
        <v>127</v>
      </c>
      <c r="E434" s="39"/>
      <c r="F434" s="229" t="s">
        <v>642</v>
      </c>
      <c r="G434" s="39"/>
      <c r="H434" s="39"/>
      <c r="I434" s="225"/>
      <c r="J434" s="39"/>
      <c r="K434" s="39"/>
      <c r="L434" s="43"/>
      <c r="M434" s="226"/>
      <c r="N434" s="227"/>
      <c r="O434" s="90"/>
      <c r="P434" s="90"/>
      <c r="Q434" s="90"/>
      <c r="R434" s="90"/>
      <c r="S434" s="90"/>
      <c r="T434" s="91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T434" s="16" t="s">
        <v>127</v>
      </c>
      <c r="AU434" s="16" t="s">
        <v>83</v>
      </c>
    </row>
    <row r="435" spans="1:65" s="2" customFormat="1" ht="16.5" customHeight="1">
      <c r="A435" s="37"/>
      <c r="B435" s="38"/>
      <c r="C435" s="253" t="s">
        <v>643</v>
      </c>
      <c r="D435" s="253" t="s">
        <v>470</v>
      </c>
      <c r="E435" s="254" t="s">
        <v>644</v>
      </c>
      <c r="F435" s="255" t="s">
        <v>645</v>
      </c>
      <c r="G435" s="256" t="s">
        <v>131</v>
      </c>
      <c r="H435" s="257">
        <v>5</v>
      </c>
      <c r="I435" s="258"/>
      <c r="J435" s="259">
        <f>ROUND(I435*H435,2)</f>
        <v>0</v>
      </c>
      <c r="K435" s="255" t="s">
        <v>179</v>
      </c>
      <c r="L435" s="260"/>
      <c r="M435" s="261" t="s">
        <v>1</v>
      </c>
      <c r="N435" s="262" t="s">
        <v>41</v>
      </c>
      <c r="O435" s="90"/>
      <c r="P435" s="219">
        <f>O435*H435</f>
        <v>0</v>
      </c>
      <c r="Q435" s="219">
        <v>0.526</v>
      </c>
      <c r="R435" s="219">
        <f>Q435*H435</f>
        <v>2.63</v>
      </c>
      <c r="S435" s="219">
        <v>0</v>
      </c>
      <c r="T435" s="220">
        <f>S435*H435</f>
        <v>0</v>
      </c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R435" s="221" t="s">
        <v>164</v>
      </c>
      <c r="AT435" s="221" t="s">
        <v>470</v>
      </c>
      <c r="AU435" s="221" t="s">
        <v>83</v>
      </c>
      <c r="AY435" s="16" t="s">
        <v>116</v>
      </c>
      <c r="BE435" s="222">
        <f>IF(N435="základní",J435,0)</f>
        <v>0</v>
      </c>
      <c r="BF435" s="222">
        <f>IF(N435="snížená",J435,0)</f>
        <v>0</v>
      </c>
      <c r="BG435" s="222">
        <f>IF(N435="zákl. přenesená",J435,0)</f>
        <v>0</v>
      </c>
      <c r="BH435" s="222">
        <f>IF(N435="sníž. přenesená",J435,0)</f>
        <v>0</v>
      </c>
      <c r="BI435" s="222">
        <f>IF(N435="nulová",J435,0)</f>
        <v>0</v>
      </c>
      <c r="BJ435" s="16" t="s">
        <v>81</v>
      </c>
      <c r="BK435" s="222">
        <f>ROUND(I435*H435,2)</f>
        <v>0</v>
      </c>
      <c r="BL435" s="16" t="s">
        <v>123</v>
      </c>
      <c r="BM435" s="221" t="s">
        <v>646</v>
      </c>
    </row>
    <row r="436" spans="1:47" s="2" customFormat="1" ht="12">
      <c r="A436" s="37"/>
      <c r="B436" s="38"/>
      <c r="C436" s="39"/>
      <c r="D436" s="223" t="s">
        <v>125</v>
      </c>
      <c r="E436" s="39"/>
      <c r="F436" s="224" t="s">
        <v>645</v>
      </c>
      <c r="G436" s="39"/>
      <c r="H436" s="39"/>
      <c r="I436" s="225"/>
      <c r="J436" s="39"/>
      <c r="K436" s="39"/>
      <c r="L436" s="43"/>
      <c r="M436" s="226"/>
      <c r="N436" s="227"/>
      <c r="O436" s="90"/>
      <c r="P436" s="90"/>
      <c r="Q436" s="90"/>
      <c r="R436" s="90"/>
      <c r="S436" s="90"/>
      <c r="T436" s="91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T436" s="16" t="s">
        <v>125</v>
      </c>
      <c r="AU436" s="16" t="s">
        <v>83</v>
      </c>
    </row>
    <row r="437" spans="1:65" s="2" customFormat="1" ht="16.5" customHeight="1">
      <c r="A437" s="37"/>
      <c r="B437" s="38"/>
      <c r="C437" s="253" t="s">
        <v>647</v>
      </c>
      <c r="D437" s="253" t="s">
        <v>470</v>
      </c>
      <c r="E437" s="254" t="s">
        <v>648</v>
      </c>
      <c r="F437" s="255" t="s">
        <v>649</v>
      </c>
      <c r="G437" s="256" t="s">
        <v>131</v>
      </c>
      <c r="H437" s="257">
        <v>4</v>
      </c>
      <c r="I437" s="258"/>
      <c r="J437" s="259">
        <f>ROUND(I437*H437,2)</f>
        <v>0</v>
      </c>
      <c r="K437" s="255" t="s">
        <v>179</v>
      </c>
      <c r="L437" s="260"/>
      <c r="M437" s="261" t="s">
        <v>1</v>
      </c>
      <c r="N437" s="262" t="s">
        <v>41</v>
      </c>
      <c r="O437" s="90"/>
      <c r="P437" s="219">
        <f>O437*H437</f>
        <v>0</v>
      </c>
      <c r="Q437" s="219">
        <v>0.262</v>
      </c>
      <c r="R437" s="219">
        <f>Q437*H437</f>
        <v>1.048</v>
      </c>
      <c r="S437" s="219">
        <v>0</v>
      </c>
      <c r="T437" s="220">
        <f>S437*H437</f>
        <v>0</v>
      </c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R437" s="221" t="s">
        <v>164</v>
      </c>
      <c r="AT437" s="221" t="s">
        <v>470</v>
      </c>
      <c r="AU437" s="221" t="s">
        <v>83</v>
      </c>
      <c r="AY437" s="16" t="s">
        <v>116</v>
      </c>
      <c r="BE437" s="222">
        <f>IF(N437="základní",J437,0)</f>
        <v>0</v>
      </c>
      <c r="BF437" s="222">
        <f>IF(N437="snížená",J437,0)</f>
        <v>0</v>
      </c>
      <c r="BG437" s="222">
        <f>IF(N437="zákl. přenesená",J437,0)</f>
        <v>0</v>
      </c>
      <c r="BH437" s="222">
        <f>IF(N437="sníž. přenesená",J437,0)</f>
        <v>0</v>
      </c>
      <c r="BI437" s="222">
        <f>IF(N437="nulová",J437,0)</f>
        <v>0</v>
      </c>
      <c r="BJ437" s="16" t="s">
        <v>81</v>
      </c>
      <c r="BK437" s="222">
        <f>ROUND(I437*H437,2)</f>
        <v>0</v>
      </c>
      <c r="BL437" s="16" t="s">
        <v>123</v>
      </c>
      <c r="BM437" s="221" t="s">
        <v>650</v>
      </c>
    </row>
    <row r="438" spans="1:47" s="2" customFormat="1" ht="12">
      <c r="A438" s="37"/>
      <c r="B438" s="38"/>
      <c r="C438" s="39"/>
      <c r="D438" s="223" t="s">
        <v>125</v>
      </c>
      <c r="E438" s="39"/>
      <c r="F438" s="224" t="s">
        <v>649</v>
      </c>
      <c r="G438" s="39"/>
      <c r="H438" s="39"/>
      <c r="I438" s="225"/>
      <c r="J438" s="39"/>
      <c r="K438" s="39"/>
      <c r="L438" s="43"/>
      <c r="M438" s="226"/>
      <c r="N438" s="227"/>
      <c r="O438" s="90"/>
      <c r="P438" s="90"/>
      <c r="Q438" s="90"/>
      <c r="R438" s="90"/>
      <c r="S438" s="90"/>
      <c r="T438" s="91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T438" s="16" t="s">
        <v>125</v>
      </c>
      <c r="AU438" s="16" t="s">
        <v>83</v>
      </c>
    </row>
    <row r="439" spans="1:65" s="2" customFormat="1" ht="16.5" customHeight="1">
      <c r="A439" s="37"/>
      <c r="B439" s="38"/>
      <c r="C439" s="253" t="s">
        <v>651</v>
      </c>
      <c r="D439" s="253" t="s">
        <v>470</v>
      </c>
      <c r="E439" s="254" t="s">
        <v>652</v>
      </c>
      <c r="F439" s="255" t="s">
        <v>653</v>
      </c>
      <c r="G439" s="256" t="s">
        <v>131</v>
      </c>
      <c r="H439" s="257">
        <v>1</v>
      </c>
      <c r="I439" s="258"/>
      <c r="J439" s="259">
        <f>ROUND(I439*H439,2)</f>
        <v>0</v>
      </c>
      <c r="K439" s="255" t="s">
        <v>179</v>
      </c>
      <c r="L439" s="260"/>
      <c r="M439" s="261" t="s">
        <v>1</v>
      </c>
      <c r="N439" s="262" t="s">
        <v>41</v>
      </c>
      <c r="O439" s="90"/>
      <c r="P439" s="219">
        <f>O439*H439</f>
        <v>0</v>
      </c>
      <c r="Q439" s="219">
        <v>1.054</v>
      </c>
      <c r="R439" s="219">
        <f>Q439*H439</f>
        <v>1.054</v>
      </c>
      <c r="S439" s="219">
        <v>0</v>
      </c>
      <c r="T439" s="220">
        <f>S439*H439</f>
        <v>0</v>
      </c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R439" s="221" t="s">
        <v>164</v>
      </c>
      <c r="AT439" s="221" t="s">
        <v>470</v>
      </c>
      <c r="AU439" s="221" t="s">
        <v>83</v>
      </c>
      <c r="AY439" s="16" t="s">
        <v>116</v>
      </c>
      <c r="BE439" s="222">
        <f>IF(N439="základní",J439,0)</f>
        <v>0</v>
      </c>
      <c r="BF439" s="222">
        <f>IF(N439="snížená",J439,0)</f>
        <v>0</v>
      </c>
      <c r="BG439" s="222">
        <f>IF(N439="zákl. přenesená",J439,0)</f>
        <v>0</v>
      </c>
      <c r="BH439" s="222">
        <f>IF(N439="sníž. přenesená",J439,0)</f>
        <v>0</v>
      </c>
      <c r="BI439" s="222">
        <f>IF(N439="nulová",J439,0)</f>
        <v>0</v>
      </c>
      <c r="BJ439" s="16" t="s">
        <v>81</v>
      </c>
      <c r="BK439" s="222">
        <f>ROUND(I439*H439,2)</f>
        <v>0</v>
      </c>
      <c r="BL439" s="16" t="s">
        <v>123</v>
      </c>
      <c r="BM439" s="221" t="s">
        <v>654</v>
      </c>
    </row>
    <row r="440" spans="1:47" s="2" customFormat="1" ht="12">
      <c r="A440" s="37"/>
      <c r="B440" s="38"/>
      <c r="C440" s="39"/>
      <c r="D440" s="223" t="s">
        <v>125</v>
      </c>
      <c r="E440" s="39"/>
      <c r="F440" s="224" t="s">
        <v>653</v>
      </c>
      <c r="G440" s="39"/>
      <c r="H440" s="39"/>
      <c r="I440" s="225"/>
      <c r="J440" s="39"/>
      <c r="K440" s="39"/>
      <c r="L440" s="43"/>
      <c r="M440" s="226"/>
      <c r="N440" s="227"/>
      <c r="O440" s="90"/>
      <c r="P440" s="90"/>
      <c r="Q440" s="90"/>
      <c r="R440" s="90"/>
      <c r="S440" s="90"/>
      <c r="T440" s="91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T440" s="16" t="s">
        <v>125</v>
      </c>
      <c r="AU440" s="16" t="s">
        <v>83</v>
      </c>
    </row>
    <row r="441" spans="1:65" s="2" customFormat="1" ht="24.15" customHeight="1">
      <c r="A441" s="37"/>
      <c r="B441" s="38"/>
      <c r="C441" s="253" t="s">
        <v>655</v>
      </c>
      <c r="D441" s="253" t="s">
        <v>470</v>
      </c>
      <c r="E441" s="254" t="s">
        <v>656</v>
      </c>
      <c r="F441" s="255" t="s">
        <v>657</v>
      </c>
      <c r="G441" s="256" t="s">
        <v>131</v>
      </c>
      <c r="H441" s="257">
        <v>37</v>
      </c>
      <c r="I441" s="258"/>
      <c r="J441" s="259">
        <f>ROUND(I441*H441,2)</f>
        <v>0</v>
      </c>
      <c r="K441" s="255" t="s">
        <v>179</v>
      </c>
      <c r="L441" s="260"/>
      <c r="M441" s="261" t="s">
        <v>1</v>
      </c>
      <c r="N441" s="262" t="s">
        <v>41</v>
      </c>
      <c r="O441" s="90"/>
      <c r="P441" s="219">
        <f>O441*H441</f>
        <v>0</v>
      </c>
      <c r="Q441" s="219">
        <v>0.002</v>
      </c>
      <c r="R441" s="219">
        <f>Q441*H441</f>
        <v>0.074</v>
      </c>
      <c r="S441" s="219">
        <v>0</v>
      </c>
      <c r="T441" s="220">
        <f>S441*H441</f>
        <v>0</v>
      </c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R441" s="221" t="s">
        <v>164</v>
      </c>
      <c r="AT441" s="221" t="s">
        <v>470</v>
      </c>
      <c r="AU441" s="221" t="s">
        <v>83</v>
      </c>
      <c r="AY441" s="16" t="s">
        <v>116</v>
      </c>
      <c r="BE441" s="222">
        <f>IF(N441="základní",J441,0)</f>
        <v>0</v>
      </c>
      <c r="BF441" s="222">
        <f>IF(N441="snížená",J441,0)</f>
        <v>0</v>
      </c>
      <c r="BG441" s="222">
        <f>IF(N441="zákl. přenesená",J441,0)</f>
        <v>0</v>
      </c>
      <c r="BH441" s="222">
        <f>IF(N441="sníž. přenesená",J441,0)</f>
        <v>0</v>
      </c>
      <c r="BI441" s="222">
        <f>IF(N441="nulová",J441,0)</f>
        <v>0</v>
      </c>
      <c r="BJ441" s="16" t="s">
        <v>81</v>
      </c>
      <c r="BK441" s="222">
        <f>ROUND(I441*H441,2)</f>
        <v>0</v>
      </c>
      <c r="BL441" s="16" t="s">
        <v>123</v>
      </c>
      <c r="BM441" s="221" t="s">
        <v>658</v>
      </c>
    </row>
    <row r="442" spans="1:47" s="2" customFormat="1" ht="12">
      <c r="A442" s="37"/>
      <c r="B442" s="38"/>
      <c r="C442" s="39"/>
      <c r="D442" s="223" t="s">
        <v>125</v>
      </c>
      <c r="E442" s="39"/>
      <c r="F442" s="224" t="s">
        <v>657</v>
      </c>
      <c r="G442" s="39"/>
      <c r="H442" s="39"/>
      <c r="I442" s="225"/>
      <c r="J442" s="39"/>
      <c r="K442" s="39"/>
      <c r="L442" s="43"/>
      <c r="M442" s="226"/>
      <c r="N442" s="227"/>
      <c r="O442" s="90"/>
      <c r="P442" s="90"/>
      <c r="Q442" s="90"/>
      <c r="R442" s="90"/>
      <c r="S442" s="90"/>
      <c r="T442" s="91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T442" s="16" t="s">
        <v>125</v>
      </c>
      <c r="AU442" s="16" t="s">
        <v>83</v>
      </c>
    </row>
    <row r="443" spans="1:65" s="2" customFormat="1" ht="24.15" customHeight="1">
      <c r="A443" s="37"/>
      <c r="B443" s="38"/>
      <c r="C443" s="210" t="s">
        <v>659</v>
      </c>
      <c r="D443" s="210" t="s">
        <v>118</v>
      </c>
      <c r="E443" s="211" t="s">
        <v>660</v>
      </c>
      <c r="F443" s="212" t="s">
        <v>661</v>
      </c>
      <c r="G443" s="213" t="s">
        <v>131</v>
      </c>
      <c r="H443" s="214">
        <v>7</v>
      </c>
      <c r="I443" s="215"/>
      <c r="J443" s="216">
        <f>ROUND(I443*H443,2)</f>
        <v>0</v>
      </c>
      <c r="K443" s="212" t="s">
        <v>179</v>
      </c>
      <c r="L443" s="43"/>
      <c r="M443" s="217" t="s">
        <v>1</v>
      </c>
      <c r="N443" s="218" t="s">
        <v>41</v>
      </c>
      <c r="O443" s="90"/>
      <c r="P443" s="219">
        <f>O443*H443</f>
        <v>0</v>
      </c>
      <c r="Q443" s="219">
        <v>0.01248</v>
      </c>
      <c r="R443" s="219">
        <f>Q443*H443</f>
        <v>0.08736</v>
      </c>
      <c r="S443" s="219">
        <v>0</v>
      </c>
      <c r="T443" s="220">
        <f>S443*H443</f>
        <v>0</v>
      </c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R443" s="221" t="s">
        <v>123</v>
      </c>
      <c r="AT443" s="221" t="s">
        <v>118</v>
      </c>
      <c r="AU443" s="221" t="s">
        <v>83</v>
      </c>
      <c r="AY443" s="16" t="s">
        <v>116</v>
      </c>
      <c r="BE443" s="222">
        <f>IF(N443="základní",J443,0)</f>
        <v>0</v>
      </c>
      <c r="BF443" s="222">
        <f>IF(N443="snížená",J443,0)</f>
        <v>0</v>
      </c>
      <c r="BG443" s="222">
        <f>IF(N443="zákl. přenesená",J443,0)</f>
        <v>0</v>
      </c>
      <c r="BH443" s="222">
        <f>IF(N443="sníž. přenesená",J443,0)</f>
        <v>0</v>
      </c>
      <c r="BI443" s="222">
        <f>IF(N443="nulová",J443,0)</f>
        <v>0</v>
      </c>
      <c r="BJ443" s="16" t="s">
        <v>81</v>
      </c>
      <c r="BK443" s="222">
        <f>ROUND(I443*H443,2)</f>
        <v>0</v>
      </c>
      <c r="BL443" s="16" t="s">
        <v>123</v>
      </c>
      <c r="BM443" s="221" t="s">
        <v>662</v>
      </c>
    </row>
    <row r="444" spans="1:47" s="2" customFormat="1" ht="12">
      <c r="A444" s="37"/>
      <c r="B444" s="38"/>
      <c r="C444" s="39"/>
      <c r="D444" s="223" t="s">
        <v>125</v>
      </c>
      <c r="E444" s="39"/>
      <c r="F444" s="224" t="s">
        <v>661</v>
      </c>
      <c r="G444" s="39"/>
      <c r="H444" s="39"/>
      <c r="I444" s="225"/>
      <c r="J444" s="39"/>
      <c r="K444" s="39"/>
      <c r="L444" s="43"/>
      <c r="M444" s="226"/>
      <c r="N444" s="227"/>
      <c r="O444" s="90"/>
      <c r="P444" s="90"/>
      <c r="Q444" s="90"/>
      <c r="R444" s="90"/>
      <c r="S444" s="90"/>
      <c r="T444" s="91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T444" s="16" t="s">
        <v>125</v>
      </c>
      <c r="AU444" s="16" t="s">
        <v>83</v>
      </c>
    </row>
    <row r="445" spans="1:47" s="2" customFormat="1" ht="12">
      <c r="A445" s="37"/>
      <c r="B445" s="38"/>
      <c r="C445" s="39"/>
      <c r="D445" s="228" t="s">
        <v>127</v>
      </c>
      <c r="E445" s="39"/>
      <c r="F445" s="229" t="s">
        <v>663</v>
      </c>
      <c r="G445" s="39"/>
      <c r="H445" s="39"/>
      <c r="I445" s="225"/>
      <c r="J445" s="39"/>
      <c r="K445" s="39"/>
      <c r="L445" s="43"/>
      <c r="M445" s="226"/>
      <c r="N445" s="227"/>
      <c r="O445" s="90"/>
      <c r="P445" s="90"/>
      <c r="Q445" s="90"/>
      <c r="R445" s="90"/>
      <c r="S445" s="90"/>
      <c r="T445" s="91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T445" s="16" t="s">
        <v>127</v>
      </c>
      <c r="AU445" s="16" t="s">
        <v>83</v>
      </c>
    </row>
    <row r="446" spans="1:65" s="2" customFormat="1" ht="24.15" customHeight="1">
      <c r="A446" s="37"/>
      <c r="B446" s="38"/>
      <c r="C446" s="253" t="s">
        <v>664</v>
      </c>
      <c r="D446" s="253" t="s">
        <v>470</v>
      </c>
      <c r="E446" s="254" t="s">
        <v>665</v>
      </c>
      <c r="F446" s="255" t="s">
        <v>666</v>
      </c>
      <c r="G446" s="256" t="s">
        <v>131</v>
      </c>
      <c r="H446" s="257">
        <v>7</v>
      </c>
      <c r="I446" s="258"/>
      <c r="J446" s="259">
        <f>ROUND(I446*H446,2)</f>
        <v>0</v>
      </c>
      <c r="K446" s="255" t="s">
        <v>179</v>
      </c>
      <c r="L446" s="260"/>
      <c r="M446" s="261" t="s">
        <v>1</v>
      </c>
      <c r="N446" s="262" t="s">
        <v>41</v>
      </c>
      <c r="O446" s="90"/>
      <c r="P446" s="219">
        <f>O446*H446</f>
        <v>0</v>
      </c>
      <c r="Q446" s="219">
        <v>0.548</v>
      </c>
      <c r="R446" s="219">
        <f>Q446*H446</f>
        <v>3.8360000000000003</v>
      </c>
      <c r="S446" s="219">
        <v>0</v>
      </c>
      <c r="T446" s="220">
        <f>S446*H446</f>
        <v>0</v>
      </c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R446" s="221" t="s">
        <v>164</v>
      </c>
      <c r="AT446" s="221" t="s">
        <v>470</v>
      </c>
      <c r="AU446" s="221" t="s">
        <v>83</v>
      </c>
      <c r="AY446" s="16" t="s">
        <v>116</v>
      </c>
      <c r="BE446" s="222">
        <f>IF(N446="základní",J446,0)</f>
        <v>0</v>
      </c>
      <c r="BF446" s="222">
        <f>IF(N446="snížená",J446,0)</f>
        <v>0</v>
      </c>
      <c r="BG446" s="222">
        <f>IF(N446="zákl. přenesená",J446,0)</f>
        <v>0</v>
      </c>
      <c r="BH446" s="222">
        <f>IF(N446="sníž. přenesená",J446,0)</f>
        <v>0</v>
      </c>
      <c r="BI446" s="222">
        <f>IF(N446="nulová",J446,0)</f>
        <v>0</v>
      </c>
      <c r="BJ446" s="16" t="s">
        <v>81</v>
      </c>
      <c r="BK446" s="222">
        <f>ROUND(I446*H446,2)</f>
        <v>0</v>
      </c>
      <c r="BL446" s="16" t="s">
        <v>123</v>
      </c>
      <c r="BM446" s="221" t="s">
        <v>667</v>
      </c>
    </row>
    <row r="447" spans="1:47" s="2" customFormat="1" ht="12">
      <c r="A447" s="37"/>
      <c r="B447" s="38"/>
      <c r="C447" s="39"/>
      <c r="D447" s="223" t="s">
        <v>125</v>
      </c>
      <c r="E447" s="39"/>
      <c r="F447" s="224" t="s">
        <v>666</v>
      </c>
      <c r="G447" s="39"/>
      <c r="H447" s="39"/>
      <c r="I447" s="225"/>
      <c r="J447" s="39"/>
      <c r="K447" s="39"/>
      <c r="L447" s="43"/>
      <c r="M447" s="226"/>
      <c r="N447" s="227"/>
      <c r="O447" s="90"/>
      <c r="P447" s="90"/>
      <c r="Q447" s="90"/>
      <c r="R447" s="90"/>
      <c r="S447" s="90"/>
      <c r="T447" s="91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T447" s="16" t="s">
        <v>125</v>
      </c>
      <c r="AU447" s="16" t="s">
        <v>83</v>
      </c>
    </row>
    <row r="448" spans="1:65" s="2" customFormat="1" ht="24.15" customHeight="1">
      <c r="A448" s="37"/>
      <c r="B448" s="38"/>
      <c r="C448" s="210" t="s">
        <v>668</v>
      </c>
      <c r="D448" s="210" t="s">
        <v>118</v>
      </c>
      <c r="E448" s="211" t="s">
        <v>669</v>
      </c>
      <c r="F448" s="212" t="s">
        <v>670</v>
      </c>
      <c r="G448" s="213" t="s">
        <v>131</v>
      </c>
      <c r="H448" s="214">
        <v>7</v>
      </c>
      <c r="I448" s="215"/>
      <c r="J448" s="216">
        <f>ROUND(I448*H448,2)</f>
        <v>0</v>
      </c>
      <c r="K448" s="212" t="s">
        <v>179</v>
      </c>
      <c r="L448" s="43"/>
      <c r="M448" s="217" t="s">
        <v>1</v>
      </c>
      <c r="N448" s="218" t="s">
        <v>41</v>
      </c>
      <c r="O448" s="90"/>
      <c r="P448" s="219">
        <f>O448*H448</f>
        <v>0</v>
      </c>
      <c r="Q448" s="219">
        <v>0.02854</v>
      </c>
      <c r="R448" s="219">
        <f>Q448*H448</f>
        <v>0.19977999999999999</v>
      </c>
      <c r="S448" s="219">
        <v>0</v>
      </c>
      <c r="T448" s="220">
        <f>S448*H448</f>
        <v>0</v>
      </c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R448" s="221" t="s">
        <v>123</v>
      </c>
      <c r="AT448" s="221" t="s">
        <v>118</v>
      </c>
      <c r="AU448" s="221" t="s">
        <v>83</v>
      </c>
      <c r="AY448" s="16" t="s">
        <v>116</v>
      </c>
      <c r="BE448" s="222">
        <f>IF(N448="základní",J448,0)</f>
        <v>0</v>
      </c>
      <c r="BF448" s="222">
        <f>IF(N448="snížená",J448,0)</f>
        <v>0</v>
      </c>
      <c r="BG448" s="222">
        <f>IF(N448="zákl. přenesená",J448,0)</f>
        <v>0</v>
      </c>
      <c r="BH448" s="222">
        <f>IF(N448="sníž. přenesená",J448,0)</f>
        <v>0</v>
      </c>
      <c r="BI448" s="222">
        <f>IF(N448="nulová",J448,0)</f>
        <v>0</v>
      </c>
      <c r="BJ448" s="16" t="s">
        <v>81</v>
      </c>
      <c r="BK448" s="222">
        <f>ROUND(I448*H448,2)</f>
        <v>0</v>
      </c>
      <c r="BL448" s="16" t="s">
        <v>123</v>
      </c>
      <c r="BM448" s="221" t="s">
        <v>671</v>
      </c>
    </row>
    <row r="449" spans="1:47" s="2" customFormat="1" ht="12">
      <c r="A449" s="37"/>
      <c r="B449" s="38"/>
      <c r="C449" s="39"/>
      <c r="D449" s="223" t="s">
        <v>125</v>
      </c>
      <c r="E449" s="39"/>
      <c r="F449" s="224" t="s">
        <v>670</v>
      </c>
      <c r="G449" s="39"/>
      <c r="H449" s="39"/>
      <c r="I449" s="225"/>
      <c r="J449" s="39"/>
      <c r="K449" s="39"/>
      <c r="L449" s="43"/>
      <c r="M449" s="226"/>
      <c r="N449" s="227"/>
      <c r="O449" s="90"/>
      <c r="P449" s="90"/>
      <c r="Q449" s="90"/>
      <c r="R449" s="90"/>
      <c r="S449" s="90"/>
      <c r="T449" s="91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T449" s="16" t="s">
        <v>125</v>
      </c>
      <c r="AU449" s="16" t="s">
        <v>83</v>
      </c>
    </row>
    <row r="450" spans="1:47" s="2" customFormat="1" ht="12">
      <c r="A450" s="37"/>
      <c r="B450" s="38"/>
      <c r="C450" s="39"/>
      <c r="D450" s="228" t="s">
        <v>127</v>
      </c>
      <c r="E450" s="39"/>
      <c r="F450" s="229" t="s">
        <v>672</v>
      </c>
      <c r="G450" s="39"/>
      <c r="H450" s="39"/>
      <c r="I450" s="225"/>
      <c r="J450" s="39"/>
      <c r="K450" s="39"/>
      <c r="L450" s="43"/>
      <c r="M450" s="226"/>
      <c r="N450" s="227"/>
      <c r="O450" s="90"/>
      <c r="P450" s="90"/>
      <c r="Q450" s="90"/>
      <c r="R450" s="90"/>
      <c r="S450" s="90"/>
      <c r="T450" s="91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T450" s="16" t="s">
        <v>127</v>
      </c>
      <c r="AU450" s="16" t="s">
        <v>83</v>
      </c>
    </row>
    <row r="451" spans="1:65" s="2" customFormat="1" ht="24.15" customHeight="1">
      <c r="A451" s="37"/>
      <c r="B451" s="38"/>
      <c r="C451" s="253" t="s">
        <v>673</v>
      </c>
      <c r="D451" s="253" t="s">
        <v>470</v>
      </c>
      <c r="E451" s="254" t="s">
        <v>674</v>
      </c>
      <c r="F451" s="255" t="s">
        <v>675</v>
      </c>
      <c r="G451" s="256" t="s">
        <v>131</v>
      </c>
      <c r="H451" s="257">
        <v>7</v>
      </c>
      <c r="I451" s="258"/>
      <c r="J451" s="259">
        <f>ROUND(I451*H451,2)</f>
        <v>0</v>
      </c>
      <c r="K451" s="255" t="s">
        <v>179</v>
      </c>
      <c r="L451" s="260"/>
      <c r="M451" s="261" t="s">
        <v>1</v>
      </c>
      <c r="N451" s="262" t="s">
        <v>41</v>
      </c>
      <c r="O451" s="90"/>
      <c r="P451" s="219">
        <f>O451*H451</f>
        <v>0</v>
      </c>
      <c r="Q451" s="219">
        <v>1.229</v>
      </c>
      <c r="R451" s="219">
        <f>Q451*H451</f>
        <v>8.603000000000002</v>
      </c>
      <c r="S451" s="219">
        <v>0</v>
      </c>
      <c r="T451" s="220">
        <f>S451*H451</f>
        <v>0</v>
      </c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R451" s="221" t="s">
        <v>164</v>
      </c>
      <c r="AT451" s="221" t="s">
        <v>470</v>
      </c>
      <c r="AU451" s="221" t="s">
        <v>83</v>
      </c>
      <c r="AY451" s="16" t="s">
        <v>116</v>
      </c>
      <c r="BE451" s="222">
        <f>IF(N451="základní",J451,0)</f>
        <v>0</v>
      </c>
      <c r="BF451" s="222">
        <f>IF(N451="snížená",J451,0)</f>
        <v>0</v>
      </c>
      <c r="BG451" s="222">
        <f>IF(N451="zákl. přenesená",J451,0)</f>
        <v>0</v>
      </c>
      <c r="BH451" s="222">
        <f>IF(N451="sníž. přenesená",J451,0)</f>
        <v>0</v>
      </c>
      <c r="BI451" s="222">
        <f>IF(N451="nulová",J451,0)</f>
        <v>0</v>
      </c>
      <c r="BJ451" s="16" t="s">
        <v>81</v>
      </c>
      <c r="BK451" s="222">
        <f>ROUND(I451*H451,2)</f>
        <v>0</v>
      </c>
      <c r="BL451" s="16" t="s">
        <v>123</v>
      </c>
      <c r="BM451" s="221" t="s">
        <v>676</v>
      </c>
    </row>
    <row r="452" spans="1:47" s="2" customFormat="1" ht="12">
      <c r="A452" s="37"/>
      <c r="B452" s="38"/>
      <c r="C452" s="39"/>
      <c r="D452" s="223" t="s">
        <v>125</v>
      </c>
      <c r="E452" s="39"/>
      <c r="F452" s="224" t="s">
        <v>675</v>
      </c>
      <c r="G452" s="39"/>
      <c r="H452" s="39"/>
      <c r="I452" s="225"/>
      <c r="J452" s="39"/>
      <c r="K452" s="39"/>
      <c r="L452" s="43"/>
      <c r="M452" s="226"/>
      <c r="N452" s="227"/>
      <c r="O452" s="90"/>
      <c r="P452" s="90"/>
      <c r="Q452" s="90"/>
      <c r="R452" s="90"/>
      <c r="S452" s="90"/>
      <c r="T452" s="91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T452" s="16" t="s">
        <v>125</v>
      </c>
      <c r="AU452" s="16" t="s">
        <v>83</v>
      </c>
    </row>
    <row r="453" spans="1:65" s="2" customFormat="1" ht="24.15" customHeight="1">
      <c r="A453" s="37"/>
      <c r="B453" s="38"/>
      <c r="C453" s="210" t="s">
        <v>677</v>
      </c>
      <c r="D453" s="210" t="s">
        <v>118</v>
      </c>
      <c r="E453" s="211" t="s">
        <v>678</v>
      </c>
      <c r="F453" s="212" t="s">
        <v>679</v>
      </c>
      <c r="G453" s="213" t="s">
        <v>131</v>
      </c>
      <c r="H453" s="214">
        <v>6</v>
      </c>
      <c r="I453" s="215"/>
      <c r="J453" s="216">
        <f>ROUND(I453*H453,2)</f>
        <v>0</v>
      </c>
      <c r="K453" s="212" t="s">
        <v>179</v>
      </c>
      <c r="L453" s="43"/>
      <c r="M453" s="217" t="s">
        <v>1</v>
      </c>
      <c r="N453" s="218" t="s">
        <v>41</v>
      </c>
      <c r="O453" s="90"/>
      <c r="P453" s="219">
        <f>O453*H453</f>
        <v>0</v>
      </c>
      <c r="Q453" s="219">
        <v>0.21734</v>
      </c>
      <c r="R453" s="219">
        <f>Q453*H453</f>
        <v>1.30404</v>
      </c>
      <c r="S453" s="219">
        <v>0</v>
      </c>
      <c r="T453" s="220">
        <f>S453*H453</f>
        <v>0</v>
      </c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R453" s="221" t="s">
        <v>123</v>
      </c>
      <c r="AT453" s="221" t="s">
        <v>118</v>
      </c>
      <c r="AU453" s="221" t="s">
        <v>83</v>
      </c>
      <c r="AY453" s="16" t="s">
        <v>116</v>
      </c>
      <c r="BE453" s="222">
        <f>IF(N453="základní",J453,0)</f>
        <v>0</v>
      </c>
      <c r="BF453" s="222">
        <f>IF(N453="snížená",J453,0)</f>
        <v>0</v>
      </c>
      <c r="BG453" s="222">
        <f>IF(N453="zákl. přenesená",J453,0)</f>
        <v>0</v>
      </c>
      <c r="BH453" s="222">
        <f>IF(N453="sníž. přenesená",J453,0)</f>
        <v>0</v>
      </c>
      <c r="BI453" s="222">
        <f>IF(N453="nulová",J453,0)</f>
        <v>0</v>
      </c>
      <c r="BJ453" s="16" t="s">
        <v>81</v>
      </c>
      <c r="BK453" s="222">
        <f>ROUND(I453*H453,2)</f>
        <v>0</v>
      </c>
      <c r="BL453" s="16" t="s">
        <v>123</v>
      </c>
      <c r="BM453" s="221" t="s">
        <v>680</v>
      </c>
    </row>
    <row r="454" spans="1:47" s="2" customFormat="1" ht="12">
      <c r="A454" s="37"/>
      <c r="B454" s="38"/>
      <c r="C454" s="39"/>
      <c r="D454" s="223" t="s">
        <v>125</v>
      </c>
      <c r="E454" s="39"/>
      <c r="F454" s="224" t="s">
        <v>681</v>
      </c>
      <c r="G454" s="39"/>
      <c r="H454" s="39"/>
      <c r="I454" s="225"/>
      <c r="J454" s="39"/>
      <c r="K454" s="39"/>
      <c r="L454" s="43"/>
      <c r="M454" s="226"/>
      <c r="N454" s="227"/>
      <c r="O454" s="90"/>
      <c r="P454" s="90"/>
      <c r="Q454" s="90"/>
      <c r="R454" s="90"/>
      <c r="S454" s="90"/>
      <c r="T454" s="91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T454" s="16" t="s">
        <v>125</v>
      </c>
      <c r="AU454" s="16" t="s">
        <v>83</v>
      </c>
    </row>
    <row r="455" spans="1:47" s="2" customFormat="1" ht="12">
      <c r="A455" s="37"/>
      <c r="B455" s="38"/>
      <c r="C455" s="39"/>
      <c r="D455" s="228" t="s">
        <v>127</v>
      </c>
      <c r="E455" s="39"/>
      <c r="F455" s="229" t="s">
        <v>682</v>
      </c>
      <c r="G455" s="39"/>
      <c r="H455" s="39"/>
      <c r="I455" s="225"/>
      <c r="J455" s="39"/>
      <c r="K455" s="39"/>
      <c r="L455" s="43"/>
      <c r="M455" s="226"/>
      <c r="N455" s="227"/>
      <c r="O455" s="90"/>
      <c r="P455" s="90"/>
      <c r="Q455" s="90"/>
      <c r="R455" s="90"/>
      <c r="S455" s="90"/>
      <c r="T455" s="91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T455" s="16" t="s">
        <v>127</v>
      </c>
      <c r="AU455" s="16" t="s">
        <v>83</v>
      </c>
    </row>
    <row r="456" spans="1:65" s="2" customFormat="1" ht="21.75" customHeight="1">
      <c r="A456" s="37"/>
      <c r="B456" s="38"/>
      <c r="C456" s="253" t="s">
        <v>683</v>
      </c>
      <c r="D456" s="253" t="s">
        <v>470</v>
      </c>
      <c r="E456" s="254" t="s">
        <v>684</v>
      </c>
      <c r="F456" s="255" t="s">
        <v>685</v>
      </c>
      <c r="G456" s="256" t="s">
        <v>131</v>
      </c>
      <c r="H456" s="257">
        <v>6</v>
      </c>
      <c r="I456" s="258"/>
      <c r="J456" s="259">
        <f>ROUND(I456*H456,2)</f>
        <v>0</v>
      </c>
      <c r="K456" s="255" t="s">
        <v>179</v>
      </c>
      <c r="L456" s="260"/>
      <c r="M456" s="261" t="s">
        <v>1</v>
      </c>
      <c r="N456" s="262" t="s">
        <v>41</v>
      </c>
      <c r="O456" s="90"/>
      <c r="P456" s="219">
        <f>O456*H456</f>
        <v>0</v>
      </c>
      <c r="Q456" s="219">
        <v>0.06</v>
      </c>
      <c r="R456" s="219">
        <f>Q456*H456</f>
        <v>0.36</v>
      </c>
      <c r="S456" s="219">
        <v>0</v>
      </c>
      <c r="T456" s="220">
        <f>S456*H456</f>
        <v>0</v>
      </c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R456" s="221" t="s">
        <v>164</v>
      </c>
      <c r="AT456" s="221" t="s">
        <v>470</v>
      </c>
      <c r="AU456" s="221" t="s">
        <v>83</v>
      </c>
      <c r="AY456" s="16" t="s">
        <v>116</v>
      </c>
      <c r="BE456" s="222">
        <f>IF(N456="základní",J456,0)</f>
        <v>0</v>
      </c>
      <c r="BF456" s="222">
        <f>IF(N456="snížená",J456,0)</f>
        <v>0</v>
      </c>
      <c r="BG456" s="222">
        <f>IF(N456="zákl. přenesená",J456,0)</f>
        <v>0</v>
      </c>
      <c r="BH456" s="222">
        <f>IF(N456="sníž. přenesená",J456,0)</f>
        <v>0</v>
      </c>
      <c r="BI456" s="222">
        <f>IF(N456="nulová",J456,0)</f>
        <v>0</v>
      </c>
      <c r="BJ456" s="16" t="s">
        <v>81</v>
      </c>
      <c r="BK456" s="222">
        <f>ROUND(I456*H456,2)</f>
        <v>0</v>
      </c>
      <c r="BL456" s="16" t="s">
        <v>123</v>
      </c>
      <c r="BM456" s="221" t="s">
        <v>686</v>
      </c>
    </row>
    <row r="457" spans="1:47" s="2" customFormat="1" ht="12">
      <c r="A457" s="37"/>
      <c r="B457" s="38"/>
      <c r="C457" s="39"/>
      <c r="D457" s="223" t="s">
        <v>125</v>
      </c>
      <c r="E457" s="39"/>
      <c r="F457" s="224" t="s">
        <v>685</v>
      </c>
      <c r="G457" s="39"/>
      <c r="H457" s="39"/>
      <c r="I457" s="225"/>
      <c r="J457" s="39"/>
      <c r="K457" s="39"/>
      <c r="L457" s="43"/>
      <c r="M457" s="226"/>
      <c r="N457" s="227"/>
      <c r="O457" s="90"/>
      <c r="P457" s="90"/>
      <c r="Q457" s="90"/>
      <c r="R457" s="90"/>
      <c r="S457" s="90"/>
      <c r="T457" s="91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T457" s="16" t="s">
        <v>125</v>
      </c>
      <c r="AU457" s="16" t="s">
        <v>83</v>
      </c>
    </row>
    <row r="458" spans="1:65" s="2" customFormat="1" ht="24.15" customHeight="1">
      <c r="A458" s="37"/>
      <c r="B458" s="38"/>
      <c r="C458" s="210" t="s">
        <v>687</v>
      </c>
      <c r="D458" s="210" t="s">
        <v>118</v>
      </c>
      <c r="E458" s="211" t="s">
        <v>688</v>
      </c>
      <c r="F458" s="212" t="s">
        <v>689</v>
      </c>
      <c r="G458" s="213" t="s">
        <v>131</v>
      </c>
      <c r="H458" s="214">
        <v>1</v>
      </c>
      <c r="I458" s="215"/>
      <c r="J458" s="216">
        <f>ROUND(I458*H458,2)</f>
        <v>0</v>
      </c>
      <c r="K458" s="212" t="s">
        <v>179</v>
      </c>
      <c r="L458" s="43"/>
      <c r="M458" s="217" t="s">
        <v>1</v>
      </c>
      <c r="N458" s="218" t="s">
        <v>41</v>
      </c>
      <c r="O458" s="90"/>
      <c r="P458" s="219">
        <f>O458*H458</f>
        <v>0</v>
      </c>
      <c r="Q458" s="219">
        <v>0.21734</v>
      </c>
      <c r="R458" s="219">
        <f>Q458*H458</f>
        <v>0.21734</v>
      </c>
      <c r="S458" s="219">
        <v>0</v>
      </c>
      <c r="T458" s="220">
        <f>S458*H458</f>
        <v>0</v>
      </c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R458" s="221" t="s">
        <v>123</v>
      </c>
      <c r="AT458" s="221" t="s">
        <v>118</v>
      </c>
      <c r="AU458" s="221" t="s">
        <v>83</v>
      </c>
      <c r="AY458" s="16" t="s">
        <v>116</v>
      </c>
      <c r="BE458" s="222">
        <f>IF(N458="základní",J458,0)</f>
        <v>0</v>
      </c>
      <c r="BF458" s="222">
        <f>IF(N458="snížená",J458,0)</f>
        <v>0</v>
      </c>
      <c r="BG458" s="222">
        <f>IF(N458="zákl. přenesená",J458,0)</f>
        <v>0</v>
      </c>
      <c r="BH458" s="222">
        <f>IF(N458="sníž. přenesená",J458,0)</f>
        <v>0</v>
      </c>
      <c r="BI458" s="222">
        <f>IF(N458="nulová",J458,0)</f>
        <v>0</v>
      </c>
      <c r="BJ458" s="16" t="s">
        <v>81</v>
      </c>
      <c r="BK458" s="222">
        <f>ROUND(I458*H458,2)</f>
        <v>0</v>
      </c>
      <c r="BL458" s="16" t="s">
        <v>123</v>
      </c>
      <c r="BM458" s="221" t="s">
        <v>690</v>
      </c>
    </row>
    <row r="459" spans="1:47" s="2" customFormat="1" ht="12">
      <c r="A459" s="37"/>
      <c r="B459" s="38"/>
      <c r="C459" s="39"/>
      <c r="D459" s="223" t="s">
        <v>125</v>
      </c>
      <c r="E459" s="39"/>
      <c r="F459" s="224" t="s">
        <v>691</v>
      </c>
      <c r="G459" s="39"/>
      <c r="H459" s="39"/>
      <c r="I459" s="225"/>
      <c r="J459" s="39"/>
      <c r="K459" s="39"/>
      <c r="L459" s="43"/>
      <c r="M459" s="226"/>
      <c r="N459" s="227"/>
      <c r="O459" s="90"/>
      <c r="P459" s="90"/>
      <c r="Q459" s="90"/>
      <c r="R459" s="90"/>
      <c r="S459" s="90"/>
      <c r="T459" s="91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T459" s="16" t="s">
        <v>125</v>
      </c>
      <c r="AU459" s="16" t="s">
        <v>83</v>
      </c>
    </row>
    <row r="460" spans="1:47" s="2" customFormat="1" ht="12">
      <c r="A460" s="37"/>
      <c r="B460" s="38"/>
      <c r="C460" s="39"/>
      <c r="D460" s="228" t="s">
        <v>127</v>
      </c>
      <c r="E460" s="39"/>
      <c r="F460" s="229" t="s">
        <v>692</v>
      </c>
      <c r="G460" s="39"/>
      <c r="H460" s="39"/>
      <c r="I460" s="225"/>
      <c r="J460" s="39"/>
      <c r="K460" s="39"/>
      <c r="L460" s="43"/>
      <c r="M460" s="226"/>
      <c r="N460" s="227"/>
      <c r="O460" s="90"/>
      <c r="P460" s="90"/>
      <c r="Q460" s="90"/>
      <c r="R460" s="90"/>
      <c r="S460" s="90"/>
      <c r="T460" s="91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T460" s="16" t="s">
        <v>127</v>
      </c>
      <c r="AU460" s="16" t="s">
        <v>83</v>
      </c>
    </row>
    <row r="461" spans="1:65" s="2" customFormat="1" ht="24.15" customHeight="1">
      <c r="A461" s="37"/>
      <c r="B461" s="38"/>
      <c r="C461" s="253" t="s">
        <v>693</v>
      </c>
      <c r="D461" s="253" t="s">
        <v>470</v>
      </c>
      <c r="E461" s="254" t="s">
        <v>694</v>
      </c>
      <c r="F461" s="255" t="s">
        <v>695</v>
      </c>
      <c r="G461" s="256" t="s">
        <v>131</v>
      </c>
      <c r="H461" s="257">
        <v>1</v>
      </c>
      <c r="I461" s="258"/>
      <c r="J461" s="259">
        <f>ROUND(I461*H461,2)</f>
        <v>0</v>
      </c>
      <c r="K461" s="255" t="s">
        <v>179</v>
      </c>
      <c r="L461" s="260"/>
      <c r="M461" s="261" t="s">
        <v>1</v>
      </c>
      <c r="N461" s="262" t="s">
        <v>41</v>
      </c>
      <c r="O461" s="90"/>
      <c r="P461" s="219">
        <f>O461*H461</f>
        <v>0</v>
      </c>
      <c r="Q461" s="219">
        <v>0.165</v>
      </c>
      <c r="R461" s="219">
        <f>Q461*H461</f>
        <v>0.165</v>
      </c>
      <c r="S461" s="219">
        <v>0</v>
      </c>
      <c r="T461" s="220">
        <f>S461*H461</f>
        <v>0</v>
      </c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R461" s="221" t="s">
        <v>164</v>
      </c>
      <c r="AT461" s="221" t="s">
        <v>470</v>
      </c>
      <c r="AU461" s="221" t="s">
        <v>83</v>
      </c>
      <c r="AY461" s="16" t="s">
        <v>116</v>
      </c>
      <c r="BE461" s="222">
        <f>IF(N461="základní",J461,0)</f>
        <v>0</v>
      </c>
      <c r="BF461" s="222">
        <f>IF(N461="snížená",J461,0)</f>
        <v>0</v>
      </c>
      <c r="BG461" s="222">
        <f>IF(N461="zákl. přenesená",J461,0)</f>
        <v>0</v>
      </c>
      <c r="BH461" s="222">
        <f>IF(N461="sníž. přenesená",J461,0)</f>
        <v>0</v>
      </c>
      <c r="BI461" s="222">
        <f>IF(N461="nulová",J461,0)</f>
        <v>0</v>
      </c>
      <c r="BJ461" s="16" t="s">
        <v>81</v>
      </c>
      <c r="BK461" s="222">
        <f>ROUND(I461*H461,2)</f>
        <v>0</v>
      </c>
      <c r="BL461" s="16" t="s">
        <v>123</v>
      </c>
      <c r="BM461" s="221" t="s">
        <v>696</v>
      </c>
    </row>
    <row r="462" spans="1:47" s="2" customFormat="1" ht="12">
      <c r="A462" s="37"/>
      <c r="B462" s="38"/>
      <c r="C462" s="39"/>
      <c r="D462" s="223" t="s">
        <v>125</v>
      </c>
      <c r="E462" s="39"/>
      <c r="F462" s="224" t="s">
        <v>695</v>
      </c>
      <c r="G462" s="39"/>
      <c r="H462" s="39"/>
      <c r="I462" s="225"/>
      <c r="J462" s="39"/>
      <c r="K462" s="39"/>
      <c r="L462" s="43"/>
      <c r="M462" s="226"/>
      <c r="N462" s="227"/>
      <c r="O462" s="90"/>
      <c r="P462" s="90"/>
      <c r="Q462" s="90"/>
      <c r="R462" s="90"/>
      <c r="S462" s="90"/>
      <c r="T462" s="91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T462" s="16" t="s">
        <v>125</v>
      </c>
      <c r="AU462" s="16" t="s">
        <v>83</v>
      </c>
    </row>
    <row r="463" spans="1:63" s="12" customFormat="1" ht="22.8" customHeight="1">
      <c r="A463" s="12"/>
      <c r="B463" s="194"/>
      <c r="C463" s="195"/>
      <c r="D463" s="196" t="s">
        <v>75</v>
      </c>
      <c r="E463" s="208" t="s">
        <v>170</v>
      </c>
      <c r="F463" s="208" t="s">
        <v>697</v>
      </c>
      <c r="G463" s="195"/>
      <c r="H463" s="195"/>
      <c r="I463" s="198"/>
      <c r="J463" s="209">
        <f>BK463</f>
        <v>0</v>
      </c>
      <c r="K463" s="195"/>
      <c r="L463" s="200"/>
      <c r="M463" s="201"/>
      <c r="N463" s="202"/>
      <c r="O463" s="202"/>
      <c r="P463" s="203">
        <f>SUM(P464:P480)</f>
        <v>0</v>
      </c>
      <c r="Q463" s="202"/>
      <c r="R463" s="203">
        <f>SUM(R464:R480)</f>
        <v>0.00902</v>
      </c>
      <c r="S463" s="202"/>
      <c r="T463" s="204">
        <f>SUM(T464:T480)</f>
        <v>0</v>
      </c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R463" s="205" t="s">
        <v>81</v>
      </c>
      <c r="AT463" s="206" t="s">
        <v>75</v>
      </c>
      <c r="AU463" s="206" t="s">
        <v>81</v>
      </c>
      <c r="AY463" s="205" t="s">
        <v>116</v>
      </c>
      <c r="BK463" s="207">
        <f>SUM(BK464:BK480)</f>
        <v>0</v>
      </c>
    </row>
    <row r="464" spans="1:65" s="2" customFormat="1" ht="24.15" customHeight="1">
      <c r="A464" s="37"/>
      <c r="B464" s="38"/>
      <c r="C464" s="210" t="s">
        <v>698</v>
      </c>
      <c r="D464" s="210" t="s">
        <v>118</v>
      </c>
      <c r="E464" s="211" t="s">
        <v>699</v>
      </c>
      <c r="F464" s="212" t="s">
        <v>700</v>
      </c>
      <c r="G464" s="213" t="s">
        <v>198</v>
      </c>
      <c r="H464" s="214">
        <v>82</v>
      </c>
      <c r="I464" s="215"/>
      <c r="J464" s="216">
        <f>ROUND(I464*H464,2)</f>
        <v>0</v>
      </c>
      <c r="K464" s="212" t="s">
        <v>179</v>
      </c>
      <c r="L464" s="43"/>
      <c r="M464" s="217" t="s">
        <v>1</v>
      </c>
      <c r="N464" s="218" t="s">
        <v>41</v>
      </c>
      <c r="O464" s="90"/>
      <c r="P464" s="219">
        <f>O464*H464</f>
        <v>0</v>
      </c>
      <c r="Q464" s="219">
        <v>0</v>
      </c>
      <c r="R464" s="219">
        <f>Q464*H464</f>
        <v>0</v>
      </c>
      <c r="S464" s="219">
        <v>0</v>
      </c>
      <c r="T464" s="220">
        <f>S464*H464</f>
        <v>0</v>
      </c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R464" s="221" t="s">
        <v>123</v>
      </c>
      <c r="AT464" s="221" t="s">
        <v>118</v>
      </c>
      <c r="AU464" s="221" t="s">
        <v>83</v>
      </c>
      <c r="AY464" s="16" t="s">
        <v>116</v>
      </c>
      <c r="BE464" s="222">
        <f>IF(N464="základní",J464,0)</f>
        <v>0</v>
      </c>
      <c r="BF464" s="222">
        <f>IF(N464="snížená",J464,0)</f>
        <v>0</v>
      </c>
      <c r="BG464" s="222">
        <f>IF(N464="zákl. přenesená",J464,0)</f>
        <v>0</v>
      </c>
      <c r="BH464" s="222">
        <f>IF(N464="sníž. přenesená",J464,0)</f>
        <v>0</v>
      </c>
      <c r="BI464" s="222">
        <f>IF(N464="nulová",J464,0)</f>
        <v>0</v>
      </c>
      <c r="BJ464" s="16" t="s">
        <v>81</v>
      </c>
      <c r="BK464" s="222">
        <f>ROUND(I464*H464,2)</f>
        <v>0</v>
      </c>
      <c r="BL464" s="16" t="s">
        <v>123</v>
      </c>
      <c r="BM464" s="221" t="s">
        <v>701</v>
      </c>
    </row>
    <row r="465" spans="1:47" s="2" customFormat="1" ht="12">
      <c r="A465" s="37"/>
      <c r="B465" s="38"/>
      <c r="C465" s="39"/>
      <c r="D465" s="223" t="s">
        <v>125</v>
      </c>
      <c r="E465" s="39"/>
      <c r="F465" s="224" t="s">
        <v>702</v>
      </c>
      <c r="G465" s="39"/>
      <c r="H465" s="39"/>
      <c r="I465" s="225"/>
      <c r="J465" s="39"/>
      <c r="K465" s="39"/>
      <c r="L465" s="43"/>
      <c r="M465" s="226"/>
      <c r="N465" s="227"/>
      <c r="O465" s="90"/>
      <c r="P465" s="90"/>
      <c r="Q465" s="90"/>
      <c r="R465" s="90"/>
      <c r="S465" s="90"/>
      <c r="T465" s="91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T465" s="16" t="s">
        <v>125</v>
      </c>
      <c r="AU465" s="16" t="s">
        <v>83</v>
      </c>
    </row>
    <row r="466" spans="1:47" s="2" customFormat="1" ht="12">
      <c r="A466" s="37"/>
      <c r="B466" s="38"/>
      <c r="C466" s="39"/>
      <c r="D466" s="228" t="s">
        <v>127</v>
      </c>
      <c r="E466" s="39"/>
      <c r="F466" s="229" t="s">
        <v>703</v>
      </c>
      <c r="G466" s="39"/>
      <c r="H466" s="39"/>
      <c r="I466" s="225"/>
      <c r="J466" s="39"/>
      <c r="K466" s="39"/>
      <c r="L466" s="43"/>
      <c r="M466" s="226"/>
      <c r="N466" s="227"/>
      <c r="O466" s="90"/>
      <c r="P466" s="90"/>
      <c r="Q466" s="90"/>
      <c r="R466" s="90"/>
      <c r="S466" s="90"/>
      <c r="T466" s="91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T466" s="16" t="s">
        <v>127</v>
      </c>
      <c r="AU466" s="16" t="s">
        <v>83</v>
      </c>
    </row>
    <row r="467" spans="1:51" s="13" customFormat="1" ht="12">
      <c r="A467" s="13"/>
      <c r="B467" s="230"/>
      <c r="C467" s="231"/>
      <c r="D467" s="223" t="s">
        <v>183</v>
      </c>
      <c r="E467" s="232" t="s">
        <v>1</v>
      </c>
      <c r="F467" s="233" t="s">
        <v>647</v>
      </c>
      <c r="G467" s="231"/>
      <c r="H467" s="234">
        <v>82</v>
      </c>
      <c r="I467" s="235"/>
      <c r="J467" s="231"/>
      <c r="K467" s="231"/>
      <c r="L467" s="236"/>
      <c r="M467" s="237"/>
      <c r="N467" s="238"/>
      <c r="O467" s="238"/>
      <c r="P467" s="238"/>
      <c r="Q467" s="238"/>
      <c r="R467" s="238"/>
      <c r="S467" s="238"/>
      <c r="T467" s="239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0" t="s">
        <v>183</v>
      </c>
      <c r="AU467" s="240" t="s">
        <v>83</v>
      </c>
      <c r="AV467" s="13" t="s">
        <v>83</v>
      </c>
      <c r="AW467" s="13" t="s">
        <v>32</v>
      </c>
      <c r="AX467" s="13" t="s">
        <v>81</v>
      </c>
      <c r="AY467" s="240" t="s">
        <v>116</v>
      </c>
    </row>
    <row r="468" spans="1:65" s="2" customFormat="1" ht="24.15" customHeight="1">
      <c r="A468" s="37"/>
      <c r="B468" s="38"/>
      <c r="C468" s="210" t="s">
        <v>704</v>
      </c>
      <c r="D468" s="210" t="s">
        <v>118</v>
      </c>
      <c r="E468" s="211" t="s">
        <v>705</v>
      </c>
      <c r="F468" s="212" t="s">
        <v>706</v>
      </c>
      <c r="G468" s="213" t="s">
        <v>198</v>
      </c>
      <c r="H468" s="214">
        <v>82</v>
      </c>
      <c r="I468" s="215"/>
      <c r="J468" s="216">
        <f>ROUND(I468*H468,2)</f>
        <v>0</v>
      </c>
      <c r="K468" s="212" t="s">
        <v>179</v>
      </c>
      <c r="L468" s="43"/>
      <c r="M468" s="217" t="s">
        <v>1</v>
      </c>
      <c r="N468" s="218" t="s">
        <v>41</v>
      </c>
      <c r="O468" s="90"/>
      <c r="P468" s="219">
        <f>O468*H468</f>
        <v>0</v>
      </c>
      <c r="Q468" s="219">
        <v>0.00011</v>
      </c>
      <c r="R468" s="219">
        <f>Q468*H468</f>
        <v>0.00902</v>
      </c>
      <c r="S468" s="219">
        <v>0</v>
      </c>
      <c r="T468" s="220">
        <f>S468*H468</f>
        <v>0</v>
      </c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R468" s="221" t="s">
        <v>123</v>
      </c>
      <c r="AT468" s="221" t="s">
        <v>118</v>
      </c>
      <c r="AU468" s="221" t="s">
        <v>83</v>
      </c>
      <c r="AY468" s="16" t="s">
        <v>116</v>
      </c>
      <c r="BE468" s="222">
        <f>IF(N468="základní",J468,0)</f>
        <v>0</v>
      </c>
      <c r="BF468" s="222">
        <f>IF(N468="snížená",J468,0)</f>
        <v>0</v>
      </c>
      <c r="BG468" s="222">
        <f>IF(N468="zákl. přenesená",J468,0)</f>
        <v>0</v>
      </c>
      <c r="BH468" s="222">
        <f>IF(N468="sníž. přenesená",J468,0)</f>
        <v>0</v>
      </c>
      <c r="BI468" s="222">
        <f>IF(N468="nulová",J468,0)</f>
        <v>0</v>
      </c>
      <c r="BJ468" s="16" t="s">
        <v>81</v>
      </c>
      <c r="BK468" s="222">
        <f>ROUND(I468*H468,2)</f>
        <v>0</v>
      </c>
      <c r="BL468" s="16" t="s">
        <v>123</v>
      </c>
      <c r="BM468" s="221" t="s">
        <v>707</v>
      </c>
    </row>
    <row r="469" spans="1:47" s="2" customFormat="1" ht="12">
      <c r="A469" s="37"/>
      <c r="B469" s="38"/>
      <c r="C469" s="39"/>
      <c r="D469" s="223" t="s">
        <v>125</v>
      </c>
      <c r="E469" s="39"/>
      <c r="F469" s="224" t="s">
        <v>708</v>
      </c>
      <c r="G469" s="39"/>
      <c r="H469" s="39"/>
      <c r="I469" s="225"/>
      <c r="J469" s="39"/>
      <c r="K469" s="39"/>
      <c r="L469" s="43"/>
      <c r="M469" s="226"/>
      <c r="N469" s="227"/>
      <c r="O469" s="90"/>
      <c r="P469" s="90"/>
      <c r="Q469" s="90"/>
      <c r="R469" s="90"/>
      <c r="S469" s="90"/>
      <c r="T469" s="91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T469" s="16" t="s">
        <v>125</v>
      </c>
      <c r="AU469" s="16" t="s">
        <v>83</v>
      </c>
    </row>
    <row r="470" spans="1:47" s="2" customFormat="1" ht="12">
      <c r="A470" s="37"/>
      <c r="B470" s="38"/>
      <c r="C470" s="39"/>
      <c r="D470" s="228" t="s">
        <v>127</v>
      </c>
      <c r="E470" s="39"/>
      <c r="F470" s="229" t="s">
        <v>709</v>
      </c>
      <c r="G470" s="39"/>
      <c r="H470" s="39"/>
      <c r="I470" s="225"/>
      <c r="J470" s="39"/>
      <c r="K470" s="39"/>
      <c r="L470" s="43"/>
      <c r="M470" s="226"/>
      <c r="N470" s="227"/>
      <c r="O470" s="90"/>
      <c r="P470" s="90"/>
      <c r="Q470" s="90"/>
      <c r="R470" s="90"/>
      <c r="S470" s="90"/>
      <c r="T470" s="91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T470" s="16" t="s">
        <v>127</v>
      </c>
      <c r="AU470" s="16" t="s">
        <v>83</v>
      </c>
    </row>
    <row r="471" spans="1:65" s="2" customFormat="1" ht="24.15" customHeight="1">
      <c r="A471" s="37"/>
      <c r="B471" s="38"/>
      <c r="C471" s="210" t="s">
        <v>710</v>
      </c>
      <c r="D471" s="210" t="s">
        <v>118</v>
      </c>
      <c r="E471" s="211" t="s">
        <v>711</v>
      </c>
      <c r="F471" s="212" t="s">
        <v>712</v>
      </c>
      <c r="G471" s="213" t="s">
        <v>198</v>
      </c>
      <c r="H471" s="214">
        <v>82</v>
      </c>
      <c r="I471" s="215"/>
      <c r="J471" s="216">
        <f>ROUND(I471*H471,2)</f>
        <v>0</v>
      </c>
      <c r="K471" s="212" t="s">
        <v>179</v>
      </c>
      <c r="L471" s="43"/>
      <c r="M471" s="217" t="s">
        <v>1</v>
      </c>
      <c r="N471" s="218" t="s">
        <v>41</v>
      </c>
      <c r="O471" s="90"/>
      <c r="P471" s="219">
        <f>O471*H471</f>
        <v>0</v>
      </c>
      <c r="Q471" s="219">
        <v>0</v>
      </c>
      <c r="R471" s="219">
        <f>Q471*H471</f>
        <v>0</v>
      </c>
      <c r="S471" s="219">
        <v>0</v>
      </c>
      <c r="T471" s="220">
        <f>S471*H471</f>
        <v>0</v>
      </c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R471" s="221" t="s">
        <v>123</v>
      </c>
      <c r="AT471" s="221" t="s">
        <v>118</v>
      </c>
      <c r="AU471" s="221" t="s">
        <v>83</v>
      </c>
      <c r="AY471" s="16" t="s">
        <v>116</v>
      </c>
      <c r="BE471" s="222">
        <f>IF(N471="základní",J471,0)</f>
        <v>0</v>
      </c>
      <c r="BF471" s="222">
        <f>IF(N471="snížená",J471,0)</f>
        <v>0</v>
      </c>
      <c r="BG471" s="222">
        <f>IF(N471="zákl. přenesená",J471,0)</f>
        <v>0</v>
      </c>
      <c r="BH471" s="222">
        <f>IF(N471="sníž. přenesená",J471,0)</f>
        <v>0</v>
      </c>
      <c r="BI471" s="222">
        <f>IF(N471="nulová",J471,0)</f>
        <v>0</v>
      </c>
      <c r="BJ471" s="16" t="s">
        <v>81</v>
      </c>
      <c r="BK471" s="222">
        <f>ROUND(I471*H471,2)</f>
        <v>0</v>
      </c>
      <c r="BL471" s="16" t="s">
        <v>123</v>
      </c>
      <c r="BM471" s="221" t="s">
        <v>713</v>
      </c>
    </row>
    <row r="472" spans="1:47" s="2" customFormat="1" ht="12">
      <c r="A472" s="37"/>
      <c r="B472" s="38"/>
      <c r="C472" s="39"/>
      <c r="D472" s="223" t="s">
        <v>125</v>
      </c>
      <c r="E472" s="39"/>
      <c r="F472" s="224" t="s">
        <v>714</v>
      </c>
      <c r="G472" s="39"/>
      <c r="H472" s="39"/>
      <c r="I472" s="225"/>
      <c r="J472" s="39"/>
      <c r="K472" s="39"/>
      <c r="L472" s="43"/>
      <c r="M472" s="226"/>
      <c r="N472" s="227"/>
      <c r="O472" s="90"/>
      <c r="P472" s="90"/>
      <c r="Q472" s="90"/>
      <c r="R472" s="90"/>
      <c r="S472" s="90"/>
      <c r="T472" s="91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T472" s="16" t="s">
        <v>125</v>
      </c>
      <c r="AU472" s="16" t="s">
        <v>83</v>
      </c>
    </row>
    <row r="473" spans="1:47" s="2" customFormat="1" ht="12">
      <c r="A473" s="37"/>
      <c r="B473" s="38"/>
      <c r="C473" s="39"/>
      <c r="D473" s="228" t="s">
        <v>127</v>
      </c>
      <c r="E473" s="39"/>
      <c r="F473" s="229" t="s">
        <v>715</v>
      </c>
      <c r="G473" s="39"/>
      <c r="H473" s="39"/>
      <c r="I473" s="225"/>
      <c r="J473" s="39"/>
      <c r="K473" s="39"/>
      <c r="L473" s="43"/>
      <c r="M473" s="226"/>
      <c r="N473" s="227"/>
      <c r="O473" s="90"/>
      <c r="P473" s="90"/>
      <c r="Q473" s="90"/>
      <c r="R473" s="90"/>
      <c r="S473" s="90"/>
      <c r="T473" s="91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T473" s="16" t="s">
        <v>127</v>
      </c>
      <c r="AU473" s="16" t="s">
        <v>83</v>
      </c>
    </row>
    <row r="474" spans="1:51" s="13" customFormat="1" ht="12">
      <c r="A474" s="13"/>
      <c r="B474" s="230"/>
      <c r="C474" s="231"/>
      <c r="D474" s="223" t="s">
        <v>183</v>
      </c>
      <c r="E474" s="232" t="s">
        <v>1</v>
      </c>
      <c r="F474" s="233" t="s">
        <v>716</v>
      </c>
      <c r="G474" s="231"/>
      <c r="H474" s="234">
        <v>82</v>
      </c>
      <c r="I474" s="235"/>
      <c r="J474" s="231"/>
      <c r="K474" s="231"/>
      <c r="L474" s="236"/>
      <c r="M474" s="237"/>
      <c r="N474" s="238"/>
      <c r="O474" s="238"/>
      <c r="P474" s="238"/>
      <c r="Q474" s="238"/>
      <c r="R474" s="238"/>
      <c r="S474" s="238"/>
      <c r="T474" s="239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0" t="s">
        <v>183</v>
      </c>
      <c r="AU474" s="240" t="s">
        <v>83</v>
      </c>
      <c r="AV474" s="13" t="s">
        <v>83</v>
      </c>
      <c r="AW474" s="13" t="s">
        <v>32</v>
      </c>
      <c r="AX474" s="13" t="s">
        <v>81</v>
      </c>
      <c r="AY474" s="240" t="s">
        <v>116</v>
      </c>
    </row>
    <row r="475" spans="1:65" s="2" customFormat="1" ht="24.15" customHeight="1">
      <c r="A475" s="37"/>
      <c r="B475" s="38"/>
      <c r="C475" s="210" t="s">
        <v>717</v>
      </c>
      <c r="D475" s="210" t="s">
        <v>118</v>
      </c>
      <c r="E475" s="211" t="s">
        <v>718</v>
      </c>
      <c r="F475" s="212" t="s">
        <v>719</v>
      </c>
      <c r="G475" s="213" t="s">
        <v>198</v>
      </c>
      <c r="H475" s="214">
        <v>2</v>
      </c>
      <c r="I475" s="215"/>
      <c r="J475" s="216">
        <f>ROUND(I475*H475,2)</f>
        <v>0</v>
      </c>
      <c r="K475" s="212" t="s">
        <v>179</v>
      </c>
      <c r="L475" s="43"/>
      <c r="M475" s="217" t="s">
        <v>1</v>
      </c>
      <c r="N475" s="218" t="s">
        <v>41</v>
      </c>
      <c r="O475" s="90"/>
      <c r="P475" s="219">
        <f>O475*H475</f>
        <v>0</v>
      </c>
      <c r="Q475" s="219">
        <v>0</v>
      </c>
      <c r="R475" s="219">
        <f>Q475*H475</f>
        <v>0</v>
      </c>
      <c r="S475" s="219">
        <v>0</v>
      </c>
      <c r="T475" s="220">
        <f>S475*H475</f>
        <v>0</v>
      </c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R475" s="221" t="s">
        <v>123</v>
      </c>
      <c r="AT475" s="221" t="s">
        <v>118</v>
      </c>
      <c r="AU475" s="221" t="s">
        <v>83</v>
      </c>
      <c r="AY475" s="16" t="s">
        <v>116</v>
      </c>
      <c r="BE475" s="222">
        <f>IF(N475="základní",J475,0)</f>
        <v>0</v>
      </c>
      <c r="BF475" s="222">
        <f>IF(N475="snížená",J475,0)</f>
        <v>0</v>
      </c>
      <c r="BG475" s="222">
        <f>IF(N475="zákl. přenesená",J475,0)</f>
        <v>0</v>
      </c>
      <c r="BH475" s="222">
        <f>IF(N475="sníž. přenesená",J475,0)</f>
        <v>0</v>
      </c>
      <c r="BI475" s="222">
        <f>IF(N475="nulová",J475,0)</f>
        <v>0</v>
      </c>
      <c r="BJ475" s="16" t="s">
        <v>81</v>
      </c>
      <c r="BK475" s="222">
        <f>ROUND(I475*H475,2)</f>
        <v>0</v>
      </c>
      <c r="BL475" s="16" t="s">
        <v>123</v>
      </c>
      <c r="BM475" s="221" t="s">
        <v>720</v>
      </c>
    </row>
    <row r="476" spans="1:47" s="2" customFormat="1" ht="12">
      <c r="A476" s="37"/>
      <c r="B476" s="38"/>
      <c r="C476" s="39"/>
      <c r="D476" s="223" t="s">
        <v>125</v>
      </c>
      <c r="E476" s="39"/>
      <c r="F476" s="224" t="s">
        <v>721</v>
      </c>
      <c r="G476" s="39"/>
      <c r="H476" s="39"/>
      <c r="I476" s="225"/>
      <c r="J476" s="39"/>
      <c r="K476" s="39"/>
      <c r="L476" s="43"/>
      <c r="M476" s="226"/>
      <c r="N476" s="227"/>
      <c r="O476" s="90"/>
      <c r="P476" s="90"/>
      <c r="Q476" s="90"/>
      <c r="R476" s="90"/>
      <c r="S476" s="90"/>
      <c r="T476" s="91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T476" s="16" t="s">
        <v>125</v>
      </c>
      <c r="AU476" s="16" t="s">
        <v>83</v>
      </c>
    </row>
    <row r="477" spans="1:47" s="2" customFormat="1" ht="12">
      <c r="A477" s="37"/>
      <c r="B477" s="38"/>
      <c r="C477" s="39"/>
      <c r="D477" s="228" t="s">
        <v>127</v>
      </c>
      <c r="E477" s="39"/>
      <c r="F477" s="229" t="s">
        <v>722</v>
      </c>
      <c r="G477" s="39"/>
      <c r="H477" s="39"/>
      <c r="I477" s="225"/>
      <c r="J477" s="39"/>
      <c r="K477" s="39"/>
      <c r="L477" s="43"/>
      <c r="M477" s="226"/>
      <c r="N477" s="227"/>
      <c r="O477" s="90"/>
      <c r="P477" s="90"/>
      <c r="Q477" s="90"/>
      <c r="R477" s="90"/>
      <c r="S477" s="90"/>
      <c r="T477" s="91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T477" s="16" t="s">
        <v>127</v>
      </c>
      <c r="AU477" s="16" t="s">
        <v>83</v>
      </c>
    </row>
    <row r="478" spans="1:65" s="2" customFormat="1" ht="24.15" customHeight="1">
      <c r="A478" s="37"/>
      <c r="B478" s="38"/>
      <c r="C478" s="210" t="s">
        <v>723</v>
      </c>
      <c r="D478" s="210" t="s">
        <v>118</v>
      </c>
      <c r="E478" s="211" t="s">
        <v>724</v>
      </c>
      <c r="F478" s="212" t="s">
        <v>725</v>
      </c>
      <c r="G478" s="213" t="s">
        <v>121</v>
      </c>
      <c r="H478" s="214">
        <v>30</v>
      </c>
      <c r="I478" s="215"/>
      <c r="J478" s="216">
        <f>ROUND(I478*H478,2)</f>
        <v>0</v>
      </c>
      <c r="K478" s="212" t="s">
        <v>179</v>
      </c>
      <c r="L478" s="43"/>
      <c r="M478" s="217" t="s">
        <v>1</v>
      </c>
      <c r="N478" s="218" t="s">
        <v>41</v>
      </c>
      <c r="O478" s="90"/>
      <c r="P478" s="219">
        <f>O478*H478</f>
        <v>0</v>
      </c>
      <c r="Q478" s="219">
        <v>0</v>
      </c>
      <c r="R478" s="219">
        <f>Q478*H478</f>
        <v>0</v>
      </c>
      <c r="S478" s="219">
        <v>0</v>
      </c>
      <c r="T478" s="220">
        <f>S478*H478</f>
        <v>0</v>
      </c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R478" s="221" t="s">
        <v>123</v>
      </c>
      <c r="AT478" s="221" t="s">
        <v>118</v>
      </c>
      <c r="AU478" s="221" t="s">
        <v>83</v>
      </c>
      <c r="AY478" s="16" t="s">
        <v>116</v>
      </c>
      <c r="BE478" s="222">
        <f>IF(N478="základní",J478,0)</f>
        <v>0</v>
      </c>
      <c r="BF478" s="222">
        <f>IF(N478="snížená",J478,0)</f>
        <v>0</v>
      </c>
      <c r="BG478" s="222">
        <f>IF(N478="zákl. přenesená",J478,0)</f>
        <v>0</v>
      </c>
      <c r="BH478" s="222">
        <f>IF(N478="sníž. přenesená",J478,0)</f>
        <v>0</v>
      </c>
      <c r="BI478" s="222">
        <f>IF(N478="nulová",J478,0)</f>
        <v>0</v>
      </c>
      <c r="BJ478" s="16" t="s">
        <v>81</v>
      </c>
      <c r="BK478" s="222">
        <f>ROUND(I478*H478,2)</f>
        <v>0</v>
      </c>
      <c r="BL478" s="16" t="s">
        <v>123</v>
      </c>
      <c r="BM478" s="221" t="s">
        <v>726</v>
      </c>
    </row>
    <row r="479" spans="1:47" s="2" customFormat="1" ht="12">
      <c r="A479" s="37"/>
      <c r="B479" s="38"/>
      <c r="C479" s="39"/>
      <c r="D479" s="223" t="s">
        <v>125</v>
      </c>
      <c r="E479" s="39"/>
      <c r="F479" s="224" t="s">
        <v>727</v>
      </c>
      <c r="G479" s="39"/>
      <c r="H479" s="39"/>
      <c r="I479" s="225"/>
      <c r="J479" s="39"/>
      <c r="K479" s="39"/>
      <c r="L479" s="43"/>
      <c r="M479" s="226"/>
      <c r="N479" s="227"/>
      <c r="O479" s="90"/>
      <c r="P479" s="90"/>
      <c r="Q479" s="90"/>
      <c r="R479" s="90"/>
      <c r="S479" s="90"/>
      <c r="T479" s="91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T479" s="16" t="s">
        <v>125</v>
      </c>
      <c r="AU479" s="16" t="s">
        <v>83</v>
      </c>
    </row>
    <row r="480" spans="1:47" s="2" customFormat="1" ht="12">
      <c r="A480" s="37"/>
      <c r="B480" s="38"/>
      <c r="C480" s="39"/>
      <c r="D480" s="228" t="s">
        <v>127</v>
      </c>
      <c r="E480" s="39"/>
      <c r="F480" s="229" t="s">
        <v>728</v>
      </c>
      <c r="G480" s="39"/>
      <c r="H480" s="39"/>
      <c r="I480" s="225"/>
      <c r="J480" s="39"/>
      <c r="K480" s="39"/>
      <c r="L480" s="43"/>
      <c r="M480" s="226"/>
      <c r="N480" s="227"/>
      <c r="O480" s="90"/>
      <c r="P480" s="90"/>
      <c r="Q480" s="90"/>
      <c r="R480" s="90"/>
      <c r="S480" s="90"/>
      <c r="T480" s="91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T480" s="16" t="s">
        <v>127</v>
      </c>
      <c r="AU480" s="16" t="s">
        <v>83</v>
      </c>
    </row>
    <row r="481" spans="1:63" s="12" customFormat="1" ht="22.8" customHeight="1">
      <c r="A481" s="12"/>
      <c r="B481" s="194"/>
      <c r="C481" s="195"/>
      <c r="D481" s="196" t="s">
        <v>75</v>
      </c>
      <c r="E481" s="208" t="s">
        <v>729</v>
      </c>
      <c r="F481" s="208" t="s">
        <v>730</v>
      </c>
      <c r="G481" s="195"/>
      <c r="H481" s="195"/>
      <c r="I481" s="198"/>
      <c r="J481" s="209">
        <f>BK481</f>
        <v>0</v>
      </c>
      <c r="K481" s="195"/>
      <c r="L481" s="200"/>
      <c r="M481" s="201"/>
      <c r="N481" s="202"/>
      <c r="O481" s="202"/>
      <c r="P481" s="203">
        <f>SUM(P482:P485)</f>
        <v>0</v>
      </c>
      <c r="Q481" s="202"/>
      <c r="R481" s="203">
        <f>SUM(R482:R485)</f>
        <v>0</v>
      </c>
      <c r="S481" s="202"/>
      <c r="T481" s="204">
        <f>SUM(T482:T485)</f>
        <v>0</v>
      </c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R481" s="205" t="s">
        <v>81</v>
      </c>
      <c r="AT481" s="206" t="s">
        <v>75</v>
      </c>
      <c r="AU481" s="206" t="s">
        <v>81</v>
      </c>
      <c r="AY481" s="205" t="s">
        <v>116</v>
      </c>
      <c r="BK481" s="207">
        <f>SUM(BK482:BK485)</f>
        <v>0</v>
      </c>
    </row>
    <row r="482" spans="1:65" s="2" customFormat="1" ht="24.15" customHeight="1">
      <c r="A482" s="37"/>
      <c r="B482" s="38"/>
      <c r="C482" s="210" t="s">
        <v>731</v>
      </c>
      <c r="D482" s="210" t="s">
        <v>118</v>
      </c>
      <c r="E482" s="211" t="s">
        <v>732</v>
      </c>
      <c r="F482" s="212" t="s">
        <v>733</v>
      </c>
      <c r="G482" s="213" t="s">
        <v>439</v>
      </c>
      <c r="H482" s="214">
        <v>74.14</v>
      </c>
      <c r="I482" s="215"/>
      <c r="J482" s="216">
        <f>ROUND(I482*H482,2)</f>
        <v>0</v>
      </c>
      <c r="K482" s="212" t="s">
        <v>179</v>
      </c>
      <c r="L482" s="43"/>
      <c r="M482" s="217" t="s">
        <v>1</v>
      </c>
      <c r="N482" s="218" t="s">
        <v>41</v>
      </c>
      <c r="O482" s="90"/>
      <c r="P482" s="219">
        <f>O482*H482</f>
        <v>0</v>
      </c>
      <c r="Q482" s="219">
        <v>0</v>
      </c>
      <c r="R482" s="219">
        <f>Q482*H482</f>
        <v>0</v>
      </c>
      <c r="S482" s="219">
        <v>0</v>
      </c>
      <c r="T482" s="220">
        <f>S482*H482</f>
        <v>0</v>
      </c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R482" s="221" t="s">
        <v>123</v>
      </c>
      <c r="AT482" s="221" t="s">
        <v>118</v>
      </c>
      <c r="AU482" s="221" t="s">
        <v>83</v>
      </c>
      <c r="AY482" s="16" t="s">
        <v>116</v>
      </c>
      <c r="BE482" s="222">
        <f>IF(N482="základní",J482,0)</f>
        <v>0</v>
      </c>
      <c r="BF482" s="222">
        <f>IF(N482="snížená",J482,0)</f>
        <v>0</v>
      </c>
      <c r="BG482" s="222">
        <f>IF(N482="zákl. přenesená",J482,0)</f>
        <v>0</v>
      </c>
      <c r="BH482" s="222">
        <f>IF(N482="sníž. přenesená",J482,0)</f>
        <v>0</v>
      </c>
      <c r="BI482" s="222">
        <f>IF(N482="nulová",J482,0)</f>
        <v>0</v>
      </c>
      <c r="BJ482" s="16" t="s">
        <v>81</v>
      </c>
      <c r="BK482" s="222">
        <f>ROUND(I482*H482,2)</f>
        <v>0</v>
      </c>
      <c r="BL482" s="16" t="s">
        <v>123</v>
      </c>
      <c r="BM482" s="221" t="s">
        <v>734</v>
      </c>
    </row>
    <row r="483" spans="1:47" s="2" customFormat="1" ht="12">
      <c r="A483" s="37"/>
      <c r="B483" s="38"/>
      <c r="C483" s="39"/>
      <c r="D483" s="223" t="s">
        <v>125</v>
      </c>
      <c r="E483" s="39"/>
      <c r="F483" s="224" t="s">
        <v>735</v>
      </c>
      <c r="G483" s="39"/>
      <c r="H483" s="39"/>
      <c r="I483" s="225"/>
      <c r="J483" s="39"/>
      <c r="K483" s="39"/>
      <c r="L483" s="43"/>
      <c r="M483" s="226"/>
      <c r="N483" s="227"/>
      <c r="O483" s="90"/>
      <c r="P483" s="90"/>
      <c r="Q483" s="90"/>
      <c r="R483" s="90"/>
      <c r="S483" s="90"/>
      <c r="T483" s="91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T483" s="16" t="s">
        <v>125</v>
      </c>
      <c r="AU483" s="16" t="s">
        <v>83</v>
      </c>
    </row>
    <row r="484" spans="1:47" s="2" customFormat="1" ht="12">
      <c r="A484" s="37"/>
      <c r="B484" s="38"/>
      <c r="C484" s="39"/>
      <c r="D484" s="228" t="s">
        <v>127</v>
      </c>
      <c r="E484" s="39"/>
      <c r="F484" s="229" t="s">
        <v>736</v>
      </c>
      <c r="G484" s="39"/>
      <c r="H484" s="39"/>
      <c r="I484" s="225"/>
      <c r="J484" s="39"/>
      <c r="K484" s="39"/>
      <c r="L484" s="43"/>
      <c r="M484" s="226"/>
      <c r="N484" s="227"/>
      <c r="O484" s="90"/>
      <c r="P484" s="90"/>
      <c r="Q484" s="90"/>
      <c r="R484" s="90"/>
      <c r="S484" s="90"/>
      <c r="T484" s="91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T484" s="16" t="s">
        <v>127</v>
      </c>
      <c r="AU484" s="16" t="s">
        <v>83</v>
      </c>
    </row>
    <row r="485" spans="1:47" s="2" customFormat="1" ht="12">
      <c r="A485" s="37"/>
      <c r="B485" s="38"/>
      <c r="C485" s="39"/>
      <c r="D485" s="223" t="s">
        <v>295</v>
      </c>
      <c r="E485" s="39"/>
      <c r="F485" s="252" t="s">
        <v>737</v>
      </c>
      <c r="G485" s="39"/>
      <c r="H485" s="39"/>
      <c r="I485" s="225"/>
      <c r="J485" s="39"/>
      <c r="K485" s="39"/>
      <c r="L485" s="43"/>
      <c r="M485" s="226"/>
      <c r="N485" s="227"/>
      <c r="O485" s="90"/>
      <c r="P485" s="90"/>
      <c r="Q485" s="90"/>
      <c r="R485" s="90"/>
      <c r="S485" s="90"/>
      <c r="T485" s="91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T485" s="16" t="s">
        <v>295</v>
      </c>
      <c r="AU485" s="16" t="s">
        <v>83</v>
      </c>
    </row>
    <row r="486" spans="1:63" s="12" customFormat="1" ht="25.9" customHeight="1">
      <c r="A486" s="12"/>
      <c r="B486" s="194"/>
      <c r="C486" s="195"/>
      <c r="D486" s="196" t="s">
        <v>75</v>
      </c>
      <c r="E486" s="197" t="s">
        <v>738</v>
      </c>
      <c r="F486" s="197" t="s">
        <v>739</v>
      </c>
      <c r="G486" s="195"/>
      <c r="H486" s="195"/>
      <c r="I486" s="198"/>
      <c r="J486" s="199">
        <f>BK486</f>
        <v>0</v>
      </c>
      <c r="K486" s="195"/>
      <c r="L486" s="200"/>
      <c r="M486" s="201"/>
      <c r="N486" s="202"/>
      <c r="O486" s="202"/>
      <c r="P486" s="203">
        <f>P487+P494+P498</f>
        <v>0</v>
      </c>
      <c r="Q486" s="202"/>
      <c r="R486" s="203">
        <f>R487+R494+R498</f>
        <v>0</v>
      </c>
      <c r="S486" s="202"/>
      <c r="T486" s="204">
        <f>T487+T494+T498</f>
        <v>0</v>
      </c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R486" s="205" t="s">
        <v>146</v>
      </c>
      <c r="AT486" s="206" t="s">
        <v>75</v>
      </c>
      <c r="AU486" s="206" t="s">
        <v>76</v>
      </c>
      <c r="AY486" s="205" t="s">
        <v>116</v>
      </c>
      <c r="BK486" s="207">
        <f>BK487+BK494+BK498</f>
        <v>0</v>
      </c>
    </row>
    <row r="487" spans="1:63" s="12" customFormat="1" ht="22.8" customHeight="1">
      <c r="A487" s="12"/>
      <c r="B487" s="194"/>
      <c r="C487" s="195"/>
      <c r="D487" s="196" t="s">
        <v>75</v>
      </c>
      <c r="E487" s="208" t="s">
        <v>740</v>
      </c>
      <c r="F487" s="208" t="s">
        <v>741</v>
      </c>
      <c r="G487" s="195"/>
      <c r="H487" s="195"/>
      <c r="I487" s="198"/>
      <c r="J487" s="209">
        <f>BK487</f>
        <v>0</v>
      </c>
      <c r="K487" s="195"/>
      <c r="L487" s="200"/>
      <c r="M487" s="201"/>
      <c r="N487" s="202"/>
      <c r="O487" s="202"/>
      <c r="P487" s="203">
        <f>SUM(P488:P493)</f>
        <v>0</v>
      </c>
      <c r="Q487" s="202"/>
      <c r="R487" s="203">
        <f>SUM(R488:R493)</f>
        <v>0</v>
      </c>
      <c r="S487" s="202"/>
      <c r="T487" s="204">
        <f>SUM(T488:T493)</f>
        <v>0</v>
      </c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R487" s="205" t="s">
        <v>146</v>
      </c>
      <c r="AT487" s="206" t="s">
        <v>75</v>
      </c>
      <c r="AU487" s="206" t="s">
        <v>81</v>
      </c>
      <c r="AY487" s="205" t="s">
        <v>116</v>
      </c>
      <c r="BK487" s="207">
        <f>SUM(BK488:BK493)</f>
        <v>0</v>
      </c>
    </row>
    <row r="488" spans="1:65" s="2" customFormat="1" ht="16.5" customHeight="1">
      <c r="A488" s="37"/>
      <c r="B488" s="38"/>
      <c r="C488" s="210" t="s">
        <v>742</v>
      </c>
      <c r="D488" s="210" t="s">
        <v>118</v>
      </c>
      <c r="E488" s="211" t="s">
        <v>743</v>
      </c>
      <c r="F488" s="212" t="s">
        <v>744</v>
      </c>
      <c r="G488" s="213" t="s">
        <v>745</v>
      </c>
      <c r="H488" s="214">
        <v>1</v>
      </c>
      <c r="I488" s="215"/>
      <c r="J488" s="216">
        <f>ROUND(I488*H488,2)</f>
        <v>0</v>
      </c>
      <c r="K488" s="212" t="s">
        <v>179</v>
      </c>
      <c r="L488" s="43"/>
      <c r="M488" s="217" t="s">
        <v>1</v>
      </c>
      <c r="N488" s="218" t="s">
        <v>41</v>
      </c>
      <c r="O488" s="90"/>
      <c r="P488" s="219">
        <f>O488*H488</f>
        <v>0</v>
      </c>
      <c r="Q488" s="219">
        <v>0</v>
      </c>
      <c r="R488" s="219">
        <f>Q488*H488</f>
        <v>0</v>
      </c>
      <c r="S488" s="219">
        <v>0</v>
      </c>
      <c r="T488" s="220">
        <f>S488*H488</f>
        <v>0</v>
      </c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R488" s="221" t="s">
        <v>746</v>
      </c>
      <c r="AT488" s="221" t="s">
        <v>118</v>
      </c>
      <c r="AU488" s="221" t="s">
        <v>83</v>
      </c>
      <c r="AY488" s="16" t="s">
        <v>116</v>
      </c>
      <c r="BE488" s="222">
        <f>IF(N488="základní",J488,0)</f>
        <v>0</v>
      </c>
      <c r="BF488" s="222">
        <f>IF(N488="snížená",J488,0)</f>
        <v>0</v>
      </c>
      <c r="BG488" s="222">
        <f>IF(N488="zákl. přenesená",J488,0)</f>
        <v>0</v>
      </c>
      <c r="BH488" s="222">
        <f>IF(N488="sníž. přenesená",J488,0)</f>
        <v>0</v>
      </c>
      <c r="BI488" s="222">
        <f>IF(N488="nulová",J488,0)</f>
        <v>0</v>
      </c>
      <c r="BJ488" s="16" t="s">
        <v>81</v>
      </c>
      <c r="BK488" s="222">
        <f>ROUND(I488*H488,2)</f>
        <v>0</v>
      </c>
      <c r="BL488" s="16" t="s">
        <v>746</v>
      </c>
      <c r="BM488" s="221" t="s">
        <v>747</v>
      </c>
    </row>
    <row r="489" spans="1:47" s="2" customFormat="1" ht="12">
      <c r="A489" s="37"/>
      <c r="B489" s="38"/>
      <c r="C489" s="39"/>
      <c r="D489" s="223" t="s">
        <v>125</v>
      </c>
      <c r="E489" s="39"/>
      <c r="F489" s="224" t="s">
        <v>744</v>
      </c>
      <c r="G489" s="39"/>
      <c r="H489" s="39"/>
      <c r="I489" s="225"/>
      <c r="J489" s="39"/>
      <c r="K489" s="39"/>
      <c r="L489" s="43"/>
      <c r="M489" s="226"/>
      <c r="N489" s="227"/>
      <c r="O489" s="90"/>
      <c r="P489" s="90"/>
      <c r="Q489" s="90"/>
      <c r="R489" s="90"/>
      <c r="S489" s="90"/>
      <c r="T489" s="91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T489" s="16" t="s">
        <v>125</v>
      </c>
      <c r="AU489" s="16" t="s">
        <v>83</v>
      </c>
    </row>
    <row r="490" spans="1:47" s="2" customFormat="1" ht="12">
      <c r="A490" s="37"/>
      <c r="B490" s="38"/>
      <c r="C490" s="39"/>
      <c r="D490" s="228" t="s">
        <v>127</v>
      </c>
      <c r="E490" s="39"/>
      <c r="F490" s="229" t="s">
        <v>748</v>
      </c>
      <c r="G490" s="39"/>
      <c r="H490" s="39"/>
      <c r="I490" s="225"/>
      <c r="J490" s="39"/>
      <c r="K490" s="39"/>
      <c r="L490" s="43"/>
      <c r="M490" s="226"/>
      <c r="N490" s="227"/>
      <c r="O490" s="90"/>
      <c r="P490" s="90"/>
      <c r="Q490" s="90"/>
      <c r="R490" s="90"/>
      <c r="S490" s="90"/>
      <c r="T490" s="91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T490" s="16" t="s">
        <v>127</v>
      </c>
      <c r="AU490" s="16" t="s">
        <v>83</v>
      </c>
    </row>
    <row r="491" spans="1:65" s="2" customFormat="1" ht="16.5" customHeight="1">
      <c r="A491" s="37"/>
      <c r="B491" s="38"/>
      <c r="C491" s="210" t="s">
        <v>749</v>
      </c>
      <c r="D491" s="210" t="s">
        <v>118</v>
      </c>
      <c r="E491" s="211" t="s">
        <v>750</v>
      </c>
      <c r="F491" s="212" t="s">
        <v>751</v>
      </c>
      <c r="G491" s="213" t="s">
        <v>745</v>
      </c>
      <c r="H491" s="214">
        <v>1</v>
      </c>
      <c r="I491" s="215"/>
      <c r="J491" s="216">
        <f>ROUND(I491*H491,2)</f>
        <v>0</v>
      </c>
      <c r="K491" s="212" t="s">
        <v>179</v>
      </c>
      <c r="L491" s="43"/>
      <c r="M491" s="217" t="s">
        <v>1</v>
      </c>
      <c r="N491" s="218" t="s">
        <v>41</v>
      </c>
      <c r="O491" s="90"/>
      <c r="P491" s="219">
        <f>O491*H491</f>
        <v>0</v>
      </c>
      <c r="Q491" s="219">
        <v>0</v>
      </c>
      <c r="R491" s="219">
        <f>Q491*H491</f>
        <v>0</v>
      </c>
      <c r="S491" s="219">
        <v>0</v>
      </c>
      <c r="T491" s="220">
        <f>S491*H491</f>
        <v>0</v>
      </c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R491" s="221" t="s">
        <v>746</v>
      </c>
      <c r="AT491" s="221" t="s">
        <v>118</v>
      </c>
      <c r="AU491" s="221" t="s">
        <v>83</v>
      </c>
      <c r="AY491" s="16" t="s">
        <v>116</v>
      </c>
      <c r="BE491" s="222">
        <f>IF(N491="základní",J491,0)</f>
        <v>0</v>
      </c>
      <c r="BF491" s="222">
        <f>IF(N491="snížená",J491,0)</f>
        <v>0</v>
      </c>
      <c r="BG491" s="222">
        <f>IF(N491="zákl. přenesená",J491,0)</f>
        <v>0</v>
      </c>
      <c r="BH491" s="222">
        <f>IF(N491="sníž. přenesená",J491,0)</f>
        <v>0</v>
      </c>
      <c r="BI491" s="222">
        <f>IF(N491="nulová",J491,0)</f>
        <v>0</v>
      </c>
      <c r="BJ491" s="16" t="s">
        <v>81</v>
      </c>
      <c r="BK491" s="222">
        <f>ROUND(I491*H491,2)</f>
        <v>0</v>
      </c>
      <c r="BL491" s="16" t="s">
        <v>746</v>
      </c>
      <c r="BM491" s="221" t="s">
        <v>752</v>
      </c>
    </row>
    <row r="492" spans="1:47" s="2" customFormat="1" ht="12">
      <c r="A492" s="37"/>
      <c r="B492" s="38"/>
      <c r="C492" s="39"/>
      <c r="D492" s="223" t="s">
        <v>125</v>
      </c>
      <c r="E492" s="39"/>
      <c r="F492" s="224" t="s">
        <v>751</v>
      </c>
      <c r="G492" s="39"/>
      <c r="H492" s="39"/>
      <c r="I492" s="225"/>
      <c r="J492" s="39"/>
      <c r="K492" s="39"/>
      <c r="L492" s="43"/>
      <c r="M492" s="226"/>
      <c r="N492" s="227"/>
      <c r="O492" s="90"/>
      <c r="P492" s="90"/>
      <c r="Q492" s="90"/>
      <c r="R492" s="90"/>
      <c r="S492" s="90"/>
      <c r="T492" s="91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T492" s="16" t="s">
        <v>125</v>
      </c>
      <c r="AU492" s="16" t="s">
        <v>83</v>
      </c>
    </row>
    <row r="493" spans="1:47" s="2" customFormat="1" ht="12">
      <c r="A493" s="37"/>
      <c r="B493" s="38"/>
      <c r="C493" s="39"/>
      <c r="D493" s="228" t="s">
        <v>127</v>
      </c>
      <c r="E493" s="39"/>
      <c r="F493" s="229" t="s">
        <v>753</v>
      </c>
      <c r="G493" s="39"/>
      <c r="H493" s="39"/>
      <c r="I493" s="225"/>
      <c r="J493" s="39"/>
      <c r="K493" s="39"/>
      <c r="L493" s="43"/>
      <c r="M493" s="226"/>
      <c r="N493" s="227"/>
      <c r="O493" s="90"/>
      <c r="P493" s="90"/>
      <c r="Q493" s="90"/>
      <c r="R493" s="90"/>
      <c r="S493" s="90"/>
      <c r="T493" s="91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T493" s="16" t="s">
        <v>127</v>
      </c>
      <c r="AU493" s="16" t="s">
        <v>83</v>
      </c>
    </row>
    <row r="494" spans="1:63" s="12" customFormat="1" ht="22.8" customHeight="1">
      <c r="A494" s="12"/>
      <c r="B494" s="194"/>
      <c r="C494" s="195"/>
      <c r="D494" s="196" t="s">
        <v>75</v>
      </c>
      <c r="E494" s="208" t="s">
        <v>754</v>
      </c>
      <c r="F494" s="208" t="s">
        <v>755</v>
      </c>
      <c r="G494" s="195"/>
      <c r="H494" s="195"/>
      <c r="I494" s="198"/>
      <c r="J494" s="209">
        <f>BK494</f>
        <v>0</v>
      </c>
      <c r="K494" s="195"/>
      <c r="L494" s="200"/>
      <c r="M494" s="201"/>
      <c r="N494" s="202"/>
      <c r="O494" s="202"/>
      <c r="P494" s="203">
        <f>SUM(P495:P497)</f>
        <v>0</v>
      </c>
      <c r="Q494" s="202"/>
      <c r="R494" s="203">
        <f>SUM(R495:R497)</f>
        <v>0</v>
      </c>
      <c r="S494" s="202"/>
      <c r="T494" s="204">
        <f>SUM(T495:T497)</f>
        <v>0</v>
      </c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R494" s="205" t="s">
        <v>146</v>
      </c>
      <c r="AT494" s="206" t="s">
        <v>75</v>
      </c>
      <c r="AU494" s="206" t="s">
        <v>81</v>
      </c>
      <c r="AY494" s="205" t="s">
        <v>116</v>
      </c>
      <c r="BK494" s="207">
        <f>SUM(BK495:BK497)</f>
        <v>0</v>
      </c>
    </row>
    <row r="495" spans="1:65" s="2" customFormat="1" ht="16.5" customHeight="1">
      <c r="A495" s="37"/>
      <c r="B495" s="38"/>
      <c r="C495" s="210" t="s">
        <v>756</v>
      </c>
      <c r="D495" s="210" t="s">
        <v>118</v>
      </c>
      <c r="E495" s="211" t="s">
        <v>757</v>
      </c>
      <c r="F495" s="212" t="s">
        <v>758</v>
      </c>
      <c r="G495" s="213" t="s">
        <v>745</v>
      </c>
      <c r="H495" s="214">
        <v>1</v>
      </c>
      <c r="I495" s="215"/>
      <c r="J495" s="216">
        <f>ROUND(I495*H495,2)</f>
        <v>0</v>
      </c>
      <c r="K495" s="212" t="s">
        <v>179</v>
      </c>
      <c r="L495" s="43"/>
      <c r="M495" s="217" t="s">
        <v>1</v>
      </c>
      <c r="N495" s="218" t="s">
        <v>41</v>
      </c>
      <c r="O495" s="90"/>
      <c r="P495" s="219">
        <f>O495*H495</f>
        <v>0</v>
      </c>
      <c r="Q495" s="219">
        <v>0</v>
      </c>
      <c r="R495" s="219">
        <f>Q495*H495</f>
        <v>0</v>
      </c>
      <c r="S495" s="219">
        <v>0</v>
      </c>
      <c r="T495" s="220">
        <f>S495*H495</f>
        <v>0</v>
      </c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R495" s="221" t="s">
        <v>746</v>
      </c>
      <c r="AT495" s="221" t="s">
        <v>118</v>
      </c>
      <c r="AU495" s="221" t="s">
        <v>83</v>
      </c>
      <c r="AY495" s="16" t="s">
        <v>116</v>
      </c>
      <c r="BE495" s="222">
        <f>IF(N495="základní",J495,0)</f>
        <v>0</v>
      </c>
      <c r="BF495" s="222">
        <f>IF(N495="snížená",J495,0)</f>
        <v>0</v>
      </c>
      <c r="BG495" s="222">
        <f>IF(N495="zákl. přenesená",J495,0)</f>
        <v>0</v>
      </c>
      <c r="BH495" s="222">
        <f>IF(N495="sníž. přenesená",J495,0)</f>
        <v>0</v>
      </c>
      <c r="BI495" s="222">
        <f>IF(N495="nulová",J495,0)</f>
        <v>0</v>
      </c>
      <c r="BJ495" s="16" t="s">
        <v>81</v>
      </c>
      <c r="BK495" s="222">
        <f>ROUND(I495*H495,2)</f>
        <v>0</v>
      </c>
      <c r="BL495" s="16" t="s">
        <v>746</v>
      </c>
      <c r="BM495" s="221" t="s">
        <v>759</v>
      </c>
    </row>
    <row r="496" spans="1:47" s="2" customFormat="1" ht="12">
      <c r="A496" s="37"/>
      <c r="B496" s="38"/>
      <c r="C496" s="39"/>
      <c r="D496" s="223" t="s">
        <v>125</v>
      </c>
      <c r="E496" s="39"/>
      <c r="F496" s="224" t="s">
        <v>758</v>
      </c>
      <c r="G496" s="39"/>
      <c r="H496" s="39"/>
      <c r="I496" s="225"/>
      <c r="J496" s="39"/>
      <c r="K496" s="39"/>
      <c r="L496" s="43"/>
      <c r="M496" s="226"/>
      <c r="N496" s="227"/>
      <c r="O496" s="90"/>
      <c r="P496" s="90"/>
      <c r="Q496" s="90"/>
      <c r="R496" s="90"/>
      <c r="S496" s="90"/>
      <c r="T496" s="91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T496" s="16" t="s">
        <v>125</v>
      </c>
      <c r="AU496" s="16" t="s">
        <v>83</v>
      </c>
    </row>
    <row r="497" spans="1:47" s="2" customFormat="1" ht="12">
      <c r="A497" s="37"/>
      <c r="B497" s="38"/>
      <c r="C497" s="39"/>
      <c r="D497" s="228" t="s">
        <v>127</v>
      </c>
      <c r="E497" s="39"/>
      <c r="F497" s="229" t="s">
        <v>760</v>
      </c>
      <c r="G497" s="39"/>
      <c r="H497" s="39"/>
      <c r="I497" s="225"/>
      <c r="J497" s="39"/>
      <c r="K497" s="39"/>
      <c r="L497" s="43"/>
      <c r="M497" s="226"/>
      <c r="N497" s="227"/>
      <c r="O497" s="90"/>
      <c r="P497" s="90"/>
      <c r="Q497" s="90"/>
      <c r="R497" s="90"/>
      <c r="S497" s="90"/>
      <c r="T497" s="91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T497" s="16" t="s">
        <v>127</v>
      </c>
      <c r="AU497" s="16" t="s">
        <v>83</v>
      </c>
    </row>
    <row r="498" spans="1:63" s="12" customFormat="1" ht="22.8" customHeight="1">
      <c r="A498" s="12"/>
      <c r="B498" s="194"/>
      <c r="C498" s="195"/>
      <c r="D498" s="196" t="s">
        <v>75</v>
      </c>
      <c r="E498" s="208" t="s">
        <v>761</v>
      </c>
      <c r="F498" s="208" t="s">
        <v>762</v>
      </c>
      <c r="G498" s="195"/>
      <c r="H498" s="195"/>
      <c r="I498" s="198"/>
      <c r="J498" s="209">
        <f>BK498</f>
        <v>0</v>
      </c>
      <c r="K498" s="195"/>
      <c r="L498" s="200"/>
      <c r="M498" s="201"/>
      <c r="N498" s="202"/>
      <c r="O498" s="202"/>
      <c r="P498" s="203">
        <f>SUM(P499:P504)</f>
        <v>0</v>
      </c>
      <c r="Q498" s="202"/>
      <c r="R498" s="203">
        <f>SUM(R499:R504)</f>
        <v>0</v>
      </c>
      <c r="S498" s="202"/>
      <c r="T498" s="204">
        <f>SUM(T499:T504)</f>
        <v>0</v>
      </c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R498" s="205" t="s">
        <v>146</v>
      </c>
      <c r="AT498" s="206" t="s">
        <v>75</v>
      </c>
      <c r="AU498" s="206" t="s">
        <v>81</v>
      </c>
      <c r="AY498" s="205" t="s">
        <v>116</v>
      </c>
      <c r="BK498" s="207">
        <f>SUM(BK499:BK504)</f>
        <v>0</v>
      </c>
    </row>
    <row r="499" spans="1:65" s="2" customFormat="1" ht="16.5" customHeight="1">
      <c r="A499" s="37"/>
      <c r="B499" s="38"/>
      <c r="C499" s="210" t="s">
        <v>763</v>
      </c>
      <c r="D499" s="210" t="s">
        <v>118</v>
      </c>
      <c r="E499" s="211" t="s">
        <v>764</v>
      </c>
      <c r="F499" s="212" t="s">
        <v>765</v>
      </c>
      <c r="G499" s="213" t="s">
        <v>745</v>
      </c>
      <c r="H499" s="214">
        <v>1</v>
      </c>
      <c r="I499" s="215"/>
      <c r="J499" s="216">
        <f>ROUND(I499*H499,2)</f>
        <v>0</v>
      </c>
      <c r="K499" s="212" t="s">
        <v>179</v>
      </c>
      <c r="L499" s="43"/>
      <c r="M499" s="217" t="s">
        <v>1</v>
      </c>
      <c r="N499" s="218" t="s">
        <v>41</v>
      </c>
      <c r="O499" s="90"/>
      <c r="P499" s="219">
        <f>O499*H499</f>
        <v>0</v>
      </c>
      <c r="Q499" s="219">
        <v>0</v>
      </c>
      <c r="R499" s="219">
        <f>Q499*H499</f>
        <v>0</v>
      </c>
      <c r="S499" s="219">
        <v>0</v>
      </c>
      <c r="T499" s="220">
        <f>S499*H499</f>
        <v>0</v>
      </c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R499" s="221" t="s">
        <v>746</v>
      </c>
      <c r="AT499" s="221" t="s">
        <v>118</v>
      </c>
      <c r="AU499" s="221" t="s">
        <v>83</v>
      </c>
      <c r="AY499" s="16" t="s">
        <v>116</v>
      </c>
      <c r="BE499" s="222">
        <f>IF(N499="základní",J499,0)</f>
        <v>0</v>
      </c>
      <c r="BF499" s="222">
        <f>IF(N499="snížená",J499,0)</f>
        <v>0</v>
      </c>
      <c r="BG499" s="222">
        <f>IF(N499="zákl. přenesená",J499,0)</f>
        <v>0</v>
      </c>
      <c r="BH499" s="222">
        <f>IF(N499="sníž. přenesená",J499,0)</f>
        <v>0</v>
      </c>
      <c r="BI499" s="222">
        <f>IF(N499="nulová",J499,0)</f>
        <v>0</v>
      </c>
      <c r="BJ499" s="16" t="s">
        <v>81</v>
      </c>
      <c r="BK499" s="222">
        <f>ROUND(I499*H499,2)</f>
        <v>0</v>
      </c>
      <c r="BL499" s="16" t="s">
        <v>746</v>
      </c>
      <c r="BM499" s="221" t="s">
        <v>766</v>
      </c>
    </row>
    <row r="500" spans="1:47" s="2" customFormat="1" ht="12">
      <c r="A500" s="37"/>
      <c r="B500" s="38"/>
      <c r="C500" s="39"/>
      <c r="D500" s="223" t="s">
        <v>125</v>
      </c>
      <c r="E500" s="39"/>
      <c r="F500" s="224" t="s">
        <v>767</v>
      </c>
      <c r="G500" s="39"/>
      <c r="H500" s="39"/>
      <c r="I500" s="225"/>
      <c r="J500" s="39"/>
      <c r="K500" s="39"/>
      <c r="L500" s="43"/>
      <c r="M500" s="226"/>
      <c r="N500" s="227"/>
      <c r="O500" s="90"/>
      <c r="P500" s="90"/>
      <c r="Q500" s="90"/>
      <c r="R500" s="90"/>
      <c r="S500" s="90"/>
      <c r="T500" s="91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T500" s="16" t="s">
        <v>125</v>
      </c>
      <c r="AU500" s="16" t="s">
        <v>83</v>
      </c>
    </row>
    <row r="501" spans="1:47" s="2" customFormat="1" ht="12">
      <c r="A501" s="37"/>
      <c r="B501" s="38"/>
      <c r="C501" s="39"/>
      <c r="D501" s="228" t="s">
        <v>127</v>
      </c>
      <c r="E501" s="39"/>
      <c r="F501" s="229" t="s">
        <v>768</v>
      </c>
      <c r="G501" s="39"/>
      <c r="H501" s="39"/>
      <c r="I501" s="225"/>
      <c r="J501" s="39"/>
      <c r="K501" s="39"/>
      <c r="L501" s="43"/>
      <c r="M501" s="226"/>
      <c r="N501" s="227"/>
      <c r="O501" s="90"/>
      <c r="P501" s="90"/>
      <c r="Q501" s="90"/>
      <c r="R501" s="90"/>
      <c r="S501" s="90"/>
      <c r="T501" s="91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T501" s="16" t="s">
        <v>127</v>
      </c>
      <c r="AU501" s="16" t="s">
        <v>83</v>
      </c>
    </row>
    <row r="502" spans="1:65" s="2" customFormat="1" ht="21.75" customHeight="1">
      <c r="A502" s="37"/>
      <c r="B502" s="38"/>
      <c r="C502" s="210" t="s">
        <v>769</v>
      </c>
      <c r="D502" s="210" t="s">
        <v>118</v>
      </c>
      <c r="E502" s="211" t="s">
        <v>770</v>
      </c>
      <c r="F502" s="212" t="s">
        <v>771</v>
      </c>
      <c r="G502" s="213" t="s">
        <v>745</v>
      </c>
      <c r="H502" s="214">
        <v>1</v>
      </c>
      <c r="I502" s="215"/>
      <c r="J502" s="216">
        <f>ROUND(I502*H502,2)</f>
        <v>0</v>
      </c>
      <c r="K502" s="212" t="s">
        <v>179</v>
      </c>
      <c r="L502" s="43"/>
      <c r="M502" s="217" t="s">
        <v>1</v>
      </c>
      <c r="N502" s="218" t="s">
        <v>41</v>
      </c>
      <c r="O502" s="90"/>
      <c r="P502" s="219">
        <f>O502*H502</f>
        <v>0</v>
      </c>
      <c r="Q502" s="219">
        <v>0</v>
      </c>
      <c r="R502" s="219">
        <f>Q502*H502</f>
        <v>0</v>
      </c>
      <c r="S502" s="219">
        <v>0</v>
      </c>
      <c r="T502" s="220">
        <f>S502*H502</f>
        <v>0</v>
      </c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R502" s="221" t="s">
        <v>746</v>
      </c>
      <c r="AT502" s="221" t="s">
        <v>118</v>
      </c>
      <c r="AU502" s="221" t="s">
        <v>83</v>
      </c>
      <c r="AY502" s="16" t="s">
        <v>116</v>
      </c>
      <c r="BE502" s="222">
        <f>IF(N502="základní",J502,0)</f>
        <v>0</v>
      </c>
      <c r="BF502" s="222">
        <f>IF(N502="snížená",J502,0)</f>
        <v>0</v>
      </c>
      <c r="BG502" s="222">
        <f>IF(N502="zákl. přenesená",J502,0)</f>
        <v>0</v>
      </c>
      <c r="BH502" s="222">
        <f>IF(N502="sníž. přenesená",J502,0)</f>
        <v>0</v>
      </c>
      <c r="BI502" s="222">
        <f>IF(N502="nulová",J502,0)</f>
        <v>0</v>
      </c>
      <c r="BJ502" s="16" t="s">
        <v>81</v>
      </c>
      <c r="BK502" s="222">
        <f>ROUND(I502*H502,2)</f>
        <v>0</v>
      </c>
      <c r="BL502" s="16" t="s">
        <v>746</v>
      </c>
      <c r="BM502" s="221" t="s">
        <v>772</v>
      </c>
    </row>
    <row r="503" spans="1:47" s="2" customFormat="1" ht="12">
      <c r="A503" s="37"/>
      <c r="B503" s="38"/>
      <c r="C503" s="39"/>
      <c r="D503" s="223" t="s">
        <v>125</v>
      </c>
      <c r="E503" s="39"/>
      <c r="F503" s="224" t="s">
        <v>771</v>
      </c>
      <c r="G503" s="39"/>
      <c r="H503" s="39"/>
      <c r="I503" s="225"/>
      <c r="J503" s="39"/>
      <c r="K503" s="39"/>
      <c r="L503" s="43"/>
      <c r="M503" s="226"/>
      <c r="N503" s="227"/>
      <c r="O503" s="90"/>
      <c r="P503" s="90"/>
      <c r="Q503" s="90"/>
      <c r="R503" s="90"/>
      <c r="S503" s="90"/>
      <c r="T503" s="91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T503" s="16" t="s">
        <v>125</v>
      </c>
      <c r="AU503" s="16" t="s">
        <v>83</v>
      </c>
    </row>
    <row r="504" spans="1:47" s="2" customFormat="1" ht="12">
      <c r="A504" s="37"/>
      <c r="B504" s="38"/>
      <c r="C504" s="39"/>
      <c r="D504" s="228" t="s">
        <v>127</v>
      </c>
      <c r="E504" s="39"/>
      <c r="F504" s="229" t="s">
        <v>773</v>
      </c>
      <c r="G504" s="39"/>
      <c r="H504" s="39"/>
      <c r="I504" s="225"/>
      <c r="J504" s="39"/>
      <c r="K504" s="39"/>
      <c r="L504" s="43"/>
      <c r="M504" s="263"/>
      <c r="N504" s="264"/>
      <c r="O504" s="265"/>
      <c r="P504" s="265"/>
      <c r="Q504" s="265"/>
      <c r="R504" s="265"/>
      <c r="S504" s="265"/>
      <c r="T504" s="266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T504" s="16" t="s">
        <v>127</v>
      </c>
      <c r="AU504" s="16" t="s">
        <v>83</v>
      </c>
    </row>
    <row r="505" spans="1:31" s="2" customFormat="1" ht="6.95" customHeight="1">
      <c r="A505" s="37"/>
      <c r="B505" s="65"/>
      <c r="C505" s="66"/>
      <c r="D505" s="66"/>
      <c r="E505" s="66"/>
      <c r="F505" s="66"/>
      <c r="G505" s="66"/>
      <c r="H505" s="66"/>
      <c r="I505" s="66"/>
      <c r="J505" s="66"/>
      <c r="K505" s="66"/>
      <c r="L505" s="43"/>
      <c r="M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</row>
  </sheetData>
  <sheetProtection password="CC35" sheet="1" objects="1" scenarios="1" formatColumns="0" formatRows="0" autoFilter="0"/>
  <autoFilter ref="C122:K504"/>
  <mergeCells count="6">
    <mergeCell ref="E7:H7"/>
    <mergeCell ref="E16:H16"/>
    <mergeCell ref="E25:H25"/>
    <mergeCell ref="E85:H85"/>
    <mergeCell ref="E115:H115"/>
    <mergeCell ref="L2:V2"/>
  </mergeCells>
  <hyperlinks>
    <hyperlink ref="F128" r:id="rId1" display="https://podminky.urs.cz/item/CS_URS_2022_02/111211101"/>
    <hyperlink ref="F131" r:id="rId2" display="https://podminky.urs.cz/item/CS_URS_2022_02/111211231"/>
    <hyperlink ref="F134" r:id="rId3" display="https://podminky.urs.cz/item/CS_URS_2022_02/111211232"/>
    <hyperlink ref="F137" r:id="rId4" display="https://podminky.urs.cz/item/CS_URS_2022_02/112101101"/>
    <hyperlink ref="F140" r:id="rId5" display="https://podminky.urs.cz/item/CS_URS_2022_02/112101102"/>
    <hyperlink ref="F143" r:id="rId6" display="https://podminky.urs.cz/item/CS_URS_2022_02/112101104"/>
    <hyperlink ref="F146" r:id="rId7" display="https://podminky.urs.cz/item/CS_URS_2022_02/112251101"/>
    <hyperlink ref="F149" r:id="rId8" display="https://podminky.urs.cz/item/CS_URS_2022_02/112251102"/>
    <hyperlink ref="F152" r:id="rId9" display="https://podminky.urs.cz/item/CS_URS_2022_02/112251104"/>
    <hyperlink ref="F155" r:id="rId10" display="https://podminky.urs.cz/item/CS_URS_2023_01/113106171"/>
    <hyperlink ref="F159" r:id="rId11" display="https://podminky.urs.cz/item/CS_URS_2023_01/113107523"/>
    <hyperlink ref="F166" r:id="rId12" display="https://podminky.urs.cz/item/CS_URS_2023_01/113201111"/>
    <hyperlink ref="F169" r:id="rId13" display="https://podminky.urs.cz/item/CS_URS_2023_01/119001405"/>
    <hyperlink ref="F173" r:id="rId14" display="https://podminky.urs.cz/item/CS_URS_2023_01/119001421"/>
    <hyperlink ref="F177" r:id="rId15" display="https://podminky.urs.cz/item/CS_URS_2023_01/119003131"/>
    <hyperlink ref="F181" r:id="rId16" display="https://podminky.urs.cz/item/CS_URS_2023_01/119003132"/>
    <hyperlink ref="F184" r:id="rId17" display="https://podminky.urs.cz/item/CS_URS_2023_01/119003141"/>
    <hyperlink ref="F190" r:id="rId18" display="https://podminky.urs.cz/item/CS_URS_2023_01/119003142"/>
    <hyperlink ref="F193" r:id="rId19" display="https://podminky.urs.cz/item/CS_URS_2023_01/119004111"/>
    <hyperlink ref="F196" r:id="rId20" display="https://podminky.urs.cz/item/CS_URS_2023_01/119004112"/>
    <hyperlink ref="F199" r:id="rId21" display="https://podminky.urs.cz/item/CS_URS_2023_01/121151103"/>
    <hyperlink ref="F205" r:id="rId22" display="https://podminky.urs.cz/item/CS_URS_2023_01/132251254"/>
    <hyperlink ref="F214" r:id="rId23" display="https://podminky.urs.cz/item/CS_URS_2022_02/132312331"/>
    <hyperlink ref="F218" r:id="rId24" display="https://podminky.urs.cz/item/CS_URS_2023_01/132351254"/>
    <hyperlink ref="F227" r:id="rId25" display="https://podminky.urs.cz/item/CS_URS_2023_01/139001101"/>
    <hyperlink ref="F231" r:id="rId26" display="https://podminky.urs.cz/item/CS_URS_2023_01/151101101"/>
    <hyperlink ref="F239" r:id="rId27" display="https://podminky.urs.cz/item/CS_URS_2023_01/151101111"/>
    <hyperlink ref="F242" r:id="rId28" display="https://podminky.urs.cz/item/CS_URS_2022_02/162201401"/>
    <hyperlink ref="F245" r:id="rId29" display="https://podminky.urs.cz/item/CS_URS_2022_02/162201402"/>
    <hyperlink ref="F248" r:id="rId30" display="https://podminky.urs.cz/item/CS_URS_2022_02/162201404"/>
    <hyperlink ref="F251" r:id="rId31" display="https://podminky.urs.cz/item/CS_URS_2022_02/162201411"/>
    <hyperlink ref="F254" r:id="rId32" display="https://podminky.urs.cz/item/CS_URS_2022_02/162201412"/>
    <hyperlink ref="F257" r:id="rId33" display="https://podminky.urs.cz/item/CS_URS_2022_02/162201414"/>
    <hyperlink ref="F260" r:id="rId34" display="https://podminky.urs.cz/item/CS_URS_2022_02/162201421"/>
    <hyperlink ref="F263" r:id="rId35" display="https://podminky.urs.cz/item/CS_URS_2022_02/162201422"/>
    <hyperlink ref="F266" r:id="rId36" display="https://podminky.urs.cz/item/CS_URS_2022_02/162201424"/>
    <hyperlink ref="F269" r:id="rId37" display="https://podminky.urs.cz/item/CS_URS_2022_02/162301501"/>
    <hyperlink ref="F272" r:id="rId38" display="https://podminky.urs.cz/item/CS_URS_2022_02/162301931"/>
    <hyperlink ref="F276" r:id="rId39" display="https://podminky.urs.cz/item/CS_URS_2022_02/162301932"/>
    <hyperlink ref="F280" r:id="rId40" display="https://podminky.urs.cz/item/CS_URS_2022_02/162301934"/>
    <hyperlink ref="F284" r:id="rId41" display="https://podminky.urs.cz/item/CS_URS_2022_02/162301951"/>
    <hyperlink ref="F288" r:id="rId42" display="https://podminky.urs.cz/item/CS_URS_2022_02/162301952"/>
    <hyperlink ref="F292" r:id="rId43" display="https://podminky.urs.cz/item/CS_URS_2022_02/162301954"/>
    <hyperlink ref="F296" r:id="rId44" display="https://podminky.urs.cz/item/CS_URS_2022_02/162301971"/>
    <hyperlink ref="F300" r:id="rId45" display="https://podminky.urs.cz/item/CS_URS_2022_02/162301972"/>
    <hyperlink ref="F304" r:id="rId46" display="https://podminky.urs.cz/item/CS_URS_2022_02/162301974"/>
    <hyperlink ref="F308" r:id="rId47" display="https://podminky.urs.cz/item/CS_URS_2022_02/162301981"/>
    <hyperlink ref="F311" r:id="rId48" display="https://podminky.urs.cz/item/CS_URS_2023_01/162651112"/>
    <hyperlink ref="F317" r:id="rId49" display="https://podminky.urs.cz/item/CS_URS_2023_01/171201231"/>
    <hyperlink ref="F322" r:id="rId50" display="https://podminky.urs.cz/item/CS_URS_2023_01/174101101"/>
    <hyperlink ref="F333" r:id="rId51" display="https://podminky.urs.cz/item/CS_URS_2023_01/175151101"/>
    <hyperlink ref="F347" r:id="rId52" display="https://podminky.urs.cz/item/CS_URS_2023_01/181351103"/>
    <hyperlink ref="F350" r:id="rId53" display="https://podminky.urs.cz/item/CS_URS_2023_01/181411131"/>
    <hyperlink ref="F356" r:id="rId54" display="https://podminky.urs.cz/item/CS_URS_2023_01/181951111"/>
    <hyperlink ref="F359" r:id="rId55" display="https://podminky.urs.cz/item/CS_URS_2023_01/181951112"/>
    <hyperlink ref="F363" r:id="rId56" display="https://podminky.urs.cz/item/CS_URS_2023_01/451572111"/>
    <hyperlink ref="F368" r:id="rId57" display="https://podminky.urs.cz/item/CS_URS_2023_01/452386121"/>
    <hyperlink ref="F372" r:id="rId58" display="https://podminky.urs.cz/item/CS_URS_2023_01/566901233"/>
    <hyperlink ref="F375" r:id="rId59" display="https://podminky.urs.cz/item/CS_URS_2023_01/566901261"/>
    <hyperlink ref="F379" r:id="rId60" display="https://podminky.urs.cz/item/CS_URS_2023_01/572340112"/>
    <hyperlink ref="F382" r:id="rId61" display="https://podminky.urs.cz/item/CS_URS_2023_01/596212210"/>
    <hyperlink ref="F386" r:id="rId62" display="https://podminky.urs.cz/item/CS_URS_2023_01/837362221"/>
    <hyperlink ref="F395" r:id="rId63" display="https://podminky.urs.cz/item/CS_URS_2023_01/837365121"/>
    <hyperlink ref="F398" r:id="rId64" display="https://podminky.urs.cz/item/CS_URS_2023_01/871355221"/>
    <hyperlink ref="F401" r:id="rId65" display="https://podminky.urs.cz/item/CS_URS_2023_01/871365221"/>
    <hyperlink ref="F405" r:id="rId66" display="https://podminky.urs.cz/item/CS_URS_2023_01/871370410"/>
    <hyperlink ref="F412" r:id="rId67" display="https://podminky.urs.cz/item/CS_URS_2023_01/877360430"/>
    <hyperlink ref="F417" r:id="rId68" display="https://podminky.urs.cz/item/CS_URS_2023_01/877375121"/>
    <hyperlink ref="F422" r:id="rId69" display="https://podminky.urs.cz/item/CS_URS_2023_01/892352121"/>
    <hyperlink ref="F425" r:id="rId70" display="https://podminky.urs.cz/item/CS_URS_2023_01/892362121"/>
    <hyperlink ref="F428" r:id="rId71" display="https://podminky.urs.cz/item/CS_URS_2023_01/892372121"/>
    <hyperlink ref="F434" r:id="rId72" display="https://podminky.urs.cz/item/CS_URS_2023_01/894411311"/>
    <hyperlink ref="F445" r:id="rId73" display="https://podminky.urs.cz/item/CS_URS_2023_01/894412411"/>
    <hyperlink ref="F450" r:id="rId74" display="https://podminky.urs.cz/item/CS_URS_2023_01/894414111"/>
    <hyperlink ref="F455" r:id="rId75" display="https://podminky.urs.cz/item/CS_URS_2023_01/899102112"/>
    <hyperlink ref="F460" r:id="rId76" display="https://podminky.urs.cz/item/CS_URS_2023_01/899104112"/>
    <hyperlink ref="F466" r:id="rId77" display="https://podminky.urs.cz/item/CS_URS_2023_01/919112213"/>
    <hyperlink ref="F470" r:id="rId78" display="https://podminky.urs.cz/item/CS_URS_2023_01/919121112"/>
    <hyperlink ref="F473" r:id="rId79" display="https://podminky.urs.cz/item/CS_URS_2023_01/919735112"/>
    <hyperlink ref="F477" r:id="rId80" display="https://podminky.urs.cz/item/CS_URS_2023_01/979024442"/>
    <hyperlink ref="F480" r:id="rId81" display="https://podminky.urs.cz/item/CS_URS_2023_01/979054451"/>
    <hyperlink ref="F484" r:id="rId82" display="https://podminky.urs.cz/item/CS_URS_2023_01/998276101"/>
    <hyperlink ref="F490" r:id="rId83" display="https://podminky.urs.cz/item/CS_URS_2023_01/012103000"/>
    <hyperlink ref="F493" r:id="rId84" display="https://podminky.urs.cz/item/CS_URS_2023_01/012303000"/>
    <hyperlink ref="F497" r:id="rId85" display="https://podminky.urs.cz/item/CS_URS_2023_01/032903000"/>
    <hyperlink ref="F501" r:id="rId86" display="https://podminky.urs.cz/item/CS_URS_2023_01/072103011"/>
    <hyperlink ref="F504" r:id="rId87" display="https://podminky.urs.cz/item/CS_URS_2023_01/0756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DESKTOP-C275LRE\Jindra</dc:creator>
  <cp:keywords/>
  <dc:description/>
  <cp:lastModifiedBy>DESKTOP-C275LRE\Jindra</cp:lastModifiedBy>
  <dcterms:created xsi:type="dcterms:W3CDTF">2023-09-07T05:55:02Z</dcterms:created>
  <dcterms:modified xsi:type="dcterms:W3CDTF">2023-09-07T05:55:10Z</dcterms:modified>
  <cp:category/>
  <cp:version/>
  <cp:contentType/>
  <cp:contentStatus/>
</cp:coreProperties>
</file>