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8290" yWindow="65506" windowWidth="20190" windowHeight="10710" activeTab="4"/>
  </bookViews>
  <sheets>
    <sheet name="Rekapitulace" sheetId="1" r:id="rId1"/>
    <sheet name="SO 000" sheetId="2" r:id="rId2"/>
    <sheet name="SO 101" sheetId="3" r:id="rId3"/>
    <sheet name="SO 201" sheetId="4" r:id="rId4"/>
    <sheet name="SO 401" sheetId="5" r:id="rId5"/>
  </sheets>
  <definedNames/>
  <calcPr calcId="125725"/>
</workbook>
</file>

<file path=xl/sharedStrings.xml><?xml version="1.0" encoding="utf-8"?>
<sst xmlns="http://schemas.openxmlformats.org/spreadsheetml/2006/main" count="1440" uniqueCount="424">
  <si>
    <t>Firma: -</t>
  </si>
  <si>
    <t>Rekapitulace ceny</t>
  </si>
  <si>
    <t>Stavba: 19-11-055 - Cyklostezka Lípa-Bor na kole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</si>
  <si>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</si>
  <si>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</si>
  <si>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</si>
  <si>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</si>
  <si>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</si>
  <si>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</si>
  <si>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</si>
  <si>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</si>
  <si>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</si>
  <si>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</si>
  <si>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</si>
  <si>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</si>
  <si>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19-11-055</t>
  </si>
  <si>
    <t>Cyklostezka Lípa-Bor na kole</t>
  </si>
  <si>
    <t>O</t>
  </si>
  <si>
    <t>Rozpočet:</t>
  </si>
  <si>
    <t>0,00</t>
  </si>
  <si>
    <t>15,00</t>
  </si>
  <si>
    <t>21,00</t>
  </si>
  <si>
    <t>3</t>
  </si>
  <si>
    <t>2</t>
  </si>
  <si>
    <t>SO 000</t>
  </si>
  <si>
    <t>Všeobecné a předběžné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</si>
  <si>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</si>
  <si>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</si>
  <si>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</si>
  <si>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</si>
  <si>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</si>
  <si>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</si>
  <si>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</si>
  <si>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</si>
  <si>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</si>
  <si>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</si>
  <si>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</si>
  <si>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</si>
  <si>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</si>
  <si>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</si>
  <si>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</si>
  <si>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</si>
  <si>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</si>
  <si>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</si>
  <si>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</si>
  <si>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</si>
  <si>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014121</t>
  </si>
  <si>
    <t/>
  </si>
  <si>
    <t>POPLATKY ZA SKLÁDKU TYP S-OO (OSTATNÍ ODPAD)</t>
  </si>
  <si>
    <t>M3</t>
  </si>
  <si>
    <t>PP</t>
  </si>
  <si>
    <t>VV</t>
  </si>
  <si>
    <t>170302 asfaltové směsi z položky 113134 = 101=101,000 [A] 
170504 zemina a kamení neobsahující nebezpečné látky = odkopávky z položky 123734 mínus materiál do násypů v položce 17110 = 1142,660-162,013=980,647 [B] 
Celkem: A+B=1 081,647 [C]</t>
  </si>
  <si>
    <t>TS</t>
  </si>
  <si>
    <t>zahrnuje veškeré poplatky provozovateli skládky související s uložením odpadu na skládce.</t>
  </si>
  <si>
    <t>16</t>
  </si>
  <si>
    <t>015111</t>
  </si>
  <si>
    <t>POPLATKY ZA LIKVIDACŮ ODPADŮ NEKONTAMINOVANÝCH - 17 05 04  VYTĚŽENÉ ZEMINY A HORNINY -  I. TŘÍDA TĚŽITELNOSTI</t>
  </si>
  <si>
    <t>T</t>
  </si>
  <si>
    <t>Dle zákona č. 541/2020 Sb. je třeba při realizaci doložit výkaz produkce odpadu vzniklého při realizaci Akce. Původci odpadu (v souladu se zákonem č. 541/2020 Sb., o odpadech, ve znění pozdějších předp isů) jsou povinni při odstraňování stavby, provádění stavby nebo údržbě stavby dodržet postup pro nakládání s vybouranými stavebními materiály určenými pro opětovné použití, vedlejšími produkty a stavebními a demoličními odpady tak, aby byla zajištěna míra 70 % hmotnosti jejich opětovného použití (nebo přípravy k opětovnému použití) a recyklace s výjimkou v přírodě se vyskytujících materiálů uvedených v Katalogu odpadů pod katalogovým číslem 17 05 04 (zemina a kamení) a nebezpečných odpadů.</t>
  </si>
  <si>
    <t>170504 zemina a kamení neobsahující nebezpečné látky = odkopávky z položky 123734 mínus materiál do násypů v položce 17110 = 1142,660-162,013=980,647 [B] 
980.647*1.8=1 765,165 [C]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</si>
  <si>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185/2001 Sb., o nakládání s odpady, v platném znění.</t>
  </si>
  <si>
    <t>17</t>
  </si>
  <si>
    <t>015130</t>
  </si>
  <si>
    <t>POPLATKY ZA LIKVIDACŮ ODPADŮ NEKONTAMINOVANÝCH - 17 03 02  VYBOURANÝ ASFALTOVÝ BETON BEZ DEHTU</t>
  </si>
  <si>
    <t>170302 asfaltové směsi z položky 113134 = 101=101,000 [A] 
101.0*1.2=121,200 [B]</t>
  </si>
  <si>
    <t>15</t>
  </si>
  <si>
    <t>02910</t>
  </si>
  <si>
    <t>OSTATNÍ POŽADAVKY - ZEMĚMĚŘIČSKÁ MĚŘENÍ</t>
  </si>
  <si>
    <t>KPL</t>
  </si>
  <si>
    <t>Geodetická činnost v průběhu provádění stavebních prací (geodet zhotovitele stavby) včetně vytyčení stavby a skutečného zjištění průběhu inženýrských sítí. Součástí je vybudování potřebné vytyčovací sítě.</t>
  </si>
  <si>
    <t>zahrnuje veškeré náklady spojené s objednatelem požadovanými pracemi,  
- pro stanovení orientační investorské ceny určete jednotkovou cenu jako 1% odhadované ceny stavby</t>
  </si>
  <si>
    <t>02911</t>
  </si>
  <si>
    <t>OSTATNÍ POŽADAVKY - GEODETICKÉ ZAMĚŘENÍ</t>
  </si>
  <si>
    <t>HM</t>
  </si>
  <si>
    <t>Geodetické zaměření skutečného provedení díla bude provedeno a ověřeno oprávněným zeměměřičským inženýrem a bude předáno objednateli 3x v tištěné a 1x v elektronické formě na CD (včetně inženýrských sítí). V zaměření budou vyznačeny hranice stavby, označeny druhy povrchů (materiál, povrch, barva), snížené obruby, vpusti, poklopy, propustky, lampy, svislé dopravní značení, opěrné zdi,…. Budou spočítány výměry (obruby + dlažby) vč. přiřazení k příslušným položkám a do příslušných SO dle rozpočtu.</t>
  </si>
  <si>
    <t>zahrnuje veškeré náklady spojené s objednatelem požadovanými pracemi</t>
  </si>
  <si>
    <t>13</t>
  </si>
  <si>
    <t>02943</t>
  </si>
  <si>
    <t>OSTATNÍ POŽADAVKY - VYPRACOVÁNÍ RDS</t>
  </si>
  <si>
    <t>RDS včetně aktualizace zadávací dokumentace  
výztuž spodní stavby SO 201,  rozkreslení zábradlí dle dispozic zhotovitele jako podklad pro VTD</t>
  </si>
  <si>
    <t>02944</t>
  </si>
  <si>
    <t>OSTAT POŽADAVKY - DOKUMENTACE SKUTEČ PROVEDENÍ V DIGIT FORMĚ</t>
  </si>
  <si>
    <t>na základě zaměření skutečného provedení včetně zapracování změn během výstavby</t>
  </si>
  <si>
    <t>02945</t>
  </si>
  <si>
    <t>OSTAT POŽADAVKY - GEOMETRICKÝ PLÁN</t>
  </si>
  <si>
    <t>Geometrický plán oddělující stavbu stezky a souvisejících konstrukčních prvků (opěrné a zárubní zdí, lávky, silniční obruby,…) včetně změn druhu pozemku a způsobu využití kultury (cyklostezka - ostatní plocha / ostatní komunikace), s vyznačením věcných břemen na cizích pozemcích týkajících se např. kabelů a lamp VO a částí stezky nad vodotečí, tak jak je požadováno ke kolaudaci stavby a pro vklad do Katastru nemovitostí. 9x v tištěné a 1x v elektronické formě na CD.</t>
  </si>
  <si>
    <t>položka zahrnuje: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</si>
  <si>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02971</t>
  </si>
  <si>
    <t>OSTAT POŽADAVKY - GEOTECHNICKÝ MONITORING NA POVRCHU</t>
  </si>
  <si>
    <t>statické zatěžovací zkoušky pro ověření únosnosti podloží po cca 100 m: délka/50 = 590,58/100=5,9 tj. 6ks=6,000 [A]</t>
  </si>
  <si>
    <t>7</t>
  </si>
  <si>
    <t>02991</t>
  </si>
  <si>
    <t>OSTATNÍ POŽADAVKY - INFORMAČNÍ TABULE</t>
  </si>
  <si>
    <t>KUS</t>
  </si>
  <si>
    <t>Informační tabule (plast A2) na sloupku a mobilním podstavci - z přípojných směrů 3 ks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</si>
  <si>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</si>
  <si>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14</t>
  </si>
  <si>
    <t>03730</t>
  </si>
  <si>
    <t>POMOC PRÁCE ZAJIŠŤ NEBO ZŘÍZ OCHRANU INŽENÝRSKÝCH SÍTÍ</t>
  </si>
  <si>
    <t>Ochrana a vytyčení stávajících IS  a to včetně veškerých poplatků</t>
  </si>
  <si>
    <t>zahrnuje objednatelem povolené náklady na požadovaná zařízení zhotovitele</t>
  </si>
  <si>
    <t>SO 101</t>
  </si>
  <si>
    <t>Cyklostezka Nový Bor</t>
  </si>
  <si>
    <t>Zemní práce</t>
  </si>
  <si>
    <t>111207</t>
  </si>
  <si>
    <t>ODSTRANĚNÍ KŘOVIN S ODVOZEM DO 16KM</t>
  </si>
  <si>
    <t>M2</t>
  </si>
  <si>
    <t>km 0,008 – 0,014 vlevo křoví o ploše 7 m2=7,000 [A]  (odvoz do kompostárny Žízníkov)</t>
  </si>
  <si>
    <t>odstranění křovin a stromů do průměru 100 mm 
doprava dřevin na předepsanou vzdálenost 
spálení na hromadách nebo štěpkování</t>
  </si>
  <si>
    <t>112017</t>
  </si>
  <si>
    <t>KÁCENÍ STROMŮ D KMENE DO 0,5M S ODSTRANĚNÍM PAŘEZŮ, ODVOZ DO 16KM</t>
  </si>
  <si>
    <t>dle staničení větve od koupaliště k lávce: 
km 0,047 vpravo – obvod kmene 1,26 m 1=1,000 [A] 
km 0,053 vpravo – obvod kmene 1,26 m 1=1,000 [B] 
km 0,053 vlevo – obvod kmene 1,26 m  1=1,000 [C] 
Celkem: A+B+C=3,000 [D]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</si>
  <si>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</si>
  <si>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112027</t>
  </si>
  <si>
    <t>KÁCENÍ STROMŮ D KMENE DO 0,9M S ODSTRANĚNÍM PAŘEZŮ, ODVOZ DO 16KM</t>
  </si>
  <si>
    <t>km 0,382 vlevo – obvod kmene 2,20 m 1=1,000 [A]</t>
  </si>
  <si>
    <t>113134</t>
  </si>
  <si>
    <t>ODSTRANĚNÍ KRYTU ZPEVNĚNÝCH PLOCH S ASFALT POJIVEM, ODVOZ DO 5KM</t>
  </si>
  <si>
    <t>plocha krytu stávající cesty ze zaměření 1010 m2*0,1 m=101,000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</si>
  <si>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</si>
  <si>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123734</t>
  </si>
  <si>
    <t>ODKOP PRO SPOD STAVBU SILNIC A ŽELEZNIC TŘ. I, ODVOZ DO 5KM</t>
  </si>
  <si>
    <t>hlavní trasa 975.675=975,675 [A] 
větev 1 178.990=178,990 [B] 
větev 2 88.995=88,995 [C] 
Celkem: A+B+C=1 243,660 [D] 
odpočet asfaltového krytu 1243.660-101.00=1 142,660 [E]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</si>
  <si>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</si>
  <si>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17110</t>
  </si>
  <si>
    <t>ULOŽENÍ SYPANINY DO NÁSYPŮ SE ZHUTNĚNÍM</t>
  </si>
  <si>
    <t>hlavní trasa 134.513=134,513 [A] 
větev 1 19.250=19,250 [B] 
větev 2 8.250=8,250 [C] 
Celkem: A+B+C=162,013 [D]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</si>
  <si>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</si>
  <si>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18216</t>
  </si>
  <si>
    <t>ÚPRAVA POVRCHŮ SROVNÁNÍM ÚZEMÍ V TL DO 0,75M</t>
  </si>
  <si>
    <t>úprava "ostrůvku" před zatravněním - plocha odměřena 35,909 =35,909 [A]</t>
  </si>
  <si>
    <t>položka zahrnuje srovnání výškových rozdílů terénu</t>
  </si>
  <si>
    <t>8</t>
  </si>
  <si>
    <t>18231</t>
  </si>
  <si>
    <t>ROZPROSTŘENÍ ORNICE V ROVINĚ V TL DO 0,10M</t>
  </si>
  <si>
    <t>plocha "ostrůvku" odměřena 35,909  *0,1=3,591 [A]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</si>
  <si>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</si>
  <si>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</si>
  <si>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</si>
  <si>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plocha "ostrůvku" odměřena 35,909 =35,909 [A]</t>
  </si>
  <si>
    <t>Zahrnuje dodání předepsané travní směsi, její výsev na ornici, zalévání, první pokosení, to vše bez ohledu na sklon terénu</t>
  </si>
  <si>
    <t>18481</t>
  </si>
  <si>
    <t>OCHRANA STROMŮ BEDNĚNÍM</t>
  </si>
  <si>
    <t>ochrana stromů po dobu stavby: 
1) km 0,307 vpravo - obvod kmene 1,57 m - 8 m2 =8,000 [A] 
2) km 0,333 vpravo – obvod kmene 1,88 m - 8 m2 =8,000 [B] 
3) km 0,340 vpravo – obvod kmene 3,77m - 16 m2=16,000 [C] 
4) km 0,345 vlevo – obvod kmene 2,20 m - 10 m2=10,000 [D] 
5) km 0,345 vlevo – obvod kmene 1,88 m - 8 m2  =8,000 [E] 
6) km 0,347 vpravo – obvod kmene 1,57 m - 8 m2 =8,000 [F] 
7) km 0,386 vpravo – obvod kmene 2,20 m - 10 m2=10,000 [G] 
Celkem: A+B+C+D+E+F+G=68,000 [H]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</si>
  <si>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</si>
  <si>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</si>
  <si>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11</t>
  </si>
  <si>
    <t>21452</t>
  </si>
  <si>
    <t>SANAČNÍ VRSTVY Z KAMENIVA DRCENÉHO</t>
  </si>
  <si>
    <t>hlavní trasa 543.026=543,026 [A] 
větev 1 121.485=121,485 [B] 
větev 2 39.630=39,630 [C] 
Celkem: A+B+C=704,141 [D]</t>
  </si>
  <si>
    <t>položka zahrnuje dodávku předepsaného kameniva, mimostaveništní a vnitrostaveništní dopravu a jeho uložení 
není-li v zadávací dokumentaci uvedeno jinak, jedná se o nakupovaný materiál</t>
  </si>
  <si>
    <t>Komunikace</t>
  </si>
  <si>
    <t>12</t>
  </si>
  <si>
    <t>56335</t>
  </si>
  <si>
    <t>VOZOVKOVÉ VRSTVY ZE ŠTĚRKODRTI TL. DO 250MM</t>
  </si>
  <si>
    <t>hlavní trasa 1876.250=1 876,250 [A] 
větev 1 280.0=280,000 [B] 
větev 2 127.5=127,500 [C] 
Celkem: A+B+C=2 283,750 [D] 
odpočet SO 201 2283.750-21.0=2 262,750 [E]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</si>
  <si>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</si>
  <si>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572133</t>
  </si>
  <si>
    <t>INFILTRAČNÍ POSTŘIK Z EMULZE DO 1,5KG/M2</t>
  </si>
  <si>
    <t>plocha podkladní vrstvy ŠDB= 2262,750 =2 262,750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</si>
  <si>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</si>
  <si>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572213</t>
  </si>
  <si>
    <t>SPOJOVACÍ POSTŘIK Z EMULZE DO 0,5KG/M2</t>
  </si>
  <si>
    <t>plocha podkladní vrstvy ŠDB= 2262,750=2 262,750 [A]</t>
  </si>
  <si>
    <t>574B43</t>
  </si>
  <si>
    <t>ASFALTOVÝ BETON PRO OBRUSNÉ VRSTVY MODIFIK ACO 11 TL. 50MM</t>
  </si>
  <si>
    <t>plocha vrstvy = 2262,750=2 262,750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</si>
  <si>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</si>
  <si>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574C46</t>
  </si>
  <si>
    <t>ASFALTOVÝ BETON PRO LOŽNÍ VRSTVY ACL 16+, 16S TL. 50MM</t>
  </si>
  <si>
    <t>ložní vrstva z recyklovaného materiálu R-mat tl. 50 mm 
plocha vrstvy = 2262,750=2 262,750 [A]</t>
  </si>
  <si>
    <t>Ostatní konstrukce a práce</t>
  </si>
  <si>
    <t>914371</t>
  </si>
  <si>
    <t>DOPRAV ZNAČKY ZMENŠ VEL HLINÍK FÓLIE TŘ 2 - DOD A MONT</t>
  </si>
  <si>
    <t>DZ C9a 5ks=5,000 [A] 
DZ C 9b 2ks=2,000 [B] 
DZ C 10a 2ks=2,000 [C] 
1 ks DZ C 10 b 1ks=1,000 [D] 
Celkem: A+B+C+D=10,000 [E]</t>
  </si>
  <si>
    <t>položka zahrnuje: 
- dodávku a montáž značek v požadovaném provedení</t>
  </si>
  <si>
    <t>18</t>
  </si>
  <si>
    <t>915111</t>
  </si>
  <si>
    <t>VODOROVNÉ DOPRAVNÍ ZNAČENÍ BARVOU HLADKÉ - DODÁVKA A POKLÁDKA</t>
  </si>
  <si>
    <t>VDZ V 2a (1/3/0,125) délka 361 m, plocha 11,281=11,281 [A] 
VDZ V 18 1ks, plocha 3,199*1=3,199 [B] 
piktogram chodec 37 ks po 0,26*37=9,620 [C]  
piktogram kolo 35 ks po 35*0,13=4,550 [D] 
Celkem: A+B+C+D=28,650 [E]</t>
  </si>
  <si>
    <t>položka zahrnuje: 
- dodání a pokládku nátěrového materiálu (měří se pouze natíraná plocha) 
- předznačení a reflexní úpravu</t>
  </si>
  <si>
    <t>20</t>
  </si>
  <si>
    <t>917424</t>
  </si>
  <si>
    <t>CHODNÍKOVÉ OBRUBY Z KAMENNÝCH OBRUBNÍKŮ ŠÍŘ 150MM</t>
  </si>
  <si>
    <t>M</t>
  </si>
  <si>
    <t>obruby žulové tryskané OP 8 100x250 (v místě zapuštění OP 8 100x200) do C 16/20 n XF1, celková délka 1094,258=1 094,258 [A]</t>
  </si>
  <si>
    <t>Položka zahrnuje: 
dodání a pokládku kamenných obrubníků o rozměrech předepsaných zadávací dokumentací 
betonové lože i boční betonovou opěrku.</t>
  </si>
  <si>
    <t>21</t>
  </si>
  <si>
    <t>91781</t>
  </si>
  <si>
    <t>VÝŠKOVÁ ÚPRAVA OBRUBNÍKŮ BETONOVÝCH</t>
  </si>
  <si>
    <t>úprava polohy obrub v ZÚ a KÚ - celková délka 12=12,000 [A]</t>
  </si>
  <si>
    <t>Položka výšková úprava obrub zahrnuje jejich vytrhání, očištění, manipulaci, nové betonové lože a osazení. Případné nutné doplnění novými obrubami se uvede v položkách 9172 až 9177.</t>
  </si>
  <si>
    <t>19</t>
  </si>
  <si>
    <t>924914R</t>
  </si>
  <si>
    <t>SIGNÁLNÍ PÁS S RELIÉFNÍM POVRCHEM</t>
  </si>
  <si>
    <t>celková plocha pásů (varovných, signálních, dělících)= 167,441=167,441 [A]</t>
  </si>
  <si>
    <t>1. Položka obsahuje: 
 – všechny práce pro zřízení plně funkčního bezpečnostního pásu s varovnými a vodicími prvky, tj. včetně lože, ukončení, provedení do předepsaného tvaru a pohledové úpravy apod. 
 – očištění podkladu, případně zřízení spojovací vrstvy 
 – uložení směsi nebo dílců dle předepsaného technologického předpisu 
 – zřízení vrstvy bez rozlišení šířky, pokládání vrstvy po etapách, včetně pracovních spar a spojů 
 – úpravu napojení, ukončení a těsnění podél obrubníků, dilatačních zařízení, odvodňovacích proužků, odvodňovačů, vpustí, šachet ap. 
 – těsnění, tmelení a výplň spar a otvorů 
 – úpravu dilatačních spar a povrchu vrstvy 
2. Položka neobsahuje: 
 – úpravu a hutnění podloží 
 – podkladní a konstrukční vrstvy 
3. Způsob měření: 
Měří se plocha v metrech čtverečných.</t>
  </si>
  <si>
    <t>SO 201</t>
  </si>
  <si>
    <t>Lávka ev.č. L-04 přes Šporku v ul. Kpt. Jaroše</t>
  </si>
  <si>
    <t>014111</t>
  </si>
  <si>
    <t>POPLATKY ZA SKLÁDKU TYP S-IO (INERTNÍ ODPAD)</t>
  </si>
  <si>
    <t>odpad na bázi zeminy bez kontaminace</t>
  </si>
  <si>
    <t>výkop u levobřežní opěrou (plocha*délka) 5,8*7,2=41,760 [A] 
výkop u pravobřežní opěrou (plocha*délka) 4,3*5,5=23,650 [B] 
výkop dna 3,0*0,3*5,6=5,040 [C] 
Celkem: A+B+C=70,450 [D]</t>
  </si>
  <si>
    <t>stávající levobřežní opěra 0,865*2,185*1,7=3,213 [A] 
stávající pravobřežní opěra 0,73*1,1=0,803 [B] 
stávající mostovka 9,9*0,15*1,3=1,931 [C] 
stávající levobřežní betonová patka 0,9*0,85*0,95=0,727 [D] 
stávající pravobřežní betonová patka 0,9*0,9*0,95=0,770 [E] 
Celkem: A+B+C+D+E=7,444 [F]</t>
  </si>
  <si>
    <t>38</t>
  </si>
  <si>
    <t>z položky 131834 70.450*1.8=126,810 [A]</t>
  </si>
  <si>
    <t>39</t>
  </si>
  <si>
    <t>015140</t>
  </si>
  <si>
    <t>POPLATKY ZA LIKVIDACŮ ODPADŮ NEKONTAMINOVANÝCH - 17 01 01  BETON Z DEMOLIC OBJEKTŮ, ZÁKLADŮ TV</t>
  </si>
  <si>
    <t>z položky 966164 7.444*2.5=18,610 [A]</t>
  </si>
  <si>
    <t>37</t>
  </si>
  <si>
    <t>02730</t>
  </si>
  <si>
    <t>POMOC PRÁCE ZŘÍZ NEBO ZAJIŠŤ OCHRANU INŽENÝRSKÝCH SÍTÍ</t>
  </si>
  <si>
    <t>přesun stávajícího vedení na výtokové straně mostu</t>
  </si>
  <si>
    <t>zahrnuje veškeré náklady spojené s objednatelem požadovanými zařízeními</t>
  </si>
  <si>
    <t>029412</t>
  </si>
  <si>
    <t>OSTATNÍ POŽADAVKY - VYPRACOVÁNÍ MOSTNÍHO LISTU</t>
  </si>
  <si>
    <t>Ml dle ČSN 73 6220</t>
  </si>
  <si>
    <t>02953</t>
  </si>
  <si>
    <t>OSTATNÍ POŽADAVKY - HLAVNÍ MOSTNÍ PROHLÍDKA</t>
  </si>
  <si>
    <t>HMP dle ČSN 73 6221</t>
  </si>
  <si>
    <t>položka zahrnuje : 
- úkony dle ČSN 73 6221 
- provedení hlavní mostní prohlídky oprávněnou fyzickou nebo právnickou osobou 
- vyhotovení záznamu (protokolu), který jednoznačně definuje stav mostu</t>
  </si>
  <si>
    <t>35</t>
  </si>
  <si>
    <t>11525</t>
  </si>
  <si>
    <t>PŘEVEDENÍ VODY POTRUBÍM DN 600 NEBO ŽLABY R.O. DO 2,0M</t>
  </si>
  <si>
    <t>provizorní převedení vody v korytě 10m=10,000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</si>
  <si>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</si>
  <si>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131836</t>
  </si>
  <si>
    <t>HLOUBENÍ JAM ZAPAŽ I NEPAŽ TŘ. II, ODVOZ DO 12KM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</si>
  <si>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</si>
  <si>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17411</t>
  </si>
  <si>
    <t>ZÁSYP JAM A RÝH ZEMINOU SE ZHUTNĚNÍM</t>
  </si>
  <si>
    <t>zásyp za levobřežní opěrou (plocha*délka) (1,2+1,6)*5,5=15,400 [A] 
zásyp za pravobřežní opěrou (plocha*délka) (1,2+1,3)*7,2=18,000 [B] 
zásyp před pravobřežní opěrou (plocha*délka) 0,6*5,5=3,300 [C] 
zásyp před levobřežní opěrou (plocha*délka) 0,6*7,2=4,320 [D] 
Celkem: A+B+C+D=41,020 [E]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</si>
  <si>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</si>
  <si>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36</t>
  </si>
  <si>
    <t>17750</t>
  </si>
  <si>
    <t>ZEMNÍ HRÁZKY ZE ZEMIN NEPROPUSTNÝCH</t>
  </si>
  <si>
    <t>provizorní hrázky pro převedení vody v korytě 2*(5,0*1,0*1,0)=10,000 [A]</t>
  </si>
  <si>
    <t>21264</t>
  </si>
  <si>
    <t>TRATIVODY KOMPLET Z TRUB Z PLAST HMOT DN DO 200MM</t>
  </si>
  <si>
    <t>drenáž za opěrami 5,0+5,0=10,000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</si>
  <si>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</si>
  <si>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272325</t>
  </si>
  <si>
    <t>ZÁKLADY ZE ŽELEZOBETONU DO C30/37</t>
  </si>
  <si>
    <t>základ levobřežní opěry 1,15*0,45*3,0=1,553 [A] 
základ pravobřežní opěry 1,15*0,45*3,0=1,553 [B] 
Celkem: A+B=3,106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</si>
  <si>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</si>
  <si>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272365</t>
  </si>
  <si>
    <t>VÝZTUŽ ZÁKLADŮ Z OCELI 10505, B500B</t>
  </si>
  <si>
    <t>odhad stupně vyztužení: 
výztuž základu levobřežní opěry 1,15*0,45*3,0*7,85*0,025=0,305 [A] 
výztuž základu pravobřežní opěry 1,15*0,45*3,0*7,85*0,025=0,305 [B] 
Celkem: A+B=0,610 [C]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</si>
  <si>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</si>
  <si>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Svislé konstrukce</t>
  </si>
  <si>
    <t>28</t>
  </si>
  <si>
    <t>333315</t>
  </si>
  <si>
    <t>MOSTNÍ OPĚRY A KŘÍDLA Z PROSTÉHO BETONU DO C30/37</t>
  </si>
  <si>
    <t>nové patky pro chráničku 2*(0,85*0,85*1,62)=2,341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</si>
  <si>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</si>
  <si>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333325</t>
  </si>
  <si>
    <t>MOSTNÍ OPĚRY A KŘÍDLA ZE ŽELEZOVÉHO BETONU DO C30/37</t>
  </si>
  <si>
    <t>levobřežní opěra 0,55*1,465*3,0=2,417 [A] 
pravobřežní opěra 0,55*1,465*3,0=2,417 [B] 
koncový příčník levobřežní opěry 0,55*0,38*3,0=0,627 [C] 
koncový příčník pravobřežní opěry 0,55*0,38*3,0=0,627 [D] 
Celkem: A+B+C+D=6,088 [E]</t>
  </si>
  <si>
    <t>333365</t>
  </si>
  <si>
    <t>VÝZTUŽ MOSTNÍCH OPĚR A KŘÍDEL Z OCELI 10505, B500B</t>
  </si>
  <si>
    <t>odhad stupně vyztužení: 
výztuž levobřežní opěra 0,55*1,465*3,0*7,85*0,03=0,569 [A] 
výztuž pravobřežní opěra 0,55*1,465*3,0*7,85*0,03=0,569 [B] 
koncový příčník levobřežní opěry 0,55*0,38*3,0*7,85*0,03=0,148 [C] 
koncový příčník pravobřežní opěry 0,55*0,38*3,0*7,85*0,03=0,148 [D] 
Celkem: A+B+C+D=1,434 [E]</t>
  </si>
  <si>
    <t>34</t>
  </si>
  <si>
    <t>34895</t>
  </si>
  <si>
    <t>ZÁBRADLÍ ZE DŘEVA TRVALÉ</t>
  </si>
  <si>
    <t>výplň zábradlí 112*(0,08*1,4*0,03)=0,376 [A] 
horní madlo zábradlí 2*(0,12*0,9*6,5)=1,404 [B] 
Celkem: A+B=1,780 [C]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</si>
  <si>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úpravy dřeva pro zlepšení jeho užitných vlastností (impregnace, zpevňování a pod.), 
- zvláštní spojovací prostředky, rozebíratelnost konstrukce,</t>
  </si>
  <si>
    <t>Vodorovné konstrukce</t>
  </si>
  <si>
    <t>421951</t>
  </si>
  <si>
    <t>MOSTOVKY A PODLAHY ZE DŘEVA TRVALÉ</t>
  </si>
  <si>
    <t>mostovka 3,0*5,765*0,08=1,384 [A]</t>
  </si>
  <si>
    <t>42417A</t>
  </si>
  <si>
    <t>MOSTNÍ NOSNÍKY Z OCELI S 235</t>
  </si>
  <si>
    <t>mostní nosníky HEB 140 5*(6,44*0,0337)=1,085 [A] 
pásovina na uchycení mostovky 8*(6,44*0.0038)=0,196 [B] 
výztuha pro uchycení sloupků zábradlí 8*(0.35*0.0095)=0,027 [C] 
T-profil pro uchycení madla zábradlí 2*(6,5*0.0063)=-0,082 [D] 
sloupky zábradlí 8*(1,2*0,0064)=0,061 [E] 
Celkem: A+B+C+D+E=1,287 [F]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</si>
  <si>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druhy protikorozní ochrany a nátěry konstrukcí, 
- zvláštní spojovací prostředky, rozebíratelnost konstrukce, 
- ochranná opatření před účinky bludných proudů 
- ochranu před přepětím.</t>
  </si>
  <si>
    <t>42838</t>
  </si>
  <si>
    <t>KLOUB ZE ŽELEZOBETONU VČET VÝZTUŽE</t>
  </si>
  <si>
    <t>vrubové klouby 2*3,0=6,000 [A]</t>
  </si>
  <si>
    <t>Položka kloub ze železobetonu zahrnuje pouze zhotovení kloubu (zřízení a odstranění vložky pro pérové a vrubové klouby a pod.), beton a výztuž musí být zahrnuta v příslušných konstrukčních částech. Beton a výztuž samostatného kloubu (např. kyvné sloupečky) se zařazují jako vodorovná konstrukce.</t>
  </si>
  <si>
    <t>451312</t>
  </si>
  <si>
    <t>PODKLADNÍ A VÝPLŇOVÉ VRSTVY Z PROSTÉHO BETONU C12/15</t>
  </si>
  <si>
    <t>podkladní beton pod levobřežní opěrou 0,15*1,45*4,15=0,903 [A] 
podkladní beton pod levobřežní opěrou 0,15*1,45*4,15=0,903 [B] 
Celkem: A+B=1,806 [C]</t>
  </si>
  <si>
    <t>457313</t>
  </si>
  <si>
    <t>VYROVNÁVACÍ A SPÁDOVÝ PROSTÝ BETON C16/20</t>
  </si>
  <si>
    <t>podkladní beton pod drenáží 0,1*1,9*3,0=0,570 [A]</t>
  </si>
  <si>
    <t>465512</t>
  </si>
  <si>
    <t>DLAŽBY Z LOMOVÉHO KAMENE NA MC</t>
  </si>
  <si>
    <t>dlažba v korytě 6,0*0,3*5,0=9,000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</si>
  <si>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</si>
  <si>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467212</t>
  </si>
  <si>
    <t>STUPNĚ A PRAHY VOD KORYT ZDĚNÉ Z LOM KAM NA MC</t>
  </si>
  <si>
    <t>příčné prahy v korytě 2*(0,5*0,3*6,0)=1,800 [A]</t>
  </si>
  <si>
    <t>položka zahrnuje: 
- nutné zemní práce (hloubení rýh apod.) 
- dodávku a zdění lomového kamene předepsané frakce na maltu cementovou předepsané kvality do předepsaného tvaru včetně mimostaveništní a vnitrostaveništní dopravy</t>
  </si>
  <si>
    <t>32</t>
  </si>
  <si>
    <t>na levobřežním předpolí 0,25*2,9*3,0=2,175 [A] 
na pravobřežním předpolí 0,25*3,0*3,0=2,250 [B] 
Celkem: A+B=4,425 [C]</t>
  </si>
  <si>
    <t>33</t>
  </si>
  <si>
    <t>56361</t>
  </si>
  <si>
    <t>VOZOVKOVÉ VRSTVY Z RECYKLOVANÉHO MATERIÁLU TL DO 50MM</t>
  </si>
  <si>
    <t>ložní vrstva na levobřežním předpolí 2,9*3,0=8,700 [A] 
ložní vrstva na pravobřežním předpolí 3,0*3,0=9,000 [B] 
Celkem: A+B=17,700 [C]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</si>
  <si>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</si>
  <si>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31</t>
  </si>
  <si>
    <t>pod ložní vrstvou na levobřežním předpolí 2,9*3,0=8,700 [A] 
pod ložní vrstvou na pravobřežním předpolí 3,0*3,0=9,000 [B] 
Celkem: A+B=17,700 [C]</t>
  </si>
  <si>
    <t>30</t>
  </si>
  <si>
    <t>572214</t>
  </si>
  <si>
    <t>SPOJOVACÍ POSTŘIK Z MODIFIK EMULZE DO 0,5KG/M2</t>
  </si>
  <si>
    <t>pod obrusnou vrstvou na levobřežním předpolí 2,9*3,0=8,700 [A] 
pod obrusnou vrstvou na pravobřežním předpolí  3,0*3,0=9,000 [B] 
Celkem: A+B=17,700 [C]</t>
  </si>
  <si>
    <t>29</t>
  </si>
  <si>
    <t>574A03</t>
  </si>
  <si>
    <t>ASFALTOVÝ BETON PRO OBRUSNÉ VRSTVY ACO 11</t>
  </si>
  <si>
    <t>vozovka na levobřežním předpolí 2,9*0,05*3,0=0,435 [A] 
vozovka na pravobřežním předpolí 3,0*0,05*3,0=0,450 [B] 
Celkem: A+B=0,885 [C]</t>
  </si>
  <si>
    <t>Přidružená stavební výroba</t>
  </si>
  <si>
    <t>711132</t>
  </si>
  <si>
    <t>IZOLACE BĚŽNÝCH KONSTRUKCÍ PROTI VOLNĚ STÉKAJÍCÍ VODĚ ASFALTOVÝMI PÁSY</t>
  </si>
  <si>
    <t>izolace na nosníky HEB 5*(0,3*6,44)=9,660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</si>
  <si>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</si>
  <si>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Potrubí</t>
  </si>
  <si>
    <t>23</t>
  </si>
  <si>
    <t>87627</t>
  </si>
  <si>
    <t>CHRÁNIČKY Z TRUB PLASTOVÝCH DN DO 100MM</t>
  </si>
  <si>
    <t>prostupy skrz koncový příčník 2*(3*0,55)=3,300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</si>
  <si>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</si>
  <si>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22</t>
  </si>
  <si>
    <t>87727</t>
  </si>
  <si>
    <t>CHRÁNIČKY PŮLENÉ Z TRUB PLAST DN DO 100MM</t>
  </si>
  <si>
    <t>přeložení chráničky na vtoku 5,84=5,840 [A]</t>
  </si>
  <si>
    <t>položky pro zhotovení potrubí platí bez ohledu na sklon 
zahrnuje: 
- výrobní dokumentaci (včetně technologického předpisu) 
- dodání veškerého trubního a pomocného materiálu  (trouby včetně podélného rozpůlení,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</si>
  <si>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24</t>
  </si>
  <si>
    <t>9112A3</t>
  </si>
  <si>
    <t>ZÁBRADLÍ MOSTNÍ S VODOR MADLY - DEMONTÁŽ S PŘESUNEM</t>
  </si>
  <si>
    <t>demontáž stávajícího zábradlí 2*6,1=12,200 [A]</t>
  </si>
  <si>
    <t>položka zahrnuje: 
- demontáž a odstranění zařízení 
- jeho odvoz na předepsané místo</t>
  </si>
  <si>
    <t>25</t>
  </si>
  <si>
    <t>914A21</t>
  </si>
  <si>
    <t>EV ČÍSLO MOSTU OCEL S FÓLIÍ TŘ.1 DODÁVKA A MONTÁŽ</t>
  </si>
  <si>
    <t>na jedné straně mostu 1=1,000 [A]</t>
  </si>
  <si>
    <t>26</t>
  </si>
  <si>
    <t>966164</t>
  </si>
  <si>
    <t>BOURÁNÍ KONSTRUKCÍ ZE ŽELEZOBETONU S ODVOZEM DO 5KM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</si>
  <si>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</si>
  <si>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27</t>
  </si>
  <si>
    <t>966188</t>
  </si>
  <si>
    <t>DEMONTÁŽ KONSTRUKCÍ KOVOVÝCH S ODVOZEM DO 20KM</t>
  </si>
  <si>
    <t>Nucený odkup zhotovitelem. (ocel bude zrecyklována)</t>
  </si>
  <si>
    <t>demontáž stávajících nosníků 3*(0,0179*9,9)=0,532 [A]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</si>
  <si>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</si>
  <si>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SO 401</t>
  </si>
  <si>
    <t>Veřejné osvětlení</t>
  </si>
  <si>
    <t>014101</t>
  </si>
  <si>
    <t>POPLATKY ZA SKLÁDKU</t>
  </si>
  <si>
    <t>přebytečná zemina z výkopů a základů – viz položka 13273 + 131736</t>
  </si>
  <si>
    <t>02950</t>
  </si>
  <si>
    <t>OSTATNÍ POŽADAVKY - POSUDKY, KONTROLY, REVIZNÍ ZPRÁVY</t>
  </si>
  <si>
    <t>včetné uzavírání věcných vztahů a břemen</t>
  </si>
  <si>
    <t>12110R</t>
  </si>
  <si>
    <t>SEJMUTÍ ORNICE NEBO LESNÍ PŮDY</t>
  </si>
  <si>
    <t>(volný terén) 0,5*0,1*395=19,750 [A]</t>
  </si>
  <si>
    <t>položka zahrnuje sejmutí ornice bez ohledu na tloušťku vrstvy a její vodorovnou dopravu 
nezahrnuje uložení na trvalou skládku</t>
  </si>
  <si>
    <t>131736R</t>
  </si>
  <si>
    <t>HLOUBENÍ JAM ZAPAŽ I NEPAŽ TŘ. I, ODVOZ DO 12KM</t>
  </si>
  <si>
    <t>Vyhloubení jam pro nové sloupy veřejného osvětlení, rozměr: (0,5*0,5*1,2)*12=3,600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</si>
  <si>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</si>
  <si>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13173R</t>
  </si>
  <si>
    <t>HLOUBENÍ JAM ZAPAŽ I NEPAŽ TŘ. I</t>
  </si>
  <si>
    <t>Vyhloubení jam pro nové sloupy veřejného osvětlení, rozměr: (0,8*0,8*1,3-0,5*0,5*1,2)*12=6,384 [A]</t>
  </si>
  <si>
    <t>132736R</t>
  </si>
  <si>
    <t>HLOUBENÍ RÝH ŠÍŘ DO 2M PAŽ I NEPAŽ TŘ. I, ODVOZ DO 12KM</t>
  </si>
  <si>
    <t>volný terén 0,5*0,2*395=39,500 [A]</t>
  </si>
  <si>
    <t>13273R</t>
  </si>
  <si>
    <t>HLOUBENÍ RÝH ŠÍŘ DO 2M PAŽ I NEPAŽ TŘ. I</t>
  </si>
  <si>
    <t>volný terén 0,5*0,6*395=118,500 [A]</t>
  </si>
  <si>
    <t>17411R</t>
  </si>
  <si>
    <t>volný terén 0,5*0,6*393=117,900 [A] 
základ (0,8*0,8*1,3-0,5*0,5*1,2)*12=6,384 [B] 
Celkem: A+B=124,284 [C]</t>
  </si>
  <si>
    <t>18230R</t>
  </si>
  <si>
    <t>ROZPROSTŘENÍ ORNICE V ROVINĚ</t>
  </si>
  <si>
    <t>272314R</t>
  </si>
  <si>
    <t>ZÁKLADY Z PROSTÉHO BETONU DO C25/30</t>
  </si>
  <si>
    <t>stožárové základy, typ C25/30-XF2</t>
  </si>
  <si>
    <t>12x stožárový základ pouzdrový pro stožár 4,6m, rozměr: (0,5*0,5*1,2)*12=3,600 [A]</t>
  </si>
  <si>
    <t>272315R</t>
  </si>
  <si>
    <t>ZÁKLADY Z PROSTÉHO BETONU DO C30/37</t>
  </si>
  <si>
    <t>12x stožárová hlavice z betonu C30/37-F4 12*0,5*0,5*0,05=0,150 [A]</t>
  </si>
  <si>
    <t>45157R</t>
  </si>
  <si>
    <t>PODKLADNÍ A VÝPLŇOVÉ VRSTVY Z KAMENIVA TĚŽENÉHO</t>
  </si>
  <si>
    <t>pískové lože 
0,5*0,2*393=39,300 [A]</t>
  </si>
  <si>
    <t>701004R</t>
  </si>
  <si>
    <t>VYHLEDÁVACÍ MARKER ZEMNÍ</t>
  </si>
  <si>
    <t>1. Položka obsahuje: 
 – obsahuje i demontáž po skončení provizorního stavu 
 – dopravu do skladu nebo na likvidaci 
 – obrátkovost, opotřebení zapůjčeného materiálu 
 – poplatek za likvidaci odpadů, pokud je materiál likvidován 
2. Položka neobsahuje: 
 X 
3. Způsob měření: 
Udává se počet kusů kompletní konstrukce nebo práce.</t>
  </si>
  <si>
    <t>702211R</t>
  </si>
  <si>
    <t>KABELOVÁ CHRÁNIČKA ZEMNÍ DN DO 100 MM</t>
  </si>
  <si>
    <t>1. Položka obsahuje: 
 – proražení otvoru zdivem o průřezu od 0,01 do 0,025m2 
 – úpravu a začištění omítky po montáži vedení 
 – pomocné mechanismy 
2. Položka neobsahuje: 
 – protipožární ucpávku 
3. Způsob měření: 
Udává se počet kusů kompletní konstrukce nebo práce.</t>
  </si>
  <si>
    <t>702222R</t>
  </si>
  <si>
    <t>KABELOVÁ CHRÁNIČKA ZEMNÍ UV STABILNÍ DN PŘES 100 DO 200 MM</t>
  </si>
  <si>
    <t>1. Položka obsahuje: 
 – přípravu podkladu pro osazení 
2. Položka neobsahuje: 
 X 
3. Způsob měření: 
Měří se metr délkový.</t>
  </si>
  <si>
    <t>702312R</t>
  </si>
  <si>
    <t>ZAKRYTÍ KABELŮ VÝSTRAŽNOU FÓLIÍ ŠÍŘKY PŘES 20 DO 40 CM</t>
  </si>
  <si>
    <t>Výstražná folie červené barvy</t>
  </si>
  <si>
    <t>1. Položka obsahuje: 
 – kompletní montáž, návrh, rozměření, upevnění, začištění, sváření, vrtání, řezání, spojování a pod.  
 – veškerý spojovací a montážní materiál vč. upevňovacího materiálu 
 – sestavení a upevnění konstrukce na stanovišti 
 – pomocné mechanismy 
2. Položka neobsahuje: 
 X 
3. Způsob měření: 
Udává se počet sad, které se skládají z předepsaných dílů, jež tvoří požadovaný celek, za každý započatý měsíc pronájmu.</t>
  </si>
  <si>
    <t>741911R</t>
  </si>
  <si>
    <t>UZEMŇOVACÍ VODIČ V ZEMI FEZN DO 120 MM2</t>
  </si>
  <si>
    <t>1. Položka obsahuje: 
 – přípravu podkladu pro osazení 
 – měření, dělení, spojování, tvarování 
 – ochranný nátěr spojů a při průchodu vodiče nad terén apod. dle příslušných norem 
2. Položka neobsahuje: 
 – zemní práce 
 – ochranu vodiče - chráničky apod. 
3. Způsob měření: 
Měří se metr délkový.</t>
  </si>
  <si>
    <t>742H12R</t>
  </si>
  <si>
    <t>KABEL NN ČTYŘ- A PĚTIŽÍLOVÝ CU S PLASTOVOU IZOLACÍ OD 4 DO 16 MM2</t>
  </si>
  <si>
    <t>1. Položka obsahuje: 
 – manipulace a uložení kabelu (do země, chráničky, kanálu, na rošty, na TV a pod.) 
2. Položka neobsahuje: 
 – příchytky, spojky, koncovky, chráničky apod. 
3. Způsob měření: 
Měří se metr délkový.</t>
  </si>
  <si>
    <t>742L12R</t>
  </si>
  <si>
    <t>UKONČENÍ DVOU AŽ PĚTIŽÍLOVÉHO KABELU V ROZVADĚČI NEBO NA PŘÍSTROJI OD 4 DO 16 MM2</t>
  </si>
  <si>
    <t>25 stožárová rozvodnice, propojovací vedení CYKY J 5x1,5</t>
  </si>
  <si>
    <t>1. Položka obsahuje: 
 – všechny práce spojené s úpravou kabelů pro montáž včetně veškerého příslušentsví 
2. Položka neobsahuje: 
 X 
3. Způsob měření: 
Udává se počet kusů kompletní konstrukce nebo práce.</t>
  </si>
  <si>
    <t>742P13R</t>
  </si>
  <si>
    <t>ZATAŽENÍ KABELU DO CHRÁNIČKY - KABEL DO 4 KG/M</t>
  </si>
  <si>
    <t>1. Položka obsahuje: 
 – montáž kabelu o váze do 4 kg/m do chráničky/ kolektoru 
2. Položka neobsahuje: 
 X 
3. Způsob měření: 
Měří se metr délkový.</t>
  </si>
  <si>
    <t>743121R</t>
  </si>
  <si>
    <t>OSVĚTLOVACÍ STOŽÁR  PEVNÝ ŽÁROVĚ ZINKOVANÝ DÉLKY DO 6 M</t>
  </si>
  <si>
    <t>1. Položka obsahuje: 
 – základovou konstrukci a veškeré příslušenství 
 – připojovací svorkovnici ve třídě izolace II ( pro 2x svítidlo ) a kabelové vedení ke svítidlům 
 – uzavírací nátěr, technický popis viz. projektová dokumentace 
2. Položka neobsahuje: 
 – zemní práce,  betonový základ, svítidlo, výložník 
3. Způsob měření: 
Udává se počet kusů kompletní konstrukce nebo práce.</t>
  </si>
  <si>
    <t>743151R</t>
  </si>
  <si>
    <t>OSVĚTLOVACÍ STOŽÁR  - STOŽÁROVÁ ROZVODNICE S 1-2 JISTÍCÍMI PRVKY</t>
  </si>
  <si>
    <t>Přezbrojení stávajících sloupů VO (13/080,13/001), rozbočovací svorkovnice</t>
  </si>
  <si>
    <t>1. Položka obsahuje: 
 – veškeré příslušenství, technický popis viz. projektová dokumentace 
2. Položka neobsahuje: 
 X 
3. Způsob měření: 
Udává se počet kusů kompletní konstrukce nebo práce.</t>
  </si>
  <si>
    <t>743554R</t>
  </si>
  <si>
    <t>SVÍTIDLO VENKOVNÍ VŠEOBECNÉ LED, MIN. IP 44, PŘES 45 W</t>
  </si>
  <si>
    <t>1. Položka obsahuje: 
 – zdroj a veškeré příslušenství 
 – technický popis viz. projektová dokumentace 
2. Položka neobsahuje: 
 X 
3. Způsob měření: 
Udává se počet kusů kompletní konstrukce nebo práce.</t>
  </si>
  <si>
    <t>stožárové pouzdro</t>
  </si>
  <si>
    <t>stožár sadový, bezpaticový, dvoustupňový, 4,6m, žárově pozinkovaný + stožárová rozvodnice, propojovací vedení CYKY J 5x1,5</t>
  </si>
  <si>
    <t>specifikace viz. PD</t>
  </si>
</sst>
</file>

<file path=xl/styles.xml><?xml version="1.0" encoding="utf-8"?>
<styleSheet xmlns="http://schemas.openxmlformats.org/spreadsheetml/2006/main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DD8E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4" borderId="1" xfId="0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SUM(C10:C13)</f>
        <v>0</v>
      </c>
      <c r="D6" s="8"/>
      <c r="E6" s="8"/>
    </row>
    <row r="7" spans="1:5" ht="12.75" customHeight="1">
      <c r="A7" s="8"/>
      <c r="B7" s="10" t="s">
        <v>5</v>
      </c>
      <c r="C7" s="13">
        <f>SUM(E10:E13)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2" t="s">
        <v>24</v>
      </c>
      <c r="B10" s="22" t="s">
        <v>25</v>
      </c>
      <c r="C10" s="23">
        <f>'SO 000'!I3</f>
        <v>0</v>
      </c>
      <c r="D10" s="23">
        <f>'SO 000'!O2</f>
        <v>0</v>
      </c>
      <c r="E10" s="23">
        <f>C10+D10</f>
        <v>0</v>
      </c>
    </row>
    <row r="11" spans="1:5" ht="12.75" customHeight="1">
      <c r="A11" s="22" t="s">
        <v>102</v>
      </c>
      <c r="B11" s="22" t="s">
        <v>103</v>
      </c>
      <c r="C11" s="23">
        <f>'SO 101'!I3</f>
        <v>0</v>
      </c>
      <c r="D11" s="23">
        <f>'SO 101'!O2</f>
        <v>0</v>
      </c>
      <c r="E11" s="23">
        <f>C11+D11</f>
        <v>0</v>
      </c>
    </row>
    <row r="12" spans="1:5" ht="12.75" customHeight="1">
      <c r="A12" s="22" t="s">
        <v>198</v>
      </c>
      <c r="B12" s="22" t="s">
        <v>199</v>
      </c>
      <c r="C12" s="23">
        <f>'SO 201'!I3</f>
        <v>0</v>
      </c>
      <c r="D12" s="23">
        <f>'SO 201'!O2</f>
        <v>0</v>
      </c>
      <c r="E12" s="23">
        <f>C12+D12</f>
        <v>0</v>
      </c>
    </row>
    <row r="13" spans="1:5" ht="12.75" customHeight="1">
      <c r="A13" s="22" t="s">
        <v>346</v>
      </c>
      <c r="B13" s="22" t="s">
        <v>347</v>
      </c>
      <c r="C13" s="23">
        <f>'SO 401'!I3</f>
        <v>0</v>
      </c>
      <c r="D13" s="23">
        <f>'SO 401'!O2</f>
        <v>0</v>
      </c>
      <c r="E13" s="23">
        <f>C13+D13</f>
        <v>0</v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24</v>
      </c>
      <c r="I3" s="38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24</v>
      </c>
      <c r="D4" s="2"/>
      <c r="E4" s="20" t="s">
        <v>25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0+I9+I13+I17+I21+I25+I29+I33+I37+I41+I45+I49</f>
        <v>0</v>
      </c>
      <c r="R8">
        <f>0+O9+O13+O17+O21+O25+O29+O33+O37+O41+O45+O49</f>
        <v>0</v>
      </c>
    </row>
    <row r="9" spans="1:16" ht="12.75">
      <c r="A9" s="24" t="s">
        <v>45</v>
      </c>
      <c r="B9" s="28" t="s">
        <v>29</v>
      </c>
      <c r="C9" s="28" t="s">
        <v>46</v>
      </c>
      <c r="D9" s="24" t="s">
        <v>47</v>
      </c>
      <c r="E9" s="29" t="s">
        <v>48</v>
      </c>
      <c r="F9" s="30" t="s">
        <v>49</v>
      </c>
      <c r="G9" s="31">
        <v>1081.647</v>
      </c>
      <c r="H9" s="32">
        <v>0</v>
      </c>
      <c r="I9" s="33">
        <f>ROUND(ROUND(H9,2)*ROUND(G9,3),2)</f>
        <v>0</v>
      </c>
      <c r="O9">
        <f>(I9*21)/100</f>
        <v>0</v>
      </c>
      <c r="P9" t="s">
        <v>23</v>
      </c>
    </row>
    <row r="10" spans="1:5" ht="12.75">
      <c r="A10" s="34" t="s">
        <v>50</v>
      </c>
      <c r="E10" s="35" t="s">
        <v>47</v>
      </c>
    </row>
    <row r="11" spans="1:5" ht="63.75">
      <c r="A11" s="36" t="s">
        <v>51</v>
      </c>
      <c r="E11" s="37" t="s">
        <v>52</v>
      </c>
    </row>
    <row r="12" spans="1:5" ht="25.5">
      <c r="A12" t="s">
        <v>53</v>
      </c>
      <c r="E12" s="35" t="s">
        <v>54</v>
      </c>
    </row>
    <row r="13" spans="1:16" ht="25.5">
      <c r="A13" s="24" t="s">
        <v>45</v>
      </c>
      <c r="B13" s="28" t="s">
        <v>55</v>
      </c>
      <c r="C13" s="28" t="s">
        <v>56</v>
      </c>
      <c r="D13" s="24" t="s">
        <v>47</v>
      </c>
      <c r="E13" s="29" t="s">
        <v>57</v>
      </c>
      <c r="F13" s="30" t="s">
        <v>58</v>
      </c>
      <c r="G13" s="31">
        <v>1765.165</v>
      </c>
      <c r="H13" s="32">
        <v>0</v>
      </c>
      <c r="I13" s="33">
        <f>ROUND(ROUND(H13,2)*ROUND(G13,3),2)</f>
        <v>0</v>
      </c>
      <c r="O13">
        <f>(I13*21)/100</f>
        <v>0</v>
      </c>
      <c r="P13" t="s">
        <v>23</v>
      </c>
    </row>
    <row r="14" spans="1:5" ht="127.5">
      <c r="A14" s="34" t="s">
        <v>50</v>
      </c>
      <c r="E14" s="35" t="s">
        <v>59</v>
      </c>
    </row>
    <row r="15" spans="1:5" ht="51">
      <c r="A15" s="36" t="s">
        <v>51</v>
      </c>
      <c r="E15" s="37" t="s">
        <v>60</v>
      </c>
    </row>
    <row r="16" spans="1:5" ht="140.25">
      <c r="A16" t="s">
        <v>53</v>
      </c>
      <c r="E16" s="35" t="s">
        <v>61</v>
      </c>
    </row>
    <row r="17" spans="1:16" ht="25.5">
      <c r="A17" s="24" t="s">
        <v>45</v>
      </c>
      <c r="B17" s="28" t="s">
        <v>62</v>
      </c>
      <c r="C17" s="28" t="s">
        <v>63</v>
      </c>
      <c r="D17" s="24" t="s">
        <v>47</v>
      </c>
      <c r="E17" s="29" t="s">
        <v>64</v>
      </c>
      <c r="F17" s="30" t="s">
        <v>58</v>
      </c>
      <c r="G17" s="31">
        <v>121.2</v>
      </c>
      <c r="H17" s="32">
        <v>0</v>
      </c>
      <c r="I17" s="33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25.5">
      <c r="A19" s="36" t="s">
        <v>51</v>
      </c>
      <c r="E19" s="37" t="s">
        <v>65</v>
      </c>
    </row>
    <row r="20" spans="1:5" ht="140.25">
      <c r="A20" t="s">
        <v>53</v>
      </c>
      <c r="E20" s="35" t="s">
        <v>61</v>
      </c>
    </row>
    <row r="21" spans="1:16" ht="12.75">
      <c r="A21" s="24" t="s">
        <v>45</v>
      </c>
      <c r="B21" s="28" t="s">
        <v>66</v>
      </c>
      <c r="C21" s="28" t="s">
        <v>67</v>
      </c>
      <c r="D21" s="24" t="s">
        <v>47</v>
      </c>
      <c r="E21" s="29" t="s">
        <v>68</v>
      </c>
      <c r="F21" s="30" t="s">
        <v>69</v>
      </c>
      <c r="G21" s="31">
        <v>1</v>
      </c>
      <c r="H21" s="32">
        <v>0</v>
      </c>
      <c r="I21" s="33">
        <f>ROUND(ROUND(H21,2)*ROUND(G21,3),2)</f>
        <v>0</v>
      </c>
      <c r="O21">
        <f>(I21*21)/100</f>
        <v>0</v>
      </c>
      <c r="P21" t="s">
        <v>23</v>
      </c>
    </row>
    <row r="22" spans="1:5" ht="38.25">
      <c r="A22" s="34" t="s">
        <v>50</v>
      </c>
      <c r="E22" s="35" t="s">
        <v>70</v>
      </c>
    </row>
    <row r="23" spans="1:5" ht="12.75">
      <c r="A23" s="36" t="s">
        <v>51</v>
      </c>
      <c r="E23" s="37" t="s">
        <v>47</v>
      </c>
    </row>
    <row r="24" spans="1:5" ht="38.25">
      <c r="A24" t="s">
        <v>53</v>
      </c>
      <c r="E24" s="35" t="s">
        <v>71</v>
      </c>
    </row>
    <row r="25" spans="1:16" ht="12.75">
      <c r="A25" s="24" t="s">
        <v>45</v>
      </c>
      <c r="B25" s="28" t="s">
        <v>23</v>
      </c>
      <c r="C25" s="28" t="s">
        <v>72</v>
      </c>
      <c r="D25" s="24" t="s">
        <v>47</v>
      </c>
      <c r="E25" s="29" t="s">
        <v>73</v>
      </c>
      <c r="F25" s="30" t="s">
        <v>74</v>
      </c>
      <c r="G25" s="31">
        <v>1</v>
      </c>
      <c r="H25" s="32">
        <v>0</v>
      </c>
      <c r="I25" s="33">
        <f>ROUND(ROUND(H25,2)*ROUND(G25,3),2)</f>
        <v>0</v>
      </c>
      <c r="O25">
        <f>(I25*21)/100</f>
        <v>0</v>
      </c>
      <c r="P25" t="s">
        <v>23</v>
      </c>
    </row>
    <row r="26" spans="1:5" ht="89.25">
      <c r="A26" s="34" t="s">
        <v>50</v>
      </c>
      <c r="E26" s="35" t="s">
        <v>75</v>
      </c>
    </row>
    <row r="27" spans="1:5" ht="12.75">
      <c r="A27" s="36" t="s">
        <v>51</v>
      </c>
      <c r="E27" s="37" t="s">
        <v>47</v>
      </c>
    </row>
    <row r="28" spans="1:5" ht="12.75">
      <c r="A28" t="s">
        <v>53</v>
      </c>
      <c r="E28" s="35" t="s">
        <v>76</v>
      </c>
    </row>
    <row r="29" spans="1:16" ht="12.75">
      <c r="A29" s="24" t="s">
        <v>45</v>
      </c>
      <c r="B29" s="28" t="s">
        <v>77</v>
      </c>
      <c r="C29" s="28" t="s">
        <v>78</v>
      </c>
      <c r="D29" s="24" t="s">
        <v>47</v>
      </c>
      <c r="E29" s="29" t="s">
        <v>79</v>
      </c>
      <c r="F29" s="30" t="s">
        <v>69</v>
      </c>
      <c r="G29" s="31">
        <v>1</v>
      </c>
      <c r="H29" s="32">
        <v>0</v>
      </c>
      <c r="I29" s="33">
        <f>ROUND(ROUND(H29,2)*ROUND(G29,3),2)</f>
        <v>0</v>
      </c>
      <c r="O29">
        <f>(I29*21)/100</f>
        <v>0</v>
      </c>
      <c r="P29" t="s">
        <v>23</v>
      </c>
    </row>
    <row r="30" spans="1:5" ht="38.25">
      <c r="A30" s="34" t="s">
        <v>50</v>
      </c>
      <c r="E30" s="35" t="s">
        <v>80</v>
      </c>
    </row>
    <row r="31" spans="1:5" ht="12.75">
      <c r="A31" s="36" t="s">
        <v>51</v>
      </c>
      <c r="E31" s="37" t="s">
        <v>47</v>
      </c>
    </row>
    <row r="32" spans="1:5" ht="12.75">
      <c r="A32" t="s">
        <v>53</v>
      </c>
      <c r="E32" s="35" t="s">
        <v>76</v>
      </c>
    </row>
    <row r="33" spans="1:16" ht="12.75">
      <c r="A33" s="24" t="s">
        <v>45</v>
      </c>
      <c r="B33" s="28" t="s">
        <v>22</v>
      </c>
      <c r="C33" s="28" t="s">
        <v>81</v>
      </c>
      <c r="D33" s="24" t="s">
        <v>47</v>
      </c>
      <c r="E33" s="29" t="s">
        <v>82</v>
      </c>
      <c r="F33" s="30" t="s">
        <v>69</v>
      </c>
      <c r="G33" s="31">
        <v>1</v>
      </c>
      <c r="H33" s="32">
        <v>0</v>
      </c>
      <c r="I33" s="33">
        <f>ROUND(ROUND(H33,2)*ROUND(G33,3),2)</f>
        <v>0</v>
      </c>
      <c r="O33">
        <f>(I33*21)/100</f>
        <v>0</v>
      </c>
      <c r="P33" t="s">
        <v>23</v>
      </c>
    </row>
    <row r="34" spans="1:5" ht="25.5">
      <c r="A34" s="34" t="s">
        <v>50</v>
      </c>
      <c r="E34" s="35" t="s">
        <v>83</v>
      </c>
    </row>
    <row r="35" spans="1:5" ht="12.75">
      <c r="A35" s="36" t="s">
        <v>51</v>
      </c>
      <c r="E35" s="37" t="s">
        <v>47</v>
      </c>
    </row>
    <row r="36" spans="1:5" ht="12.75">
      <c r="A36" t="s">
        <v>53</v>
      </c>
      <c r="E36" s="35" t="s">
        <v>76</v>
      </c>
    </row>
    <row r="37" spans="1:16" ht="12.75">
      <c r="A37" s="24" t="s">
        <v>45</v>
      </c>
      <c r="B37" s="28" t="s">
        <v>33</v>
      </c>
      <c r="C37" s="28" t="s">
        <v>84</v>
      </c>
      <c r="D37" s="24" t="s">
        <v>47</v>
      </c>
      <c r="E37" s="29" t="s">
        <v>85</v>
      </c>
      <c r="F37" s="30" t="s">
        <v>74</v>
      </c>
      <c r="G37" s="31">
        <v>1</v>
      </c>
      <c r="H37" s="32">
        <v>0</v>
      </c>
      <c r="I37" s="33">
        <f>ROUND(ROUND(H37,2)*ROUND(G37,3),2)</f>
        <v>0</v>
      </c>
      <c r="O37">
        <f>(I37*21)/100</f>
        <v>0</v>
      </c>
      <c r="P37" t="s">
        <v>23</v>
      </c>
    </row>
    <row r="38" spans="1:5" ht="76.5">
      <c r="A38" s="34" t="s">
        <v>50</v>
      </c>
      <c r="E38" s="35" t="s">
        <v>86</v>
      </c>
    </row>
    <row r="39" spans="1:5" ht="12.75">
      <c r="A39" s="36" t="s">
        <v>51</v>
      </c>
      <c r="E39" s="37" t="s">
        <v>47</v>
      </c>
    </row>
    <row r="40" spans="1:5" ht="76.5">
      <c r="A40" t="s">
        <v>53</v>
      </c>
      <c r="E40" s="35" t="s">
        <v>87</v>
      </c>
    </row>
    <row r="41" spans="1:16" ht="12.75">
      <c r="A41" s="24" t="s">
        <v>45</v>
      </c>
      <c r="B41" s="28" t="s">
        <v>35</v>
      </c>
      <c r="C41" s="28" t="s">
        <v>88</v>
      </c>
      <c r="D41" s="24" t="s">
        <v>47</v>
      </c>
      <c r="E41" s="29" t="s">
        <v>89</v>
      </c>
      <c r="F41" s="30" t="s">
        <v>69</v>
      </c>
      <c r="G41" s="31">
        <v>6</v>
      </c>
      <c r="H41" s="32">
        <v>0</v>
      </c>
      <c r="I41" s="33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4" t="s">
        <v>50</v>
      </c>
      <c r="E42" s="35" t="s">
        <v>47</v>
      </c>
    </row>
    <row r="43" spans="1:5" ht="25.5">
      <c r="A43" s="36" t="s">
        <v>51</v>
      </c>
      <c r="E43" s="37" t="s">
        <v>90</v>
      </c>
    </row>
    <row r="44" spans="1:5" ht="12.75">
      <c r="A44" t="s">
        <v>53</v>
      </c>
      <c r="E44" s="35" t="s">
        <v>76</v>
      </c>
    </row>
    <row r="45" spans="1:16" ht="12.75">
      <c r="A45" s="24" t="s">
        <v>45</v>
      </c>
      <c r="B45" s="28" t="s">
        <v>91</v>
      </c>
      <c r="C45" s="28" t="s">
        <v>92</v>
      </c>
      <c r="D45" s="24" t="s">
        <v>47</v>
      </c>
      <c r="E45" s="29" t="s">
        <v>93</v>
      </c>
      <c r="F45" s="30" t="s">
        <v>94</v>
      </c>
      <c r="G45" s="31">
        <v>3</v>
      </c>
      <c r="H45" s="32">
        <v>0</v>
      </c>
      <c r="I45" s="33">
        <f>ROUND(ROUND(H45,2)*ROUND(G45,3),2)</f>
        <v>0</v>
      </c>
      <c r="O45">
        <f>(I45*21)/100</f>
        <v>0</v>
      </c>
      <c r="P45" t="s">
        <v>23</v>
      </c>
    </row>
    <row r="46" spans="1:5" ht="12.75">
      <c r="A46" s="34" t="s">
        <v>50</v>
      </c>
      <c r="E46" s="35" t="s">
        <v>47</v>
      </c>
    </row>
    <row r="47" spans="1:5" ht="25.5">
      <c r="A47" s="36" t="s">
        <v>51</v>
      </c>
      <c r="E47" s="37" t="s">
        <v>95</v>
      </c>
    </row>
    <row r="48" spans="1:5" ht="89.25">
      <c r="A48" t="s">
        <v>53</v>
      </c>
      <c r="E48" s="35" t="s">
        <v>96</v>
      </c>
    </row>
    <row r="49" spans="1:16" ht="12.75">
      <c r="A49" s="24" t="s">
        <v>45</v>
      </c>
      <c r="B49" s="28" t="s">
        <v>97</v>
      </c>
      <c r="C49" s="28" t="s">
        <v>98</v>
      </c>
      <c r="D49" s="24" t="s">
        <v>47</v>
      </c>
      <c r="E49" s="29" t="s">
        <v>99</v>
      </c>
      <c r="F49" s="30" t="s">
        <v>69</v>
      </c>
      <c r="G49" s="31">
        <v>1</v>
      </c>
      <c r="H49" s="32">
        <v>0</v>
      </c>
      <c r="I49" s="33">
        <f>ROUND(ROUND(H49,2)*ROUND(G49,3),2)</f>
        <v>0</v>
      </c>
      <c r="O49">
        <f>(I49*21)/100</f>
        <v>0</v>
      </c>
      <c r="P49" t="s">
        <v>23</v>
      </c>
    </row>
    <row r="50" spans="1:5" ht="12.75">
      <c r="A50" s="34" t="s">
        <v>50</v>
      </c>
      <c r="E50" s="35" t="s">
        <v>100</v>
      </c>
    </row>
    <row r="51" spans="1:5" ht="12.75">
      <c r="A51" s="36" t="s">
        <v>51</v>
      </c>
      <c r="E51" s="37" t="s">
        <v>47</v>
      </c>
    </row>
    <row r="52" spans="1:5" ht="12.75">
      <c r="A52" t="s">
        <v>53</v>
      </c>
      <c r="E52" s="35" t="s">
        <v>101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0+O8+O49+O54+O75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102</v>
      </c>
      <c r="I3" s="38">
        <f>0+I8+I49+I54+I75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102</v>
      </c>
      <c r="D4" s="2"/>
      <c r="E4" s="20" t="s">
        <v>103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29</v>
      </c>
      <c r="D8" s="21"/>
      <c r="E8" s="26" t="s">
        <v>104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0+I9+I13+I17+I21+I25+I29+I33+I37+I41+I45</f>
        <v>0</v>
      </c>
      <c r="R8">
        <f>0+O9+O13+O17+O21+O25+O29+O33+O37+O41+O45</f>
        <v>0</v>
      </c>
    </row>
    <row r="9" spans="1:16" ht="12.75">
      <c r="A9" s="24" t="s">
        <v>45</v>
      </c>
      <c r="B9" s="28" t="s">
        <v>29</v>
      </c>
      <c r="C9" s="28" t="s">
        <v>105</v>
      </c>
      <c r="D9" s="24" t="s">
        <v>47</v>
      </c>
      <c r="E9" s="29" t="s">
        <v>106</v>
      </c>
      <c r="F9" s="30" t="s">
        <v>107</v>
      </c>
      <c r="G9" s="31">
        <v>7</v>
      </c>
      <c r="H9" s="32">
        <v>0</v>
      </c>
      <c r="I9" s="33">
        <f>ROUND(ROUND(H9,2)*ROUND(G9,3),2)</f>
        <v>0</v>
      </c>
      <c r="O9">
        <f>(I9*21)/100</f>
        <v>0</v>
      </c>
      <c r="P9" t="s">
        <v>23</v>
      </c>
    </row>
    <row r="10" spans="1:5" ht="12.75">
      <c r="A10" s="34" t="s">
        <v>50</v>
      </c>
      <c r="E10" s="35" t="s">
        <v>47</v>
      </c>
    </row>
    <row r="11" spans="1:5" ht="25.5">
      <c r="A11" s="36" t="s">
        <v>51</v>
      </c>
      <c r="E11" s="37" t="s">
        <v>108</v>
      </c>
    </row>
    <row r="12" spans="1:5" ht="38.25">
      <c r="A12" t="s">
        <v>53</v>
      </c>
      <c r="E12" s="35" t="s">
        <v>109</v>
      </c>
    </row>
    <row r="13" spans="1:16" ht="25.5">
      <c r="A13" s="24" t="s">
        <v>45</v>
      </c>
      <c r="B13" s="28" t="s">
        <v>23</v>
      </c>
      <c r="C13" s="28" t="s">
        <v>110</v>
      </c>
      <c r="D13" s="24" t="s">
        <v>47</v>
      </c>
      <c r="E13" s="29" t="s">
        <v>111</v>
      </c>
      <c r="F13" s="30" t="s">
        <v>94</v>
      </c>
      <c r="G13" s="31">
        <v>3</v>
      </c>
      <c r="H13" s="32">
        <v>0</v>
      </c>
      <c r="I13" s="33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63.75">
      <c r="A15" s="36" t="s">
        <v>51</v>
      </c>
      <c r="E15" s="37" t="s">
        <v>112</v>
      </c>
    </row>
    <row r="16" spans="1:5" ht="165.75">
      <c r="A16" t="s">
        <v>53</v>
      </c>
      <c r="E16" s="35" t="s">
        <v>113</v>
      </c>
    </row>
    <row r="17" spans="1:16" ht="25.5">
      <c r="A17" s="24" t="s">
        <v>45</v>
      </c>
      <c r="B17" s="28" t="s">
        <v>22</v>
      </c>
      <c r="C17" s="28" t="s">
        <v>114</v>
      </c>
      <c r="D17" s="24" t="s">
        <v>47</v>
      </c>
      <c r="E17" s="29" t="s">
        <v>115</v>
      </c>
      <c r="F17" s="30" t="s">
        <v>94</v>
      </c>
      <c r="G17" s="31">
        <v>1</v>
      </c>
      <c r="H17" s="32">
        <v>0</v>
      </c>
      <c r="I17" s="33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2.75">
      <c r="A19" s="36" t="s">
        <v>51</v>
      </c>
      <c r="E19" s="37" t="s">
        <v>116</v>
      </c>
    </row>
    <row r="20" spans="1:5" ht="165.75">
      <c r="A20" t="s">
        <v>53</v>
      </c>
      <c r="E20" s="35" t="s">
        <v>113</v>
      </c>
    </row>
    <row r="21" spans="1:16" ht="25.5">
      <c r="A21" s="24" t="s">
        <v>45</v>
      </c>
      <c r="B21" s="28" t="s">
        <v>33</v>
      </c>
      <c r="C21" s="28" t="s">
        <v>117</v>
      </c>
      <c r="D21" s="24" t="s">
        <v>47</v>
      </c>
      <c r="E21" s="29" t="s">
        <v>118</v>
      </c>
      <c r="F21" s="30" t="s">
        <v>49</v>
      </c>
      <c r="G21" s="31">
        <v>101</v>
      </c>
      <c r="H21" s="32">
        <v>0</v>
      </c>
      <c r="I21" s="33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6" t="s">
        <v>51</v>
      </c>
      <c r="E23" s="37" t="s">
        <v>119</v>
      </c>
    </row>
    <row r="24" spans="1:5" ht="63.75">
      <c r="A24" t="s">
        <v>53</v>
      </c>
      <c r="E24" s="35" t="s">
        <v>120</v>
      </c>
    </row>
    <row r="25" spans="1:16" ht="12.75">
      <c r="A25" s="24" t="s">
        <v>45</v>
      </c>
      <c r="B25" s="28" t="s">
        <v>35</v>
      </c>
      <c r="C25" s="28" t="s">
        <v>121</v>
      </c>
      <c r="D25" s="24" t="s">
        <v>47</v>
      </c>
      <c r="E25" s="29" t="s">
        <v>122</v>
      </c>
      <c r="F25" s="30" t="s">
        <v>49</v>
      </c>
      <c r="G25" s="31">
        <v>1142.66</v>
      </c>
      <c r="H25" s="32">
        <v>0</v>
      </c>
      <c r="I25" s="33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63.75">
      <c r="A27" s="36" t="s">
        <v>51</v>
      </c>
      <c r="E27" s="37" t="s">
        <v>123</v>
      </c>
    </row>
    <row r="28" spans="1:5" ht="331.5">
      <c r="A28" t="s">
        <v>53</v>
      </c>
      <c r="E28" s="35" t="s">
        <v>124</v>
      </c>
    </row>
    <row r="29" spans="1:16" ht="12.75">
      <c r="A29" s="24" t="s">
        <v>45</v>
      </c>
      <c r="B29" s="28" t="s">
        <v>37</v>
      </c>
      <c r="C29" s="28" t="s">
        <v>125</v>
      </c>
      <c r="D29" s="24" t="s">
        <v>47</v>
      </c>
      <c r="E29" s="29" t="s">
        <v>126</v>
      </c>
      <c r="F29" s="30" t="s">
        <v>49</v>
      </c>
      <c r="G29" s="31">
        <v>162.013</v>
      </c>
      <c r="H29" s="32">
        <v>0</v>
      </c>
      <c r="I29" s="33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4" t="s">
        <v>50</v>
      </c>
      <c r="E30" s="35" t="s">
        <v>47</v>
      </c>
    </row>
    <row r="31" spans="1:5" ht="51">
      <c r="A31" s="36" t="s">
        <v>51</v>
      </c>
      <c r="E31" s="37" t="s">
        <v>127</v>
      </c>
    </row>
    <row r="32" spans="1:5" ht="255">
      <c r="A32" t="s">
        <v>53</v>
      </c>
      <c r="E32" s="35" t="s">
        <v>128</v>
      </c>
    </row>
    <row r="33" spans="1:16" ht="12.75">
      <c r="A33" s="24" t="s">
        <v>45</v>
      </c>
      <c r="B33" s="28" t="s">
        <v>91</v>
      </c>
      <c r="C33" s="28" t="s">
        <v>129</v>
      </c>
      <c r="D33" s="24" t="s">
        <v>47</v>
      </c>
      <c r="E33" s="29" t="s">
        <v>130</v>
      </c>
      <c r="F33" s="30" t="s">
        <v>107</v>
      </c>
      <c r="G33" s="31">
        <v>35.909</v>
      </c>
      <c r="H33" s="32">
        <v>0</v>
      </c>
      <c r="I33" s="33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4" t="s">
        <v>50</v>
      </c>
      <c r="E34" s="35" t="s">
        <v>47</v>
      </c>
    </row>
    <row r="35" spans="1:5" ht="12.75">
      <c r="A35" s="36" t="s">
        <v>51</v>
      </c>
      <c r="E35" s="37" t="s">
        <v>131</v>
      </c>
    </row>
    <row r="36" spans="1:5" ht="12.75">
      <c r="A36" t="s">
        <v>53</v>
      </c>
      <c r="E36" s="35" t="s">
        <v>132</v>
      </c>
    </row>
    <row r="37" spans="1:16" ht="12.75">
      <c r="A37" s="24" t="s">
        <v>45</v>
      </c>
      <c r="B37" s="28" t="s">
        <v>133</v>
      </c>
      <c r="C37" s="28" t="s">
        <v>134</v>
      </c>
      <c r="D37" s="24" t="s">
        <v>47</v>
      </c>
      <c r="E37" s="29" t="s">
        <v>135</v>
      </c>
      <c r="F37" s="30" t="s">
        <v>107</v>
      </c>
      <c r="G37" s="31">
        <v>3.591</v>
      </c>
      <c r="H37" s="32">
        <v>0</v>
      </c>
      <c r="I37" s="33">
        <f>ROUND(ROUND(H37,2)*ROUND(G37,3),2)</f>
        <v>0</v>
      </c>
      <c r="O37">
        <f>(I37*21)/100</f>
        <v>0</v>
      </c>
      <c r="P37" t="s">
        <v>23</v>
      </c>
    </row>
    <row r="38" spans="1:5" ht="12.75">
      <c r="A38" s="34" t="s">
        <v>50</v>
      </c>
      <c r="E38" s="35" t="s">
        <v>47</v>
      </c>
    </row>
    <row r="39" spans="1:5" ht="12.75">
      <c r="A39" s="36" t="s">
        <v>51</v>
      </c>
      <c r="E39" s="37" t="s">
        <v>136</v>
      </c>
    </row>
    <row r="40" spans="1:5" ht="38.25">
      <c r="A40" t="s">
        <v>53</v>
      </c>
      <c r="E40" s="35" t="s">
        <v>137</v>
      </c>
    </row>
    <row r="41" spans="1:16" ht="12.75">
      <c r="A41" s="24" t="s">
        <v>45</v>
      </c>
      <c r="B41" s="28" t="s">
        <v>40</v>
      </c>
      <c r="C41" s="28" t="s">
        <v>138</v>
      </c>
      <c r="D41" s="24" t="s">
        <v>47</v>
      </c>
      <c r="E41" s="29" t="s">
        <v>139</v>
      </c>
      <c r="F41" s="30" t="s">
        <v>107</v>
      </c>
      <c r="G41" s="31">
        <v>35.909</v>
      </c>
      <c r="H41" s="32">
        <v>0</v>
      </c>
      <c r="I41" s="33">
        <f>ROUND(ROUND(H41,2)*ROUND(G41,3),2)</f>
        <v>0</v>
      </c>
      <c r="O41">
        <f>(I41*21)/100</f>
        <v>0</v>
      </c>
      <c r="P41" t="s">
        <v>23</v>
      </c>
    </row>
    <row r="42" spans="1:5" ht="12.75">
      <c r="A42" s="34" t="s">
        <v>50</v>
      </c>
      <c r="E42" s="35" t="s">
        <v>47</v>
      </c>
    </row>
    <row r="43" spans="1:5" ht="12.75">
      <c r="A43" s="36" t="s">
        <v>51</v>
      </c>
      <c r="E43" s="37" t="s">
        <v>140</v>
      </c>
    </row>
    <row r="44" spans="1:5" ht="25.5">
      <c r="A44" t="s">
        <v>53</v>
      </c>
      <c r="E44" s="35" t="s">
        <v>141</v>
      </c>
    </row>
    <row r="45" spans="1:16" ht="12.75">
      <c r="A45" s="24" t="s">
        <v>45</v>
      </c>
      <c r="B45" s="28" t="s">
        <v>42</v>
      </c>
      <c r="C45" s="28" t="s">
        <v>142</v>
      </c>
      <c r="D45" s="24" t="s">
        <v>47</v>
      </c>
      <c r="E45" s="29" t="s">
        <v>143</v>
      </c>
      <c r="F45" s="30" t="s">
        <v>107</v>
      </c>
      <c r="G45" s="31">
        <v>68</v>
      </c>
      <c r="H45" s="32">
        <v>0</v>
      </c>
      <c r="I45" s="33">
        <f>ROUND(ROUND(H45,2)*ROUND(G45,3),2)</f>
        <v>0</v>
      </c>
      <c r="O45">
        <f>(I45*21)/100</f>
        <v>0</v>
      </c>
      <c r="P45" t="s">
        <v>23</v>
      </c>
    </row>
    <row r="46" spans="1:5" ht="12.75">
      <c r="A46" s="34" t="s">
        <v>50</v>
      </c>
      <c r="E46" s="35" t="s">
        <v>47</v>
      </c>
    </row>
    <row r="47" spans="1:5" ht="114.75">
      <c r="A47" s="36" t="s">
        <v>51</v>
      </c>
      <c r="E47" s="37" t="s">
        <v>144</v>
      </c>
    </row>
    <row r="48" spans="1:5" ht="38.25">
      <c r="A48" t="s">
        <v>53</v>
      </c>
      <c r="E48" s="35" t="s">
        <v>145</v>
      </c>
    </row>
    <row r="49" spans="1:18" ht="12.75" customHeight="1">
      <c r="A49" s="12" t="s">
        <v>43</v>
      </c>
      <c r="B49" s="12"/>
      <c r="C49" s="39" t="s">
        <v>23</v>
      </c>
      <c r="D49" s="12"/>
      <c r="E49" s="26" t="s">
        <v>146</v>
      </c>
      <c r="F49" s="12"/>
      <c r="G49" s="12"/>
      <c r="H49" s="12"/>
      <c r="I49" s="40">
        <f>0+Q49</f>
        <v>0</v>
      </c>
      <c r="O49">
        <f>0+R49</f>
        <v>0</v>
      </c>
      <c r="Q49">
        <f>0+I50</f>
        <v>0</v>
      </c>
      <c r="R49">
        <f>0+O50</f>
        <v>0</v>
      </c>
    </row>
    <row r="50" spans="1:16" ht="12.75">
      <c r="A50" s="24" t="s">
        <v>45</v>
      </c>
      <c r="B50" s="28" t="s">
        <v>147</v>
      </c>
      <c r="C50" s="28" t="s">
        <v>148</v>
      </c>
      <c r="D50" s="24" t="s">
        <v>47</v>
      </c>
      <c r="E50" s="29" t="s">
        <v>149</v>
      </c>
      <c r="F50" s="30" t="s">
        <v>49</v>
      </c>
      <c r="G50" s="31">
        <v>704.141</v>
      </c>
      <c r="H50" s="32">
        <v>0</v>
      </c>
      <c r="I50" s="33">
        <f>ROUND(ROUND(H50,2)*ROUND(G50,3),2)</f>
        <v>0</v>
      </c>
      <c r="O50">
        <f>(I50*21)/100</f>
        <v>0</v>
      </c>
      <c r="P50" t="s">
        <v>23</v>
      </c>
    </row>
    <row r="51" spans="1:5" ht="12.75">
      <c r="A51" s="34" t="s">
        <v>50</v>
      </c>
      <c r="E51" s="35" t="s">
        <v>47</v>
      </c>
    </row>
    <row r="52" spans="1:5" ht="51">
      <c r="A52" s="36" t="s">
        <v>51</v>
      </c>
      <c r="E52" s="37" t="s">
        <v>150</v>
      </c>
    </row>
    <row r="53" spans="1:5" ht="38.25">
      <c r="A53" t="s">
        <v>53</v>
      </c>
      <c r="E53" s="35" t="s">
        <v>151</v>
      </c>
    </row>
    <row r="54" spans="1:18" ht="12.75" customHeight="1">
      <c r="A54" s="12" t="s">
        <v>43</v>
      </c>
      <c r="B54" s="12"/>
      <c r="C54" s="39" t="s">
        <v>35</v>
      </c>
      <c r="D54" s="12"/>
      <c r="E54" s="26" t="s">
        <v>152</v>
      </c>
      <c r="F54" s="12"/>
      <c r="G54" s="12"/>
      <c r="H54" s="12"/>
      <c r="I54" s="40">
        <f>0+Q54</f>
        <v>0</v>
      </c>
      <c r="O54">
        <f>0+R54</f>
        <v>0</v>
      </c>
      <c r="Q54">
        <f>0+I55+I59+I63+I67+I71</f>
        <v>0</v>
      </c>
      <c r="R54">
        <f>0+O55+O59+O63+O67+O71</f>
        <v>0</v>
      </c>
    </row>
    <row r="55" spans="1:16" ht="12.75">
      <c r="A55" s="24" t="s">
        <v>45</v>
      </c>
      <c r="B55" s="28" t="s">
        <v>153</v>
      </c>
      <c r="C55" s="28" t="s">
        <v>154</v>
      </c>
      <c r="D55" s="24" t="s">
        <v>47</v>
      </c>
      <c r="E55" s="29" t="s">
        <v>155</v>
      </c>
      <c r="F55" s="30" t="s">
        <v>107</v>
      </c>
      <c r="G55" s="31">
        <v>2262.75</v>
      </c>
      <c r="H55" s="32">
        <v>0</v>
      </c>
      <c r="I55" s="33">
        <f>ROUND(ROUND(H55,2)*ROUND(G55,3),2)</f>
        <v>0</v>
      </c>
      <c r="O55">
        <f>(I55*21)/100</f>
        <v>0</v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63.75">
      <c r="A57" s="36" t="s">
        <v>51</v>
      </c>
      <c r="E57" s="37" t="s">
        <v>156</v>
      </c>
    </row>
    <row r="58" spans="1:5" ht="51">
      <c r="A58" t="s">
        <v>53</v>
      </c>
      <c r="E58" s="35" t="s">
        <v>157</v>
      </c>
    </row>
    <row r="59" spans="1:16" ht="12.75">
      <c r="A59" s="24" t="s">
        <v>45</v>
      </c>
      <c r="B59" s="28" t="s">
        <v>77</v>
      </c>
      <c r="C59" s="28" t="s">
        <v>158</v>
      </c>
      <c r="D59" s="24" t="s">
        <v>47</v>
      </c>
      <c r="E59" s="29" t="s">
        <v>159</v>
      </c>
      <c r="F59" s="30" t="s">
        <v>107</v>
      </c>
      <c r="G59" s="31">
        <v>2262.75</v>
      </c>
      <c r="H59" s="32">
        <v>0</v>
      </c>
      <c r="I59" s="33">
        <f>ROUND(ROUND(H59,2)*ROUND(G59,3),2)</f>
        <v>0</v>
      </c>
      <c r="O59">
        <f>(I59*21)/100</f>
        <v>0</v>
      </c>
      <c r="P59" t="s">
        <v>23</v>
      </c>
    </row>
    <row r="60" spans="1:5" ht="12.75">
      <c r="A60" s="34" t="s">
        <v>50</v>
      </c>
      <c r="E60" s="35" t="s">
        <v>47</v>
      </c>
    </row>
    <row r="61" spans="1:5" ht="12.75">
      <c r="A61" s="36" t="s">
        <v>51</v>
      </c>
      <c r="E61" s="37" t="s">
        <v>160</v>
      </c>
    </row>
    <row r="62" spans="1:5" ht="51">
      <c r="A62" t="s">
        <v>53</v>
      </c>
      <c r="E62" s="35" t="s">
        <v>161</v>
      </c>
    </row>
    <row r="63" spans="1:16" ht="12.75">
      <c r="A63" s="24" t="s">
        <v>45</v>
      </c>
      <c r="B63" s="28" t="s">
        <v>97</v>
      </c>
      <c r="C63" s="28" t="s">
        <v>162</v>
      </c>
      <c r="D63" s="24" t="s">
        <v>47</v>
      </c>
      <c r="E63" s="29" t="s">
        <v>163</v>
      </c>
      <c r="F63" s="30" t="s">
        <v>107</v>
      </c>
      <c r="G63" s="31">
        <v>2262.75</v>
      </c>
      <c r="H63" s="32">
        <v>0</v>
      </c>
      <c r="I63" s="33">
        <f>ROUND(ROUND(H63,2)*ROUND(G63,3),2)</f>
        <v>0</v>
      </c>
      <c r="O63">
        <f>(I63*21)/100</f>
        <v>0</v>
      </c>
      <c r="P63" t="s">
        <v>23</v>
      </c>
    </row>
    <row r="64" spans="1:5" ht="12.75">
      <c r="A64" s="34" t="s">
        <v>50</v>
      </c>
      <c r="E64" s="35" t="s">
        <v>47</v>
      </c>
    </row>
    <row r="65" spans="1:5" ht="12.75">
      <c r="A65" s="36" t="s">
        <v>51</v>
      </c>
      <c r="E65" s="37" t="s">
        <v>164</v>
      </c>
    </row>
    <row r="66" spans="1:5" ht="51">
      <c r="A66" t="s">
        <v>53</v>
      </c>
      <c r="E66" s="35" t="s">
        <v>161</v>
      </c>
    </row>
    <row r="67" spans="1:16" ht="12.75">
      <c r="A67" s="24" t="s">
        <v>45</v>
      </c>
      <c r="B67" s="28" t="s">
        <v>55</v>
      </c>
      <c r="C67" s="28" t="s">
        <v>165</v>
      </c>
      <c r="D67" s="24" t="s">
        <v>47</v>
      </c>
      <c r="E67" s="29" t="s">
        <v>166</v>
      </c>
      <c r="F67" s="30" t="s">
        <v>107</v>
      </c>
      <c r="G67" s="31">
        <v>2262.75</v>
      </c>
      <c r="H67" s="32">
        <v>0</v>
      </c>
      <c r="I67" s="33">
        <f>ROUND(ROUND(H67,2)*ROUND(G67,3),2)</f>
        <v>0</v>
      </c>
      <c r="O67">
        <f>(I67*21)/100</f>
        <v>0</v>
      </c>
      <c r="P67" t="s">
        <v>23</v>
      </c>
    </row>
    <row r="68" spans="1:5" ht="12.75">
      <c r="A68" s="34" t="s">
        <v>50</v>
      </c>
      <c r="E68" s="35" t="s">
        <v>47</v>
      </c>
    </row>
    <row r="69" spans="1:5" ht="12.75">
      <c r="A69" s="36" t="s">
        <v>51</v>
      </c>
      <c r="E69" s="37" t="s">
        <v>167</v>
      </c>
    </row>
    <row r="70" spans="1:5" ht="140.25">
      <c r="A70" t="s">
        <v>53</v>
      </c>
      <c r="E70" s="35" t="s">
        <v>168</v>
      </c>
    </row>
    <row r="71" spans="1:16" ht="12.75">
      <c r="A71" s="24" t="s">
        <v>45</v>
      </c>
      <c r="B71" s="28" t="s">
        <v>66</v>
      </c>
      <c r="C71" s="28" t="s">
        <v>169</v>
      </c>
      <c r="D71" s="24" t="s">
        <v>47</v>
      </c>
      <c r="E71" s="29" t="s">
        <v>170</v>
      </c>
      <c r="F71" s="30" t="s">
        <v>107</v>
      </c>
      <c r="G71" s="31">
        <v>2262.75</v>
      </c>
      <c r="H71" s="32">
        <v>0</v>
      </c>
      <c r="I71" s="33">
        <f>ROUND(ROUND(H71,2)*ROUND(G71,3),2)</f>
        <v>0</v>
      </c>
      <c r="O71">
        <f>(I71*21)/100</f>
        <v>0</v>
      </c>
      <c r="P71" t="s">
        <v>23</v>
      </c>
    </row>
    <row r="72" spans="1:5" ht="12.75">
      <c r="A72" s="34" t="s">
        <v>50</v>
      </c>
      <c r="E72" s="35" t="s">
        <v>47</v>
      </c>
    </row>
    <row r="73" spans="1:5" ht="25.5">
      <c r="A73" s="36" t="s">
        <v>51</v>
      </c>
      <c r="E73" s="37" t="s">
        <v>171</v>
      </c>
    </row>
    <row r="74" spans="1:5" ht="140.25">
      <c r="A74" t="s">
        <v>53</v>
      </c>
      <c r="E74" s="35" t="s">
        <v>168</v>
      </c>
    </row>
    <row r="75" spans="1:18" ht="12.75" customHeight="1">
      <c r="A75" s="12" t="s">
        <v>43</v>
      </c>
      <c r="B75" s="12"/>
      <c r="C75" s="39" t="s">
        <v>40</v>
      </c>
      <c r="D75" s="12"/>
      <c r="E75" s="26" t="s">
        <v>172</v>
      </c>
      <c r="F75" s="12"/>
      <c r="G75" s="12"/>
      <c r="H75" s="12"/>
      <c r="I75" s="40">
        <f>0+Q75</f>
        <v>0</v>
      </c>
      <c r="O75">
        <f>0+R75</f>
        <v>0</v>
      </c>
      <c r="Q75">
        <f>0+I76+I80+I84+I88+I92</f>
        <v>0</v>
      </c>
      <c r="R75">
        <f>0+O76+O80+O84+O88+O92</f>
        <v>0</v>
      </c>
    </row>
    <row r="76" spans="1:16" ht="12.75">
      <c r="A76" s="24" t="s">
        <v>45</v>
      </c>
      <c r="B76" s="28" t="s">
        <v>62</v>
      </c>
      <c r="C76" s="28" t="s">
        <v>173</v>
      </c>
      <c r="D76" s="24" t="s">
        <v>47</v>
      </c>
      <c r="E76" s="29" t="s">
        <v>174</v>
      </c>
      <c r="F76" s="30" t="s">
        <v>94</v>
      </c>
      <c r="G76" s="31">
        <v>10</v>
      </c>
      <c r="H76" s="32">
        <v>0</v>
      </c>
      <c r="I76" s="33">
        <f>ROUND(ROUND(H76,2)*ROUND(G76,3),2)</f>
        <v>0</v>
      </c>
      <c r="O76">
        <f>(I76*21)/100</f>
        <v>0</v>
      </c>
      <c r="P76" t="s">
        <v>23</v>
      </c>
    </row>
    <row r="77" spans="1:5" ht="12.75">
      <c r="A77" s="34" t="s">
        <v>50</v>
      </c>
      <c r="E77" s="35" t="s">
        <v>47</v>
      </c>
    </row>
    <row r="78" spans="1:5" ht="63.75">
      <c r="A78" s="36" t="s">
        <v>51</v>
      </c>
      <c r="E78" s="37" t="s">
        <v>175</v>
      </c>
    </row>
    <row r="79" spans="1:5" ht="25.5">
      <c r="A79" t="s">
        <v>53</v>
      </c>
      <c r="E79" s="35" t="s">
        <v>176</v>
      </c>
    </row>
    <row r="80" spans="1:16" ht="25.5">
      <c r="A80" s="24" t="s">
        <v>45</v>
      </c>
      <c r="B80" s="28" t="s">
        <v>177</v>
      </c>
      <c r="C80" s="28" t="s">
        <v>178</v>
      </c>
      <c r="D80" s="24" t="s">
        <v>47</v>
      </c>
      <c r="E80" s="29" t="s">
        <v>179</v>
      </c>
      <c r="F80" s="30" t="s">
        <v>107</v>
      </c>
      <c r="G80" s="31">
        <v>28.65</v>
      </c>
      <c r="H80" s="32">
        <v>0</v>
      </c>
      <c r="I80" s="33">
        <f>ROUND(ROUND(H80,2)*ROUND(G80,3),2)</f>
        <v>0</v>
      </c>
      <c r="O80">
        <f>(I80*21)/100</f>
        <v>0</v>
      </c>
      <c r="P80" t="s">
        <v>23</v>
      </c>
    </row>
    <row r="81" spans="1:5" ht="12.75">
      <c r="A81" s="34" t="s">
        <v>50</v>
      </c>
      <c r="E81" s="35" t="s">
        <v>47</v>
      </c>
    </row>
    <row r="82" spans="1:5" ht="63.75">
      <c r="A82" s="36" t="s">
        <v>51</v>
      </c>
      <c r="E82" s="37" t="s">
        <v>180</v>
      </c>
    </row>
    <row r="83" spans="1:5" ht="38.25">
      <c r="A83" t="s">
        <v>53</v>
      </c>
      <c r="E83" s="35" t="s">
        <v>181</v>
      </c>
    </row>
    <row r="84" spans="1:16" ht="12.75">
      <c r="A84" s="24" t="s">
        <v>45</v>
      </c>
      <c r="B84" s="28" t="s">
        <v>182</v>
      </c>
      <c r="C84" s="28" t="s">
        <v>183</v>
      </c>
      <c r="D84" s="24" t="s">
        <v>47</v>
      </c>
      <c r="E84" s="29" t="s">
        <v>184</v>
      </c>
      <c r="F84" s="30" t="s">
        <v>185</v>
      </c>
      <c r="G84" s="31">
        <v>1094.258</v>
      </c>
      <c r="H84" s="32">
        <v>0</v>
      </c>
      <c r="I84" s="33">
        <f>ROUND(ROUND(H84,2)*ROUND(G84,3),2)</f>
        <v>0</v>
      </c>
      <c r="O84">
        <f>(I84*21)/100</f>
        <v>0</v>
      </c>
      <c r="P84" t="s">
        <v>23</v>
      </c>
    </row>
    <row r="85" spans="1:5" ht="12.75">
      <c r="A85" s="34" t="s">
        <v>50</v>
      </c>
      <c r="E85" s="35" t="s">
        <v>47</v>
      </c>
    </row>
    <row r="86" spans="1:5" ht="25.5">
      <c r="A86" s="36" t="s">
        <v>51</v>
      </c>
      <c r="E86" s="37" t="s">
        <v>186</v>
      </c>
    </row>
    <row r="87" spans="1:5" ht="51">
      <c r="A87" t="s">
        <v>53</v>
      </c>
      <c r="E87" s="35" t="s">
        <v>187</v>
      </c>
    </row>
    <row r="88" spans="1:16" ht="12.75">
      <c r="A88" s="24" t="s">
        <v>45</v>
      </c>
      <c r="B88" s="28" t="s">
        <v>188</v>
      </c>
      <c r="C88" s="28" t="s">
        <v>189</v>
      </c>
      <c r="D88" s="24" t="s">
        <v>47</v>
      </c>
      <c r="E88" s="29" t="s">
        <v>190</v>
      </c>
      <c r="F88" s="30" t="s">
        <v>185</v>
      </c>
      <c r="G88" s="31">
        <v>12</v>
      </c>
      <c r="H88" s="32">
        <v>0</v>
      </c>
      <c r="I88" s="33">
        <f>ROUND(ROUND(H88,2)*ROUND(G88,3),2)</f>
        <v>0</v>
      </c>
      <c r="O88">
        <f>(I88*21)/100</f>
        <v>0</v>
      </c>
      <c r="P88" t="s">
        <v>23</v>
      </c>
    </row>
    <row r="89" spans="1:5" ht="12.75">
      <c r="A89" s="34" t="s">
        <v>50</v>
      </c>
      <c r="E89" s="35" t="s">
        <v>47</v>
      </c>
    </row>
    <row r="90" spans="1:5" ht="12.75">
      <c r="A90" s="36" t="s">
        <v>51</v>
      </c>
      <c r="E90" s="37" t="s">
        <v>191</v>
      </c>
    </row>
    <row r="91" spans="1:5" ht="38.25">
      <c r="A91" t="s">
        <v>53</v>
      </c>
      <c r="E91" s="35" t="s">
        <v>192</v>
      </c>
    </row>
    <row r="92" spans="1:16" ht="12.75">
      <c r="A92" s="24" t="s">
        <v>45</v>
      </c>
      <c r="B92" s="28" t="s">
        <v>193</v>
      </c>
      <c r="C92" s="28" t="s">
        <v>194</v>
      </c>
      <c r="D92" s="24" t="s">
        <v>47</v>
      </c>
      <c r="E92" s="29" t="s">
        <v>195</v>
      </c>
      <c r="F92" s="30" t="s">
        <v>107</v>
      </c>
      <c r="G92" s="31">
        <v>167.441</v>
      </c>
      <c r="H92" s="32">
        <v>0</v>
      </c>
      <c r="I92" s="33">
        <f>ROUND(ROUND(H92,2)*ROUND(G92,3),2)</f>
        <v>0</v>
      </c>
      <c r="O92">
        <f>(I92*21)/100</f>
        <v>0</v>
      </c>
      <c r="P92" t="s">
        <v>23</v>
      </c>
    </row>
    <row r="93" spans="1:5" ht="12.75">
      <c r="A93" s="34" t="s">
        <v>50</v>
      </c>
      <c r="E93" s="35" t="s">
        <v>47</v>
      </c>
    </row>
    <row r="94" spans="1:5" ht="12.75">
      <c r="A94" s="36" t="s">
        <v>51</v>
      </c>
      <c r="E94" s="37" t="s">
        <v>196</v>
      </c>
    </row>
    <row r="95" spans="1:5" ht="216.75">
      <c r="A95" t="s">
        <v>53</v>
      </c>
      <c r="E95" s="35" t="s">
        <v>197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4"/>
  <sheetViews>
    <sheetView workbookViewId="0" topLeftCell="A1">
      <pane ySplit="7" topLeftCell="A53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0+O8+O37+O54+O67+O84+O113+O134+O139+O148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198</v>
      </c>
      <c r="I3" s="38">
        <f>0+I8+I37+I54+I67+I84+I113+I134+I139+I148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198</v>
      </c>
      <c r="D4" s="2"/>
      <c r="E4" s="20" t="s">
        <v>199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0+I9+I13+I17+I21+I25+I29+I33</f>
        <v>0</v>
      </c>
      <c r="R8">
        <f>0+O9+O13+O17+O21+O25+O29+O33</f>
        <v>0</v>
      </c>
    </row>
    <row r="9" spans="1:16" ht="12.75">
      <c r="A9" s="24" t="s">
        <v>45</v>
      </c>
      <c r="B9" s="28" t="s">
        <v>29</v>
      </c>
      <c r="C9" s="28" t="s">
        <v>200</v>
      </c>
      <c r="D9" s="24" t="s">
        <v>47</v>
      </c>
      <c r="E9" s="29" t="s">
        <v>201</v>
      </c>
      <c r="F9" s="30" t="s">
        <v>49</v>
      </c>
      <c r="G9" s="31">
        <v>70.45</v>
      </c>
      <c r="H9" s="32">
        <v>0</v>
      </c>
      <c r="I9" s="33">
        <f>ROUND(ROUND(H9,2)*ROUND(G9,3),2)</f>
        <v>0</v>
      </c>
      <c r="O9">
        <f>(I9*21)/100</f>
        <v>0</v>
      </c>
      <c r="P9" t="s">
        <v>23</v>
      </c>
    </row>
    <row r="10" spans="1:5" ht="12.75">
      <c r="A10" s="34" t="s">
        <v>50</v>
      </c>
      <c r="E10" s="35" t="s">
        <v>202</v>
      </c>
    </row>
    <row r="11" spans="1:5" ht="51">
      <c r="A11" s="36" t="s">
        <v>51</v>
      </c>
      <c r="E11" s="37" t="s">
        <v>203</v>
      </c>
    </row>
    <row r="12" spans="1:5" ht="25.5">
      <c r="A12" t="s">
        <v>53</v>
      </c>
      <c r="E12" s="35" t="s">
        <v>54</v>
      </c>
    </row>
    <row r="13" spans="1:16" ht="12.75">
      <c r="A13" s="24" t="s">
        <v>45</v>
      </c>
      <c r="B13" s="28" t="s">
        <v>23</v>
      </c>
      <c r="C13" s="28" t="s">
        <v>46</v>
      </c>
      <c r="D13" s="24" t="s">
        <v>47</v>
      </c>
      <c r="E13" s="29" t="s">
        <v>48</v>
      </c>
      <c r="F13" s="30" t="s">
        <v>49</v>
      </c>
      <c r="G13" s="31">
        <v>7.444</v>
      </c>
      <c r="H13" s="32">
        <v>0</v>
      </c>
      <c r="I13" s="33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76.5">
      <c r="A15" s="36" t="s">
        <v>51</v>
      </c>
      <c r="E15" s="37" t="s">
        <v>204</v>
      </c>
    </row>
    <row r="16" spans="1:5" ht="25.5">
      <c r="A16" t="s">
        <v>53</v>
      </c>
      <c r="E16" s="35" t="s">
        <v>54</v>
      </c>
    </row>
    <row r="17" spans="1:16" ht="25.5">
      <c r="A17" s="24" t="s">
        <v>45</v>
      </c>
      <c r="B17" s="28" t="s">
        <v>205</v>
      </c>
      <c r="C17" s="28" t="s">
        <v>56</v>
      </c>
      <c r="D17" s="24" t="s">
        <v>47</v>
      </c>
      <c r="E17" s="29" t="s">
        <v>57</v>
      </c>
      <c r="F17" s="30" t="s">
        <v>58</v>
      </c>
      <c r="G17" s="31">
        <v>126.81</v>
      </c>
      <c r="H17" s="32">
        <v>0</v>
      </c>
      <c r="I17" s="33">
        <f>ROUND(ROUND(H17,2)*ROUND(G17,3),2)</f>
        <v>0</v>
      </c>
      <c r="O17">
        <f>(I17*21)/100</f>
        <v>0</v>
      </c>
      <c r="P17" t="s">
        <v>23</v>
      </c>
    </row>
    <row r="18" spans="1:5" ht="127.5">
      <c r="A18" s="34" t="s">
        <v>50</v>
      </c>
      <c r="E18" s="35" t="s">
        <v>59</v>
      </c>
    </row>
    <row r="19" spans="1:5" ht="12.75">
      <c r="A19" s="36" t="s">
        <v>51</v>
      </c>
      <c r="E19" s="37" t="s">
        <v>206</v>
      </c>
    </row>
    <row r="20" spans="1:5" ht="140.25">
      <c r="A20" t="s">
        <v>53</v>
      </c>
      <c r="E20" s="35" t="s">
        <v>61</v>
      </c>
    </row>
    <row r="21" spans="1:16" ht="25.5">
      <c r="A21" s="24" t="s">
        <v>45</v>
      </c>
      <c r="B21" s="28" t="s">
        <v>207</v>
      </c>
      <c r="C21" s="28" t="s">
        <v>208</v>
      </c>
      <c r="D21" s="24" t="s">
        <v>47</v>
      </c>
      <c r="E21" s="29" t="s">
        <v>209</v>
      </c>
      <c r="F21" s="30" t="s">
        <v>58</v>
      </c>
      <c r="G21" s="31">
        <v>18.61</v>
      </c>
      <c r="H21" s="32">
        <v>0</v>
      </c>
      <c r="I21" s="33">
        <f>ROUND(ROUND(H21,2)*ROUND(G21,3),2)</f>
        <v>0</v>
      </c>
      <c r="O21">
        <f>(I21*21)/100</f>
        <v>0</v>
      </c>
      <c r="P21" t="s">
        <v>23</v>
      </c>
    </row>
    <row r="22" spans="1:5" ht="127.5">
      <c r="A22" s="34" t="s">
        <v>50</v>
      </c>
      <c r="E22" s="35" t="s">
        <v>59</v>
      </c>
    </row>
    <row r="23" spans="1:5" ht="12.75">
      <c r="A23" s="36" t="s">
        <v>51</v>
      </c>
      <c r="E23" s="37" t="s">
        <v>210</v>
      </c>
    </row>
    <row r="24" spans="1:5" ht="140.25">
      <c r="A24" t="s">
        <v>53</v>
      </c>
      <c r="E24" s="35" t="s">
        <v>61</v>
      </c>
    </row>
    <row r="25" spans="1:16" ht="12.75">
      <c r="A25" s="24" t="s">
        <v>45</v>
      </c>
      <c r="B25" s="28" t="s">
        <v>211</v>
      </c>
      <c r="C25" s="28" t="s">
        <v>212</v>
      </c>
      <c r="D25" s="24" t="s">
        <v>47</v>
      </c>
      <c r="E25" s="29" t="s">
        <v>213</v>
      </c>
      <c r="F25" s="30" t="s">
        <v>69</v>
      </c>
      <c r="G25" s="31">
        <v>1</v>
      </c>
      <c r="H25" s="32">
        <v>0</v>
      </c>
      <c r="I25" s="33">
        <f>ROUND(ROUND(H25,2)*ROUND(G25,3),2)</f>
        <v>0</v>
      </c>
      <c r="O25">
        <f>(I25*21)/100</f>
        <v>0</v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12.75">
      <c r="A27" s="36" t="s">
        <v>51</v>
      </c>
      <c r="E27" s="37" t="s">
        <v>214</v>
      </c>
    </row>
    <row r="28" spans="1:5" ht="12.75">
      <c r="A28" t="s">
        <v>53</v>
      </c>
      <c r="E28" s="35" t="s">
        <v>215</v>
      </c>
    </row>
    <row r="29" spans="1:16" ht="12.75">
      <c r="A29" s="24" t="s">
        <v>45</v>
      </c>
      <c r="B29" s="28" t="s">
        <v>33</v>
      </c>
      <c r="C29" s="28" t="s">
        <v>216</v>
      </c>
      <c r="D29" s="24" t="s">
        <v>47</v>
      </c>
      <c r="E29" s="29" t="s">
        <v>217</v>
      </c>
      <c r="F29" s="30" t="s">
        <v>94</v>
      </c>
      <c r="G29" s="31">
        <v>1</v>
      </c>
      <c r="H29" s="32">
        <v>0</v>
      </c>
      <c r="I29" s="33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4" t="s">
        <v>50</v>
      </c>
      <c r="E30" s="35" t="s">
        <v>218</v>
      </c>
    </row>
    <row r="31" spans="1:5" ht="12.75">
      <c r="A31" s="36" t="s">
        <v>51</v>
      </c>
      <c r="E31" s="37" t="s">
        <v>47</v>
      </c>
    </row>
    <row r="32" spans="1:5" ht="12.75">
      <c r="A32" t="s">
        <v>53</v>
      </c>
      <c r="E32" s="35" t="s">
        <v>76</v>
      </c>
    </row>
    <row r="33" spans="1:16" ht="12.75">
      <c r="A33" s="24" t="s">
        <v>45</v>
      </c>
      <c r="B33" s="28" t="s">
        <v>35</v>
      </c>
      <c r="C33" s="28" t="s">
        <v>219</v>
      </c>
      <c r="D33" s="24" t="s">
        <v>47</v>
      </c>
      <c r="E33" s="29" t="s">
        <v>220</v>
      </c>
      <c r="F33" s="30" t="s">
        <v>94</v>
      </c>
      <c r="G33" s="31">
        <v>1</v>
      </c>
      <c r="H33" s="32">
        <v>0</v>
      </c>
      <c r="I33" s="33">
        <f>ROUND(ROUND(H33,2)*ROUND(G33,3),2)</f>
        <v>0</v>
      </c>
      <c r="O33">
        <f>(I33*21)/100</f>
        <v>0</v>
      </c>
      <c r="P33" t="s">
        <v>23</v>
      </c>
    </row>
    <row r="34" spans="1:5" ht="12.75">
      <c r="A34" s="34" t="s">
        <v>50</v>
      </c>
      <c r="E34" s="35" t="s">
        <v>221</v>
      </c>
    </row>
    <row r="35" spans="1:5" ht="12.75">
      <c r="A35" s="36" t="s">
        <v>51</v>
      </c>
      <c r="E35" s="37" t="s">
        <v>47</v>
      </c>
    </row>
    <row r="36" spans="1:5" ht="51">
      <c r="A36" t="s">
        <v>53</v>
      </c>
      <c r="E36" s="35" t="s">
        <v>222</v>
      </c>
    </row>
    <row r="37" spans="1:18" ht="12.75" customHeight="1">
      <c r="A37" s="12" t="s">
        <v>43</v>
      </c>
      <c r="B37" s="12"/>
      <c r="C37" s="39" t="s">
        <v>29</v>
      </c>
      <c r="D37" s="12"/>
      <c r="E37" s="26" t="s">
        <v>104</v>
      </c>
      <c r="F37" s="12"/>
      <c r="G37" s="12"/>
      <c r="H37" s="12"/>
      <c r="I37" s="40">
        <f>0+Q37</f>
        <v>0</v>
      </c>
      <c r="O37">
        <f>0+R37</f>
        <v>0</v>
      </c>
      <c r="Q37">
        <f>0+I38+I42+I46+I50</f>
        <v>0</v>
      </c>
      <c r="R37">
        <f>0+O38+O42+O46+O50</f>
        <v>0</v>
      </c>
    </row>
    <row r="38" spans="1:16" ht="12.75">
      <c r="A38" s="24" t="s">
        <v>45</v>
      </c>
      <c r="B38" s="28" t="s">
        <v>223</v>
      </c>
      <c r="C38" s="28" t="s">
        <v>224</v>
      </c>
      <c r="D38" s="24" t="s">
        <v>47</v>
      </c>
      <c r="E38" s="29" t="s">
        <v>225</v>
      </c>
      <c r="F38" s="30" t="s">
        <v>185</v>
      </c>
      <c r="G38" s="31">
        <v>10</v>
      </c>
      <c r="H38" s="32">
        <v>0</v>
      </c>
      <c r="I38" s="33">
        <f>ROUND(ROUND(H38,2)*ROUND(G38,3),2)</f>
        <v>0</v>
      </c>
      <c r="O38">
        <f>(I38*21)/100</f>
        <v>0</v>
      </c>
      <c r="P38" t="s">
        <v>23</v>
      </c>
    </row>
    <row r="39" spans="1:5" ht="12.75">
      <c r="A39" s="34" t="s">
        <v>50</v>
      </c>
      <c r="E39" s="35" t="s">
        <v>47</v>
      </c>
    </row>
    <row r="40" spans="1:5" ht="12.75">
      <c r="A40" s="36" t="s">
        <v>51</v>
      </c>
      <c r="E40" s="37" t="s">
        <v>226</v>
      </c>
    </row>
    <row r="41" spans="1:5" ht="38.25">
      <c r="A41" t="s">
        <v>53</v>
      </c>
      <c r="E41" s="35" t="s">
        <v>227</v>
      </c>
    </row>
    <row r="42" spans="1:16" ht="12.75">
      <c r="A42" s="24" t="s">
        <v>45</v>
      </c>
      <c r="B42" s="28" t="s">
        <v>37</v>
      </c>
      <c r="C42" s="28" t="s">
        <v>228</v>
      </c>
      <c r="D42" s="24" t="s">
        <v>47</v>
      </c>
      <c r="E42" s="29" t="s">
        <v>229</v>
      </c>
      <c r="F42" s="30" t="s">
        <v>49</v>
      </c>
      <c r="G42" s="31">
        <v>70.45</v>
      </c>
      <c r="H42" s="32">
        <v>0</v>
      </c>
      <c r="I42" s="33">
        <f>ROUND(ROUND(H42,2)*ROUND(G42,3),2)</f>
        <v>0</v>
      </c>
      <c r="O42">
        <f>(I42*21)/100</f>
        <v>0</v>
      </c>
      <c r="P42" t="s">
        <v>23</v>
      </c>
    </row>
    <row r="43" spans="1:5" ht="12.75">
      <c r="A43" s="34" t="s">
        <v>50</v>
      </c>
      <c r="E43" s="35" t="s">
        <v>47</v>
      </c>
    </row>
    <row r="44" spans="1:5" ht="51">
      <c r="A44" s="36" t="s">
        <v>51</v>
      </c>
      <c r="E44" s="37" t="s">
        <v>203</v>
      </c>
    </row>
    <row r="45" spans="1:5" ht="293.25">
      <c r="A45" t="s">
        <v>53</v>
      </c>
      <c r="E45" s="35" t="s">
        <v>230</v>
      </c>
    </row>
    <row r="46" spans="1:16" ht="12.75">
      <c r="A46" s="24" t="s">
        <v>45</v>
      </c>
      <c r="B46" s="28" t="s">
        <v>91</v>
      </c>
      <c r="C46" s="28" t="s">
        <v>231</v>
      </c>
      <c r="D46" s="24" t="s">
        <v>47</v>
      </c>
      <c r="E46" s="29" t="s">
        <v>232</v>
      </c>
      <c r="F46" s="30" t="s">
        <v>49</v>
      </c>
      <c r="G46" s="31">
        <v>41.02</v>
      </c>
      <c r="H46" s="32">
        <v>0</v>
      </c>
      <c r="I46" s="33">
        <f>ROUND(ROUND(H46,2)*ROUND(G46,3),2)</f>
        <v>0</v>
      </c>
      <c r="O46">
        <f>(I46*21)/100</f>
        <v>0</v>
      </c>
      <c r="P46" t="s">
        <v>23</v>
      </c>
    </row>
    <row r="47" spans="1:5" ht="12.75">
      <c r="A47" s="34" t="s">
        <v>50</v>
      </c>
      <c r="E47" s="35" t="s">
        <v>47</v>
      </c>
    </row>
    <row r="48" spans="1:5" ht="63.75">
      <c r="A48" s="36" t="s">
        <v>51</v>
      </c>
      <c r="E48" s="37" t="s">
        <v>233</v>
      </c>
    </row>
    <row r="49" spans="1:5" ht="229.5">
      <c r="A49" t="s">
        <v>53</v>
      </c>
      <c r="E49" s="35" t="s">
        <v>234</v>
      </c>
    </row>
    <row r="50" spans="1:16" ht="12.75">
      <c r="A50" s="24" t="s">
        <v>45</v>
      </c>
      <c r="B50" s="28" t="s">
        <v>235</v>
      </c>
      <c r="C50" s="28" t="s">
        <v>236</v>
      </c>
      <c r="D50" s="24" t="s">
        <v>47</v>
      </c>
      <c r="E50" s="29" t="s">
        <v>237</v>
      </c>
      <c r="F50" s="30" t="s">
        <v>49</v>
      </c>
      <c r="G50" s="31">
        <v>10</v>
      </c>
      <c r="H50" s="32">
        <v>0</v>
      </c>
      <c r="I50" s="33">
        <f>ROUND(ROUND(H50,2)*ROUND(G50,3),2)</f>
        <v>0</v>
      </c>
      <c r="O50">
        <f>(I50*21)/100</f>
        <v>0</v>
      </c>
      <c r="P50" t="s">
        <v>23</v>
      </c>
    </row>
    <row r="51" spans="1:5" ht="12.75">
      <c r="A51" s="34" t="s">
        <v>50</v>
      </c>
      <c r="E51" s="35" t="s">
        <v>47</v>
      </c>
    </row>
    <row r="52" spans="1:5" ht="12.75">
      <c r="A52" s="36" t="s">
        <v>51</v>
      </c>
      <c r="E52" s="37" t="s">
        <v>238</v>
      </c>
    </row>
    <row r="53" spans="1:5" ht="255">
      <c r="A53" t="s">
        <v>53</v>
      </c>
      <c r="E53" s="35" t="s">
        <v>128</v>
      </c>
    </row>
    <row r="54" spans="1:18" ht="12.75" customHeight="1">
      <c r="A54" s="12" t="s">
        <v>43</v>
      </c>
      <c r="B54" s="12"/>
      <c r="C54" s="39" t="s">
        <v>23</v>
      </c>
      <c r="D54" s="12"/>
      <c r="E54" s="26" t="s">
        <v>146</v>
      </c>
      <c r="F54" s="12"/>
      <c r="G54" s="12"/>
      <c r="H54" s="12"/>
      <c r="I54" s="40">
        <f>0+Q54</f>
        <v>0</v>
      </c>
      <c r="O54">
        <f>0+R54</f>
        <v>0</v>
      </c>
      <c r="Q54">
        <f>0+I55+I59+I63</f>
        <v>0</v>
      </c>
      <c r="R54">
        <f>0+O55+O59+O63</f>
        <v>0</v>
      </c>
    </row>
    <row r="55" spans="1:16" ht="12.75">
      <c r="A55" s="24" t="s">
        <v>45</v>
      </c>
      <c r="B55" s="28" t="s">
        <v>133</v>
      </c>
      <c r="C55" s="28" t="s">
        <v>239</v>
      </c>
      <c r="D55" s="24" t="s">
        <v>47</v>
      </c>
      <c r="E55" s="29" t="s">
        <v>240</v>
      </c>
      <c r="F55" s="30" t="s">
        <v>185</v>
      </c>
      <c r="G55" s="31">
        <v>10</v>
      </c>
      <c r="H55" s="32">
        <v>0</v>
      </c>
      <c r="I55" s="33">
        <f>ROUND(ROUND(H55,2)*ROUND(G55,3),2)</f>
        <v>0</v>
      </c>
      <c r="O55">
        <f>(I55*21)/100</f>
        <v>0</v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12.75">
      <c r="A57" s="36" t="s">
        <v>51</v>
      </c>
      <c r="E57" s="37" t="s">
        <v>241</v>
      </c>
    </row>
    <row r="58" spans="1:5" ht="165.75">
      <c r="A58" t="s">
        <v>53</v>
      </c>
      <c r="E58" s="35" t="s">
        <v>242</v>
      </c>
    </row>
    <row r="59" spans="1:16" ht="12.75">
      <c r="A59" s="24" t="s">
        <v>45</v>
      </c>
      <c r="B59" s="28" t="s">
        <v>40</v>
      </c>
      <c r="C59" s="28" t="s">
        <v>243</v>
      </c>
      <c r="D59" s="24" t="s">
        <v>47</v>
      </c>
      <c r="E59" s="29" t="s">
        <v>244</v>
      </c>
      <c r="F59" s="30" t="s">
        <v>49</v>
      </c>
      <c r="G59" s="31">
        <v>3.106</v>
      </c>
      <c r="H59" s="32">
        <v>0</v>
      </c>
      <c r="I59" s="33">
        <f>ROUND(ROUND(H59,2)*ROUND(G59,3),2)</f>
        <v>0</v>
      </c>
      <c r="O59">
        <f>(I59*21)/100</f>
        <v>0</v>
      </c>
      <c r="P59" t="s">
        <v>23</v>
      </c>
    </row>
    <row r="60" spans="1:5" ht="12.75">
      <c r="A60" s="34" t="s">
        <v>50</v>
      </c>
      <c r="E60" s="35" t="s">
        <v>47</v>
      </c>
    </row>
    <row r="61" spans="1:5" ht="38.25">
      <c r="A61" s="36" t="s">
        <v>51</v>
      </c>
      <c r="E61" s="37" t="s">
        <v>245</v>
      </c>
    </row>
    <row r="62" spans="1:5" ht="318.75">
      <c r="A62" t="s">
        <v>53</v>
      </c>
      <c r="E62" s="35" t="s">
        <v>246</v>
      </c>
    </row>
    <row r="63" spans="1:16" ht="12.75">
      <c r="A63" s="24" t="s">
        <v>45</v>
      </c>
      <c r="B63" s="28" t="s">
        <v>42</v>
      </c>
      <c r="C63" s="28" t="s">
        <v>247</v>
      </c>
      <c r="D63" s="24" t="s">
        <v>47</v>
      </c>
      <c r="E63" s="29" t="s">
        <v>248</v>
      </c>
      <c r="F63" s="30" t="s">
        <v>58</v>
      </c>
      <c r="G63" s="31">
        <v>0.61</v>
      </c>
      <c r="H63" s="32">
        <v>0</v>
      </c>
      <c r="I63" s="33">
        <f>ROUND(ROUND(H63,2)*ROUND(G63,3),2)</f>
        <v>0</v>
      </c>
      <c r="O63">
        <f>(I63*21)/100</f>
        <v>0</v>
      </c>
      <c r="P63" t="s">
        <v>23</v>
      </c>
    </row>
    <row r="64" spans="1:5" ht="12.75">
      <c r="A64" s="34" t="s">
        <v>50</v>
      </c>
      <c r="E64" s="35" t="s">
        <v>47</v>
      </c>
    </row>
    <row r="65" spans="1:5" ht="51">
      <c r="A65" s="36" t="s">
        <v>51</v>
      </c>
      <c r="E65" s="37" t="s">
        <v>249</v>
      </c>
    </row>
    <row r="66" spans="1:5" ht="267.75">
      <c r="A66" t="s">
        <v>53</v>
      </c>
      <c r="E66" s="35" t="s">
        <v>250</v>
      </c>
    </row>
    <row r="67" spans="1:18" ht="12.75" customHeight="1">
      <c r="A67" s="12" t="s">
        <v>43</v>
      </c>
      <c r="B67" s="12"/>
      <c r="C67" s="39" t="s">
        <v>22</v>
      </c>
      <c r="D67" s="12"/>
      <c r="E67" s="26" t="s">
        <v>251</v>
      </c>
      <c r="F67" s="12"/>
      <c r="G67" s="12"/>
      <c r="H67" s="12"/>
      <c r="I67" s="40">
        <f>0+Q67</f>
        <v>0</v>
      </c>
      <c r="O67">
        <f>0+R67</f>
        <v>0</v>
      </c>
      <c r="Q67">
        <f>0+I68+I72+I76+I80</f>
        <v>0</v>
      </c>
      <c r="R67">
        <f>0+O68+O72+O76+O80</f>
        <v>0</v>
      </c>
    </row>
    <row r="68" spans="1:16" ht="12.75">
      <c r="A68" s="24" t="s">
        <v>45</v>
      </c>
      <c r="B68" s="28" t="s">
        <v>252</v>
      </c>
      <c r="C68" s="28" t="s">
        <v>253</v>
      </c>
      <c r="D68" s="24" t="s">
        <v>47</v>
      </c>
      <c r="E68" s="29" t="s">
        <v>254</v>
      </c>
      <c r="F68" s="30" t="s">
        <v>49</v>
      </c>
      <c r="G68" s="31">
        <v>2.341</v>
      </c>
      <c r="H68" s="32">
        <v>0</v>
      </c>
      <c r="I68" s="33">
        <f>ROUND(ROUND(H68,2)*ROUND(G68,3),2)</f>
        <v>0</v>
      </c>
      <c r="O68">
        <f>(I68*21)/100</f>
        <v>0</v>
      </c>
      <c r="P68" t="s">
        <v>23</v>
      </c>
    </row>
    <row r="69" spans="1:5" ht="12.75">
      <c r="A69" s="34" t="s">
        <v>50</v>
      </c>
      <c r="E69" s="35" t="s">
        <v>47</v>
      </c>
    </row>
    <row r="70" spans="1:5" ht="12.75">
      <c r="A70" s="36" t="s">
        <v>51</v>
      </c>
      <c r="E70" s="37" t="s">
        <v>255</v>
      </c>
    </row>
    <row r="71" spans="1:5" ht="318.75">
      <c r="A71" t="s">
        <v>53</v>
      </c>
      <c r="E71" s="35" t="s">
        <v>256</v>
      </c>
    </row>
    <row r="72" spans="1:16" ht="12.75">
      <c r="A72" s="24" t="s">
        <v>45</v>
      </c>
      <c r="B72" s="28" t="s">
        <v>147</v>
      </c>
      <c r="C72" s="28" t="s">
        <v>257</v>
      </c>
      <c r="D72" s="24" t="s">
        <v>47</v>
      </c>
      <c r="E72" s="29" t="s">
        <v>258</v>
      </c>
      <c r="F72" s="30" t="s">
        <v>49</v>
      </c>
      <c r="G72" s="31">
        <v>6.088</v>
      </c>
      <c r="H72" s="32">
        <v>0</v>
      </c>
      <c r="I72" s="33">
        <f>ROUND(ROUND(H72,2)*ROUND(G72,3),2)</f>
        <v>0</v>
      </c>
      <c r="O72">
        <f>(I72*21)/100</f>
        <v>0</v>
      </c>
      <c r="P72" t="s">
        <v>23</v>
      </c>
    </row>
    <row r="73" spans="1:5" ht="12.75">
      <c r="A73" s="34" t="s">
        <v>50</v>
      </c>
      <c r="E73" s="35" t="s">
        <v>47</v>
      </c>
    </row>
    <row r="74" spans="1:5" ht="63.75">
      <c r="A74" s="36" t="s">
        <v>51</v>
      </c>
      <c r="E74" s="37" t="s">
        <v>259</v>
      </c>
    </row>
    <row r="75" spans="1:5" ht="318.75">
      <c r="A75" t="s">
        <v>53</v>
      </c>
      <c r="E75" s="35" t="s">
        <v>256</v>
      </c>
    </row>
    <row r="76" spans="1:16" ht="12.75">
      <c r="A76" s="24" t="s">
        <v>45</v>
      </c>
      <c r="B76" s="28" t="s">
        <v>153</v>
      </c>
      <c r="C76" s="28" t="s">
        <v>260</v>
      </c>
      <c r="D76" s="24" t="s">
        <v>47</v>
      </c>
      <c r="E76" s="29" t="s">
        <v>261</v>
      </c>
      <c r="F76" s="30" t="s">
        <v>58</v>
      </c>
      <c r="G76" s="31">
        <v>1.434</v>
      </c>
      <c r="H76" s="32">
        <v>0</v>
      </c>
      <c r="I76" s="33">
        <f>ROUND(ROUND(H76,2)*ROUND(G76,3),2)</f>
        <v>0</v>
      </c>
      <c r="O76">
        <f>(I76*21)/100</f>
        <v>0</v>
      </c>
      <c r="P76" t="s">
        <v>23</v>
      </c>
    </row>
    <row r="77" spans="1:5" ht="12.75">
      <c r="A77" s="34" t="s">
        <v>50</v>
      </c>
      <c r="E77" s="35" t="s">
        <v>47</v>
      </c>
    </row>
    <row r="78" spans="1:5" ht="76.5">
      <c r="A78" s="36" t="s">
        <v>51</v>
      </c>
      <c r="E78" s="37" t="s">
        <v>262</v>
      </c>
    </row>
    <row r="79" spans="1:5" ht="267.75">
      <c r="A79" t="s">
        <v>53</v>
      </c>
      <c r="E79" s="35" t="s">
        <v>250</v>
      </c>
    </row>
    <row r="80" spans="1:16" ht="12.75">
      <c r="A80" s="24" t="s">
        <v>45</v>
      </c>
      <c r="B80" s="28" t="s">
        <v>263</v>
      </c>
      <c r="C80" s="28" t="s">
        <v>264</v>
      </c>
      <c r="D80" s="24" t="s">
        <v>47</v>
      </c>
      <c r="E80" s="29" t="s">
        <v>265</v>
      </c>
      <c r="F80" s="30" t="s">
        <v>49</v>
      </c>
      <c r="G80" s="31">
        <v>1.78</v>
      </c>
      <c r="H80" s="32">
        <v>0</v>
      </c>
      <c r="I80" s="33">
        <f>ROUND(ROUND(H80,2)*ROUND(G80,3),2)</f>
        <v>0</v>
      </c>
      <c r="O80">
        <f>(I80*21)/100</f>
        <v>0</v>
      </c>
      <c r="P80" t="s">
        <v>23</v>
      </c>
    </row>
    <row r="81" spans="1:5" ht="12.75">
      <c r="A81" s="34" t="s">
        <v>50</v>
      </c>
      <c r="E81" s="35" t="s">
        <v>47</v>
      </c>
    </row>
    <row r="82" spans="1:5" ht="38.25">
      <c r="A82" s="36" t="s">
        <v>51</v>
      </c>
      <c r="E82" s="37" t="s">
        <v>266</v>
      </c>
    </row>
    <row r="83" spans="1:5" ht="267.75">
      <c r="A83" t="s">
        <v>53</v>
      </c>
      <c r="E83" s="35" t="s">
        <v>267</v>
      </c>
    </row>
    <row r="84" spans="1:18" ht="12.75" customHeight="1">
      <c r="A84" s="12" t="s">
        <v>43</v>
      </c>
      <c r="B84" s="12"/>
      <c r="C84" s="39" t="s">
        <v>33</v>
      </c>
      <c r="D84" s="12"/>
      <c r="E84" s="26" t="s">
        <v>268</v>
      </c>
      <c r="F84" s="12"/>
      <c r="G84" s="12"/>
      <c r="H84" s="12"/>
      <c r="I84" s="40">
        <f>0+Q84</f>
        <v>0</v>
      </c>
      <c r="O84">
        <f>0+R84</f>
        <v>0</v>
      </c>
      <c r="Q84">
        <f>0+I85+I89+I93+I97+I101+I105+I109</f>
        <v>0</v>
      </c>
      <c r="R84">
        <f>0+O85+O89+O93+O97+O101+O105+O109</f>
        <v>0</v>
      </c>
    </row>
    <row r="85" spans="1:16" ht="12.75">
      <c r="A85" s="24" t="s">
        <v>45</v>
      </c>
      <c r="B85" s="28" t="s">
        <v>77</v>
      </c>
      <c r="C85" s="28" t="s">
        <v>269</v>
      </c>
      <c r="D85" s="24" t="s">
        <v>47</v>
      </c>
      <c r="E85" s="29" t="s">
        <v>270</v>
      </c>
      <c r="F85" s="30" t="s">
        <v>49</v>
      </c>
      <c r="G85" s="31">
        <v>1.384</v>
      </c>
      <c r="H85" s="32">
        <v>0</v>
      </c>
      <c r="I85" s="33">
        <f>ROUND(ROUND(H85,2)*ROUND(G85,3),2)</f>
        <v>0</v>
      </c>
      <c r="O85">
        <f>(I85*21)/100</f>
        <v>0</v>
      </c>
      <c r="P85" t="s">
        <v>23</v>
      </c>
    </row>
    <row r="86" spans="1:5" ht="12.75">
      <c r="A86" s="34" t="s">
        <v>50</v>
      </c>
      <c r="E86" s="35" t="s">
        <v>47</v>
      </c>
    </row>
    <row r="87" spans="1:5" ht="12.75">
      <c r="A87" s="36" t="s">
        <v>51</v>
      </c>
      <c r="E87" s="37" t="s">
        <v>271</v>
      </c>
    </row>
    <row r="88" spans="1:5" ht="267.75">
      <c r="A88" t="s">
        <v>53</v>
      </c>
      <c r="E88" s="35" t="s">
        <v>267</v>
      </c>
    </row>
    <row r="89" spans="1:16" ht="12.75">
      <c r="A89" s="24" t="s">
        <v>45</v>
      </c>
      <c r="B89" s="28" t="s">
        <v>97</v>
      </c>
      <c r="C89" s="28" t="s">
        <v>272</v>
      </c>
      <c r="D89" s="24" t="s">
        <v>47</v>
      </c>
      <c r="E89" s="29" t="s">
        <v>273</v>
      </c>
      <c r="F89" s="30" t="s">
        <v>58</v>
      </c>
      <c r="G89" s="31">
        <v>1.287</v>
      </c>
      <c r="H89" s="32">
        <v>0</v>
      </c>
      <c r="I89" s="33">
        <f>ROUND(ROUND(H89,2)*ROUND(G89,3),2)</f>
        <v>0</v>
      </c>
      <c r="O89">
        <f>(I89*21)/100</f>
        <v>0</v>
      </c>
      <c r="P89" t="s">
        <v>23</v>
      </c>
    </row>
    <row r="90" spans="1:5" ht="12.75">
      <c r="A90" s="34" t="s">
        <v>50</v>
      </c>
      <c r="E90" s="35" t="s">
        <v>47</v>
      </c>
    </row>
    <row r="91" spans="1:5" ht="76.5">
      <c r="A91" s="36" t="s">
        <v>51</v>
      </c>
      <c r="E91" s="37" t="s">
        <v>274</v>
      </c>
    </row>
    <row r="92" spans="1:5" ht="293.25">
      <c r="A92" t="s">
        <v>53</v>
      </c>
      <c r="E92" s="35" t="s">
        <v>275</v>
      </c>
    </row>
    <row r="93" spans="1:16" ht="12.75">
      <c r="A93" s="24" t="s">
        <v>45</v>
      </c>
      <c r="B93" s="28" t="s">
        <v>66</v>
      </c>
      <c r="C93" s="28" t="s">
        <v>276</v>
      </c>
      <c r="D93" s="24" t="s">
        <v>47</v>
      </c>
      <c r="E93" s="29" t="s">
        <v>277</v>
      </c>
      <c r="F93" s="30" t="s">
        <v>185</v>
      </c>
      <c r="G93" s="31">
        <v>6</v>
      </c>
      <c r="H93" s="32">
        <v>0</v>
      </c>
      <c r="I93" s="33">
        <f>ROUND(ROUND(H93,2)*ROUND(G93,3),2)</f>
        <v>0</v>
      </c>
      <c r="O93">
        <f>(I93*21)/100</f>
        <v>0</v>
      </c>
      <c r="P93" t="s">
        <v>23</v>
      </c>
    </row>
    <row r="94" spans="1:5" ht="12.75">
      <c r="A94" s="34" t="s">
        <v>50</v>
      </c>
      <c r="E94" s="35" t="s">
        <v>47</v>
      </c>
    </row>
    <row r="95" spans="1:5" ht="12.75">
      <c r="A95" s="36" t="s">
        <v>51</v>
      </c>
      <c r="E95" s="37" t="s">
        <v>278</v>
      </c>
    </row>
    <row r="96" spans="1:5" ht="51">
      <c r="A96" t="s">
        <v>53</v>
      </c>
      <c r="E96" s="35" t="s">
        <v>279</v>
      </c>
    </row>
    <row r="97" spans="1:16" ht="12.75">
      <c r="A97" s="24" t="s">
        <v>45</v>
      </c>
      <c r="B97" s="28" t="s">
        <v>55</v>
      </c>
      <c r="C97" s="28" t="s">
        <v>280</v>
      </c>
      <c r="D97" s="24" t="s">
        <v>47</v>
      </c>
      <c r="E97" s="29" t="s">
        <v>281</v>
      </c>
      <c r="F97" s="30" t="s">
        <v>49</v>
      </c>
      <c r="G97" s="31">
        <v>1.806</v>
      </c>
      <c r="H97" s="32">
        <v>0</v>
      </c>
      <c r="I97" s="33">
        <f>ROUND(ROUND(H97,2)*ROUND(G97,3),2)</f>
        <v>0</v>
      </c>
      <c r="O97">
        <f>(I97*21)/100</f>
        <v>0</v>
      </c>
      <c r="P97" t="s">
        <v>23</v>
      </c>
    </row>
    <row r="98" spans="1:5" ht="12.75">
      <c r="A98" s="34" t="s">
        <v>50</v>
      </c>
      <c r="E98" s="35" t="s">
        <v>47</v>
      </c>
    </row>
    <row r="99" spans="1:5" ht="38.25">
      <c r="A99" s="36" t="s">
        <v>51</v>
      </c>
      <c r="E99" s="37" t="s">
        <v>282</v>
      </c>
    </row>
    <row r="100" spans="1:5" ht="318.75">
      <c r="A100" t="s">
        <v>53</v>
      </c>
      <c r="E100" s="35" t="s">
        <v>256</v>
      </c>
    </row>
    <row r="101" spans="1:16" ht="12.75">
      <c r="A101" s="24" t="s">
        <v>45</v>
      </c>
      <c r="B101" s="28" t="s">
        <v>62</v>
      </c>
      <c r="C101" s="28" t="s">
        <v>283</v>
      </c>
      <c r="D101" s="24" t="s">
        <v>47</v>
      </c>
      <c r="E101" s="29" t="s">
        <v>284</v>
      </c>
      <c r="F101" s="30" t="s">
        <v>49</v>
      </c>
      <c r="G101" s="31">
        <v>0.57</v>
      </c>
      <c r="H101" s="32">
        <v>0</v>
      </c>
      <c r="I101" s="33">
        <f>ROUND(ROUND(H101,2)*ROUND(G101,3),2)</f>
        <v>0</v>
      </c>
      <c r="O101">
        <f>(I101*21)/100</f>
        <v>0</v>
      </c>
      <c r="P101" t="s">
        <v>23</v>
      </c>
    </row>
    <row r="102" spans="1:5" ht="12.75">
      <c r="A102" s="34" t="s">
        <v>50</v>
      </c>
      <c r="E102" s="35" t="s">
        <v>47</v>
      </c>
    </row>
    <row r="103" spans="1:5" ht="12.75">
      <c r="A103" s="36" t="s">
        <v>51</v>
      </c>
      <c r="E103" s="37" t="s">
        <v>285</v>
      </c>
    </row>
    <row r="104" spans="1:5" ht="318.75">
      <c r="A104" t="s">
        <v>53</v>
      </c>
      <c r="E104" s="35" t="s">
        <v>256</v>
      </c>
    </row>
    <row r="105" spans="1:16" ht="12.75">
      <c r="A105" s="24" t="s">
        <v>45</v>
      </c>
      <c r="B105" s="28" t="s">
        <v>177</v>
      </c>
      <c r="C105" s="28" t="s">
        <v>286</v>
      </c>
      <c r="D105" s="24" t="s">
        <v>47</v>
      </c>
      <c r="E105" s="29" t="s">
        <v>287</v>
      </c>
      <c r="F105" s="30" t="s">
        <v>49</v>
      </c>
      <c r="G105" s="31">
        <v>9</v>
      </c>
      <c r="H105" s="32">
        <v>0</v>
      </c>
      <c r="I105" s="33">
        <f>ROUND(ROUND(H105,2)*ROUND(G105,3),2)</f>
        <v>0</v>
      </c>
      <c r="O105">
        <f>(I105*21)/100</f>
        <v>0</v>
      </c>
      <c r="P105" t="s">
        <v>23</v>
      </c>
    </row>
    <row r="106" spans="1:5" ht="12.75">
      <c r="A106" s="34" t="s">
        <v>50</v>
      </c>
      <c r="E106" s="35" t="s">
        <v>47</v>
      </c>
    </row>
    <row r="107" spans="1:5" ht="12.75">
      <c r="A107" s="36" t="s">
        <v>51</v>
      </c>
      <c r="E107" s="37" t="s">
        <v>288</v>
      </c>
    </row>
    <row r="108" spans="1:5" ht="102">
      <c r="A108" t="s">
        <v>53</v>
      </c>
      <c r="E108" s="35" t="s">
        <v>289</v>
      </c>
    </row>
    <row r="109" spans="1:16" ht="12.75">
      <c r="A109" s="24" t="s">
        <v>45</v>
      </c>
      <c r="B109" s="28" t="s">
        <v>193</v>
      </c>
      <c r="C109" s="28" t="s">
        <v>290</v>
      </c>
      <c r="D109" s="24" t="s">
        <v>47</v>
      </c>
      <c r="E109" s="29" t="s">
        <v>291</v>
      </c>
      <c r="F109" s="30" t="s">
        <v>49</v>
      </c>
      <c r="G109" s="31">
        <v>1.8</v>
      </c>
      <c r="H109" s="32">
        <v>0</v>
      </c>
      <c r="I109" s="33">
        <f>ROUND(ROUND(H109,2)*ROUND(G109,3),2)</f>
        <v>0</v>
      </c>
      <c r="O109">
        <f>(I109*21)/100</f>
        <v>0</v>
      </c>
      <c r="P109" t="s">
        <v>23</v>
      </c>
    </row>
    <row r="110" spans="1:5" ht="12.75">
      <c r="A110" s="34" t="s">
        <v>50</v>
      </c>
      <c r="E110" s="35" t="s">
        <v>47</v>
      </c>
    </row>
    <row r="111" spans="1:5" ht="12.75">
      <c r="A111" s="36" t="s">
        <v>51</v>
      </c>
      <c r="E111" s="37" t="s">
        <v>292</v>
      </c>
    </row>
    <row r="112" spans="1:5" ht="63.75">
      <c r="A112" t="s">
        <v>53</v>
      </c>
      <c r="E112" s="35" t="s">
        <v>293</v>
      </c>
    </row>
    <row r="113" spans="1:18" ht="12.75" customHeight="1">
      <c r="A113" s="12" t="s">
        <v>43</v>
      </c>
      <c r="B113" s="12"/>
      <c r="C113" s="39" t="s">
        <v>35</v>
      </c>
      <c r="D113" s="12"/>
      <c r="E113" s="26" t="s">
        <v>152</v>
      </c>
      <c r="F113" s="12"/>
      <c r="G113" s="12"/>
      <c r="H113" s="12"/>
      <c r="I113" s="40">
        <f>0+Q113</f>
        <v>0</v>
      </c>
      <c r="O113">
        <f>0+R113</f>
        <v>0</v>
      </c>
      <c r="Q113">
        <f>0+I114+I118+I122+I126+I130</f>
        <v>0</v>
      </c>
      <c r="R113">
        <f>0+O114+O118+O122+O126+O130</f>
        <v>0</v>
      </c>
    </row>
    <row r="114" spans="1:16" ht="12.75">
      <c r="A114" s="24" t="s">
        <v>45</v>
      </c>
      <c r="B114" s="28" t="s">
        <v>294</v>
      </c>
      <c r="C114" s="28" t="s">
        <v>154</v>
      </c>
      <c r="D114" s="24" t="s">
        <v>47</v>
      </c>
      <c r="E114" s="29" t="s">
        <v>155</v>
      </c>
      <c r="F114" s="30" t="s">
        <v>107</v>
      </c>
      <c r="G114" s="31">
        <v>4.425</v>
      </c>
      <c r="H114" s="32">
        <v>0</v>
      </c>
      <c r="I114" s="33">
        <f>ROUND(ROUND(H114,2)*ROUND(G114,3),2)</f>
        <v>0</v>
      </c>
      <c r="O114">
        <f>(I114*21)/100</f>
        <v>0</v>
      </c>
      <c r="P114" t="s">
        <v>23</v>
      </c>
    </row>
    <row r="115" spans="1:5" ht="12.75">
      <c r="A115" s="34" t="s">
        <v>50</v>
      </c>
      <c r="E115" s="35" t="s">
        <v>47</v>
      </c>
    </row>
    <row r="116" spans="1:5" ht="38.25">
      <c r="A116" s="36" t="s">
        <v>51</v>
      </c>
      <c r="E116" s="37" t="s">
        <v>295</v>
      </c>
    </row>
    <row r="117" spans="1:5" ht="51">
      <c r="A117" t="s">
        <v>53</v>
      </c>
      <c r="E117" s="35" t="s">
        <v>157</v>
      </c>
    </row>
    <row r="118" spans="1:16" ht="12.75">
      <c r="A118" s="24" t="s">
        <v>45</v>
      </c>
      <c r="B118" s="28" t="s">
        <v>296</v>
      </c>
      <c r="C118" s="28" t="s">
        <v>297</v>
      </c>
      <c r="D118" s="24" t="s">
        <v>47</v>
      </c>
      <c r="E118" s="29" t="s">
        <v>298</v>
      </c>
      <c r="F118" s="30" t="s">
        <v>107</v>
      </c>
      <c r="G118" s="31">
        <v>17.7</v>
      </c>
      <c r="H118" s="32">
        <v>0</v>
      </c>
      <c r="I118" s="33">
        <f>ROUND(ROUND(H118,2)*ROUND(G118,3),2)</f>
        <v>0</v>
      </c>
      <c r="O118">
        <f>(I118*21)/100</f>
        <v>0</v>
      </c>
      <c r="P118" t="s">
        <v>23</v>
      </c>
    </row>
    <row r="119" spans="1:5" ht="12.75">
      <c r="A119" s="34" t="s">
        <v>50</v>
      </c>
      <c r="E119" s="35" t="s">
        <v>47</v>
      </c>
    </row>
    <row r="120" spans="1:5" ht="38.25">
      <c r="A120" s="36" t="s">
        <v>51</v>
      </c>
      <c r="E120" s="37" t="s">
        <v>299</v>
      </c>
    </row>
    <row r="121" spans="1:5" ht="102">
      <c r="A121" t="s">
        <v>53</v>
      </c>
      <c r="E121" s="35" t="s">
        <v>300</v>
      </c>
    </row>
    <row r="122" spans="1:16" ht="12.75">
      <c r="A122" s="24" t="s">
        <v>45</v>
      </c>
      <c r="B122" s="28" t="s">
        <v>301</v>
      </c>
      <c r="C122" s="28" t="s">
        <v>158</v>
      </c>
      <c r="D122" s="24" t="s">
        <v>47</v>
      </c>
      <c r="E122" s="29" t="s">
        <v>159</v>
      </c>
      <c r="F122" s="30" t="s">
        <v>107</v>
      </c>
      <c r="G122" s="31">
        <v>17.7</v>
      </c>
      <c r="H122" s="32">
        <v>0</v>
      </c>
      <c r="I122" s="33">
        <f>ROUND(ROUND(H122,2)*ROUND(G122,3),2)</f>
        <v>0</v>
      </c>
      <c r="O122">
        <f>(I122*21)/100</f>
        <v>0</v>
      </c>
      <c r="P122" t="s">
        <v>23</v>
      </c>
    </row>
    <row r="123" spans="1:5" ht="12.75">
      <c r="A123" s="34" t="s">
        <v>50</v>
      </c>
      <c r="E123" s="35" t="s">
        <v>47</v>
      </c>
    </row>
    <row r="124" spans="1:5" ht="38.25">
      <c r="A124" s="36" t="s">
        <v>51</v>
      </c>
      <c r="E124" s="37" t="s">
        <v>302</v>
      </c>
    </row>
    <row r="125" spans="1:5" ht="51">
      <c r="A125" t="s">
        <v>53</v>
      </c>
      <c r="E125" s="35" t="s">
        <v>161</v>
      </c>
    </row>
    <row r="126" spans="1:16" ht="12.75">
      <c r="A126" s="24" t="s">
        <v>45</v>
      </c>
      <c r="B126" s="28" t="s">
        <v>303</v>
      </c>
      <c r="C126" s="28" t="s">
        <v>304</v>
      </c>
      <c r="D126" s="24" t="s">
        <v>47</v>
      </c>
      <c r="E126" s="29" t="s">
        <v>305</v>
      </c>
      <c r="F126" s="30" t="s">
        <v>107</v>
      </c>
      <c r="G126" s="31">
        <v>17.7</v>
      </c>
      <c r="H126" s="32">
        <v>0</v>
      </c>
      <c r="I126" s="33">
        <f>ROUND(ROUND(H126,2)*ROUND(G126,3),2)</f>
        <v>0</v>
      </c>
      <c r="O126">
        <f>(I126*21)/100</f>
        <v>0</v>
      </c>
      <c r="P126" t="s">
        <v>23</v>
      </c>
    </row>
    <row r="127" spans="1:5" ht="12.75">
      <c r="A127" s="34" t="s">
        <v>50</v>
      </c>
      <c r="E127" s="35" t="s">
        <v>47</v>
      </c>
    </row>
    <row r="128" spans="1:5" ht="38.25">
      <c r="A128" s="36" t="s">
        <v>51</v>
      </c>
      <c r="E128" s="37" t="s">
        <v>306</v>
      </c>
    </row>
    <row r="129" spans="1:5" ht="51">
      <c r="A129" t="s">
        <v>53</v>
      </c>
      <c r="E129" s="35" t="s">
        <v>161</v>
      </c>
    </row>
    <row r="130" spans="1:16" ht="12.75">
      <c r="A130" s="24" t="s">
        <v>45</v>
      </c>
      <c r="B130" s="28" t="s">
        <v>307</v>
      </c>
      <c r="C130" s="28" t="s">
        <v>308</v>
      </c>
      <c r="D130" s="24" t="s">
        <v>47</v>
      </c>
      <c r="E130" s="29" t="s">
        <v>309</v>
      </c>
      <c r="F130" s="30" t="s">
        <v>49</v>
      </c>
      <c r="G130" s="31">
        <v>0.885</v>
      </c>
      <c r="H130" s="32">
        <v>0</v>
      </c>
      <c r="I130" s="33">
        <f>ROUND(ROUND(H130,2)*ROUND(G130,3),2)</f>
        <v>0</v>
      </c>
      <c r="O130">
        <f>(I130*21)/100</f>
        <v>0</v>
      </c>
      <c r="P130" t="s">
        <v>23</v>
      </c>
    </row>
    <row r="131" spans="1:5" ht="12.75">
      <c r="A131" s="34" t="s">
        <v>50</v>
      </c>
      <c r="E131" s="35" t="s">
        <v>47</v>
      </c>
    </row>
    <row r="132" spans="1:5" ht="38.25">
      <c r="A132" s="36" t="s">
        <v>51</v>
      </c>
      <c r="E132" s="37" t="s">
        <v>310</v>
      </c>
    </row>
    <row r="133" spans="1:5" ht="140.25">
      <c r="A133" t="s">
        <v>53</v>
      </c>
      <c r="E133" s="35" t="s">
        <v>168</v>
      </c>
    </row>
    <row r="134" spans="1:18" ht="12.75" customHeight="1">
      <c r="A134" s="12" t="s">
        <v>43</v>
      </c>
      <c r="B134" s="12"/>
      <c r="C134" s="39" t="s">
        <v>91</v>
      </c>
      <c r="D134" s="12"/>
      <c r="E134" s="26" t="s">
        <v>311</v>
      </c>
      <c r="F134" s="12"/>
      <c r="G134" s="12"/>
      <c r="H134" s="12"/>
      <c r="I134" s="40">
        <f>0+Q134</f>
        <v>0</v>
      </c>
      <c r="O134">
        <f>0+R134</f>
        <v>0</v>
      </c>
      <c r="Q134">
        <f>0+I135</f>
        <v>0</v>
      </c>
      <c r="R134">
        <f>0+O135</f>
        <v>0</v>
      </c>
    </row>
    <row r="135" spans="1:16" ht="25.5">
      <c r="A135" s="24" t="s">
        <v>45</v>
      </c>
      <c r="B135" s="28" t="s">
        <v>182</v>
      </c>
      <c r="C135" s="28" t="s">
        <v>312</v>
      </c>
      <c r="D135" s="24" t="s">
        <v>47</v>
      </c>
      <c r="E135" s="29" t="s">
        <v>313</v>
      </c>
      <c r="F135" s="30" t="s">
        <v>107</v>
      </c>
      <c r="G135" s="31">
        <v>9.66</v>
      </c>
      <c r="H135" s="32">
        <v>0</v>
      </c>
      <c r="I135" s="33">
        <f>ROUND(ROUND(H135,2)*ROUND(G135,3),2)</f>
        <v>0</v>
      </c>
      <c r="O135">
        <f>(I135*21)/100</f>
        <v>0</v>
      </c>
      <c r="P135" t="s">
        <v>23</v>
      </c>
    </row>
    <row r="136" spans="1:5" ht="12.75">
      <c r="A136" s="34" t="s">
        <v>50</v>
      </c>
      <c r="E136" s="35" t="s">
        <v>47</v>
      </c>
    </row>
    <row r="137" spans="1:5" ht="12.75">
      <c r="A137" s="36" t="s">
        <v>51</v>
      </c>
      <c r="E137" s="37" t="s">
        <v>314</v>
      </c>
    </row>
    <row r="138" spans="1:5" ht="191.25">
      <c r="A138" t="s">
        <v>53</v>
      </c>
      <c r="E138" s="35" t="s">
        <v>315</v>
      </c>
    </row>
    <row r="139" spans="1:18" ht="12.75" customHeight="1">
      <c r="A139" s="12" t="s">
        <v>43</v>
      </c>
      <c r="B139" s="12"/>
      <c r="C139" s="39" t="s">
        <v>133</v>
      </c>
      <c r="D139" s="12"/>
      <c r="E139" s="26" t="s">
        <v>316</v>
      </c>
      <c r="F139" s="12"/>
      <c r="G139" s="12"/>
      <c r="H139" s="12"/>
      <c r="I139" s="40">
        <f>0+Q139</f>
        <v>0</v>
      </c>
      <c r="O139">
        <f>0+R139</f>
        <v>0</v>
      </c>
      <c r="Q139">
        <f>0+I140+I144</f>
        <v>0</v>
      </c>
      <c r="R139">
        <f>0+O140+O144</f>
        <v>0</v>
      </c>
    </row>
    <row r="140" spans="1:16" ht="12.75">
      <c r="A140" s="24" t="s">
        <v>45</v>
      </c>
      <c r="B140" s="28" t="s">
        <v>317</v>
      </c>
      <c r="C140" s="28" t="s">
        <v>318</v>
      </c>
      <c r="D140" s="24" t="s">
        <v>47</v>
      </c>
      <c r="E140" s="29" t="s">
        <v>319</v>
      </c>
      <c r="F140" s="30" t="s">
        <v>185</v>
      </c>
      <c r="G140" s="31">
        <v>3.3</v>
      </c>
      <c r="H140" s="32">
        <v>0</v>
      </c>
      <c r="I140" s="33">
        <f>ROUND(ROUND(H140,2)*ROUND(G140,3),2)</f>
        <v>0</v>
      </c>
      <c r="O140">
        <f>(I140*21)/100</f>
        <v>0</v>
      </c>
      <c r="P140" t="s">
        <v>23</v>
      </c>
    </row>
    <row r="141" spans="1:5" ht="12.75">
      <c r="A141" s="34" t="s">
        <v>50</v>
      </c>
      <c r="E141" s="35" t="s">
        <v>47</v>
      </c>
    </row>
    <row r="142" spans="1:5" ht="12.75">
      <c r="A142" s="36" t="s">
        <v>51</v>
      </c>
      <c r="E142" s="37" t="s">
        <v>320</v>
      </c>
    </row>
    <row r="143" spans="1:5" ht="242.25">
      <c r="A143" t="s">
        <v>53</v>
      </c>
      <c r="E143" s="35" t="s">
        <v>321</v>
      </c>
    </row>
    <row r="144" spans="1:16" ht="12.75">
      <c r="A144" s="24" t="s">
        <v>45</v>
      </c>
      <c r="B144" s="28" t="s">
        <v>322</v>
      </c>
      <c r="C144" s="28" t="s">
        <v>323</v>
      </c>
      <c r="D144" s="24" t="s">
        <v>47</v>
      </c>
      <c r="E144" s="29" t="s">
        <v>324</v>
      </c>
      <c r="F144" s="30" t="s">
        <v>185</v>
      </c>
      <c r="G144" s="31">
        <v>5.84</v>
      </c>
      <c r="H144" s="32">
        <v>0</v>
      </c>
      <c r="I144" s="33">
        <f>ROUND(ROUND(H144,2)*ROUND(G144,3),2)</f>
        <v>0</v>
      </c>
      <c r="O144">
        <f>(I144*21)/100</f>
        <v>0</v>
      </c>
      <c r="P144" t="s">
        <v>23</v>
      </c>
    </row>
    <row r="145" spans="1:5" ht="12.75">
      <c r="A145" s="34" t="s">
        <v>50</v>
      </c>
      <c r="E145" s="35" t="s">
        <v>47</v>
      </c>
    </row>
    <row r="146" spans="1:5" ht="12.75">
      <c r="A146" s="36" t="s">
        <v>51</v>
      </c>
      <c r="E146" s="37" t="s">
        <v>325</v>
      </c>
    </row>
    <row r="147" spans="1:5" ht="242.25">
      <c r="A147" t="s">
        <v>53</v>
      </c>
      <c r="E147" s="35" t="s">
        <v>326</v>
      </c>
    </row>
    <row r="148" spans="1:18" ht="12.75" customHeight="1">
      <c r="A148" s="12" t="s">
        <v>43</v>
      </c>
      <c r="B148" s="12"/>
      <c r="C148" s="39" t="s">
        <v>40</v>
      </c>
      <c r="D148" s="12"/>
      <c r="E148" s="26" t="s">
        <v>172</v>
      </c>
      <c r="F148" s="12"/>
      <c r="G148" s="12"/>
      <c r="H148" s="12"/>
      <c r="I148" s="40">
        <f>0+Q148</f>
        <v>0</v>
      </c>
      <c r="O148">
        <f>0+R148</f>
        <v>0</v>
      </c>
      <c r="Q148">
        <f>0+I149+I153+I157+I161</f>
        <v>0</v>
      </c>
      <c r="R148">
        <f>0+O149+O153+O157+O161</f>
        <v>0</v>
      </c>
    </row>
    <row r="149" spans="1:16" ht="12.75">
      <c r="A149" s="24" t="s">
        <v>45</v>
      </c>
      <c r="B149" s="28" t="s">
        <v>327</v>
      </c>
      <c r="C149" s="28" t="s">
        <v>328</v>
      </c>
      <c r="D149" s="24" t="s">
        <v>47</v>
      </c>
      <c r="E149" s="29" t="s">
        <v>329</v>
      </c>
      <c r="F149" s="30" t="s">
        <v>185</v>
      </c>
      <c r="G149" s="31">
        <v>12.2</v>
      </c>
      <c r="H149" s="32">
        <v>0</v>
      </c>
      <c r="I149" s="33">
        <f>ROUND(ROUND(H149,2)*ROUND(G149,3),2)</f>
        <v>0</v>
      </c>
      <c r="O149">
        <f>(I149*21)/100</f>
        <v>0</v>
      </c>
      <c r="P149" t="s">
        <v>23</v>
      </c>
    </row>
    <row r="150" spans="1:5" ht="12.75">
      <c r="A150" s="34" t="s">
        <v>50</v>
      </c>
      <c r="E150" s="35" t="s">
        <v>47</v>
      </c>
    </row>
    <row r="151" spans="1:5" ht="12.75">
      <c r="A151" s="36" t="s">
        <v>51</v>
      </c>
      <c r="E151" s="37" t="s">
        <v>330</v>
      </c>
    </row>
    <row r="152" spans="1:5" ht="38.25">
      <c r="A152" t="s">
        <v>53</v>
      </c>
      <c r="E152" s="35" t="s">
        <v>331</v>
      </c>
    </row>
    <row r="153" spans="1:16" ht="12.75">
      <c r="A153" s="24" t="s">
        <v>45</v>
      </c>
      <c r="B153" s="28" t="s">
        <v>332</v>
      </c>
      <c r="C153" s="28" t="s">
        <v>333</v>
      </c>
      <c r="D153" s="24" t="s">
        <v>47</v>
      </c>
      <c r="E153" s="29" t="s">
        <v>334</v>
      </c>
      <c r="F153" s="30" t="s">
        <v>94</v>
      </c>
      <c r="G153" s="31">
        <v>1</v>
      </c>
      <c r="H153" s="32">
        <v>0</v>
      </c>
      <c r="I153" s="33">
        <f>ROUND(ROUND(H153,2)*ROUND(G153,3),2)</f>
        <v>0</v>
      </c>
      <c r="O153">
        <f>(I153*21)/100</f>
        <v>0</v>
      </c>
      <c r="P153" t="s">
        <v>23</v>
      </c>
    </row>
    <row r="154" spans="1:5" ht="12.75">
      <c r="A154" s="34" t="s">
        <v>50</v>
      </c>
      <c r="E154" s="35" t="s">
        <v>47</v>
      </c>
    </row>
    <row r="155" spans="1:5" ht="12.75">
      <c r="A155" s="36" t="s">
        <v>51</v>
      </c>
      <c r="E155" s="37" t="s">
        <v>335</v>
      </c>
    </row>
    <row r="156" spans="1:5" ht="25.5">
      <c r="A156" t="s">
        <v>53</v>
      </c>
      <c r="E156" s="35" t="s">
        <v>176</v>
      </c>
    </row>
    <row r="157" spans="1:16" ht="12.75">
      <c r="A157" s="24" t="s">
        <v>45</v>
      </c>
      <c r="B157" s="28" t="s">
        <v>336</v>
      </c>
      <c r="C157" s="28" t="s">
        <v>337</v>
      </c>
      <c r="D157" s="24" t="s">
        <v>47</v>
      </c>
      <c r="E157" s="29" t="s">
        <v>338</v>
      </c>
      <c r="F157" s="30" t="s">
        <v>49</v>
      </c>
      <c r="G157" s="31">
        <v>7.444</v>
      </c>
      <c r="H157" s="32">
        <v>0</v>
      </c>
      <c r="I157" s="33">
        <f>ROUND(ROUND(H157,2)*ROUND(G157,3),2)</f>
        <v>0</v>
      </c>
      <c r="O157">
        <f>(I157*21)/100</f>
        <v>0</v>
      </c>
      <c r="P157" t="s">
        <v>23</v>
      </c>
    </row>
    <row r="158" spans="1:5" ht="12.75">
      <c r="A158" s="34" t="s">
        <v>50</v>
      </c>
      <c r="E158" s="35" t="s">
        <v>47</v>
      </c>
    </row>
    <row r="159" spans="1:5" ht="76.5">
      <c r="A159" s="36" t="s">
        <v>51</v>
      </c>
      <c r="E159" s="37" t="s">
        <v>204</v>
      </c>
    </row>
    <row r="160" spans="1:5" ht="114.75">
      <c r="A160" t="s">
        <v>53</v>
      </c>
      <c r="E160" s="35" t="s">
        <v>339</v>
      </c>
    </row>
    <row r="161" spans="1:16" ht="12.75">
      <c r="A161" s="24" t="s">
        <v>45</v>
      </c>
      <c r="B161" s="28" t="s">
        <v>340</v>
      </c>
      <c r="C161" s="28" t="s">
        <v>341</v>
      </c>
      <c r="D161" s="24" t="s">
        <v>47</v>
      </c>
      <c r="E161" s="29" t="s">
        <v>342</v>
      </c>
      <c r="F161" s="30" t="s">
        <v>58</v>
      </c>
      <c r="G161" s="31">
        <v>0.532</v>
      </c>
      <c r="H161" s="32">
        <v>0</v>
      </c>
      <c r="I161" s="33">
        <f>ROUND(ROUND(H161,2)*ROUND(G161,3),2)</f>
        <v>0</v>
      </c>
      <c r="O161">
        <f>(I161*21)/100</f>
        <v>0</v>
      </c>
      <c r="P161" t="s">
        <v>23</v>
      </c>
    </row>
    <row r="162" spans="1:5" ht="12.75">
      <c r="A162" s="34" t="s">
        <v>50</v>
      </c>
      <c r="E162" s="35" t="s">
        <v>343</v>
      </c>
    </row>
    <row r="163" spans="1:5" ht="12.75">
      <c r="A163" s="36" t="s">
        <v>51</v>
      </c>
      <c r="E163" s="37" t="s">
        <v>344</v>
      </c>
    </row>
    <row r="164" spans="1:5" ht="114.75">
      <c r="A164" t="s">
        <v>53</v>
      </c>
      <c r="E164" s="35" t="s">
        <v>345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tabSelected="1" workbookViewId="0" topLeftCell="A1">
      <pane ySplit="7" topLeftCell="A98" activePane="bottomLeft" state="frozen"/>
      <selection pane="bottomLeft" activeCell="E108" sqref="E10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0+O8+O21+O50+O59+O64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346</v>
      </c>
      <c r="I3" s="38">
        <f>0+I8+I21+I50+I59+I64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346</v>
      </c>
      <c r="D4" s="2"/>
      <c r="E4" s="20" t="s">
        <v>347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24" t="s">
        <v>45</v>
      </c>
      <c r="B9" s="28" t="s">
        <v>29</v>
      </c>
      <c r="C9" s="28" t="s">
        <v>348</v>
      </c>
      <c r="D9" s="24" t="s">
        <v>47</v>
      </c>
      <c r="E9" s="29" t="s">
        <v>349</v>
      </c>
      <c r="F9" s="30" t="s">
        <v>49</v>
      </c>
      <c r="G9" s="31">
        <v>43</v>
      </c>
      <c r="H9" s="32">
        <v>0</v>
      </c>
      <c r="I9" s="33">
        <f>ROUND(ROUND(H9,2)*ROUND(G9,3),2)</f>
        <v>0</v>
      </c>
      <c r="O9">
        <f>(I9*21)/100</f>
        <v>0</v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6" t="s">
        <v>51</v>
      </c>
      <c r="E11" s="37" t="s">
        <v>350</v>
      </c>
    </row>
    <row r="12" spans="1:5" ht="25.5">
      <c r="A12" t="s">
        <v>53</v>
      </c>
      <c r="E12" s="35" t="s">
        <v>54</v>
      </c>
    </row>
    <row r="13" spans="1:16" ht="12.75">
      <c r="A13" s="24" t="s">
        <v>45</v>
      </c>
      <c r="B13" s="28" t="s">
        <v>23</v>
      </c>
      <c r="C13" s="28" t="s">
        <v>72</v>
      </c>
      <c r="D13" s="24" t="s">
        <v>47</v>
      </c>
      <c r="E13" s="29" t="s">
        <v>73</v>
      </c>
      <c r="F13" s="30" t="s">
        <v>74</v>
      </c>
      <c r="G13" s="31">
        <v>4</v>
      </c>
      <c r="H13" s="32">
        <v>0</v>
      </c>
      <c r="I13" s="33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12.75">
      <c r="A15" s="36" t="s">
        <v>51</v>
      </c>
      <c r="E15" s="37" t="s">
        <v>47</v>
      </c>
    </row>
    <row r="16" spans="1:5" ht="12.75">
      <c r="A16" t="s">
        <v>53</v>
      </c>
      <c r="E16" s="35" t="s">
        <v>76</v>
      </c>
    </row>
    <row r="17" spans="1:16" ht="12.75">
      <c r="A17" s="24" t="s">
        <v>45</v>
      </c>
      <c r="B17" s="28" t="s">
        <v>22</v>
      </c>
      <c r="C17" s="28" t="s">
        <v>351</v>
      </c>
      <c r="D17" s="24" t="s">
        <v>47</v>
      </c>
      <c r="E17" s="29" t="s">
        <v>352</v>
      </c>
      <c r="F17" s="30" t="s">
        <v>69</v>
      </c>
      <c r="G17" s="31">
        <v>1</v>
      </c>
      <c r="H17" s="32">
        <v>0</v>
      </c>
      <c r="I17" s="33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4" t="s">
        <v>50</v>
      </c>
      <c r="E18" s="35" t="s">
        <v>353</v>
      </c>
    </row>
    <row r="19" spans="1:5" ht="12.75">
      <c r="A19" s="36" t="s">
        <v>51</v>
      </c>
      <c r="E19" s="37" t="s">
        <v>47</v>
      </c>
    </row>
    <row r="20" spans="1:5" ht="12.75">
      <c r="A20" t="s">
        <v>53</v>
      </c>
      <c r="E20" s="35" t="s">
        <v>76</v>
      </c>
    </row>
    <row r="21" spans="1:18" ht="12.75" customHeight="1">
      <c r="A21" s="12" t="s">
        <v>43</v>
      </c>
      <c r="B21" s="12"/>
      <c r="C21" s="39" t="s">
        <v>29</v>
      </c>
      <c r="D21" s="12"/>
      <c r="E21" s="26" t="s">
        <v>104</v>
      </c>
      <c r="F21" s="12"/>
      <c r="G21" s="12"/>
      <c r="H21" s="12"/>
      <c r="I21" s="40">
        <f>0+Q21</f>
        <v>0</v>
      </c>
      <c r="O21">
        <f>0+R21</f>
        <v>0</v>
      </c>
      <c r="Q21">
        <f>0+I22+I26+I30+I34+I38+I42+I46</f>
        <v>0</v>
      </c>
      <c r="R21">
        <f>0+O22+O26+O30+O34+O38+O42+O46</f>
        <v>0</v>
      </c>
    </row>
    <row r="22" spans="1:16" ht="12.75">
      <c r="A22" s="24" t="s">
        <v>45</v>
      </c>
      <c r="B22" s="28" t="s">
        <v>37</v>
      </c>
      <c r="C22" s="28" t="s">
        <v>354</v>
      </c>
      <c r="D22" s="24" t="s">
        <v>47</v>
      </c>
      <c r="E22" s="29" t="s">
        <v>355</v>
      </c>
      <c r="F22" s="30" t="s">
        <v>49</v>
      </c>
      <c r="G22" s="31">
        <v>19.75</v>
      </c>
      <c r="H22" s="32">
        <v>0</v>
      </c>
      <c r="I22" s="33">
        <f>ROUND(ROUND(H22,2)*ROUND(G22,3),2)</f>
        <v>0</v>
      </c>
      <c r="O22">
        <f>(I22*21)/100</f>
        <v>0</v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12.75">
      <c r="A24" s="36" t="s">
        <v>51</v>
      </c>
      <c r="E24" s="37" t="s">
        <v>356</v>
      </c>
    </row>
    <row r="25" spans="1:5" ht="38.25">
      <c r="A25" t="s">
        <v>53</v>
      </c>
      <c r="E25" s="35" t="s">
        <v>357</v>
      </c>
    </row>
    <row r="26" spans="1:16" ht="12.75">
      <c r="A26" s="24" t="s">
        <v>45</v>
      </c>
      <c r="B26" s="28" t="s">
        <v>133</v>
      </c>
      <c r="C26" s="28" t="s">
        <v>358</v>
      </c>
      <c r="D26" s="24" t="s">
        <v>47</v>
      </c>
      <c r="E26" s="29" t="s">
        <v>359</v>
      </c>
      <c r="F26" s="30" t="s">
        <v>49</v>
      </c>
      <c r="G26" s="31">
        <v>3.6</v>
      </c>
      <c r="H26" s="32">
        <v>0</v>
      </c>
      <c r="I26" s="33">
        <f>ROUND(ROUND(H26,2)*ROUND(G26,3),2)</f>
        <v>0</v>
      </c>
      <c r="O26">
        <f>(I26*21)/100</f>
        <v>0</v>
      </c>
      <c r="P26" t="s">
        <v>23</v>
      </c>
    </row>
    <row r="27" spans="1:5" ht="12.75">
      <c r="A27" s="34" t="s">
        <v>50</v>
      </c>
      <c r="E27" s="35" t="s">
        <v>47</v>
      </c>
    </row>
    <row r="28" spans="1:5" ht="25.5">
      <c r="A28" s="36" t="s">
        <v>51</v>
      </c>
      <c r="E28" s="37" t="s">
        <v>360</v>
      </c>
    </row>
    <row r="29" spans="1:5" ht="293.25">
      <c r="A29" t="s">
        <v>53</v>
      </c>
      <c r="E29" s="35" t="s">
        <v>361</v>
      </c>
    </row>
    <row r="30" spans="1:16" ht="12.75">
      <c r="A30" s="24" t="s">
        <v>45</v>
      </c>
      <c r="B30" s="28" t="s">
        <v>91</v>
      </c>
      <c r="C30" s="28" t="s">
        <v>362</v>
      </c>
      <c r="D30" s="24" t="s">
        <v>47</v>
      </c>
      <c r="E30" s="29" t="s">
        <v>363</v>
      </c>
      <c r="F30" s="30" t="s">
        <v>49</v>
      </c>
      <c r="G30" s="31">
        <v>6.384</v>
      </c>
      <c r="H30" s="32">
        <v>0</v>
      </c>
      <c r="I30" s="33">
        <f>ROUND(ROUND(H30,2)*ROUND(G30,3),2)</f>
        <v>0</v>
      </c>
      <c r="O30">
        <f>(I30*21)/100</f>
        <v>0</v>
      </c>
      <c r="P30" t="s">
        <v>23</v>
      </c>
    </row>
    <row r="31" spans="1:5" ht="12.75">
      <c r="A31" s="34" t="s">
        <v>50</v>
      </c>
      <c r="E31" s="35" t="s">
        <v>47</v>
      </c>
    </row>
    <row r="32" spans="1:5" ht="25.5">
      <c r="A32" s="36" t="s">
        <v>51</v>
      </c>
      <c r="E32" s="37" t="s">
        <v>364</v>
      </c>
    </row>
    <row r="33" spans="1:5" ht="293.25">
      <c r="A33" t="s">
        <v>53</v>
      </c>
      <c r="E33" s="35" t="s">
        <v>361</v>
      </c>
    </row>
    <row r="34" spans="1:16" ht="12.75">
      <c r="A34" s="24" t="s">
        <v>45</v>
      </c>
      <c r="B34" s="28" t="s">
        <v>42</v>
      </c>
      <c r="C34" s="28" t="s">
        <v>365</v>
      </c>
      <c r="D34" s="24" t="s">
        <v>47</v>
      </c>
      <c r="E34" s="29" t="s">
        <v>366</v>
      </c>
      <c r="F34" s="30" t="s">
        <v>49</v>
      </c>
      <c r="G34" s="31">
        <v>39.5</v>
      </c>
      <c r="H34" s="32">
        <v>0</v>
      </c>
      <c r="I34" s="33">
        <f>ROUND(ROUND(H34,2)*ROUND(G34,3),2)</f>
        <v>0</v>
      </c>
      <c r="O34">
        <f>(I34*21)/100</f>
        <v>0</v>
      </c>
      <c r="P34" t="s">
        <v>23</v>
      </c>
    </row>
    <row r="35" spans="1:5" ht="12.75">
      <c r="A35" s="34" t="s">
        <v>50</v>
      </c>
      <c r="E35" s="35" t="s">
        <v>47</v>
      </c>
    </row>
    <row r="36" spans="1:5" ht="12.75">
      <c r="A36" s="36" t="s">
        <v>51</v>
      </c>
      <c r="E36" s="37" t="s">
        <v>367</v>
      </c>
    </row>
    <row r="37" spans="1:5" ht="293.25">
      <c r="A37" t="s">
        <v>53</v>
      </c>
      <c r="E37" s="35" t="s">
        <v>361</v>
      </c>
    </row>
    <row r="38" spans="1:16" ht="12.75">
      <c r="A38" s="24" t="s">
        <v>45</v>
      </c>
      <c r="B38" s="28" t="s">
        <v>40</v>
      </c>
      <c r="C38" s="28" t="s">
        <v>368</v>
      </c>
      <c r="D38" s="24" t="s">
        <v>47</v>
      </c>
      <c r="E38" s="29" t="s">
        <v>369</v>
      </c>
      <c r="F38" s="30" t="s">
        <v>49</v>
      </c>
      <c r="G38" s="31">
        <v>118.5</v>
      </c>
      <c r="H38" s="32">
        <v>0</v>
      </c>
      <c r="I38" s="33">
        <f>ROUND(ROUND(H38,2)*ROUND(G38,3),2)</f>
        <v>0</v>
      </c>
      <c r="O38">
        <f>(I38*21)/100</f>
        <v>0</v>
      </c>
      <c r="P38" t="s">
        <v>23</v>
      </c>
    </row>
    <row r="39" spans="1:5" ht="12.75">
      <c r="A39" s="34" t="s">
        <v>50</v>
      </c>
      <c r="E39" s="35" t="s">
        <v>47</v>
      </c>
    </row>
    <row r="40" spans="1:5" ht="12.75">
      <c r="A40" s="36" t="s">
        <v>51</v>
      </c>
      <c r="E40" s="37" t="s">
        <v>370</v>
      </c>
    </row>
    <row r="41" spans="1:5" ht="293.25">
      <c r="A41" t="s">
        <v>53</v>
      </c>
      <c r="E41" s="35" t="s">
        <v>361</v>
      </c>
    </row>
    <row r="42" spans="1:16" ht="12.75">
      <c r="A42" s="24" t="s">
        <v>45</v>
      </c>
      <c r="B42" s="28" t="s">
        <v>147</v>
      </c>
      <c r="C42" s="28" t="s">
        <v>371</v>
      </c>
      <c r="D42" s="24" t="s">
        <v>47</v>
      </c>
      <c r="E42" s="29" t="s">
        <v>232</v>
      </c>
      <c r="F42" s="30" t="s">
        <v>49</v>
      </c>
      <c r="G42" s="31">
        <v>124.284</v>
      </c>
      <c r="H42" s="32">
        <v>0</v>
      </c>
      <c r="I42" s="33">
        <f>ROUND(ROUND(H42,2)*ROUND(G42,3),2)</f>
        <v>0</v>
      </c>
      <c r="O42">
        <f>(I42*21)/100</f>
        <v>0</v>
      </c>
      <c r="P42" t="s">
        <v>23</v>
      </c>
    </row>
    <row r="43" spans="1:5" ht="12.75">
      <c r="A43" s="34" t="s">
        <v>50</v>
      </c>
      <c r="E43" s="35" t="s">
        <v>47</v>
      </c>
    </row>
    <row r="44" spans="1:5" ht="38.25">
      <c r="A44" s="36" t="s">
        <v>51</v>
      </c>
      <c r="E44" s="37" t="s">
        <v>372</v>
      </c>
    </row>
    <row r="45" spans="1:5" ht="229.5">
      <c r="A45" t="s">
        <v>53</v>
      </c>
      <c r="E45" s="35" t="s">
        <v>234</v>
      </c>
    </row>
    <row r="46" spans="1:16" ht="12.75">
      <c r="A46" s="24" t="s">
        <v>45</v>
      </c>
      <c r="B46" s="28" t="s">
        <v>153</v>
      </c>
      <c r="C46" s="28" t="s">
        <v>373</v>
      </c>
      <c r="D46" s="24" t="s">
        <v>47</v>
      </c>
      <c r="E46" s="29" t="s">
        <v>374</v>
      </c>
      <c r="F46" s="30" t="s">
        <v>49</v>
      </c>
      <c r="G46" s="31">
        <v>19.75</v>
      </c>
      <c r="H46" s="32">
        <v>0</v>
      </c>
      <c r="I46" s="33">
        <f>ROUND(ROUND(H46,2)*ROUND(G46,3),2)</f>
        <v>0</v>
      </c>
      <c r="O46">
        <f>(I46*21)/100</f>
        <v>0</v>
      </c>
      <c r="P46" t="s">
        <v>23</v>
      </c>
    </row>
    <row r="47" spans="1:5" ht="12.75">
      <c r="A47" s="34" t="s">
        <v>50</v>
      </c>
      <c r="E47" s="35" t="s">
        <v>47</v>
      </c>
    </row>
    <row r="48" spans="1:5" ht="12.75">
      <c r="A48" s="36" t="s">
        <v>51</v>
      </c>
      <c r="E48" s="37" t="s">
        <v>356</v>
      </c>
    </row>
    <row r="49" spans="1:5" ht="38.25">
      <c r="A49" t="s">
        <v>53</v>
      </c>
      <c r="E49" s="35" t="s">
        <v>137</v>
      </c>
    </row>
    <row r="50" spans="1:18" ht="12.75" customHeight="1">
      <c r="A50" s="12" t="s">
        <v>43</v>
      </c>
      <c r="B50" s="12"/>
      <c r="C50" s="39" t="s">
        <v>23</v>
      </c>
      <c r="D50" s="12"/>
      <c r="E50" s="26" t="s">
        <v>146</v>
      </c>
      <c r="F50" s="12"/>
      <c r="G50" s="12"/>
      <c r="H50" s="12"/>
      <c r="I50" s="40">
        <f>0+Q50</f>
        <v>0</v>
      </c>
      <c r="O50">
        <f>0+R50</f>
        <v>0</v>
      </c>
      <c r="Q50">
        <f>0+I51+I55</f>
        <v>0</v>
      </c>
      <c r="R50">
        <f>0+O51+O55</f>
        <v>0</v>
      </c>
    </row>
    <row r="51" spans="1:16" ht="12.75">
      <c r="A51" s="24" t="s">
        <v>45</v>
      </c>
      <c r="B51" s="28" t="s">
        <v>33</v>
      </c>
      <c r="C51" s="28" t="s">
        <v>375</v>
      </c>
      <c r="D51" s="24" t="s">
        <v>47</v>
      </c>
      <c r="E51" s="29" t="s">
        <v>376</v>
      </c>
      <c r="F51" s="30" t="s">
        <v>49</v>
      </c>
      <c r="G51" s="31">
        <v>3.6</v>
      </c>
      <c r="H51" s="32">
        <v>0</v>
      </c>
      <c r="I51" s="33">
        <f>ROUND(ROUND(H51,2)*ROUND(G51,3),2)</f>
        <v>0</v>
      </c>
      <c r="O51">
        <f>(I51*21)/100</f>
        <v>0</v>
      </c>
      <c r="P51" t="s">
        <v>23</v>
      </c>
    </row>
    <row r="52" spans="1:5" ht="12.75">
      <c r="A52" s="34" t="s">
        <v>50</v>
      </c>
      <c r="E52" s="35" t="s">
        <v>377</v>
      </c>
    </row>
    <row r="53" spans="1:5" ht="25.5">
      <c r="A53" s="36" t="s">
        <v>51</v>
      </c>
      <c r="E53" s="37" t="s">
        <v>378</v>
      </c>
    </row>
    <row r="54" spans="1:5" ht="318.75">
      <c r="A54" t="s">
        <v>53</v>
      </c>
      <c r="E54" s="35" t="s">
        <v>246</v>
      </c>
    </row>
    <row r="55" spans="1:16" ht="12.75">
      <c r="A55" s="24" t="s">
        <v>45</v>
      </c>
      <c r="B55" s="28" t="s">
        <v>35</v>
      </c>
      <c r="C55" s="28" t="s">
        <v>379</v>
      </c>
      <c r="D55" s="24" t="s">
        <v>47</v>
      </c>
      <c r="E55" s="29" t="s">
        <v>380</v>
      </c>
      <c r="F55" s="30" t="s">
        <v>49</v>
      </c>
      <c r="G55" s="31">
        <v>0.15</v>
      </c>
      <c r="H55" s="32">
        <v>0</v>
      </c>
      <c r="I55" s="33">
        <f>ROUND(ROUND(H55,2)*ROUND(G55,3),2)</f>
        <v>0</v>
      </c>
      <c r="O55">
        <f>(I55*21)/100</f>
        <v>0</v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12.75">
      <c r="A57" s="36" t="s">
        <v>51</v>
      </c>
      <c r="E57" s="37" t="s">
        <v>381</v>
      </c>
    </row>
    <row r="58" spans="1:5" ht="318.75">
      <c r="A58" t="s">
        <v>53</v>
      </c>
      <c r="E58" s="35" t="s">
        <v>246</v>
      </c>
    </row>
    <row r="59" spans="1:18" ht="12.75" customHeight="1">
      <c r="A59" s="12" t="s">
        <v>43</v>
      </c>
      <c r="B59" s="12"/>
      <c r="C59" s="39" t="s">
        <v>33</v>
      </c>
      <c r="D59" s="12"/>
      <c r="E59" s="26" t="s">
        <v>268</v>
      </c>
      <c r="F59" s="12"/>
      <c r="G59" s="12"/>
      <c r="H59" s="12"/>
      <c r="I59" s="40">
        <f>0+Q59</f>
        <v>0</v>
      </c>
      <c r="O59">
        <f>0+R59</f>
        <v>0</v>
      </c>
      <c r="Q59">
        <f>0+I60</f>
        <v>0</v>
      </c>
      <c r="R59">
        <f>0+O60</f>
        <v>0</v>
      </c>
    </row>
    <row r="60" spans="1:16" ht="12.75">
      <c r="A60" s="24" t="s">
        <v>45</v>
      </c>
      <c r="B60" s="28" t="s">
        <v>77</v>
      </c>
      <c r="C60" s="28" t="s">
        <v>382</v>
      </c>
      <c r="D60" s="24" t="s">
        <v>47</v>
      </c>
      <c r="E60" s="29" t="s">
        <v>383</v>
      </c>
      <c r="F60" s="30" t="s">
        <v>49</v>
      </c>
      <c r="G60" s="31">
        <v>39.3</v>
      </c>
      <c r="H60" s="32">
        <v>0</v>
      </c>
      <c r="I60" s="33">
        <f>ROUND(ROUND(H60,2)*ROUND(G60,3),2)</f>
        <v>0</v>
      </c>
      <c r="O60">
        <f>(I60*21)/100</f>
        <v>0</v>
      </c>
      <c r="P60" t="s">
        <v>23</v>
      </c>
    </row>
    <row r="61" spans="1:5" ht="12.75">
      <c r="A61" s="34" t="s">
        <v>50</v>
      </c>
      <c r="E61" s="35" t="s">
        <v>47</v>
      </c>
    </row>
    <row r="62" spans="1:5" ht="25.5">
      <c r="A62" s="36" t="s">
        <v>51</v>
      </c>
      <c r="E62" s="37" t="s">
        <v>384</v>
      </c>
    </row>
    <row r="63" spans="1:5" ht="38.25">
      <c r="A63" t="s">
        <v>53</v>
      </c>
      <c r="E63" s="35" t="s">
        <v>151</v>
      </c>
    </row>
    <row r="64" spans="1:18" ht="12.75" customHeight="1">
      <c r="A64" s="12" t="s">
        <v>43</v>
      </c>
      <c r="B64" s="12"/>
      <c r="C64" s="39" t="s">
        <v>91</v>
      </c>
      <c r="D64" s="12"/>
      <c r="E64" s="26" t="s">
        <v>311</v>
      </c>
      <c r="F64" s="12"/>
      <c r="G64" s="12"/>
      <c r="H64" s="12"/>
      <c r="I64" s="40">
        <f>0+Q64</f>
        <v>0</v>
      </c>
      <c r="O64">
        <f>0+R64</f>
        <v>0</v>
      </c>
      <c r="Q64">
        <f>0+I65+I69+I73+I77+I81+I85+I89+I93+I97+I101+I105</f>
        <v>0</v>
      </c>
      <c r="R64">
        <f>0+O65+O69+O73+O77+O81+O85+O89+O93+O97+O101+O105</f>
        <v>0</v>
      </c>
    </row>
    <row r="65" spans="1:16" ht="12.75">
      <c r="A65" s="24" t="s">
        <v>45</v>
      </c>
      <c r="B65" s="28" t="s">
        <v>97</v>
      </c>
      <c r="C65" s="28" t="s">
        <v>385</v>
      </c>
      <c r="D65" s="24" t="s">
        <v>47</v>
      </c>
      <c r="E65" s="29" t="s">
        <v>386</v>
      </c>
      <c r="F65" s="30" t="s">
        <v>94</v>
      </c>
      <c r="G65" s="31">
        <v>4</v>
      </c>
      <c r="H65" s="32">
        <v>0</v>
      </c>
      <c r="I65" s="33">
        <f>ROUND(ROUND(H65,2)*ROUND(G65,3),2)</f>
        <v>0</v>
      </c>
      <c r="O65">
        <f>(I65*21)/100</f>
        <v>0</v>
      </c>
      <c r="P65" t="s">
        <v>23</v>
      </c>
    </row>
    <row r="66" spans="1:5" ht="12.75">
      <c r="A66" s="34" t="s">
        <v>50</v>
      </c>
      <c r="E66" s="35" t="s">
        <v>47</v>
      </c>
    </row>
    <row r="67" spans="1:5" ht="12.75">
      <c r="A67" s="36" t="s">
        <v>51</v>
      </c>
      <c r="E67" s="37" t="s">
        <v>47</v>
      </c>
    </row>
    <row r="68" spans="1:5" ht="114.75">
      <c r="A68" t="s">
        <v>53</v>
      </c>
      <c r="E68" s="35" t="s">
        <v>387</v>
      </c>
    </row>
    <row r="69" spans="1:16" ht="12.75">
      <c r="A69" s="24" t="s">
        <v>45</v>
      </c>
      <c r="B69" s="28" t="s">
        <v>66</v>
      </c>
      <c r="C69" s="28" t="s">
        <v>388</v>
      </c>
      <c r="D69" s="24" t="s">
        <v>47</v>
      </c>
      <c r="E69" s="29" t="s">
        <v>389</v>
      </c>
      <c r="F69" s="30" t="s">
        <v>185</v>
      </c>
      <c r="G69" s="31">
        <v>450</v>
      </c>
      <c r="H69" s="32">
        <v>0</v>
      </c>
      <c r="I69" s="33">
        <f>ROUND(ROUND(H69,2)*ROUND(G69,3),2)</f>
        <v>0</v>
      </c>
      <c r="O69">
        <f>(I69*21)/100</f>
        <v>0</v>
      </c>
      <c r="P69" t="s">
        <v>23</v>
      </c>
    </row>
    <row r="70" spans="1:5" ht="12.75">
      <c r="A70" s="34" t="s">
        <v>50</v>
      </c>
      <c r="E70" s="35"/>
    </row>
    <row r="71" spans="1:5" ht="12.75">
      <c r="A71" s="36" t="s">
        <v>51</v>
      </c>
      <c r="E71" s="37" t="s">
        <v>47</v>
      </c>
    </row>
    <row r="72" spans="1:5" ht="102">
      <c r="A72" t="s">
        <v>53</v>
      </c>
      <c r="E72" s="35" t="s">
        <v>390</v>
      </c>
    </row>
    <row r="73" spans="1:16" ht="12.75">
      <c r="A73" s="24" t="s">
        <v>45</v>
      </c>
      <c r="B73" s="28" t="s">
        <v>55</v>
      </c>
      <c r="C73" s="28" t="s">
        <v>391</v>
      </c>
      <c r="D73" s="24" t="s">
        <v>47</v>
      </c>
      <c r="E73" s="29" t="s">
        <v>392</v>
      </c>
      <c r="F73" s="30" t="s">
        <v>185</v>
      </c>
      <c r="G73" s="31">
        <v>12</v>
      </c>
      <c r="H73" s="32">
        <v>0</v>
      </c>
      <c r="I73" s="33">
        <f>ROUND(ROUND(H73,2)*ROUND(G73,3),2)</f>
        <v>0</v>
      </c>
      <c r="O73">
        <f>(I73*21)/100</f>
        <v>0</v>
      </c>
      <c r="P73" t="s">
        <v>23</v>
      </c>
    </row>
    <row r="74" spans="1:5" ht="12.75">
      <c r="A74" s="34" t="s">
        <v>50</v>
      </c>
      <c r="E74" s="35" t="s">
        <v>421</v>
      </c>
    </row>
    <row r="75" spans="1:5" ht="12.75">
      <c r="A75" s="36" t="s">
        <v>51</v>
      </c>
      <c r="E75" s="37" t="s">
        <v>47</v>
      </c>
    </row>
    <row r="76" spans="1:5" ht="76.5">
      <c r="A76" t="s">
        <v>53</v>
      </c>
      <c r="E76" s="35" t="s">
        <v>393</v>
      </c>
    </row>
    <row r="77" spans="1:16" ht="12.75">
      <c r="A77" s="24" t="s">
        <v>45</v>
      </c>
      <c r="B77" s="28" t="s">
        <v>62</v>
      </c>
      <c r="C77" s="28" t="s">
        <v>394</v>
      </c>
      <c r="D77" s="24" t="s">
        <v>47</v>
      </c>
      <c r="E77" s="29" t="s">
        <v>395</v>
      </c>
      <c r="F77" s="30" t="s">
        <v>185</v>
      </c>
      <c r="G77" s="31">
        <v>412.65</v>
      </c>
      <c r="H77" s="32">
        <v>0</v>
      </c>
      <c r="I77" s="33">
        <f>ROUND(ROUND(H77,2)*ROUND(G77,3),2)</f>
        <v>0</v>
      </c>
      <c r="O77">
        <f>(I77*21)/100</f>
        <v>0</v>
      </c>
      <c r="P77" t="s">
        <v>23</v>
      </c>
    </row>
    <row r="78" spans="1:5" ht="12.75">
      <c r="A78" s="34" t="s">
        <v>50</v>
      </c>
      <c r="E78" s="35" t="s">
        <v>396</v>
      </c>
    </row>
    <row r="79" spans="1:5" ht="12.75">
      <c r="A79" s="36" t="s">
        <v>51</v>
      </c>
      <c r="E79" s="37" t="s">
        <v>47</v>
      </c>
    </row>
    <row r="80" spans="1:5" ht="140.25">
      <c r="A80" t="s">
        <v>53</v>
      </c>
      <c r="E80" s="35" t="s">
        <v>397</v>
      </c>
    </row>
    <row r="81" spans="1:16" ht="12.75">
      <c r="A81" s="24" t="s">
        <v>45</v>
      </c>
      <c r="B81" s="28" t="s">
        <v>177</v>
      </c>
      <c r="C81" s="28" t="s">
        <v>398</v>
      </c>
      <c r="D81" s="24" t="s">
        <v>47</v>
      </c>
      <c r="E81" s="29" t="s">
        <v>399</v>
      </c>
      <c r="F81" s="30" t="s">
        <v>185</v>
      </c>
      <c r="G81" s="31">
        <v>452</v>
      </c>
      <c r="H81" s="32">
        <v>0</v>
      </c>
      <c r="I81" s="33">
        <f>ROUND(ROUND(H81,2)*ROUND(G81,3),2)</f>
        <v>0</v>
      </c>
      <c r="O81">
        <f>(I81*21)/100</f>
        <v>0</v>
      </c>
      <c r="P81" t="s">
        <v>23</v>
      </c>
    </row>
    <row r="82" spans="1:5" ht="12.75">
      <c r="A82" s="34" t="s">
        <v>50</v>
      </c>
      <c r="E82" s="35" t="s">
        <v>47</v>
      </c>
    </row>
    <row r="83" spans="1:5" ht="12.75">
      <c r="A83" s="36" t="s">
        <v>51</v>
      </c>
      <c r="E83" s="37" t="s">
        <v>47</v>
      </c>
    </row>
    <row r="84" spans="1:5" ht="127.5">
      <c r="A84" t="s">
        <v>53</v>
      </c>
      <c r="E84" s="35" t="s">
        <v>400</v>
      </c>
    </row>
    <row r="85" spans="1:16" ht="25.5">
      <c r="A85" s="24" t="s">
        <v>45</v>
      </c>
      <c r="B85" s="28" t="s">
        <v>193</v>
      </c>
      <c r="C85" s="28" t="s">
        <v>401</v>
      </c>
      <c r="D85" s="24" t="s">
        <v>47</v>
      </c>
      <c r="E85" s="29" t="s">
        <v>402</v>
      </c>
      <c r="F85" s="30" t="s">
        <v>185</v>
      </c>
      <c r="G85" s="31">
        <v>480</v>
      </c>
      <c r="H85" s="32">
        <v>0</v>
      </c>
      <c r="I85" s="33">
        <f>ROUND(ROUND(H85,2)*ROUND(G85,3),2)</f>
        <v>0</v>
      </c>
      <c r="O85">
        <f>(I85*21)/100</f>
        <v>0</v>
      </c>
      <c r="P85" t="s">
        <v>23</v>
      </c>
    </row>
    <row r="86" spans="1:5" ht="12.75">
      <c r="A86" s="34" t="s">
        <v>50</v>
      </c>
      <c r="E86" s="35" t="s">
        <v>47</v>
      </c>
    </row>
    <row r="87" spans="1:5" ht="12.75">
      <c r="A87" s="36" t="s">
        <v>51</v>
      </c>
      <c r="E87" s="37" t="s">
        <v>47</v>
      </c>
    </row>
    <row r="88" spans="1:5" ht="89.25">
      <c r="A88" t="s">
        <v>53</v>
      </c>
      <c r="E88" s="35" t="s">
        <v>403</v>
      </c>
    </row>
    <row r="89" spans="1:16" ht="25.5">
      <c r="A89" s="24" t="s">
        <v>45</v>
      </c>
      <c r="B89" s="28" t="s">
        <v>182</v>
      </c>
      <c r="C89" s="28" t="s">
        <v>404</v>
      </c>
      <c r="D89" s="24" t="s">
        <v>47</v>
      </c>
      <c r="E89" s="29" t="s">
        <v>405</v>
      </c>
      <c r="F89" s="30" t="s">
        <v>94</v>
      </c>
      <c r="G89" s="31">
        <v>29</v>
      </c>
      <c r="H89" s="32">
        <v>0</v>
      </c>
      <c r="I89" s="33">
        <f>ROUND(ROUND(H89,2)*ROUND(G89,3),2)</f>
        <v>0</v>
      </c>
      <c r="O89">
        <f>(I89*21)/100</f>
        <v>0</v>
      </c>
      <c r="P89" t="s">
        <v>23</v>
      </c>
    </row>
    <row r="90" spans="1:5" ht="12.75">
      <c r="A90" s="34" t="s">
        <v>50</v>
      </c>
      <c r="E90" s="35" t="s">
        <v>406</v>
      </c>
    </row>
    <row r="91" spans="1:5" ht="12.75">
      <c r="A91" s="36" t="s">
        <v>51</v>
      </c>
      <c r="E91" s="37" t="s">
        <v>47</v>
      </c>
    </row>
    <row r="92" spans="1:5" ht="102">
      <c r="A92" t="s">
        <v>53</v>
      </c>
      <c r="E92" s="35" t="s">
        <v>407</v>
      </c>
    </row>
    <row r="93" spans="1:16" ht="12.75">
      <c r="A93" s="24" t="s">
        <v>45</v>
      </c>
      <c r="B93" s="28" t="s">
        <v>188</v>
      </c>
      <c r="C93" s="28" t="s">
        <v>408</v>
      </c>
      <c r="D93" s="24" t="s">
        <v>47</v>
      </c>
      <c r="E93" s="29" t="s">
        <v>409</v>
      </c>
      <c r="F93" s="30" t="s">
        <v>185</v>
      </c>
      <c r="G93" s="31">
        <v>450</v>
      </c>
      <c r="H93" s="32">
        <v>0</v>
      </c>
      <c r="I93" s="33">
        <f>ROUND(ROUND(H93,2)*ROUND(G93,3),2)</f>
        <v>0</v>
      </c>
      <c r="O93">
        <f>(I93*21)/100</f>
        <v>0</v>
      </c>
      <c r="P93" t="s">
        <v>23</v>
      </c>
    </row>
    <row r="94" spans="1:5" ht="12.75">
      <c r="A94" s="34" t="s">
        <v>50</v>
      </c>
      <c r="E94" s="35" t="s">
        <v>47</v>
      </c>
    </row>
    <row r="95" spans="1:5" ht="12.75">
      <c r="A95" s="36" t="s">
        <v>51</v>
      </c>
      <c r="E95" s="37" t="s">
        <v>47</v>
      </c>
    </row>
    <row r="96" spans="1:5" ht="76.5">
      <c r="A96" t="s">
        <v>53</v>
      </c>
      <c r="E96" s="35" t="s">
        <v>410</v>
      </c>
    </row>
    <row r="97" spans="1:16" ht="12.75">
      <c r="A97" s="24" t="s">
        <v>45</v>
      </c>
      <c r="B97" s="28" t="s">
        <v>322</v>
      </c>
      <c r="C97" s="28" t="s">
        <v>411</v>
      </c>
      <c r="D97" s="24" t="s">
        <v>47</v>
      </c>
      <c r="E97" s="29" t="s">
        <v>412</v>
      </c>
      <c r="F97" s="30" t="s">
        <v>94</v>
      </c>
      <c r="G97" s="31">
        <v>12</v>
      </c>
      <c r="H97" s="32">
        <v>0</v>
      </c>
      <c r="I97" s="33">
        <f>ROUND(ROUND(H97,2)*ROUND(G97,3),2)</f>
        <v>0</v>
      </c>
      <c r="O97">
        <f>(I97*21)/100</f>
        <v>0</v>
      </c>
      <c r="P97" t="s">
        <v>23</v>
      </c>
    </row>
    <row r="98" spans="1:5" ht="25.5">
      <c r="A98" s="34" t="s">
        <v>50</v>
      </c>
      <c r="E98" s="35" t="s">
        <v>422</v>
      </c>
    </row>
    <row r="99" spans="1:5" ht="12.75">
      <c r="A99" s="36" t="s">
        <v>51</v>
      </c>
      <c r="E99" s="37" t="s">
        <v>47</v>
      </c>
    </row>
    <row r="100" spans="1:5" ht="114.75">
      <c r="A100" t="s">
        <v>53</v>
      </c>
      <c r="E100" s="35" t="s">
        <v>413</v>
      </c>
    </row>
    <row r="101" spans="1:16" ht="12.75">
      <c r="A101" s="24" t="s">
        <v>45</v>
      </c>
      <c r="B101" s="28" t="s">
        <v>327</v>
      </c>
      <c r="C101" s="28" t="s">
        <v>414</v>
      </c>
      <c r="D101" s="24" t="s">
        <v>47</v>
      </c>
      <c r="E101" s="29" t="s">
        <v>415</v>
      </c>
      <c r="F101" s="30" t="s">
        <v>94</v>
      </c>
      <c r="G101" s="31">
        <v>2</v>
      </c>
      <c r="H101" s="32">
        <v>0</v>
      </c>
      <c r="I101" s="33">
        <f>ROUND(ROUND(H101,2)*ROUND(G101,3),2)</f>
        <v>0</v>
      </c>
      <c r="O101">
        <f>(I101*21)/100</f>
        <v>0</v>
      </c>
      <c r="P101" t="s">
        <v>23</v>
      </c>
    </row>
    <row r="102" spans="1:5" ht="12.75">
      <c r="A102" s="34" t="s">
        <v>50</v>
      </c>
      <c r="E102" s="35" t="s">
        <v>416</v>
      </c>
    </row>
    <row r="103" spans="1:5" ht="12.75">
      <c r="A103" s="36" t="s">
        <v>51</v>
      </c>
      <c r="E103" s="37" t="s">
        <v>47</v>
      </c>
    </row>
    <row r="104" spans="1:5" ht="89.25">
      <c r="A104" t="s">
        <v>53</v>
      </c>
      <c r="E104" s="35" t="s">
        <v>417</v>
      </c>
    </row>
    <row r="105" spans="1:16" ht="12.75">
      <c r="A105" s="24" t="s">
        <v>45</v>
      </c>
      <c r="B105" s="28" t="s">
        <v>317</v>
      </c>
      <c r="C105" s="28" t="s">
        <v>418</v>
      </c>
      <c r="D105" s="24" t="s">
        <v>47</v>
      </c>
      <c r="E105" s="29" t="s">
        <v>419</v>
      </c>
      <c r="F105" s="30" t="s">
        <v>94</v>
      </c>
      <c r="G105" s="31">
        <v>12</v>
      </c>
      <c r="H105" s="32">
        <v>0</v>
      </c>
      <c r="I105" s="33">
        <f>ROUND(ROUND(H105,2)*ROUND(G105,3),2)</f>
        <v>0</v>
      </c>
      <c r="O105">
        <f>(I105*21)/100</f>
        <v>0</v>
      </c>
      <c r="P105" t="s">
        <v>23</v>
      </c>
    </row>
    <row r="106" spans="1:5" ht="12.75">
      <c r="A106" s="34" t="s">
        <v>50</v>
      </c>
      <c r="E106" s="35" t="s">
        <v>423</v>
      </c>
    </row>
    <row r="107" spans="1:5" ht="12.75">
      <c r="A107" s="36" t="s">
        <v>51</v>
      </c>
      <c r="E107" s="37" t="s">
        <v>47</v>
      </c>
    </row>
    <row r="108" spans="1:5" ht="89.25">
      <c r="A108" t="s">
        <v>53</v>
      </c>
      <c r="E108" s="35" t="s">
        <v>420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 Vaner</dc:creator>
  <cp:keywords/>
  <dc:description/>
  <cp:lastModifiedBy>kotyzak@gmail.com</cp:lastModifiedBy>
  <dcterms:created xsi:type="dcterms:W3CDTF">2023-01-05T11:25:06Z</dcterms:created>
  <dcterms:modified xsi:type="dcterms:W3CDTF">2023-01-05T11:37:36Z</dcterms:modified>
  <cp:category/>
  <cp:version/>
  <cp:contentType/>
  <cp:contentStatus/>
</cp:coreProperties>
</file>