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Kubát L\2022\Nový Bor - letní kino\"/>
    </mc:Choice>
  </mc:AlternateContent>
  <xr:revisionPtr revIDLastSave="0" documentId="8_{8A7E6708-D7C3-47A8-BBD9-CD3C6EB130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vba" sheetId="1" r:id="rId1"/>
    <sheet name="VzorPolozky" sheetId="10" state="hidden" r:id="rId2"/>
    <sheet name="01 2022059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2022059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2022059 Pol'!$A$1:$X$85</definedName>
    <definedName name="_xlnm.Print_Area" localSheetId="0">Stavba!$A$1:$J$58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75" i="12"/>
  <c r="BA73" i="12"/>
  <c r="BA37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G15" i="12"/>
  <c r="M15" i="12" s="1"/>
  <c r="M14" i="12" s="1"/>
  <c r="I15" i="12"/>
  <c r="I14" i="12" s="1"/>
  <c r="K15" i="12"/>
  <c r="K14" i="12" s="1"/>
  <c r="O15" i="12"/>
  <c r="O14" i="12" s="1"/>
  <c r="Q15" i="12"/>
  <c r="Q14" i="12" s="1"/>
  <c r="V15" i="12"/>
  <c r="V14" i="12" s="1"/>
  <c r="G19" i="12"/>
  <c r="I19" i="12"/>
  <c r="I18" i="12" s="1"/>
  <c r="K19" i="12"/>
  <c r="M19" i="12"/>
  <c r="O19" i="12"/>
  <c r="O18" i="12" s="1"/>
  <c r="Q19" i="12"/>
  <c r="V19" i="12"/>
  <c r="V18" i="12" s="1"/>
  <c r="G21" i="12"/>
  <c r="M21" i="12" s="1"/>
  <c r="I21" i="12"/>
  <c r="K21" i="12"/>
  <c r="O21" i="12"/>
  <c r="Q21" i="12"/>
  <c r="V21" i="12"/>
  <c r="G24" i="12"/>
  <c r="G18" i="12" s="1"/>
  <c r="I24" i="12"/>
  <c r="K24" i="12"/>
  <c r="O24" i="12"/>
  <c r="Q24" i="12"/>
  <c r="Q18" i="12" s="1"/>
  <c r="V24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4" i="12"/>
  <c r="M34" i="12" s="1"/>
  <c r="I34" i="12"/>
  <c r="K34" i="12"/>
  <c r="O34" i="12"/>
  <c r="Q34" i="12"/>
  <c r="V34" i="12"/>
  <c r="G36" i="12"/>
  <c r="M36" i="12" s="1"/>
  <c r="I36" i="12"/>
  <c r="K36" i="12"/>
  <c r="K18" i="12" s="1"/>
  <c r="O36" i="12"/>
  <c r="Q36" i="12"/>
  <c r="V36" i="12"/>
  <c r="G41" i="12"/>
  <c r="M41" i="12" s="1"/>
  <c r="M40" i="12" s="1"/>
  <c r="I41" i="12"/>
  <c r="K41" i="12"/>
  <c r="K40" i="12" s="1"/>
  <c r="O41" i="12"/>
  <c r="O40" i="12" s="1"/>
  <c r="Q41" i="12"/>
  <c r="Q40" i="12" s="1"/>
  <c r="V41" i="12"/>
  <c r="G44" i="12"/>
  <c r="G40" i="12" s="1"/>
  <c r="I44" i="12"/>
  <c r="K44" i="12"/>
  <c r="M44" i="12"/>
  <c r="O44" i="12"/>
  <c r="Q44" i="12"/>
  <c r="V44" i="12"/>
  <c r="G46" i="12"/>
  <c r="I46" i="12"/>
  <c r="I40" i="12" s="1"/>
  <c r="K46" i="12"/>
  <c r="M46" i="12"/>
  <c r="O46" i="12"/>
  <c r="Q46" i="12"/>
  <c r="V46" i="12"/>
  <c r="V40" i="12" s="1"/>
  <c r="K48" i="12"/>
  <c r="O48" i="12"/>
  <c r="Q48" i="12"/>
  <c r="G49" i="12"/>
  <c r="G48" i="12" s="1"/>
  <c r="I49" i="12"/>
  <c r="I48" i="12" s="1"/>
  <c r="K49" i="12"/>
  <c r="O49" i="12"/>
  <c r="Q49" i="12"/>
  <c r="V49" i="12"/>
  <c r="V48" i="12" s="1"/>
  <c r="I55" i="12"/>
  <c r="O55" i="12"/>
  <c r="G56" i="12"/>
  <c r="M56" i="12" s="1"/>
  <c r="M55" i="12" s="1"/>
  <c r="I56" i="12"/>
  <c r="K56" i="12"/>
  <c r="K55" i="12" s="1"/>
  <c r="O56" i="12"/>
  <c r="Q56" i="12"/>
  <c r="Q55" i="12" s="1"/>
  <c r="V56" i="12"/>
  <c r="G57" i="12"/>
  <c r="I57" i="12"/>
  <c r="K57" i="12"/>
  <c r="M57" i="12"/>
  <c r="O57" i="12"/>
  <c r="Q57" i="12"/>
  <c r="V57" i="12"/>
  <c r="V55" i="12" s="1"/>
  <c r="K59" i="12"/>
  <c r="O59" i="12"/>
  <c r="G60" i="12"/>
  <c r="G59" i="12" s="1"/>
  <c r="I60" i="12"/>
  <c r="K60" i="12"/>
  <c r="M60" i="12"/>
  <c r="M59" i="12" s="1"/>
  <c r="O60" i="12"/>
  <c r="Q60" i="12"/>
  <c r="Q59" i="12" s="1"/>
  <c r="V60" i="12"/>
  <c r="V59" i="12" s="1"/>
  <c r="G63" i="12"/>
  <c r="I63" i="12"/>
  <c r="I59" i="12" s="1"/>
  <c r="K63" i="12"/>
  <c r="M63" i="12"/>
  <c r="O63" i="12"/>
  <c r="Q63" i="12"/>
  <c r="V63" i="12"/>
  <c r="K64" i="12"/>
  <c r="O64" i="12"/>
  <c r="Q64" i="12"/>
  <c r="V64" i="12"/>
  <c r="G65" i="12"/>
  <c r="G64" i="12" s="1"/>
  <c r="I65" i="12"/>
  <c r="I64" i="12" s="1"/>
  <c r="K65" i="12"/>
  <c r="O65" i="12"/>
  <c r="Q65" i="12"/>
  <c r="V65" i="12"/>
  <c r="G71" i="12"/>
  <c r="I71" i="12"/>
  <c r="O71" i="12"/>
  <c r="V71" i="12"/>
  <c r="G72" i="12"/>
  <c r="M72" i="12" s="1"/>
  <c r="M71" i="12" s="1"/>
  <c r="I72" i="12"/>
  <c r="K72" i="12"/>
  <c r="K71" i="12" s="1"/>
  <c r="O72" i="12"/>
  <c r="Q72" i="12"/>
  <c r="Q71" i="12" s="1"/>
  <c r="V72" i="12"/>
  <c r="AE75" i="12"/>
  <c r="I20" i="1"/>
  <c r="I19" i="1"/>
  <c r="I18" i="1"/>
  <c r="I17" i="1"/>
  <c r="I16" i="1"/>
  <c r="I58" i="1"/>
  <c r="J57" i="1" s="1"/>
  <c r="F42" i="1"/>
  <c r="G23" i="1" s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J53" i="1" l="1"/>
  <c r="J50" i="1"/>
  <c r="J51" i="1"/>
  <c r="J55" i="1"/>
  <c r="J49" i="1"/>
  <c r="J54" i="1"/>
  <c r="J52" i="1"/>
  <c r="G26" i="1"/>
  <c r="A26" i="1"/>
  <c r="A23" i="1"/>
  <c r="G28" i="1"/>
  <c r="G55" i="12"/>
  <c r="M24" i="12"/>
  <c r="M18" i="12" s="1"/>
  <c r="AF75" i="12"/>
  <c r="M65" i="12"/>
  <c r="M64" i="12" s="1"/>
  <c r="M49" i="12"/>
  <c r="M48" i="12" s="1"/>
  <c r="I21" i="1"/>
  <c r="J56" i="1"/>
  <c r="I39" i="1"/>
  <c r="I42" i="1" s="1"/>
  <c r="J40" i="1" s="1"/>
  <c r="J58" i="1" l="1"/>
  <c r="G24" i="1"/>
  <c r="A27" i="1" s="1"/>
  <c r="A24" i="1"/>
  <c r="J41" i="1"/>
  <c r="J39" i="1"/>
  <c r="J42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B7A3CB25-DE58-463D-AA34-9BD182630A0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B729F9A-A13D-4697-BDE7-0D0F3D40DE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<sst xmlns="http://schemas.openxmlformats.org/spreadsheetml/2006/main" count="404" uniqueCount="198">
  <si>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</si>
  <si>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</si>
  <si>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</si>
  <si>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</si>
  <si>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</si>
  <si>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</si>
  <si>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</si>
  <si>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</si>
  <si>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</si>
  <si>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</si>
  <si>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</si>
  <si>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</si>
  <si>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</si>
  <si>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</si>
  <si>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</si>
  <si>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</si>
  <si>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</si>
  <si>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</si>
  <si>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</si>
  <si>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</si>
  <si>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</si>
  <si>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</si>
  <si>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</si>
  <si>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</si>
  <si>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</si>
  <si>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</si>
  <si>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</si>
  <si>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</si>
  <si>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</si>
  <si>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</si>
  <si>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</si>
  <si>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</si>
  <si>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</si>
  <si>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</si>
  <si>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</si>
  <si>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</si>
  <si>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</si>
  <si>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</si>
  <si>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</si>
  <si>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</si>
  <si>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</si>
  <si>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2022059</t>
  </si>
  <si>
    <t>Nový Bor</t>
  </si>
  <si>
    <t>01</t>
  </si>
  <si>
    <t>Oprava podia</t>
  </si>
  <si>
    <t>Objekt:</t>
  </si>
  <si>
    <t>Rozpočet:</t>
  </si>
  <si>
    <t>Nový Bor - letní kino</t>
  </si>
  <si>
    <t>Stavba</t>
  </si>
  <si>
    <t>Celkem za stavbu</t>
  </si>
  <si>
    <t>CZK</t>
  </si>
  <si>
    <t>Rekapitulace dílů</t>
  </si>
  <si>
    <t>Typ dílu</t>
  </si>
  <si>
    <t>43</t>
  </si>
  <si>
    <t>Schodiště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</si>
  <si>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</si>
  <si>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</si>
  <si>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</si>
  <si>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</si>
  <si>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</si>
  <si>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</si>
  <si>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</si>
  <si>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</si>
  <si>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</si>
  <si>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</si>
  <si>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</si>
  <si>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</si>
  <si>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</si>
  <si>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</si>
  <si>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</si>
  <si>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</si>
  <si>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</si>
  <si>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</si>
  <si>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</si>
  <si>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</si>
  <si>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</si>
  <si>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</si>
  <si>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</si>
  <si>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</si>
  <si>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</si>
  <si>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</si>
  <si>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</si>
  <si>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</si>
  <si>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</si>
  <si>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</si>
  <si>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</si>
  <si>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</si>
  <si>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</si>
  <si>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</si>
  <si>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</si>
  <si>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</si>
  <si>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</si>
  <si>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</si>
  <si>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</si>
  <si>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</si>
  <si>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</si>
  <si>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622491142R00</t>
  </si>
  <si>
    <t>Nátěr hydrofobní  2 x</t>
  </si>
  <si>
    <t>m2</t>
  </si>
  <si>
    <t>RTS 22/ I</t>
  </si>
  <si>
    <t>Práce</t>
  </si>
  <si>
    <t>POL1_</t>
  </si>
  <si>
    <t>2,5+3+3+2,5</t>
  </si>
  <si>
    <t>VV</t>
  </si>
  <si>
    <t>632477127R00</t>
  </si>
  <si>
    <t>Reprofilace schodiště polymercementovou maltou, tl. do 30 mm + penetrace</t>
  </si>
  <si>
    <t>včetně kontaktního nátěru</t>
  </si>
  <si>
    <t>POP</t>
  </si>
  <si>
    <t>622904112R00</t>
  </si>
  <si>
    <t xml:space="preserve">Očištění tlakovou vodou </t>
  </si>
  <si>
    <t>plocha : 152</t>
  </si>
  <si>
    <t>schody : 2,5+3+3+2,5</t>
  </si>
  <si>
    <t>631317110R00</t>
  </si>
  <si>
    <t>Řezání dilatační spáry hl. 0-100 mm, beton prostý</t>
  </si>
  <si>
    <t>m</t>
  </si>
  <si>
    <t>9,5*2</t>
  </si>
  <si>
    <t>631319175R00</t>
  </si>
  <si>
    <t>Příplatek za stržení povrchu mazaniny tl. 24 cm</t>
  </si>
  <si>
    <t>m3</t>
  </si>
  <si>
    <t>Položka je určena za stržení povrchu spodní vrstvy mazaniny latí před vložením výztuže nebo pletiva.</t>
  </si>
  <si>
    <t>plocha : 152*0,18</t>
  </si>
  <si>
    <t>631315711RT6</t>
  </si>
  <si>
    <t>Mazanina betonová tl. 12 - 24 cm C 25/30 s polypropylénovými vlákny 0,6 kg/m3</t>
  </si>
  <si>
    <t>631351101R00</t>
  </si>
  <si>
    <t>Bednění stěn, rýh a otvorů v podlahách - zřízení</t>
  </si>
  <si>
    <t>(2,965+2,475+6,005+7,19+5,16+2,405)*0,25</t>
  </si>
  <si>
    <t>631351102R00</t>
  </si>
  <si>
    <t>Bednění stěn, rýh a otvorů v podlahách -odstranění</t>
  </si>
  <si>
    <t>631361821R00</t>
  </si>
  <si>
    <t>Výztuž mazanin z betonářské oceli 10 505(R)</t>
  </si>
  <si>
    <t>t</t>
  </si>
  <si>
    <t xml:space="preserve">kraj desky : </t>
  </si>
  <si>
    <t>U tvar : (2,965+2,475+6,005+7,19+5,16+2,405)*3,2*1,1*0,00617</t>
  </si>
  <si>
    <t>pruty : (2,965+2,475+6,005+7,19+5,16+2,405)*5*1,1*0,000617</t>
  </si>
  <si>
    <t>631361921RT9</t>
  </si>
  <si>
    <t>Výztuž mazanin svařovanou sítí průměr drátu  8,0, oka 150/150 mm KY80</t>
  </si>
  <si>
    <t>plocha : 152*0,00536*1,3</t>
  </si>
  <si>
    <t>631571003R00</t>
  </si>
  <si>
    <t>Násyp ze štěrkopísku 0 - 32,  zpevňující</t>
  </si>
  <si>
    <t>Položka je určena pro násyp pod podlahy, mazaniny a dlažby, vodorovný nebo ve spádu, s udusáním a urovnáním povrchu.</t>
  </si>
  <si>
    <t xml:space="preserve">průměrná tl. 60 mm : </t>
  </si>
  <si>
    <t>152*0,06</t>
  </si>
  <si>
    <t>568111111R00</t>
  </si>
  <si>
    <t>Zřízení vrstvy z geotextilie skl.do 1:5, š.do 3 m</t>
  </si>
  <si>
    <t xml:space="preserve">slouží jako ochrana betonu - překrytí povrchu : </t>
  </si>
  <si>
    <t>919741111R00</t>
  </si>
  <si>
    <t>Ošetření cementobetonové plochy vodou</t>
  </si>
  <si>
    <t>předpoklad 6x : 152*6</t>
  </si>
  <si>
    <t>69366074R</t>
  </si>
  <si>
    <t>Geotextílie 63-ÚVstab 63/20ÚV 200 g/m2 do š. 8,8 m</t>
  </si>
  <si>
    <t>SPCM</t>
  </si>
  <si>
    <t>Specifikace</t>
  </si>
  <si>
    <t>POL3_</t>
  </si>
  <si>
    <t>152*1,15</t>
  </si>
  <si>
    <t>931627</t>
  </si>
  <si>
    <t>Úprava dilatační spáry - vyplnit trvale pružným tmelem/epoxidem</t>
  </si>
  <si>
    <t xml:space="preserve">m     </t>
  </si>
  <si>
    <t>Vlastní</t>
  </si>
  <si>
    <t>Indiv</t>
  </si>
  <si>
    <t>Včetně očistění ploch spár před úpravou a očistění okolí spáry po úpravě.</t>
  </si>
  <si>
    <t>řezaná : 9,5*2</t>
  </si>
  <si>
    <t xml:space="preserve">podél stěn : </t>
  </si>
  <si>
    <t>1,565+1,15+1,565+5,885+3,84+4,15+1,25+1,605</t>
  </si>
  <si>
    <t>1,6+1,185+1,94+1,3+0,52+4,17+1,415</t>
  </si>
  <si>
    <t>95.01</t>
  </si>
  <si>
    <t>Prověření funkčnosti šachty</t>
  </si>
  <si>
    <t>soubor</t>
  </si>
  <si>
    <t>95.02</t>
  </si>
  <si>
    <t>Ostatní stavební a přípomocné práce, vč. materiálu</t>
  </si>
  <si>
    <t xml:space="preserve">hod   </t>
  </si>
  <si>
    <t>čerpání na základě zápisu TDS</t>
  </si>
  <si>
    <t>999281148R00</t>
  </si>
  <si>
    <t>Přesun hmot pro opravy a údržbu do v. 12 m,nošením</t>
  </si>
  <si>
    <t>celkem : 88,51452</t>
  </si>
  <si>
    <t>beton : -2,5256*27,36</t>
  </si>
  <si>
    <t>080165100200R</t>
  </si>
  <si>
    <t xml:space="preserve">Čerpadlo betonářské </t>
  </si>
  <si>
    <t>Sh</t>
  </si>
  <si>
    <t>STROJ</t>
  </si>
  <si>
    <t>Stroj</t>
  </si>
  <si>
    <t>POL6_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</si>
  <si>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</si>
  <si>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</si>
  <si>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</si>
  <si>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</si>
  <si>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</si>
  <si>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</si>
  <si>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- mobilní buňky</t>
  </si>
  <si>
    <t>- oplocení</t>
  </si>
  <si>
    <t>- mobilní WC</t>
  </si>
  <si>
    <t>- napojovací místa energií vč. měření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</si>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</sst>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1" t="s">
        <v>24</v>
      </c>
      <c r="C2" s="112"/>
      <c r="D2" s="113" t="s">
        <v>41</v>
      </c>
      <c r="E2" s="114" t="s">
        <v>47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5">
      <c r="A4" s="110">
        <v>3332</v>
      </c>
      <c r="B4" s="122" t="s">
        <v>46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5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5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SUMIF(F49:F57,A16,I49:I57)+SUMIF(F49:F57,"PSU",I49:I57)</f>
        <v>0</v>
      </c>
      <c r="J16" s="84"/>
    </row>
    <row r="17" spans="1:10" ht="23.25" customHeight="1" x14ac:dyDescent="0.25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SUMIF(F49:F57,A17,I49:I57)</f>
        <v>0</v>
      </c>
      <c r="J17" s="84"/>
    </row>
    <row r="18" spans="1:10" ht="23.25" customHeight="1" x14ac:dyDescent="0.25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SUMIF(F49:F57,A18,I49:I57)</f>
        <v>0</v>
      </c>
      <c r="J18" s="84"/>
    </row>
    <row r="19" spans="1:10" ht="23.25" customHeight="1" x14ac:dyDescent="0.25">
      <c r="A19" s="195" t="s">
        <v>67</v>
      </c>
      <c r="B19" s="38" t="s">
        <v>29</v>
      </c>
      <c r="C19" s="62"/>
      <c r="D19" s="63"/>
      <c r="E19" s="82"/>
      <c r="F19" s="83"/>
      <c r="G19" s="82"/>
      <c r="H19" s="83"/>
      <c r="I19" s="82">
        <f>SUMIF(F49:F57,A19,I49:I57)</f>
        <v>0</v>
      </c>
      <c r="J19" s="84"/>
    </row>
    <row r="20" spans="1:10" ht="23.25" customHeight="1" x14ac:dyDescent="0.25">
      <c r="A20" s="195" t="s">
        <v>68</v>
      </c>
      <c r="B20" s="38" t="s">
        <v>30</v>
      </c>
      <c r="C20" s="62"/>
      <c r="D20" s="63"/>
      <c r="E20" s="82"/>
      <c r="F20" s="83"/>
      <c r="G20" s="82"/>
      <c r="H20" s="83"/>
      <c r="I20" s="82">
        <f>SUMIF(F49:F57,A20,I49:I57)</f>
        <v>0</v>
      </c>
      <c r="J20" s="84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5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48</v>
      </c>
      <c r="C39" s="147"/>
      <c r="D39" s="147"/>
      <c r="E39" s="147"/>
      <c r="F39" s="148">
        <f>'01 2022059 Pol'!AE75</f>
        <v>0</v>
      </c>
      <c r="G39" s="149">
        <f>'01 2022059 Pol'!AF75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5">
      <c r="A40" s="136">
        <v>2</v>
      </c>
      <c r="B40" s="152" t="s">
        <v>43</v>
      </c>
      <c r="C40" s="153" t="s">
        <v>44</v>
      </c>
      <c r="D40" s="153"/>
      <c r="E40" s="153"/>
      <c r="F40" s="154">
        <f>'01 2022059 Pol'!AE75</f>
        <v>0</v>
      </c>
      <c r="G40" s="155">
        <f>'01 2022059 Pol'!AF75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5">
      <c r="A41" s="136">
        <v>3</v>
      </c>
      <c r="B41" s="157" t="s">
        <v>41</v>
      </c>
      <c r="C41" s="147" t="s">
        <v>42</v>
      </c>
      <c r="D41" s="147"/>
      <c r="E41" s="147"/>
      <c r="F41" s="158">
        <f>'01 2022059 Pol'!AE75</f>
        <v>0</v>
      </c>
      <c r="G41" s="150">
        <f>'01 2022059 Pol'!AF75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5">
      <c r="A42" s="136"/>
      <c r="B42" s="159" t="s">
        <v>49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6" x14ac:dyDescent="0.3">
      <c r="B46" s="175" t="s">
        <v>51</v>
      </c>
    </row>
    <row r="48" spans="1:10" ht="25.5" customHeight="1" x14ac:dyDescent="0.25">
      <c r="A48" s="177"/>
      <c r="B48" s="180" t="s">
        <v>18</v>
      </c>
      <c r="C48" s="180" t="s">
        <v>6</v>
      </c>
      <c r="D48" s="181"/>
      <c r="E48" s="181"/>
      <c r="F48" s="182" t="s">
        <v>52</v>
      </c>
      <c r="G48" s="182"/>
      <c r="H48" s="182"/>
      <c r="I48" s="182" t="s">
        <v>31</v>
      </c>
      <c r="J48" s="182" t="s">
        <v>0</v>
      </c>
    </row>
    <row r="49" spans="1:10" ht="36.75" customHeight="1" x14ac:dyDescent="0.25">
      <c r="A49" s="178"/>
      <c r="B49" s="183" t="s">
        <v>53</v>
      </c>
      <c r="C49" s="184" t="s">
        <v>54</v>
      </c>
      <c r="D49" s="185"/>
      <c r="E49" s="185"/>
      <c r="F49" s="191" t="s">
        <v>26</v>
      </c>
      <c r="G49" s="192"/>
      <c r="H49" s="192"/>
      <c r="I49" s="192">
        <f>'01 2022059 Pol'!G8</f>
        <v>0</v>
      </c>
      <c r="J49" s="189" t="str">
        <f>IF(I58=0,"",I49/I58*100)</f>
        <v/>
      </c>
    </row>
    <row r="50" spans="1:10" ht="36.75" customHeight="1" x14ac:dyDescent="0.25">
      <c r="A50" s="178"/>
      <c r="B50" s="183" t="s">
        <v>55</v>
      </c>
      <c r="C50" s="184" t="s">
        <v>56</v>
      </c>
      <c r="D50" s="185"/>
      <c r="E50" s="185"/>
      <c r="F50" s="191" t="s">
        <v>26</v>
      </c>
      <c r="G50" s="192"/>
      <c r="H50" s="192"/>
      <c r="I50" s="192">
        <f>'01 2022059 Pol'!G14</f>
        <v>0</v>
      </c>
      <c r="J50" s="189" t="str">
        <f>IF(I58=0,"",I50/I58*100)</f>
        <v/>
      </c>
    </row>
    <row r="51" spans="1:10" ht="36.75" customHeight="1" x14ac:dyDescent="0.25">
      <c r="A51" s="178"/>
      <c r="B51" s="183" t="s">
        <v>57</v>
      </c>
      <c r="C51" s="184" t="s">
        <v>58</v>
      </c>
      <c r="D51" s="185"/>
      <c r="E51" s="185"/>
      <c r="F51" s="191" t="s">
        <v>26</v>
      </c>
      <c r="G51" s="192"/>
      <c r="H51" s="192"/>
      <c r="I51" s="192">
        <f>'01 2022059 Pol'!G18</f>
        <v>0</v>
      </c>
      <c r="J51" s="189" t="str">
        <f>IF(I58=0,"",I51/I58*100)</f>
        <v/>
      </c>
    </row>
    <row r="52" spans="1:10" ht="36.75" customHeight="1" x14ac:dyDescent="0.25">
      <c r="A52" s="178"/>
      <c r="B52" s="183" t="s">
        <v>59</v>
      </c>
      <c r="C52" s="184" t="s">
        <v>60</v>
      </c>
      <c r="D52" s="185"/>
      <c r="E52" s="185"/>
      <c r="F52" s="191" t="s">
        <v>26</v>
      </c>
      <c r="G52" s="192"/>
      <c r="H52" s="192"/>
      <c r="I52" s="192">
        <f>'01 2022059 Pol'!G40</f>
        <v>0</v>
      </c>
      <c r="J52" s="189" t="str">
        <f>IF(I58=0,"",I52/I58*100)</f>
        <v/>
      </c>
    </row>
    <row r="53" spans="1:10" ht="36.75" customHeight="1" x14ac:dyDescent="0.25">
      <c r="A53" s="178"/>
      <c r="B53" s="183" t="s">
        <v>61</v>
      </c>
      <c r="C53" s="184" t="s">
        <v>62</v>
      </c>
      <c r="D53" s="185"/>
      <c r="E53" s="185"/>
      <c r="F53" s="191" t="s">
        <v>26</v>
      </c>
      <c r="G53" s="192"/>
      <c r="H53" s="192"/>
      <c r="I53" s="192">
        <f>'01 2022059 Pol'!G48</f>
        <v>0</v>
      </c>
      <c r="J53" s="189" t="str">
        <f>IF(I58=0,"",I53/I58*100)</f>
        <v/>
      </c>
    </row>
    <row r="54" spans="1:10" ht="36.75" customHeight="1" x14ac:dyDescent="0.25">
      <c r="A54" s="178"/>
      <c r="B54" s="183" t="s">
        <v>63</v>
      </c>
      <c r="C54" s="184" t="s">
        <v>64</v>
      </c>
      <c r="D54" s="185"/>
      <c r="E54" s="185"/>
      <c r="F54" s="191" t="s">
        <v>26</v>
      </c>
      <c r="G54" s="192"/>
      <c r="H54" s="192"/>
      <c r="I54" s="192">
        <f>'01 2022059 Pol'!G55</f>
        <v>0</v>
      </c>
      <c r="J54" s="189" t="str">
        <f>IF(I58=0,"",I54/I58*100)</f>
        <v/>
      </c>
    </row>
    <row r="55" spans="1:10" ht="36.75" customHeight="1" x14ac:dyDescent="0.25">
      <c r="A55" s="178"/>
      <c r="B55" s="183" t="s">
        <v>65</v>
      </c>
      <c r="C55" s="184" t="s">
        <v>66</v>
      </c>
      <c r="D55" s="185"/>
      <c r="E55" s="185"/>
      <c r="F55" s="191" t="s">
        <v>26</v>
      </c>
      <c r="G55" s="192"/>
      <c r="H55" s="192"/>
      <c r="I55" s="192">
        <f>'01 2022059 Pol'!G59</f>
        <v>0</v>
      </c>
      <c r="J55" s="189" t="str">
        <f>IF(I58=0,"",I55/I58*100)</f>
        <v/>
      </c>
    </row>
    <row r="56" spans="1:10" ht="36.75" customHeight="1" x14ac:dyDescent="0.25">
      <c r="A56" s="178"/>
      <c r="B56" s="183" t="s">
        <v>67</v>
      </c>
      <c r="C56" s="184" t="s">
        <v>29</v>
      </c>
      <c r="D56" s="185"/>
      <c r="E56" s="185"/>
      <c r="F56" s="191" t="s">
        <v>67</v>
      </c>
      <c r="G56" s="192"/>
      <c r="H56" s="192"/>
      <c r="I56" s="192">
        <f>'01 2022059 Pol'!G64</f>
        <v>0</v>
      </c>
      <c r="J56" s="189" t="str">
        <f>IF(I58=0,"",I56/I58*100)</f>
        <v/>
      </c>
    </row>
    <row r="57" spans="1:10" ht="36.75" customHeight="1" x14ac:dyDescent="0.25">
      <c r="A57" s="178"/>
      <c r="B57" s="183" t="s">
        <v>68</v>
      </c>
      <c r="C57" s="184" t="s">
        <v>30</v>
      </c>
      <c r="D57" s="185"/>
      <c r="E57" s="185"/>
      <c r="F57" s="191" t="s">
        <v>68</v>
      </c>
      <c r="G57" s="192"/>
      <c r="H57" s="192"/>
      <c r="I57" s="192">
        <f>'01 2022059 Pol'!G71</f>
        <v>0</v>
      </c>
      <c r="J57" s="189" t="str">
        <f>IF(I58=0,"",I57/I58*100)</f>
        <v/>
      </c>
    </row>
    <row r="58" spans="1:10" ht="25.5" customHeight="1" x14ac:dyDescent="0.25">
      <c r="A58" s="179"/>
      <c r="B58" s="186" t="s">
        <v>1</v>
      </c>
      <c r="C58" s="187"/>
      <c r="D58" s="188"/>
      <c r="E58" s="188"/>
      <c r="F58" s="193"/>
      <c r="G58" s="194"/>
      <c r="H58" s="194"/>
      <c r="I58" s="194">
        <f>SUM(I49:I57)</f>
        <v>0</v>
      </c>
      <c r="J58" s="190">
        <f>SUM(J49:J57)</f>
        <v>0</v>
      </c>
    </row>
    <row r="59" spans="1:10" x14ac:dyDescent="0.25">
      <c r="F59" s="134"/>
      <c r="G59" s="134"/>
      <c r="H59" s="134"/>
      <c r="I59" s="134"/>
      <c r="J59" s="135"/>
    </row>
    <row r="60" spans="1:10" x14ac:dyDescent="0.25">
      <c r="F60" s="134"/>
      <c r="G60" s="134"/>
      <c r="H60" s="134"/>
      <c r="I60" s="134"/>
      <c r="J60" s="135"/>
    </row>
    <row r="61" spans="1:10" x14ac:dyDescent="0.25">
      <c r="F61" s="134"/>
      <c r="G61" s="134"/>
      <c r="H61" s="134"/>
      <c r="I61" s="134"/>
      <c r="J61" s="135"/>
    </row>
  </sheetData>
  <sheetProtection algorithmName="SHA-512" hashValue="/J4J+GxTH8Z3DYtHboaJdH67JApW25MzhnqZJGivYJ022dz003jAFJPw+UJSuBKEDaG+R9fTh0s8+vKuIOJxRQ==" saltValue="p7eobjQOFk2B78T5XAWnp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sheetProtection algorithmName="SHA-512" hashValue="AwKQJ8mVspGdDA76PWAFyekVdx5OgA9Vf+3WareeFAvaibIqg2B0Xw/7NZCknQGYO0UykR5KD8pw9Qv5yPg45g==" saltValue="hDr9hzaeAP/1vpgL5Cz0z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5793-9558-4434-9265-3880C46E076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6" customWidth="1"/>
    <col min="3" max="3" width="38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6" t="s">
        <v>7</v>
      </c>
      <c r="B1" s="196"/>
      <c r="C1" s="196"/>
      <c r="D1" s="196"/>
      <c r="E1" s="196"/>
      <c r="F1" s="196"/>
      <c r="G1" s="196"/>
      <c r="AG1" t="s">
        <v>69</v>
      </c>
    </row>
    <row r="2" spans="1:60" ht="25.05" customHeight="1" x14ac:dyDescent="0.25">
      <c r="A2" s="197" t="s">
        <v>8</v>
      </c>
      <c r="B2" s="49" t="s">
        <v>41</v>
      </c>
      <c r="C2" s="200" t="s">
        <v>47</v>
      </c>
      <c r="D2" s="198"/>
      <c r="E2" s="198"/>
      <c r="F2" s="198"/>
      <c r="G2" s="199"/>
      <c r="AG2" t="s">
        <v>70</v>
      </c>
    </row>
    <row r="3" spans="1:60" ht="25.05" customHeight="1" x14ac:dyDescent="0.25">
      <c r="A3" s="197" t="s">
        <v>9</v>
      </c>
      <c r="B3" s="49" t="s">
        <v>43</v>
      </c>
      <c r="C3" s="200" t="s">
        <v>44</v>
      </c>
      <c r="D3" s="198"/>
      <c r="E3" s="198"/>
      <c r="F3" s="198"/>
      <c r="G3" s="199"/>
      <c r="AC3" s="176" t="s">
        <v>70</v>
      </c>
      <c r="AG3" t="s">
        <v>71</v>
      </c>
    </row>
    <row r="4" spans="1:60" ht="25.05" customHeight="1" x14ac:dyDescent="0.25">
      <c r="A4" s="201" t="s">
        <v>10</v>
      </c>
      <c r="B4" s="202" t="s">
        <v>41</v>
      </c>
      <c r="C4" s="203" t="s">
        <v>42</v>
      </c>
      <c r="D4" s="204"/>
      <c r="E4" s="204"/>
      <c r="F4" s="204"/>
      <c r="G4" s="205"/>
      <c r="AG4" t="s">
        <v>72</v>
      </c>
    </row>
    <row r="5" spans="1:60" x14ac:dyDescent="0.25">
      <c r="D5" s="10"/>
    </row>
    <row r="6" spans="1:60" ht="39.6" x14ac:dyDescent="0.25">
      <c r="A6" s="207" t="s">
        <v>73</v>
      </c>
      <c r="B6" s="209" t="s">
        <v>74</v>
      </c>
      <c r="C6" s="209" t="s">
        <v>75</v>
      </c>
      <c r="D6" s="208" t="s">
        <v>76</v>
      </c>
      <c r="E6" s="207" t="s">
        <v>77</v>
      </c>
      <c r="F6" s="206" t="s">
        <v>78</v>
      </c>
      <c r="G6" s="207" t="s">
        <v>31</v>
      </c>
      <c r="H6" s="210" t="s">
        <v>32</v>
      </c>
      <c r="I6" s="210" t="s">
        <v>79</v>
      </c>
      <c r="J6" s="210" t="s">
        <v>33</v>
      </c>
      <c r="K6" s="210" t="s">
        <v>80</v>
      </c>
      <c r="L6" s="210" t="s">
        <v>81</v>
      </c>
      <c r="M6" s="210" t="s">
        <v>82</v>
      </c>
      <c r="N6" s="210" t="s">
        <v>83</v>
      </c>
      <c r="O6" s="210" t="s">
        <v>84</v>
      </c>
      <c r="P6" s="210" t="s">
        <v>85</v>
      </c>
      <c r="Q6" s="210" t="s">
        <v>86</v>
      </c>
      <c r="R6" s="210" t="s">
        <v>87</v>
      </c>
      <c r="S6" s="210" t="s">
        <v>88</v>
      </c>
      <c r="T6" s="210" t="s">
        <v>89</v>
      </c>
      <c r="U6" s="210" t="s">
        <v>90</v>
      </c>
      <c r="V6" s="210" t="s">
        <v>91</v>
      </c>
      <c r="W6" s="210" t="s">
        <v>92</v>
      </c>
      <c r="X6" s="210" t="s">
        <v>93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5">
      <c r="A8" s="235" t="s">
        <v>94</v>
      </c>
      <c r="B8" s="236" t="s">
        <v>53</v>
      </c>
      <c r="C8" s="259" t="s">
        <v>54</v>
      </c>
      <c r="D8" s="237"/>
      <c r="E8" s="238"/>
      <c r="F8" s="239"/>
      <c r="G8" s="239">
        <f>SUMIF(AG9:AG13,"&lt;&gt;NOR",G9:G13)</f>
        <v>0</v>
      </c>
      <c r="H8" s="239"/>
      <c r="I8" s="239">
        <f>SUM(I9:I13)</f>
        <v>0</v>
      </c>
      <c r="J8" s="239"/>
      <c r="K8" s="239">
        <f>SUM(K9:K13)</f>
        <v>0</v>
      </c>
      <c r="L8" s="239"/>
      <c r="M8" s="239">
        <f>SUM(M9:M13)</f>
        <v>0</v>
      </c>
      <c r="N8" s="238"/>
      <c r="O8" s="238">
        <f>SUM(O9:O13)</f>
        <v>0.68</v>
      </c>
      <c r="P8" s="238"/>
      <c r="Q8" s="238">
        <f>SUM(Q9:Q13)</f>
        <v>0</v>
      </c>
      <c r="R8" s="239"/>
      <c r="S8" s="239"/>
      <c r="T8" s="240"/>
      <c r="U8" s="234"/>
      <c r="V8" s="234">
        <f>SUM(V9:V13)</f>
        <v>7.55</v>
      </c>
      <c r="W8" s="234"/>
      <c r="X8" s="234"/>
      <c r="AG8" t="s">
        <v>95</v>
      </c>
    </row>
    <row r="9" spans="1:60" outlineLevel="1" x14ac:dyDescent="0.25">
      <c r="A9" s="242">
        <v>1</v>
      </c>
      <c r="B9" s="243" t="s">
        <v>96</v>
      </c>
      <c r="C9" s="260" t="s">
        <v>97</v>
      </c>
      <c r="D9" s="244" t="s">
        <v>98</v>
      </c>
      <c r="E9" s="245">
        <v>11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3.5E-4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99</v>
      </c>
      <c r="T9" s="248" t="s">
        <v>99</v>
      </c>
      <c r="U9" s="231">
        <v>8.5999999999999993E-2</v>
      </c>
      <c r="V9" s="231">
        <f>ROUND(E9*U9,2)</f>
        <v>0.95</v>
      </c>
      <c r="W9" s="231"/>
      <c r="X9" s="231" t="s">
        <v>100</v>
      </c>
      <c r="Y9" s="211"/>
      <c r="Z9" s="211"/>
      <c r="AA9" s="211"/>
      <c r="AB9" s="211"/>
      <c r="AC9" s="211"/>
      <c r="AD9" s="211"/>
      <c r="AE9" s="211"/>
      <c r="AF9" s="211"/>
      <c r="AG9" s="211" t="s">
        <v>101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5">
      <c r="A10" s="228"/>
      <c r="B10" s="229"/>
      <c r="C10" s="261" t="s">
        <v>102</v>
      </c>
      <c r="D10" s="232"/>
      <c r="E10" s="233">
        <v>11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1"/>
      <c r="Z10" s="211"/>
      <c r="AA10" s="211"/>
      <c r="AB10" s="211"/>
      <c r="AC10" s="211"/>
      <c r="AD10" s="211"/>
      <c r="AE10" s="211"/>
      <c r="AF10" s="211"/>
      <c r="AG10" s="211" t="s">
        <v>103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0.399999999999999" outlineLevel="1" x14ac:dyDescent="0.25">
      <c r="A11" s="242">
        <v>2</v>
      </c>
      <c r="B11" s="243" t="s">
        <v>104</v>
      </c>
      <c r="C11" s="260" t="s">
        <v>105</v>
      </c>
      <c r="D11" s="244" t="s">
        <v>98</v>
      </c>
      <c r="E11" s="245">
        <v>11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6.2129999999999998E-2</v>
      </c>
      <c r="O11" s="245">
        <f>ROUND(E11*N11,2)</f>
        <v>0.68</v>
      </c>
      <c r="P11" s="245">
        <v>0</v>
      </c>
      <c r="Q11" s="245">
        <f>ROUND(E11*P11,2)</f>
        <v>0</v>
      </c>
      <c r="R11" s="247"/>
      <c r="S11" s="247" t="s">
        <v>99</v>
      </c>
      <c r="T11" s="248" t="s">
        <v>99</v>
      </c>
      <c r="U11" s="231">
        <v>0.6</v>
      </c>
      <c r="V11" s="231">
        <f>ROUND(E11*U11,2)</f>
        <v>6.6</v>
      </c>
      <c r="W11" s="231"/>
      <c r="X11" s="231" t="s">
        <v>100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101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5">
      <c r="A12" s="228"/>
      <c r="B12" s="229"/>
      <c r="C12" s="262" t="s">
        <v>106</v>
      </c>
      <c r="D12" s="249"/>
      <c r="E12" s="249"/>
      <c r="F12" s="249"/>
      <c r="G12" s="249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1"/>
      <c r="Z12" s="211"/>
      <c r="AA12" s="211"/>
      <c r="AB12" s="211"/>
      <c r="AC12" s="211"/>
      <c r="AD12" s="211"/>
      <c r="AE12" s="211"/>
      <c r="AF12" s="211"/>
      <c r="AG12" s="211" t="s">
        <v>107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5">
      <c r="A13" s="228"/>
      <c r="B13" s="229"/>
      <c r="C13" s="261" t="s">
        <v>102</v>
      </c>
      <c r="D13" s="232"/>
      <c r="E13" s="233">
        <v>11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11"/>
      <c r="Z13" s="211"/>
      <c r="AA13" s="211"/>
      <c r="AB13" s="211"/>
      <c r="AC13" s="211"/>
      <c r="AD13" s="211"/>
      <c r="AE13" s="211"/>
      <c r="AF13" s="211"/>
      <c r="AG13" s="211" t="s">
        <v>103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x14ac:dyDescent="0.25">
      <c r="A14" s="235" t="s">
        <v>94</v>
      </c>
      <c r="B14" s="236" t="s">
        <v>55</v>
      </c>
      <c r="C14" s="259" t="s">
        <v>56</v>
      </c>
      <c r="D14" s="237"/>
      <c r="E14" s="238"/>
      <c r="F14" s="239"/>
      <c r="G14" s="239">
        <f>SUMIF(AG15:AG17,"&lt;&gt;NOR",G15:G17)</f>
        <v>0</v>
      </c>
      <c r="H14" s="239"/>
      <c r="I14" s="239">
        <f>SUM(I15:I17)</f>
        <v>0</v>
      </c>
      <c r="J14" s="239"/>
      <c r="K14" s="239">
        <f>SUM(K15:K17)</f>
        <v>0</v>
      </c>
      <c r="L14" s="239"/>
      <c r="M14" s="239">
        <f>SUM(M15:M17)</f>
        <v>0</v>
      </c>
      <c r="N14" s="238"/>
      <c r="O14" s="238">
        <f>SUM(O15:O17)</f>
        <v>0</v>
      </c>
      <c r="P14" s="238"/>
      <c r="Q14" s="238">
        <f>SUM(Q15:Q17)</f>
        <v>0</v>
      </c>
      <c r="R14" s="239"/>
      <c r="S14" s="239"/>
      <c r="T14" s="240"/>
      <c r="U14" s="234"/>
      <c r="V14" s="234">
        <f>SUM(V15:V17)</f>
        <v>17.93</v>
      </c>
      <c r="W14" s="234"/>
      <c r="X14" s="234"/>
      <c r="AG14" t="s">
        <v>95</v>
      </c>
    </row>
    <row r="15" spans="1:60" outlineLevel="1" x14ac:dyDescent="0.25">
      <c r="A15" s="242">
        <v>3</v>
      </c>
      <c r="B15" s="243" t="s">
        <v>108</v>
      </c>
      <c r="C15" s="260" t="s">
        <v>109</v>
      </c>
      <c r="D15" s="244" t="s">
        <v>98</v>
      </c>
      <c r="E15" s="245">
        <v>163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2.0000000000000002E-5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99</v>
      </c>
      <c r="T15" s="248" t="s">
        <v>99</v>
      </c>
      <c r="U15" s="231">
        <v>0.11</v>
      </c>
      <c r="V15" s="231">
        <f>ROUND(E15*U15,2)</f>
        <v>17.93</v>
      </c>
      <c r="W15" s="231"/>
      <c r="X15" s="231" t="s">
        <v>100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101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28"/>
      <c r="B16" s="229"/>
      <c r="C16" s="261" t="s">
        <v>110</v>
      </c>
      <c r="D16" s="232"/>
      <c r="E16" s="233">
        <v>152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11"/>
      <c r="Z16" s="211"/>
      <c r="AA16" s="211"/>
      <c r="AB16" s="211"/>
      <c r="AC16" s="211"/>
      <c r="AD16" s="211"/>
      <c r="AE16" s="211"/>
      <c r="AF16" s="211"/>
      <c r="AG16" s="211" t="s">
        <v>103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5">
      <c r="A17" s="228"/>
      <c r="B17" s="229"/>
      <c r="C17" s="261" t="s">
        <v>111</v>
      </c>
      <c r="D17" s="232"/>
      <c r="E17" s="233">
        <v>11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11"/>
      <c r="Z17" s="211"/>
      <c r="AA17" s="211"/>
      <c r="AB17" s="211"/>
      <c r="AC17" s="211"/>
      <c r="AD17" s="211"/>
      <c r="AE17" s="211"/>
      <c r="AF17" s="211"/>
      <c r="AG17" s="211" t="s">
        <v>103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x14ac:dyDescent="0.25">
      <c r="A18" s="235" t="s">
        <v>94</v>
      </c>
      <c r="B18" s="236" t="s">
        <v>57</v>
      </c>
      <c r="C18" s="259" t="s">
        <v>58</v>
      </c>
      <c r="D18" s="237"/>
      <c r="E18" s="238"/>
      <c r="F18" s="239"/>
      <c r="G18" s="239">
        <f>SUMIF(AG19:AG39,"&lt;&gt;NOR",G19:G39)</f>
        <v>0</v>
      </c>
      <c r="H18" s="239"/>
      <c r="I18" s="239">
        <f>SUM(I19:I39)</f>
        <v>0</v>
      </c>
      <c r="J18" s="239"/>
      <c r="K18" s="239">
        <f>SUM(K19:K39)</f>
        <v>0</v>
      </c>
      <c r="L18" s="239"/>
      <c r="M18" s="239">
        <f>SUM(M19:M39)</f>
        <v>0</v>
      </c>
      <c r="N18" s="238"/>
      <c r="O18" s="238">
        <f>SUM(O19:O39)</f>
        <v>87.74</v>
      </c>
      <c r="P18" s="238"/>
      <c r="Q18" s="238">
        <f>SUM(Q19:Q39)</f>
        <v>0</v>
      </c>
      <c r="R18" s="239"/>
      <c r="S18" s="239"/>
      <c r="T18" s="240"/>
      <c r="U18" s="234"/>
      <c r="V18" s="234">
        <f>SUM(V19:V39)</f>
        <v>117.18999999999998</v>
      </c>
      <c r="W18" s="234"/>
      <c r="X18" s="234"/>
      <c r="AG18" t="s">
        <v>95</v>
      </c>
    </row>
    <row r="19" spans="1:60" outlineLevel="1" x14ac:dyDescent="0.25">
      <c r="A19" s="242">
        <v>4</v>
      </c>
      <c r="B19" s="243" t="s">
        <v>112</v>
      </c>
      <c r="C19" s="260" t="s">
        <v>113</v>
      </c>
      <c r="D19" s="244" t="s">
        <v>114</v>
      </c>
      <c r="E19" s="245">
        <v>19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99</v>
      </c>
      <c r="T19" s="248" t="s">
        <v>99</v>
      </c>
      <c r="U19" s="231">
        <v>5.8000000000000003E-2</v>
      </c>
      <c r="V19" s="231">
        <f>ROUND(E19*U19,2)</f>
        <v>1.1000000000000001</v>
      </c>
      <c r="W19" s="231"/>
      <c r="X19" s="231" t="s">
        <v>100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101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5">
      <c r="A20" s="228"/>
      <c r="B20" s="229"/>
      <c r="C20" s="261" t="s">
        <v>115</v>
      </c>
      <c r="D20" s="232"/>
      <c r="E20" s="233">
        <v>19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11"/>
      <c r="Z20" s="211"/>
      <c r="AA20" s="211"/>
      <c r="AB20" s="211"/>
      <c r="AC20" s="211"/>
      <c r="AD20" s="211"/>
      <c r="AE20" s="211"/>
      <c r="AF20" s="211"/>
      <c r="AG20" s="211" t="s">
        <v>103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5">
      <c r="A21" s="242">
        <v>5</v>
      </c>
      <c r="B21" s="243" t="s">
        <v>116</v>
      </c>
      <c r="C21" s="260" t="s">
        <v>117</v>
      </c>
      <c r="D21" s="244" t="s">
        <v>118</v>
      </c>
      <c r="E21" s="245">
        <v>27.36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99</v>
      </c>
      <c r="T21" s="248" t="s">
        <v>99</v>
      </c>
      <c r="U21" s="231">
        <v>0.20499999999999999</v>
      </c>
      <c r="V21" s="231">
        <f>ROUND(E21*U21,2)</f>
        <v>5.61</v>
      </c>
      <c r="W21" s="231"/>
      <c r="X21" s="231" t="s">
        <v>100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101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5">
      <c r="A22" s="228"/>
      <c r="B22" s="229"/>
      <c r="C22" s="262" t="s">
        <v>119</v>
      </c>
      <c r="D22" s="249"/>
      <c r="E22" s="249"/>
      <c r="F22" s="249"/>
      <c r="G22" s="249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11"/>
      <c r="Z22" s="211"/>
      <c r="AA22" s="211"/>
      <c r="AB22" s="211"/>
      <c r="AC22" s="211"/>
      <c r="AD22" s="211"/>
      <c r="AE22" s="211"/>
      <c r="AF22" s="211"/>
      <c r="AG22" s="211" t="s">
        <v>107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5">
      <c r="A23" s="228"/>
      <c r="B23" s="229"/>
      <c r="C23" s="261" t="s">
        <v>120</v>
      </c>
      <c r="D23" s="232"/>
      <c r="E23" s="233">
        <v>27.36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11"/>
      <c r="Z23" s="211"/>
      <c r="AA23" s="211"/>
      <c r="AB23" s="211"/>
      <c r="AC23" s="211"/>
      <c r="AD23" s="211"/>
      <c r="AE23" s="211"/>
      <c r="AF23" s="211"/>
      <c r="AG23" s="211" t="s">
        <v>103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0.399999999999999" outlineLevel="1" x14ac:dyDescent="0.25">
      <c r="A24" s="242">
        <v>6</v>
      </c>
      <c r="B24" s="243" t="s">
        <v>121</v>
      </c>
      <c r="C24" s="260" t="s">
        <v>122</v>
      </c>
      <c r="D24" s="244" t="s">
        <v>118</v>
      </c>
      <c r="E24" s="245">
        <v>27.36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5">
        <v>2.5255999999999998</v>
      </c>
      <c r="O24" s="245">
        <f>ROUND(E24*N24,2)</f>
        <v>69.099999999999994</v>
      </c>
      <c r="P24" s="245">
        <v>0</v>
      </c>
      <c r="Q24" s="245">
        <f>ROUND(E24*P24,2)</f>
        <v>0</v>
      </c>
      <c r="R24" s="247"/>
      <c r="S24" s="247" t="s">
        <v>99</v>
      </c>
      <c r="T24" s="248" t="s">
        <v>99</v>
      </c>
      <c r="U24" s="231">
        <v>2.3170000000000002</v>
      </c>
      <c r="V24" s="231">
        <f>ROUND(E24*U24,2)</f>
        <v>63.39</v>
      </c>
      <c r="W24" s="231"/>
      <c r="X24" s="231" t="s">
        <v>100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101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5">
      <c r="A25" s="228"/>
      <c r="B25" s="229"/>
      <c r="C25" s="261" t="s">
        <v>120</v>
      </c>
      <c r="D25" s="232"/>
      <c r="E25" s="233">
        <v>27.36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11"/>
      <c r="Z25" s="211"/>
      <c r="AA25" s="211"/>
      <c r="AB25" s="211"/>
      <c r="AC25" s="211"/>
      <c r="AD25" s="211"/>
      <c r="AE25" s="211"/>
      <c r="AF25" s="211"/>
      <c r="AG25" s="211" t="s">
        <v>103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5">
      <c r="A26" s="242">
        <v>7</v>
      </c>
      <c r="B26" s="243" t="s">
        <v>123</v>
      </c>
      <c r="C26" s="260" t="s">
        <v>124</v>
      </c>
      <c r="D26" s="244" t="s">
        <v>98</v>
      </c>
      <c r="E26" s="245">
        <v>6.55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1.41E-2</v>
      </c>
      <c r="O26" s="245">
        <f>ROUND(E26*N26,2)</f>
        <v>0.09</v>
      </c>
      <c r="P26" s="245">
        <v>0</v>
      </c>
      <c r="Q26" s="245">
        <f>ROUND(E26*P26,2)</f>
        <v>0</v>
      </c>
      <c r="R26" s="247"/>
      <c r="S26" s="247" t="s">
        <v>99</v>
      </c>
      <c r="T26" s="248" t="s">
        <v>99</v>
      </c>
      <c r="U26" s="231">
        <v>0.39600000000000002</v>
      </c>
      <c r="V26" s="231">
        <f>ROUND(E26*U26,2)</f>
        <v>2.59</v>
      </c>
      <c r="W26" s="231"/>
      <c r="X26" s="231" t="s">
        <v>100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101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5">
      <c r="A27" s="228"/>
      <c r="B27" s="229"/>
      <c r="C27" s="261" t="s">
        <v>125</v>
      </c>
      <c r="D27" s="232"/>
      <c r="E27" s="233">
        <v>6.55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11"/>
      <c r="Z27" s="211"/>
      <c r="AA27" s="211"/>
      <c r="AB27" s="211"/>
      <c r="AC27" s="211"/>
      <c r="AD27" s="211"/>
      <c r="AE27" s="211"/>
      <c r="AF27" s="211"/>
      <c r="AG27" s="211" t="s">
        <v>103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5">
      <c r="A28" s="242">
        <v>8</v>
      </c>
      <c r="B28" s="243" t="s">
        <v>126</v>
      </c>
      <c r="C28" s="260" t="s">
        <v>127</v>
      </c>
      <c r="D28" s="244" t="s">
        <v>98</v>
      </c>
      <c r="E28" s="245">
        <v>6.55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7"/>
      <c r="S28" s="247" t="s">
        <v>99</v>
      </c>
      <c r="T28" s="248" t="s">
        <v>99</v>
      </c>
      <c r="U28" s="231">
        <v>0.24</v>
      </c>
      <c r="V28" s="231">
        <f>ROUND(E28*U28,2)</f>
        <v>1.57</v>
      </c>
      <c r="W28" s="231"/>
      <c r="X28" s="231" t="s">
        <v>100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101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5">
      <c r="A29" s="228"/>
      <c r="B29" s="229"/>
      <c r="C29" s="261" t="s">
        <v>125</v>
      </c>
      <c r="D29" s="232"/>
      <c r="E29" s="233">
        <v>6.55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11"/>
      <c r="Z29" s="211"/>
      <c r="AA29" s="211"/>
      <c r="AB29" s="211"/>
      <c r="AC29" s="211"/>
      <c r="AD29" s="211"/>
      <c r="AE29" s="211"/>
      <c r="AF29" s="211"/>
      <c r="AG29" s="211" t="s">
        <v>103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5">
      <c r="A30" s="242">
        <v>9</v>
      </c>
      <c r="B30" s="243" t="s">
        <v>128</v>
      </c>
      <c r="C30" s="260" t="s">
        <v>129</v>
      </c>
      <c r="D30" s="244" t="s">
        <v>130</v>
      </c>
      <c r="E30" s="245">
        <v>0.65793000000000001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1.0185</v>
      </c>
      <c r="O30" s="245">
        <f>ROUND(E30*N30,2)</f>
        <v>0.67</v>
      </c>
      <c r="P30" s="245">
        <v>0</v>
      </c>
      <c r="Q30" s="245">
        <f>ROUND(E30*P30,2)</f>
        <v>0</v>
      </c>
      <c r="R30" s="247"/>
      <c r="S30" s="247" t="s">
        <v>99</v>
      </c>
      <c r="T30" s="248" t="s">
        <v>99</v>
      </c>
      <c r="U30" s="231">
        <v>15.292999999999999</v>
      </c>
      <c r="V30" s="231">
        <f>ROUND(E30*U30,2)</f>
        <v>10.06</v>
      </c>
      <c r="W30" s="231"/>
      <c r="X30" s="231" t="s">
        <v>100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101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5">
      <c r="A31" s="228"/>
      <c r="B31" s="229"/>
      <c r="C31" s="261" t="s">
        <v>131</v>
      </c>
      <c r="D31" s="232"/>
      <c r="E31" s="233"/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11"/>
      <c r="Z31" s="211"/>
      <c r="AA31" s="211"/>
      <c r="AB31" s="211"/>
      <c r="AC31" s="211"/>
      <c r="AD31" s="211"/>
      <c r="AE31" s="211"/>
      <c r="AF31" s="211"/>
      <c r="AG31" s="211" t="s">
        <v>103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0.399999999999999" outlineLevel="1" x14ac:dyDescent="0.25">
      <c r="A32" s="228"/>
      <c r="B32" s="229"/>
      <c r="C32" s="261" t="s">
        <v>132</v>
      </c>
      <c r="D32" s="232"/>
      <c r="E32" s="233">
        <v>0.56901999999999997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11"/>
      <c r="Z32" s="211"/>
      <c r="AA32" s="211"/>
      <c r="AB32" s="211"/>
      <c r="AC32" s="211"/>
      <c r="AD32" s="211"/>
      <c r="AE32" s="211"/>
      <c r="AF32" s="211"/>
      <c r="AG32" s="211" t="s">
        <v>103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0.399999999999999" outlineLevel="1" x14ac:dyDescent="0.25">
      <c r="A33" s="228"/>
      <c r="B33" s="229"/>
      <c r="C33" s="261" t="s">
        <v>133</v>
      </c>
      <c r="D33" s="232"/>
      <c r="E33" s="233">
        <v>8.8910000000000003E-2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11"/>
      <c r="Z33" s="211"/>
      <c r="AA33" s="211"/>
      <c r="AB33" s="211"/>
      <c r="AC33" s="211"/>
      <c r="AD33" s="211"/>
      <c r="AE33" s="211"/>
      <c r="AF33" s="211"/>
      <c r="AG33" s="211" t="s">
        <v>103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0.399999999999999" outlineLevel="1" x14ac:dyDescent="0.25">
      <c r="A34" s="242">
        <v>10</v>
      </c>
      <c r="B34" s="243" t="s">
        <v>134</v>
      </c>
      <c r="C34" s="260" t="s">
        <v>135</v>
      </c>
      <c r="D34" s="244" t="s">
        <v>130</v>
      </c>
      <c r="E34" s="245">
        <v>1.05914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1.0662499999999999</v>
      </c>
      <c r="O34" s="245">
        <f>ROUND(E34*N34,2)</f>
        <v>1.1299999999999999</v>
      </c>
      <c r="P34" s="245">
        <v>0</v>
      </c>
      <c r="Q34" s="245">
        <f>ROUND(E34*P34,2)</f>
        <v>0</v>
      </c>
      <c r="R34" s="247"/>
      <c r="S34" s="247" t="s">
        <v>99</v>
      </c>
      <c r="T34" s="248" t="s">
        <v>99</v>
      </c>
      <c r="U34" s="231">
        <v>15.231</v>
      </c>
      <c r="V34" s="231">
        <f>ROUND(E34*U34,2)</f>
        <v>16.13</v>
      </c>
      <c r="W34" s="231"/>
      <c r="X34" s="231" t="s">
        <v>100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101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5">
      <c r="A35" s="228"/>
      <c r="B35" s="229"/>
      <c r="C35" s="261" t="s">
        <v>136</v>
      </c>
      <c r="D35" s="232"/>
      <c r="E35" s="233">
        <v>1.05914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11"/>
      <c r="Z35" s="211"/>
      <c r="AA35" s="211"/>
      <c r="AB35" s="211"/>
      <c r="AC35" s="211"/>
      <c r="AD35" s="211"/>
      <c r="AE35" s="211"/>
      <c r="AF35" s="211"/>
      <c r="AG35" s="211" t="s">
        <v>103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5">
      <c r="A36" s="242">
        <v>11</v>
      </c>
      <c r="B36" s="243" t="s">
        <v>137</v>
      </c>
      <c r="C36" s="260" t="s">
        <v>138</v>
      </c>
      <c r="D36" s="244" t="s">
        <v>118</v>
      </c>
      <c r="E36" s="245">
        <v>9.1199999999999992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1.837</v>
      </c>
      <c r="O36" s="245">
        <f>ROUND(E36*N36,2)</f>
        <v>16.75</v>
      </c>
      <c r="P36" s="245">
        <v>0</v>
      </c>
      <c r="Q36" s="245">
        <f>ROUND(E36*P36,2)</f>
        <v>0</v>
      </c>
      <c r="R36" s="247"/>
      <c r="S36" s="247" t="s">
        <v>99</v>
      </c>
      <c r="T36" s="248" t="s">
        <v>99</v>
      </c>
      <c r="U36" s="231">
        <v>1.8360000000000001</v>
      </c>
      <c r="V36" s="231">
        <f>ROUND(E36*U36,2)</f>
        <v>16.739999999999998</v>
      </c>
      <c r="W36" s="231"/>
      <c r="X36" s="231" t="s">
        <v>100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101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1" outlineLevel="1" x14ac:dyDescent="0.25">
      <c r="A37" s="228"/>
      <c r="B37" s="229"/>
      <c r="C37" s="262" t="s">
        <v>139</v>
      </c>
      <c r="D37" s="249"/>
      <c r="E37" s="249"/>
      <c r="F37" s="249"/>
      <c r="G37" s="249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11"/>
      <c r="Z37" s="211"/>
      <c r="AA37" s="211"/>
      <c r="AB37" s="211"/>
      <c r="AC37" s="211"/>
      <c r="AD37" s="211"/>
      <c r="AE37" s="211"/>
      <c r="AF37" s="211"/>
      <c r="AG37" s="211" t="s">
        <v>107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50" t="str">
        <f>C37</f>
        <v>Položka je určena pro násyp pod podlahy, mazaniny a dlažby, vodorovný nebo ve spádu, s udusáním a urovnáním povrchu.</v>
      </c>
      <c r="BB37" s="211"/>
      <c r="BC37" s="211"/>
      <c r="BD37" s="211"/>
      <c r="BE37" s="211"/>
      <c r="BF37" s="211"/>
      <c r="BG37" s="211"/>
      <c r="BH37" s="211"/>
    </row>
    <row r="38" spans="1:60" outlineLevel="1" x14ac:dyDescent="0.25">
      <c r="A38" s="228"/>
      <c r="B38" s="229"/>
      <c r="C38" s="261" t="s">
        <v>140</v>
      </c>
      <c r="D38" s="232"/>
      <c r="E38" s="233"/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11"/>
      <c r="Z38" s="211"/>
      <c r="AA38" s="211"/>
      <c r="AB38" s="211"/>
      <c r="AC38" s="211"/>
      <c r="AD38" s="211"/>
      <c r="AE38" s="211"/>
      <c r="AF38" s="211"/>
      <c r="AG38" s="211" t="s">
        <v>103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5">
      <c r="A39" s="228"/>
      <c r="B39" s="229"/>
      <c r="C39" s="261" t="s">
        <v>141</v>
      </c>
      <c r="D39" s="232"/>
      <c r="E39" s="233">
        <v>9.1199999999999992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11"/>
      <c r="Z39" s="211"/>
      <c r="AA39" s="211"/>
      <c r="AB39" s="211"/>
      <c r="AC39" s="211"/>
      <c r="AD39" s="211"/>
      <c r="AE39" s="211"/>
      <c r="AF39" s="211"/>
      <c r="AG39" s="211" t="s">
        <v>103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x14ac:dyDescent="0.25">
      <c r="A40" s="235" t="s">
        <v>94</v>
      </c>
      <c r="B40" s="236" t="s">
        <v>59</v>
      </c>
      <c r="C40" s="259" t="s">
        <v>60</v>
      </c>
      <c r="D40" s="237"/>
      <c r="E40" s="238"/>
      <c r="F40" s="239"/>
      <c r="G40" s="239">
        <f>SUMIF(AG41:AG47,"&lt;&gt;NOR",G41:G47)</f>
        <v>0</v>
      </c>
      <c r="H40" s="239"/>
      <c r="I40" s="239">
        <f>SUM(I41:I47)</f>
        <v>0</v>
      </c>
      <c r="J40" s="239"/>
      <c r="K40" s="239">
        <f>SUM(K41:K47)</f>
        <v>0</v>
      </c>
      <c r="L40" s="239"/>
      <c r="M40" s="239">
        <f>SUM(M41:M47)</f>
        <v>0</v>
      </c>
      <c r="N40" s="238"/>
      <c r="O40" s="238">
        <f>SUM(O41:O47)</f>
        <v>0.03</v>
      </c>
      <c r="P40" s="238"/>
      <c r="Q40" s="238">
        <f>SUM(Q41:Q47)</f>
        <v>0</v>
      </c>
      <c r="R40" s="239"/>
      <c r="S40" s="239"/>
      <c r="T40" s="240"/>
      <c r="U40" s="234"/>
      <c r="V40" s="234">
        <f>SUM(V41:V47)</f>
        <v>13.83</v>
      </c>
      <c r="W40" s="234"/>
      <c r="X40" s="234"/>
      <c r="AG40" t="s">
        <v>95</v>
      </c>
    </row>
    <row r="41" spans="1:60" outlineLevel="1" x14ac:dyDescent="0.25">
      <c r="A41" s="242">
        <v>12</v>
      </c>
      <c r="B41" s="243" t="s">
        <v>142</v>
      </c>
      <c r="C41" s="260" t="s">
        <v>143</v>
      </c>
      <c r="D41" s="244" t="s">
        <v>98</v>
      </c>
      <c r="E41" s="245">
        <v>152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99</v>
      </c>
      <c r="T41" s="248" t="s">
        <v>99</v>
      </c>
      <c r="U41" s="231">
        <v>9.0999999999999998E-2</v>
      </c>
      <c r="V41" s="231">
        <f>ROUND(E41*U41,2)</f>
        <v>13.83</v>
      </c>
      <c r="W41" s="231"/>
      <c r="X41" s="231" t="s">
        <v>100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101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5">
      <c r="A42" s="228"/>
      <c r="B42" s="229"/>
      <c r="C42" s="261" t="s">
        <v>144</v>
      </c>
      <c r="D42" s="232"/>
      <c r="E42" s="233"/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11"/>
      <c r="Z42" s="211"/>
      <c r="AA42" s="211"/>
      <c r="AB42" s="211"/>
      <c r="AC42" s="211"/>
      <c r="AD42" s="211"/>
      <c r="AE42" s="211"/>
      <c r="AF42" s="211"/>
      <c r="AG42" s="211" t="s">
        <v>103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5">
      <c r="A43" s="228"/>
      <c r="B43" s="229"/>
      <c r="C43" s="261" t="s">
        <v>110</v>
      </c>
      <c r="D43" s="232"/>
      <c r="E43" s="233">
        <v>152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11"/>
      <c r="Z43" s="211"/>
      <c r="AA43" s="211"/>
      <c r="AB43" s="211"/>
      <c r="AC43" s="211"/>
      <c r="AD43" s="211"/>
      <c r="AE43" s="211"/>
      <c r="AF43" s="211"/>
      <c r="AG43" s="211" t="s">
        <v>103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5">
      <c r="A44" s="242">
        <v>13</v>
      </c>
      <c r="B44" s="243" t="s">
        <v>145</v>
      </c>
      <c r="C44" s="260" t="s">
        <v>146</v>
      </c>
      <c r="D44" s="244" t="s">
        <v>98</v>
      </c>
      <c r="E44" s="245">
        <v>912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99</v>
      </c>
      <c r="T44" s="248" t="s">
        <v>99</v>
      </c>
      <c r="U44" s="231">
        <v>0</v>
      </c>
      <c r="V44" s="231">
        <f>ROUND(E44*U44,2)</f>
        <v>0</v>
      </c>
      <c r="W44" s="231"/>
      <c r="X44" s="231" t="s">
        <v>100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101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5">
      <c r="A45" s="228"/>
      <c r="B45" s="229"/>
      <c r="C45" s="261" t="s">
        <v>147</v>
      </c>
      <c r="D45" s="232"/>
      <c r="E45" s="233">
        <v>912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11"/>
      <c r="Z45" s="211"/>
      <c r="AA45" s="211"/>
      <c r="AB45" s="211"/>
      <c r="AC45" s="211"/>
      <c r="AD45" s="211"/>
      <c r="AE45" s="211"/>
      <c r="AF45" s="211"/>
      <c r="AG45" s="211" t="s">
        <v>103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5">
      <c r="A46" s="242">
        <v>14</v>
      </c>
      <c r="B46" s="243" t="s">
        <v>148</v>
      </c>
      <c r="C46" s="260" t="s">
        <v>149</v>
      </c>
      <c r="D46" s="244" t="s">
        <v>98</v>
      </c>
      <c r="E46" s="245">
        <v>174.8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1.4999999999999999E-4</v>
      </c>
      <c r="O46" s="245">
        <f>ROUND(E46*N46,2)</f>
        <v>0.03</v>
      </c>
      <c r="P46" s="245">
        <v>0</v>
      </c>
      <c r="Q46" s="245">
        <f>ROUND(E46*P46,2)</f>
        <v>0</v>
      </c>
      <c r="R46" s="247" t="s">
        <v>150</v>
      </c>
      <c r="S46" s="247" t="s">
        <v>99</v>
      </c>
      <c r="T46" s="248" t="s">
        <v>99</v>
      </c>
      <c r="U46" s="231">
        <v>0</v>
      </c>
      <c r="V46" s="231">
        <f>ROUND(E46*U46,2)</f>
        <v>0</v>
      </c>
      <c r="W46" s="231"/>
      <c r="X46" s="231" t="s">
        <v>151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152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5">
      <c r="A47" s="228"/>
      <c r="B47" s="229"/>
      <c r="C47" s="261" t="s">
        <v>153</v>
      </c>
      <c r="D47" s="232"/>
      <c r="E47" s="233">
        <v>174.8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11"/>
      <c r="Z47" s="211"/>
      <c r="AA47" s="211"/>
      <c r="AB47" s="211"/>
      <c r="AC47" s="211"/>
      <c r="AD47" s="211"/>
      <c r="AE47" s="211"/>
      <c r="AF47" s="211"/>
      <c r="AG47" s="211" t="s">
        <v>103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x14ac:dyDescent="0.25">
      <c r="A48" s="235" t="s">
        <v>94</v>
      </c>
      <c r="B48" s="236" t="s">
        <v>61</v>
      </c>
      <c r="C48" s="259" t="s">
        <v>62</v>
      </c>
      <c r="D48" s="237"/>
      <c r="E48" s="238"/>
      <c r="F48" s="239"/>
      <c r="G48" s="239">
        <f>SUMIF(AG49:AG54,"&lt;&gt;NOR",G49:G54)</f>
        <v>0</v>
      </c>
      <c r="H48" s="239"/>
      <c r="I48" s="239">
        <f>SUM(I49:I54)</f>
        <v>0</v>
      </c>
      <c r="J48" s="239"/>
      <c r="K48" s="239">
        <f>SUM(K49:K54)</f>
        <v>0</v>
      </c>
      <c r="L48" s="239"/>
      <c r="M48" s="239">
        <f>SUM(M49:M54)</f>
        <v>0</v>
      </c>
      <c r="N48" s="238"/>
      <c r="O48" s="238">
        <f>SUM(O49:O54)</f>
        <v>0.05</v>
      </c>
      <c r="P48" s="238"/>
      <c r="Q48" s="238">
        <f>SUM(Q49:Q54)</f>
        <v>0</v>
      </c>
      <c r="R48" s="239"/>
      <c r="S48" s="239"/>
      <c r="T48" s="240"/>
      <c r="U48" s="234"/>
      <c r="V48" s="234">
        <f>SUM(V49:V54)</f>
        <v>2.29</v>
      </c>
      <c r="W48" s="234"/>
      <c r="X48" s="234"/>
      <c r="AG48" t="s">
        <v>95</v>
      </c>
    </row>
    <row r="49" spans="1:60" ht="20.399999999999999" outlineLevel="1" x14ac:dyDescent="0.25">
      <c r="A49" s="242">
        <v>15</v>
      </c>
      <c r="B49" s="243" t="s">
        <v>154</v>
      </c>
      <c r="C49" s="260" t="s">
        <v>155</v>
      </c>
      <c r="D49" s="244" t="s">
        <v>156</v>
      </c>
      <c r="E49" s="245">
        <v>52.14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1E-3</v>
      </c>
      <c r="O49" s="245">
        <f>ROUND(E49*N49,2)</f>
        <v>0.05</v>
      </c>
      <c r="P49" s="245">
        <v>0</v>
      </c>
      <c r="Q49" s="245">
        <f>ROUND(E49*P49,2)</f>
        <v>0</v>
      </c>
      <c r="R49" s="247"/>
      <c r="S49" s="247" t="s">
        <v>157</v>
      </c>
      <c r="T49" s="248" t="s">
        <v>158</v>
      </c>
      <c r="U49" s="231">
        <v>4.3999999999999997E-2</v>
      </c>
      <c r="V49" s="231">
        <f>ROUND(E49*U49,2)</f>
        <v>2.29</v>
      </c>
      <c r="W49" s="231"/>
      <c r="X49" s="231" t="s">
        <v>100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101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5">
      <c r="A50" s="228"/>
      <c r="B50" s="229"/>
      <c r="C50" s="262" t="s">
        <v>159</v>
      </c>
      <c r="D50" s="249"/>
      <c r="E50" s="249"/>
      <c r="F50" s="249"/>
      <c r="G50" s="249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11"/>
      <c r="Z50" s="211"/>
      <c r="AA50" s="211"/>
      <c r="AB50" s="211"/>
      <c r="AC50" s="211"/>
      <c r="AD50" s="211"/>
      <c r="AE50" s="211"/>
      <c r="AF50" s="211"/>
      <c r="AG50" s="211" t="s">
        <v>107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5">
      <c r="A51" s="228"/>
      <c r="B51" s="229"/>
      <c r="C51" s="261" t="s">
        <v>160</v>
      </c>
      <c r="D51" s="232"/>
      <c r="E51" s="233">
        <v>19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11"/>
      <c r="Z51" s="211"/>
      <c r="AA51" s="211"/>
      <c r="AB51" s="211"/>
      <c r="AC51" s="211"/>
      <c r="AD51" s="211"/>
      <c r="AE51" s="211"/>
      <c r="AF51" s="211"/>
      <c r="AG51" s="211" t="s">
        <v>103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5">
      <c r="A52" s="228"/>
      <c r="B52" s="229"/>
      <c r="C52" s="261" t="s">
        <v>161</v>
      </c>
      <c r="D52" s="232"/>
      <c r="E52" s="233"/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11"/>
      <c r="Z52" s="211"/>
      <c r="AA52" s="211"/>
      <c r="AB52" s="211"/>
      <c r="AC52" s="211"/>
      <c r="AD52" s="211"/>
      <c r="AE52" s="211"/>
      <c r="AF52" s="211"/>
      <c r="AG52" s="211" t="s">
        <v>103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5">
      <c r="A53" s="228"/>
      <c r="B53" s="229"/>
      <c r="C53" s="261" t="s">
        <v>162</v>
      </c>
      <c r="D53" s="232"/>
      <c r="E53" s="233">
        <v>21.01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11"/>
      <c r="Z53" s="211"/>
      <c r="AA53" s="211"/>
      <c r="AB53" s="211"/>
      <c r="AC53" s="211"/>
      <c r="AD53" s="211"/>
      <c r="AE53" s="211"/>
      <c r="AF53" s="211"/>
      <c r="AG53" s="211" t="s">
        <v>103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5">
      <c r="A54" s="228"/>
      <c r="B54" s="229"/>
      <c r="C54" s="261" t="s">
        <v>163</v>
      </c>
      <c r="D54" s="232"/>
      <c r="E54" s="233">
        <v>12.13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11"/>
      <c r="Z54" s="211"/>
      <c r="AA54" s="211"/>
      <c r="AB54" s="211"/>
      <c r="AC54" s="211"/>
      <c r="AD54" s="211"/>
      <c r="AE54" s="211"/>
      <c r="AF54" s="211"/>
      <c r="AG54" s="211" t="s">
        <v>103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6.4" x14ac:dyDescent="0.25">
      <c r="A55" s="235" t="s">
        <v>94</v>
      </c>
      <c r="B55" s="236" t="s">
        <v>63</v>
      </c>
      <c r="C55" s="259" t="s">
        <v>64</v>
      </c>
      <c r="D55" s="237"/>
      <c r="E55" s="238"/>
      <c r="F55" s="239"/>
      <c r="G55" s="239">
        <f>SUMIF(AG56:AG58,"&lt;&gt;NOR",G56:G58)</f>
        <v>0</v>
      </c>
      <c r="H55" s="239"/>
      <c r="I55" s="239">
        <f>SUM(I56:I58)</f>
        <v>0</v>
      </c>
      <c r="J55" s="239"/>
      <c r="K55" s="239">
        <f>SUM(K56:K58)</f>
        <v>0</v>
      </c>
      <c r="L55" s="239"/>
      <c r="M55" s="239">
        <f>SUM(M56:M58)</f>
        <v>0</v>
      </c>
      <c r="N55" s="238"/>
      <c r="O55" s="238">
        <f>SUM(O56:O58)</f>
        <v>0</v>
      </c>
      <c r="P55" s="238"/>
      <c r="Q55" s="238">
        <f>SUM(Q56:Q58)</f>
        <v>0</v>
      </c>
      <c r="R55" s="239"/>
      <c r="S55" s="239"/>
      <c r="T55" s="240"/>
      <c r="U55" s="234"/>
      <c r="V55" s="234">
        <f>SUM(V56:V58)</f>
        <v>0</v>
      </c>
      <c r="W55" s="234"/>
      <c r="X55" s="234"/>
      <c r="AG55" t="s">
        <v>95</v>
      </c>
    </row>
    <row r="56" spans="1:60" outlineLevel="1" x14ac:dyDescent="0.25">
      <c r="A56" s="251">
        <v>16</v>
      </c>
      <c r="B56" s="252" t="s">
        <v>164</v>
      </c>
      <c r="C56" s="263" t="s">
        <v>165</v>
      </c>
      <c r="D56" s="253" t="s">
        <v>166</v>
      </c>
      <c r="E56" s="254">
        <v>1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21</v>
      </c>
      <c r="M56" s="256">
        <f>G56*(1+L56/100)</f>
        <v>0</v>
      </c>
      <c r="N56" s="254">
        <v>0</v>
      </c>
      <c r="O56" s="254">
        <f>ROUND(E56*N56,2)</f>
        <v>0</v>
      </c>
      <c r="P56" s="254">
        <v>0</v>
      </c>
      <c r="Q56" s="254">
        <f>ROUND(E56*P56,2)</f>
        <v>0</v>
      </c>
      <c r="R56" s="256"/>
      <c r="S56" s="256" t="s">
        <v>157</v>
      </c>
      <c r="T56" s="257" t="s">
        <v>158</v>
      </c>
      <c r="U56" s="231">
        <v>0</v>
      </c>
      <c r="V56" s="231">
        <f>ROUND(E56*U56,2)</f>
        <v>0</v>
      </c>
      <c r="W56" s="231"/>
      <c r="X56" s="231" t="s">
        <v>100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101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5">
      <c r="A57" s="242">
        <v>17</v>
      </c>
      <c r="B57" s="243" t="s">
        <v>167</v>
      </c>
      <c r="C57" s="260" t="s">
        <v>168</v>
      </c>
      <c r="D57" s="244" t="s">
        <v>169</v>
      </c>
      <c r="E57" s="245">
        <v>30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21</v>
      </c>
      <c r="M57" s="247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7"/>
      <c r="S57" s="247" t="s">
        <v>157</v>
      </c>
      <c r="T57" s="248" t="s">
        <v>158</v>
      </c>
      <c r="U57" s="231">
        <v>0</v>
      </c>
      <c r="V57" s="231">
        <f>ROUND(E57*U57,2)</f>
        <v>0</v>
      </c>
      <c r="W57" s="231"/>
      <c r="X57" s="231" t="s">
        <v>100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101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5">
      <c r="A58" s="228"/>
      <c r="B58" s="229"/>
      <c r="C58" s="262" t="s">
        <v>170</v>
      </c>
      <c r="D58" s="249"/>
      <c r="E58" s="249"/>
      <c r="F58" s="249"/>
      <c r="G58" s="249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11"/>
      <c r="Z58" s="211"/>
      <c r="AA58" s="211"/>
      <c r="AB58" s="211"/>
      <c r="AC58" s="211"/>
      <c r="AD58" s="211"/>
      <c r="AE58" s="211"/>
      <c r="AF58" s="211"/>
      <c r="AG58" s="211" t="s">
        <v>107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x14ac:dyDescent="0.25">
      <c r="A59" s="235" t="s">
        <v>94</v>
      </c>
      <c r="B59" s="236" t="s">
        <v>65</v>
      </c>
      <c r="C59" s="259" t="s">
        <v>66</v>
      </c>
      <c r="D59" s="237"/>
      <c r="E59" s="238"/>
      <c r="F59" s="239"/>
      <c r="G59" s="239">
        <f>SUMIF(AG60:AG63,"&lt;&gt;NOR",G60:G63)</f>
        <v>0</v>
      </c>
      <c r="H59" s="239"/>
      <c r="I59" s="239">
        <f>SUM(I60:I63)</f>
        <v>0</v>
      </c>
      <c r="J59" s="239"/>
      <c r="K59" s="239">
        <f>SUM(K60:K63)</f>
        <v>0</v>
      </c>
      <c r="L59" s="239"/>
      <c r="M59" s="239">
        <f>SUM(M60:M63)</f>
        <v>0</v>
      </c>
      <c r="N59" s="238"/>
      <c r="O59" s="238">
        <f>SUM(O60:O63)</f>
        <v>0</v>
      </c>
      <c r="P59" s="238"/>
      <c r="Q59" s="238">
        <f>SUM(Q60:Q63)</f>
        <v>0</v>
      </c>
      <c r="R59" s="239"/>
      <c r="S59" s="239"/>
      <c r="T59" s="240"/>
      <c r="U59" s="234"/>
      <c r="V59" s="234">
        <f>SUM(V60:V63)</f>
        <v>61.15</v>
      </c>
      <c r="W59" s="234"/>
      <c r="X59" s="234"/>
      <c r="AG59" t="s">
        <v>95</v>
      </c>
    </row>
    <row r="60" spans="1:60" outlineLevel="1" x14ac:dyDescent="0.25">
      <c r="A60" s="242">
        <v>18</v>
      </c>
      <c r="B60" s="243" t="s">
        <v>171</v>
      </c>
      <c r="C60" s="260" t="s">
        <v>172</v>
      </c>
      <c r="D60" s="244" t="s">
        <v>130</v>
      </c>
      <c r="E60" s="245">
        <v>19.414100000000001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99</v>
      </c>
      <c r="T60" s="248" t="s">
        <v>99</v>
      </c>
      <c r="U60" s="231">
        <v>3.15</v>
      </c>
      <c r="V60" s="231">
        <f>ROUND(E60*U60,2)</f>
        <v>61.15</v>
      </c>
      <c r="W60" s="231"/>
      <c r="X60" s="231" t="s">
        <v>100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101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5">
      <c r="A61" s="228"/>
      <c r="B61" s="229"/>
      <c r="C61" s="261" t="s">
        <v>173</v>
      </c>
      <c r="D61" s="232"/>
      <c r="E61" s="233">
        <v>88.514520000000005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11"/>
      <c r="Z61" s="211"/>
      <c r="AA61" s="211"/>
      <c r="AB61" s="211"/>
      <c r="AC61" s="211"/>
      <c r="AD61" s="211"/>
      <c r="AE61" s="211"/>
      <c r="AF61" s="211"/>
      <c r="AG61" s="211" t="s">
        <v>103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5">
      <c r="A62" s="228"/>
      <c r="B62" s="229"/>
      <c r="C62" s="261" t="s">
        <v>174</v>
      </c>
      <c r="D62" s="232"/>
      <c r="E62" s="233">
        <v>-69.10042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11"/>
      <c r="Z62" s="211"/>
      <c r="AA62" s="211"/>
      <c r="AB62" s="211"/>
      <c r="AC62" s="211"/>
      <c r="AD62" s="211"/>
      <c r="AE62" s="211"/>
      <c r="AF62" s="211"/>
      <c r="AG62" s="211" t="s">
        <v>103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5">
      <c r="A63" s="251">
        <v>19</v>
      </c>
      <c r="B63" s="252" t="s">
        <v>175</v>
      </c>
      <c r="C63" s="263" t="s">
        <v>176</v>
      </c>
      <c r="D63" s="253" t="s">
        <v>177</v>
      </c>
      <c r="E63" s="254">
        <v>30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21</v>
      </c>
      <c r="M63" s="256">
        <f>G63*(1+L63/100)</f>
        <v>0</v>
      </c>
      <c r="N63" s="254">
        <v>0</v>
      </c>
      <c r="O63" s="254">
        <f>ROUND(E63*N63,2)</f>
        <v>0</v>
      </c>
      <c r="P63" s="254">
        <v>0</v>
      </c>
      <c r="Q63" s="254">
        <f>ROUND(E63*P63,2)</f>
        <v>0</v>
      </c>
      <c r="R63" s="256" t="s">
        <v>178</v>
      </c>
      <c r="S63" s="256" t="s">
        <v>99</v>
      </c>
      <c r="T63" s="257" t="s">
        <v>99</v>
      </c>
      <c r="U63" s="231">
        <v>0</v>
      </c>
      <c r="V63" s="231">
        <f>ROUND(E63*U63,2)</f>
        <v>0</v>
      </c>
      <c r="W63" s="231"/>
      <c r="X63" s="231" t="s">
        <v>179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180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x14ac:dyDescent="0.25">
      <c r="A64" s="235" t="s">
        <v>94</v>
      </c>
      <c r="B64" s="236" t="s">
        <v>67</v>
      </c>
      <c r="C64" s="259" t="s">
        <v>29</v>
      </c>
      <c r="D64" s="237"/>
      <c r="E64" s="238"/>
      <c r="F64" s="239"/>
      <c r="G64" s="239">
        <f>SUMIF(AG65:AG70,"&lt;&gt;NOR",G65:G70)</f>
        <v>0</v>
      </c>
      <c r="H64" s="239"/>
      <c r="I64" s="239">
        <f>SUM(I65:I70)</f>
        <v>0</v>
      </c>
      <c r="J64" s="239"/>
      <c r="K64" s="239">
        <f>SUM(K65:K70)</f>
        <v>0</v>
      </c>
      <c r="L64" s="239"/>
      <c r="M64" s="239">
        <f>SUM(M65:M70)</f>
        <v>0</v>
      </c>
      <c r="N64" s="238"/>
      <c r="O64" s="238">
        <f>SUM(O65:O70)</f>
        <v>0</v>
      </c>
      <c r="P64" s="238"/>
      <c r="Q64" s="238">
        <f>SUM(Q65:Q70)</f>
        <v>0</v>
      </c>
      <c r="R64" s="239"/>
      <c r="S64" s="239"/>
      <c r="T64" s="240"/>
      <c r="U64" s="234"/>
      <c r="V64" s="234">
        <f>SUM(V65:V70)</f>
        <v>0</v>
      </c>
      <c r="W64" s="234"/>
      <c r="X64" s="234"/>
      <c r="AG64" t="s">
        <v>95</v>
      </c>
    </row>
    <row r="65" spans="1:60" outlineLevel="1" x14ac:dyDescent="0.25">
      <c r="A65" s="242">
        <v>20</v>
      </c>
      <c r="B65" s="243" t="s">
        <v>181</v>
      </c>
      <c r="C65" s="260" t="s">
        <v>182</v>
      </c>
      <c r="D65" s="244" t="s">
        <v>183</v>
      </c>
      <c r="E65" s="245">
        <v>1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21</v>
      </c>
      <c r="M65" s="247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7"/>
      <c r="S65" s="247" t="s">
        <v>99</v>
      </c>
      <c r="T65" s="248" t="s">
        <v>158</v>
      </c>
      <c r="U65" s="231">
        <v>0</v>
      </c>
      <c r="V65" s="231">
        <f>ROUND(E65*U65,2)</f>
        <v>0</v>
      </c>
      <c r="W65" s="231"/>
      <c r="X65" s="231" t="s">
        <v>184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185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5">
      <c r="A66" s="228"/>
      <c r="B66" s="229"/>
      <c r="C66" s="262" t="s">
        <v>186</v>
      </c>
      <c r="D66" s="249"/>
      <c r="E66" s="249"/>
      <c r="F66" s="249"/>
      <c r="G66" s="249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11"/>
      <c r="Z66" s="211"/>
      <c r="AA66" s="211"/>
      <c r="AB66" s="211"/>
      <c r="AC66" s="211"/>
      <c r="AD66" s="211"/>
      <c r="AE66" s="211"/>
      <c r="AF66" s="211"/>
      <c r="AG66" s="211" t="s">
        <v>107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5">
      <c r="A67" s="228"/>
      <c r="B67" s="229"/>
      <c r="C67" s="264" t="s">
        <v>187</v>
      </c>
      <c r="D67" s="258"/>
      <c r="E67" s="258"/>
      <c r="F67" s="258"/>
      <c r="G67" s="258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11"/>
      <c r="Z67" s="211"/>
      <c r="AA67" s="211"/>
      <c r="AB67" s="211"/>
      <c r="AC67" s="211"/>
      <c r="AD67" s="211"/>
      <c r="AE67" s="211"/>
      <c r="AF67" s="211"/>
      <c r="AG67" s="211" t="s">
        <v>107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5">
      <c r="A68" s="228"/>
      <c r="B68" s="229"/>
      <c r="C68" s="264" t="s">
        <v>188</v>
      </c>
      <c r="D68" s="258"/>
      <c r="E68" s="258"/>
      <c r="F68" s="258"/>
      <c r="G68" s="258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11"/>
      <c r="Z68" s="211"/>
      <c r="AA68" s="211"/>
      <c r="AB68" s="211"/>
      <c r="AC68" s="211"/>
      <c r="AD68" s="211"/>
      <c r="AE68" s="211"/>
      <c r="AF68" s="211"/>
      <c r="AG68" s="211" t="s">
        <v>107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5">
      <c r="A69" s="228"/>
      <c r="B69" s="229"/>
      <c r="C69" s="264" t="s">
        <v>189</v>
      </c>
      <c r="D69" s="258"/>
      <c r="E69" s="258"/>
      <c r="F69" s="258"/>
      <c r="G69" s="258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11"/>
      <c r="Z69" s="211"/>
      <c r="AA69" s="211"/>
      <c r="AB69" s="211"/>
      <c r="AC69" s="211"/>
      <c r="AD69" s="211"/>
      <c r="AE69" s="211"/>
      <c r="AF69" s="211"/>
      <c r="AG69" s="211" t="s">
        <v>107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5">
      <c r="A70" s="228"/>
      <c r="B70" s="229"/>
      <c r="C70" s="264" t="s">
        <v>190</v>
      </c>
      <c r="D70" s="258"/>
      <c r="E70" s="258"/>
      <c r="F70" s="258"/>
      <c r="G70" s="258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11"/>
      <c r="Z70" s="211"/>
      <c r="AA70" s="211"/>
      <c r="AB70" s="211"/>
      <c r="AC70" s="211"/>
      <c r="AD70" s="211"/>
      <c r="AE70" s="211"/>
      <c r="AF70" s="211"/>
      <c r="AG70" s="211" t="s">
        <v>107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x14ac:dyDescent="0.25">
      <c r="A71" s="235" t="s">
        <v>94</v>
      </c>
      <c r="B71" s="236" t="s">
        <v>68</v>
      </c>
      <c r="C71" s="259" t="s">
        <v>30</v>
      </c>
      <c r="D71" s="237"/>
      <c r="E71" s="238"/>
      <c r="F71" s="239"/>
      <c r="G71" s="239">
        <f>SUMIF(AG72:AG73,"&lt;&gt;NOR",G72:G73)</f>
        <v>0</v>
      </c>
      <c r="H71" s="239"/>
      <c r="I71" s="239">
        <f>SUM(I72:I73)</f>
        <v>0</v>
      </c>
      <c r="J71" s="239"/>
      <c r="K71" s="239">
        <f>SUM(K72:K73)</f>
        <v>0</v>
      </c>
      <c r="L71" s="239"/>
      <c r="M71" s="239">
        <f>SUM(M72:M73)</f>
        <v>0</v>
      </c>
      <c r="N71" s="238"/>
      <c r="O71" s="238">
        <f>SUM(O72:O73)</f>
        <v>0</v>
      </c>
      <c r="P71" s="238"/>
      <c r="Q71" s="238">
        <f>SUM(Q72:Q73)</f>
        <v>0</v>
      </c>
      <c r="R71" s="239"/>
      <c r="S71" s="239"/>
      <c r="T71" s="240"/>
      <c r="U71" s="234"/>
      <c r="V71" s="234">
        <f>SUM(V72:V73)</f>
        <v>0</v>
      </c>
      <c r="W71" s="234"/>
      <c r="X71" s="234"/>
      <c r="AG71" t="s">
        <v>95</v>
      </c>
    </row>
    <row r="72" spans="1:60" outlineLevel="1" x14ac:dyDescent="0.25">
      <c r="A72" s="242">
        <v>21</v>
      </c>
      <c r="B72" s="243" t="s">
        <v>191</v>
      </c>
      <c r="C72" s="260" t="s">
        <v>192</v>
      </c>
      <c r="D72" s="244" t="s">
        <v>183</v>
      </c>
      <c r="E72" s="245">
        <v>1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7"/>
      <c r="S72" s="247" t="s">
        <v>99</v>
      </c>
      <c r="T72" s="248" t="s">
        <v>158</v>
      </c>
      <c r="U72" s="231">
        <v>0</v>
      </c>
      <c r="V72" s="231">
        <f>ROUND(E72*U72,2)</f>
        <v>0</v>
      </c>
      <c r="W72" s="231"/>
      <c r="X72" s="231" t="s">
        <v>184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185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1" outlineLevel="1" x14ac:dyDescent="0.25">
      <c r="A73" s="228"/>
      <c r="B73" s="229"/>
      <c r="C73" s="262" t="s">
        <v>193</v>
      </c>
      <c r="D73" s="249"/>
      <c r="E73" s="249"/>
      <c r="F73" s="249"/>
      <c r="G73" s="249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11"/>
      <c r="Z73" s="211"/>
      <c r="AA73" s="211"/>
      <c r="AB73" s="211"/>
      <c r="AC73" s="211"/>
      <c r="AD73" s="211"/>
      <c r="AE73" s="211"/>
      <c r="AF73" s="211"/>
      <c r="AG73" s="211" t="s">
        <v>107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50" t="str">
        <f>C73</f>
        <v>Náklady na ztížené podmínky provádění tam, kde se vyskytují omezující vlivy konkrétního prostředí, které mají prokazatelný vliv na provádění stavebních prací,</v>
      </c>
      <c r="BB73" s="211"/>
      <c r="BC73" s="211"/>
      <c r="BD73" s="211"/>
      <c r="BE73" s="211"/>
      <c r="BF73" s="211"/>
      <c r="BG73" s="211"/>
      <c r="BH73" s="211"/>
    </row>
    <row r="74" spans="1:60" x14ac:dyDescent="0.25">
      <c r="A74" s="3"/>
      <c r="B74" s="4"/>
      <c r="C74" s="26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81</v>
      </c>
    </row>
    <row r="75" spans="1:60" x14ac:dyDescent="0.25">
      <c r="A75" s="214"/>
      <c r="B75" s="215" t="s">
        <v>31</v>
      </c>
      <c r="C75" s="266"/>
      <c r="D75" s="216"/>
      <c r="E75" s="217"/>
      <c r="F75" s="217"/>
      <c r="G75" s="241">
        <f>G8+G14+G18+G40+G48+G55+G59+G64+G71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194</v>
      </c>
    </row>
    <row r="76" spans="1:60" x14ac:dyDescent="0.25">
      <c r="A76" s="3"/>
      <c r="B76" s="4"/>
      <c r="C76" s="265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A77" s="3"/>
      <c r="B77" s="4"/>
      <c r="C77" s="265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5">
      <c r="A78" s="218" t="s">
        <v>195</v>
      </c>
      <c r="B78" s="218"/>
      <c r="C78" s="267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5">
      <c r="A79" s="219"/>
      <c r="B79" s="220"/>
      <c r="C79" s="268"/>
      <c r="D79" s="220"/>
      <c r="E79" s="220"/>
      <c r="F79" s="220"/>
      <c r="G79" s="22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G79" t="s">
        <v>196</v>
      </c>
    </row>
    <row r="80" spans="1:60" x14ac:dyDescent="0.25">
      <c r="A80" s="222"/>
      <c r="B80" s="223"/>
      <c r="C80" s="269"/>
      <c r="D80" s="223"/>
      <c r="E80" s="223"/>
      <c r="F80" s="223"/>
      <c r="G80" s="22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5">
      <c r="A81" s="222"/>
      <c r="B81" s="223"/>
      <c r="C81" s="269"/>
      <c r="D81" s="223"/>
      <c r="E81" s="223"/>
      <c r="F81" s="223"/>
      <c r="G81" s="22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5">
      <c r="A82" s="222"/>
      <c r="B82" s="223"/>
      <c r="C82" s="269"/>
      <c r="D82" s="223"/>
      <c r="E82" s="223"/>
      <c r="F82" s="223"/>
      <c r="G82" s="22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5">
      <c r="A83" s="225"/>
      <c r="B83" s="226"/>
      <c r="C83" s="270"/>
      <c r="D83" s="226"/>
      <c r="E83" s="226"/>
      <c r="F83" s="226"/>
      <c r="G83" s="22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5">
      <c r="A84" s="3"/>
      <c r="B84" s="4"/>
      <c r="C84" s="265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5">
      <c r="C85" s="271"/>
      <c r="D85" s="10"/>
      <c r="AG85" t="s">
        <v>197</v>
      </c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caXfveTokxWqOChzc3yHH0hrRhc0uGZVP62r1TqyFwb/h4+CW9aHhyOuGWJKMR8jVxPlVmBlaPOHknhJLd7Tg==" saltValue="g8OgKMYjpJvuySWR8GneMQ==" spinCount="100000" sheet="1"/>
  <mergeCells count="17">
    <mergeCell ref="C73:G73"/>
    <mergeCell ref="C58:G58"/>
    <mergeCell ref="C66:G66"/>
    <mergeCell ref="C67:G67"/>
    <mergeCell ref="C68:G68"/>
    <mergeCell ref="C69:G69"/>
    <mergeCell ref="C70:G70"/>
    <mergeCell ref="A1:G1"/>
    <mergeCell ref="C2:G2"/>
    <mergeCell ref="C3:G3"/>
    <mergeCell ref="C4:G4"/>
    <mergeCell ref="A78:C78"/>
    <mergeCell ref="A79:G83"/>
    <mergeCell ref="C12:G12"/>
    <mergeCell ref="C22:G22"/>
    <mergeCell ref="C37:G37"/>
    <mergeCell ref="C50:G5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2022059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2022059 Pol'!Názvy_tisku</vt:lpstr>
      <vt:lpstr>oadresa</vt:lpstr>
      <vt:lpstr>Stavba!Objednatel</vt:lpstr>
      <vt:lpstr>Stavba!Objekt</vt:lpstr>
      <vt:lpstr>'01 2022059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2022-05-17T12:56:55Z</dcterms:modified>
</cp:coreProperties>
</file>