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část" sheetId="2" r:id="rId2"/>
    <sheet name="02 - ZTI" sheetId="3" r:id="rId3"/>
    <sheet name="03 - VZT" sheetId="4" r:id="rId4"/>
    <sheet name="04 - UT" sheetId="5" r:id="rId5"/>
    <sheet name="05 - Gastrozařízení" sheetId="6" r:id="rId6"/>
    <sheet name="06 - NN" sheetId="7" r:id="rId7"/>
    <sheet name="07 - slaboproud" sheetId="8" r:id="rId8"/>
    <sheet name="08 - VRN" sheetId="9" r:id="rId9"/>
  </sheets>
  <definedNames>
    <definedName name="_xlnm.Print_Area" localSheetId="0">'Rekapitulace stavby'!$D$4:$AO$76,'Rekapitulace stavby'!$C$82:$AQ$103</definedName>
    <definedName name="_xlnm._FilterDatabase" localSheetId="1" hidden="1">'01 - stavební část'!$C$136:$K$653</definedName>
    <definedName name="_xlnm.Print_Area" localSheetId="1">'01 - stavební část'!$C$4:$J$76,'01 - stavební část'!$C$82:$J$118,'01 - stavební část'!$C$124:$K$653</definedName>
    <definedName name="_xlnm._FilterDatabase" localSheetId="2" hidden="1">'02 - ZTI'!$C$126:$K$335</definedName>
    <definedName name="_xlnm.Print_Area" localSheetId="2">'02 - ZTI'!$C$4:$J$76,'02 - ZTI'!$C$82:$J$108,'02 - ZTI'!$C$114:$K$335</definedName>
    <definedName name="_xlnm._FilterDatabase" localSheetId="3" hidden="1">'03 - VZT'!$C$117:$K$150</definedName>
    <definedName name="_xlnm.Print_Area" localSheetId="3">'03 - VZT'!$C$4:$J$76,'03 - VZT'!$C$82:$J$99,'03 - VZT'!$C$105:$K$150</definedName>
    <definedName name="_xlnm._FilterDatabase" localSheetId="4" hidden="1">'04 - UT'!$C$122:$K$189</definedName>
    <definedName name="_xlnm.Print_Area" localSheetId="4">'04 - UT'!$C$4:$J$76,'04 - UT'!$C$82:$J$104,'04 - UT'!$C$110:$K$189</definedName>
    <definedName name="_xlnm._FilterDatabase" localSheetId="5" hidden="1">'05 - Gastrozařízení'!$C$115:$K$256</definedName>
    <definedName name="_xlnm.Print_Area" localSheetId="5">'05 - Gastrozařízení'!$C$4:$J$76,'05 - Gastrozařízení'!$C$82:$J$97,'05 - Gastrozařízení'!$C$103:$K$256</definedName>
    <definedName name="_xlnm._FilterDatabase" localSheetId="6" hidden="1">'06 - NN'!$C$131:$K$402</definedName>
    <definedName name="_xlnm.Print_Area" localSheetId="6">'06 - NN'!$C$4:$J$76,'06 - NN'!$C$82:$J$113,'06 - NN'!$C$119:$K$402</definedName>
    <definedName name="_xlnm._FilterDatabase" localSheetId="7" hidden="1">'07 - slaboproud'!$C$131:$K$226</definedName>
    <definedName name="_xlnm.Print_Area" localSheetId="7">'07 - slaboproud'!$C$4:$J$76,'07 - slaboproud'!$C$82:$J$113,'07 - slaboproud'!$C$119:$K$226</definedName>
    <definedName name="_xlnm._FilterDatabase" localSheetId="8" hidden="1">'08 - VRN'!$C$119:$K$134</definedName>
    <definedName name="_xlnm.Print_Area" localSheetId="8">'08 - VRN'!$C$4:$J$76,'08 - VRN'!$C$82:$J$101,'08 - VRN'!$C$107:$K$134</definedName>
    <definedName name="_xlnm.Print_Titles" localSheetId="0">'Rekapitulace stavby'!$92:$92</definedName>
    <definedName name="_xlnm.Print_Titles" localSheetId="1">'01 - stavební část'!$136:$136</definedName>
    <definedName name="_xlnm.Print_Titles" localSheetId="2">'02 - ZTI'!$126:$126</definedName>
    <definedName name="_xlnm.Print_Titles" localSheetId="3">'03 - VZT'!$117:$117</definedName>
    <definedName name="_xlnm.Print_Titles" localSheetId="4">'04 - UT'!$122:$122</definedName>
    <definedName name="_xlnm.Print_Titles" localSheetId="5">'05 - Gastrozařízení'!$115:$115</definedName>
    <definedName name="_xlnm.Print_Titles" localSheetId="6">'06 - NN'!$131:$131</definedName>
    <definedName name="_xlnm.Print_Titles" localSheetId="7">'07 - slaboproud'!$131:$131</definedName>
    <definedName name="_xlnm.Print_Titles" localSheetId="8">'08 - VRN'!$119:$119</definedName>
  </definedNames>
  <calcPr fullCalcOnLoad="1"/>
</workbook>
</file>

<file path=xl/sharedStrings.xml><?xml version="1.0" encoding="utf-8"?>
<sst xmlns="http://schemas.openxmlformats.org/spreadsheetml/2006/main" count="13203" uniqueCount="2064">
  <si>
    <t>Export Komplet</t>
  </si>
  <si>
    <t/>
  </si>
  <si>
    <t>2.0</t>
  </si>
  <si>
    <t>ZAMOK</t>
  </si>
  <si>
    <t>False</t>
  </si>
  <si>
    <t>{779308ce-361d-4f80-a290-00bbfe00c8b4}</t>
  </si>
  <si>
    <t>0,01</t>
  </si>
  <si>
    <t>21</t>
  </si>
  <si>
    <t>15</t>
  </si>
  <si>
    <t>REKAPITULACE STAVBY</t>
  </si>
  <si>
    <t>v ---  níže se nacházejí doplnkové a pomocné údaje k sestavám  --- v</t>
  </si>
  <si>
    <t>Návod na vyplnění</t>
  </si>
  <si>
    <t>0,001</t>
  </si>
  <si>
    <t>Kód:</t>
  </si>
  <si>
    <t>20220428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</si>
  <si>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</si>
  <si>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</si>
  <si>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Stavební úpravy MŠ Pohádka</t>
  </si>
  <si>
    <t>KSO:</t>
  </si>
  <si>
    <t>CC-CZ:</t>
  </si>
  <si>
    <t>Místo:</t>
  </si>
  <si>
    <t>Nový Bor</t>
  </si>
  <si>
    <t>Datum:</t>
  </si>
  <si>
    <t>28. 4. 2022</t>
  </si>
  <si>
    <t>Zadavatel:</t>
  </si>
  <si>
    <t>IČ:</t>
  </si>
  <si>
    <t>Město N. Bor</t>
  </si>
  <si>
    <t>DIČ:</t>
  </si>
  <si>
    <t>Uchazeč:</t>
  </si>
  <si>
    <t>Vyplň údaj</t>
  </si>
  <si>
    <t>Projektant:</t>
  </si>
  <si>
    <t>R. Voce</t>
  </si>
  <si>
    <t>True</t>
  </si>
  <si>
    <t>Zpracovatel:</t>
  </si>
  <si>
    <t>J. Nešněra</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</si>
  <si>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</si>
  <si>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</si>
  <si>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</si>
  <si>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</si>
  <si>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</si>
  <si>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</si>
  <si>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</si>
  <si>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</si>
  <si>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</si>
  <si>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</si>
  <si>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</si>
  <si>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</si>
  <si>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</si>
  <si>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</si>
  <si>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</si>
  <si>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</si>
  <si>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</si>
  <si>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</si>
  <si>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</si>
  <si>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</si>
  <si>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</si>
  <si>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</si>
  <si>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</si>
  <si>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</si>
  <si>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</si>
  <si>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</si>
  <si>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</si>
  <si>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</si>
  <si>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</si>
  <si>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</si>
  <si>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</si>
  <si>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</si>
  <si>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</si>
  <si>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</si>
  <si>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</si>
  <si>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</si>
  <si>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</si>
  <si>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</si>
  <si>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</si>
  <si>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</si>
  <si>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</si>
  <si>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</si>
  <si>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</si>
  <si>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</si>
  <si>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</si>
  <si>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</si>
  <si>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</si>
  <si>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stavební část</t>
  </si>
  <si>
    <t>STA</t>
  </si>
  <si>
    <t>1</t>
  </si>
  <si>
    <t>{aae7793b-9660-4b9c-8691-a204ca8df4ea}</t>
  </si>
  <si>
    <t>2</t>
  </si>
  <si>
    <t>02</t>
  </si>
  <si>
    <t>ZTI</t>
  </si>
  <si>
    <t>{e3d2e097-8010-440e-b1e2-f842f2e68e3f}</t>
  </si>
  <si>
    <t>03</t>
  </si>
  <si>
    <t>VZT</t>
  </si>
  <si>
    <t>{a8aa79fa-2400-439a-9b02-34c0aaba2584}</t>
  </si>
  <si>
    <t>04</t>
  </si>
  <si>
    <t>UT</t>
  </si>
  <si>
    <t>{543d15e0-c055-465f-a788-ad0f435e5658}</t>
  </si>
  <si>
    <t>05</t>
  </si>
  <si>
    <t>Gastrozařízení</t>
  </si>
  <si>
    <t>{78313b32-1e28-4189-b67f-de98acdf1f7b}</t>
  </si>
  <si>
    <t>06</t>
  </si>
  <si>
    <t>NN</t>
  </si>
  <si>
    <t>{ee861bf1-3b1b-42a6-8279-e90ec9d06a17}</t>
  </si>
  <si>
    <t>07</t>
  </si>
  <si>
    <t>slaboproud</t>
  </si>
  <si>
    <t>{78ea5b34-c8c9-4f1a-b353-a751afe6c530}</t>
  </si>
  <si>
    <t>08</t>
  </si>
  <si>
    <t>VRN</t>
  </si>
  <si>
    <t>{25f1dc83-b6e1-4ea3-8d42-94f095cbca21}</t>
  </si>
  <si>
    <t>KRYCÍ LIST SOUPISU PRACÍ</t>
  </si>
  <si>
    <t>Objekt:</t>
  </si>
  <si>
    <t>01 - stavební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</si>
  <si>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</si>
  <si>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</si>
  <si>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</si>
  <si>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</si>
  <si>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</si>
  <si>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</si>
  <si>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</si>
  <si>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</si>
  <si>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</si>
  <si>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</si>
  <si>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</si>
  <si>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</si>
  <si>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</si>
  <si>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</si>
  <si>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</si>
  <si>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</si>
  <si>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</si>
  <si>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</si>
  <si>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</si>
  <si>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</si>
  <si>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</si>
  <si>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</si>
  <si>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</si>
  <si>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</si>
  <si>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</si>
  <si>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</si>
  <si>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</si>
  <si>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</si>
  <si>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</si>
  <si>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</si>
  <si>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</si>
  <si>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</si>
  <si>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</si>
  <si>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</si>
  <si>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</si>
  <si>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</si>
  <si>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</si>
  <si>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</si>
  <si>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</si>
  <si>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</si>
  <si>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</si>
  <si>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</si>
  <si>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</si>
  <si>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</si>
  <si>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132212121</t>
  </si>
  <si>
    <t>Hloubení zapažených rýh šířky do 800 mm v soudržných horninách třídy těžitelnosti I skupiny 3 ručně</t>
  </si>
  <si>
    <t>m3</t>
  </si>
  <si>
    <t>CS ÚRS 2022 01</t>
  </si>
  <si>
    <t>4</t>
  </si>
  <si>
    <t>1461681073</t>
  </si>
  <si>
    <t>PP</t>
  </si>
  <si>
    <t>Hloubení zapažených rýh šířky do 800 mm ručně s urovnáním dna do předepsaného profilu a spádu v hornině třídy těžitelnosti I skupiny 3 soudržných</t>
  </si>
  <si>
    <t>VV</t>
  </si>
  <si>
    <t>3*0,6*0,7"kanal.</t>
  </si>
  <si>
    <t>181912112</t>
  </si>
  <si>
    <t>Úprava pláně v hornině třídy těžitelnosti I skupiny 3 se zhutněním ručně</t>
  </si>
  <si>
    <t>m2</t>
  </si>
  <si>
    <t>1559003156</t>
  </si>
  <si>
    <t>Úprava pláně vyrovnáním výškových rozdílů ručně v hornině třídy těžitelnosti I skupiny 3 se zhutněním</t>
  </si>
  <si>
    <t>Zakládání</t>
  </si>
  <si>
    <t>3</t>
  </si>
  <si>
    <t>271572211</t>
  </si>
  <si>
    <t>Podsyp pod základové konstrukce se zhutněním z netříděného štěrkopísku</t>
  </si>
  <si>
    <t>-326548252</t>
  </si>
  <si>
    <t>Podsyp pod základové konstrukce se zhutněním a urovnáním povrchu ze štěrkopísku netříděného</t>
  </si>
  <si>
    <t>18,000*0,15</t>
  </si>
  <si>
    <t>273313811</t>
  </si>
  <si>
    <t>Základové desky z betonu tř. C 25/30</t>
  </si>
  <si>
    <t>-1314592936</t>
  </si>
  <si>
    <t>Základy z betonu prostého desky z betonu kamenem neprokládaného tř. C 25/30</t>
  </si>
  <si>
    <t>18*0,15</t>
  </si>
  <si>
    <t>5</t>
  </si>
  <si>
    <t>273362021</t>
  </si>
  <si>
    <t>Výztuž základových desek svařovanými sítěmi Kari</t>
  </si>
  <si>
    <t>t</t>
  </si>
  <si>
    <t>191530811</t>
  </si>
  <si>
    <t>Výztuž základů desek ze svařovaných sítí z drátů typu KARI</t>
  </si>
  <si>
    <t>18*0,004</t>
  </si>
  <si>
    <t>6</t>
  </si>
  <si>
    <t>275362151</t>
  </si>
  <si>
    <t>Ztužení koster na hranách konstrukce základových patek ocelí L 10 370 s dodáním oceli</t>
  </si>
  <si>
    <t>-1750562042</t>
  </si>
  <si>
    <t>Základové kostry z betonářské oceli patek ztužení na hranách válcovanou ocelí tvaru L jakéhokoliv rozměru s jejím dodáním a s přivařením 10 370</t>
  </si>
  <si>
    <t>2,2*4*0,0122</t>
  </si>
  <si>
    <t>5*0,004</t>
  </si>
  <si>
    <t>Součet</t>
  </si>
  <si>
    <t>Svislé a kompletní konstrukce</t>
  </si>
  <si>
    <t>7</t>
  </si>
  <si>
    <t>310278842</t>
  </si>
  <si>
    <t>Zazdívka otvorů pl přes 0,25 do 1 m2 ve zdivu nadzákladovém z nepálených tvárnic tl do 300 mm</t>
  </si>
  <si>
    <t>822255202</t>
  </si>
  <si>
    <t>Zazdívka otvorů ve zdivu nadzákladovém nepálenými tvárnicemi  plochy přes 0,25 m2 do 1 m2 , ve zdi tl. do 300 mm</t>
  </si>
  <si>
    <t>0,44*1,08*0,3</t>
  </si>
  <si>
    <t>0,3*0,3*0,45</t>
  </si>
  <si>
    <t>8</t>
  </si>
  <si>
    <t>317944321</t>
  </si>
  <si>
    <t>Válcované nosníky do č.12 dodatečně osazované do připravených otvorů</t>
  </si>
  <si>
    <t>-1439558321</t>
  </si>
  <si>
    <t>Válcované nosníky dodatečně osazované do připravených otvorů  bez zazdění hlav do č. 12</t>
  </si>
  <si>
    <t>1,2*5*0,0039</t>
  </si>
  <si>
    <t>0,7*0,0039</t>
  </si>
  <si>
    <t>1,2*6*0,0055</t>
  </si>
  <si>
    <t>9</t>
  </si>
  <si>
    <t>317944323</t>
  </si>
  <si>
    <t>Válcované nosníky č.14 až 22 dodatečně osazované do připravených otvorů</t>
  </si>
  <si>
    <t>-1762406489</t>
  </si>
  <si>
    <t>Válcované nosníky dodatečně osazované do připravených otvorů  bez zazdění hlav č. 14 až 22</t>
  </si>
  <si>
    <t>(1,3*3+1,2*3+1,5*3+1,2*2+1,4*2)*0,014</t>
  </si>
  <si>
    <t>3,1*3*0,027</t>
  </si>
  <si>
    <t>10</t>
  </si>
  <si>
    <t>342272205</t>
  </si>
  <si>
    <t>Příčka z pórobetonových hladkých tvárnic na tenkovrstvou maltu tl 50 mm</t>
  </si>
  <si>
    <t>-826480752</t>
  </si>
  <si>
    <t>Příčky z pórobetonových tvárnic hladkých na tenké maltové lože objemová hmotnost do 500 kg/m3, tloušťka příčky 50 mm</t>
  </si>
  <si>
    <t>0,35*3</t>
  </si>
  <si>
    <t>11</t>
  </si>
  <si>
    <t>342272225</t>
  </si>
  <si>
    <t>Příčka z pórobetonových hladkých tvárnic na tenkovrstvou maltu tl 100 mm</t>
  </si>
  <si>
    <t>121243301</t>
  </si>
  <si>
    <t>Příčky z pórobetonových tvárnic hladkých na tenké maltové lože objemová hmotnost do 500 kg/m3, tloušťka příčky 100 mm</t>
  </si>
  <si>
    <t>(1,024+0,615)*6,4"výtah</t>
  </si>
  <si>
    <t>(1,85+0,53)*3</t>
  </si>
  <si>
    <t>0,92*2,1</t>
  </si>
  <si>
    <t>1,05*2,17-1,8</t>
  </si>
  <si>
    <t>1,6</t>
  </si>
  <si>
    <t>Úpravy povrchů, podlahy a osazování výplní</t>
  </si>
  <si>
    <t>12</t>
  </si>
  <si>
    <t>612142012</t>
  </si>
  <si>
    <t>Potažení vnitřních stěn rabicovým pletivem</t>
  </si>
  <si>
    <t>65659217</t>
  </si>
  <si>
    <t>Potažení vnitřních ploch pletivem  v ploše nebo pruzích, na plném podkladu rabicovým provizorním přichycením stěn</t>
  </si>
  <si>
    <t>1,5*3</t>
  </si>
  <si>
    <t>13</t>
  </si>
  <si>
    <t>612321121</t>
  </si>
  <si>
    <t>Vápenocementová omítka hladká jednovrstvá vnitřních stěn nanášená ručně</t>
  </si>
  <si>
    <t>-406761262</t>
  </si>
  <si>
    <t>Omítka vápenocementová vnitřních ploch  nanášená ručně jednovrstvá, tloušťky do 10 mm hladká svislých konstrukcí stěn</t>
  </si>
  <si>
    <t>P</t>
  </si>
  <si>
    <t>Poznámka k položce:
pod obklad</t>
  </si>
  <si>
    <t>14</t>
  </si>
  <si>
    <t>612321141</t>
  </si>
  <si>
    <t>Vápenocementová omítka štuková dvouvrstvá vnitřních stěn nanášená ručně</t>
  </si>
  <si>
    <t>56369486</t>
  </si>
  <si>
    <t>Omítka vápenocementová vnitřních ploch  nanášená ručně dvouvrstvá, tloušťky jádrové omítky do 10 mm a tloušťky štuku do 3 mm štuková svislých konstrukcí stěn</t>
  </si>
  <si>
    <t>21,641*2+1,05"nové příčky</t>
  </si>
  <si>
    <t>612325416</t>
  </si>
  <si>
    <t>Oprava vnitřní vápenocementové hladké omítky stěn v rozsahu plochy do 10 % s celoplošným přeštukováním</t>
  </si>
  <si>
    <t>-281568156</t>
  </si>
  <si>
    <t>Oprava vápenocementové omítky vnitřních ploch hladké, tloušťky do 20 mm, s celoplošným přeštukováním, tloušťky štuku 3 mm stěn, v rozsahu opravované plochy do 10%</t>
  </si>
  <si>
    <t>(8,4+3,64)*2*3-1,8-1,6-1"1.01,2</t>
  </si>
  <si>
    <t>(1,4+3,45)*2*2,85-1,8-1,6-1,4"1.03</t>
  </si>
  <si>
    <t>(5,5+3,55)*2*1"1.04</t>
  </si>
  <si>
    <t>(4,2+2,96*2+0,55)*3"1.05</t>
  </si>
  <si>
    <t>(1,53*2+0,87)*1,05"1.06</t>
  </si>
  <si>
    <t>(1,49*2)*2,97</t>
  </si>
  <si>
    <t>(1,38+1,78)*2*2,7-1,6"1.7</t>
  </si>
  <si>
    <t>(2,99+2,82)*2*1,02"1.8</t>
  </si>
  <si>
    <t>(6*2+2,64)*3-2,2-3,4-1,5-1,2"1,09</t>
  </si>
  <si>
    <t>(1,46+3,6)*2*3,1-1,5-2,2"1.10</t>
  </si>
  <si>
    <t>(10,04+3,98)*2*3-5,5-1,5-1,6*2-2,2-2,4"1.11</t>
  </si>
  <si>
    <t>(2,7+2,67)*2*2,86-2,4-2-2,6"1.12</t>
  </si>
  <si>
    <t>Mezisoučet 1NP</t>
  </si>
  <si>
    <t>(8+8,25)*2*2,92-1,5*3-2,2-2,5-1,6-8,5"2.01,2</t>
  </si>
  <si>
    <t>(10,03+3,97)*2*2,92-1,5*3-8,5-2,5"2.03</t>
  </si>
  <si>
    <t>(1,49+3,6)*2*2,8-1,5-2,5"2.04</t>
  </si>
  <si>
    <t>(4,2+2,96)*2*2,92-7-1,8-2,5*2"2.05</t>
  </si>
  <si>
    <t>(6+2,64)*2*3-8,5-1,8-2,3"2.07</t>
  </si>
  <si>
    <t>Mezisoučet 2NP</t>
  </si>
  <si>
    <t>16</t>
  </si>
  <si>
    <t>615142012</t>
  </si>
  <si>
    <t>Potažení vnitřních nosníků rabicovým pletivem</t>
  </si>
  <si>
    <t>-1711092084</t>
  </si>
  <si>
    <t>Potažení vnitřních ploch pletivem  v ploše nebo pruzích, na plném podkladu rabicovým provizorním přichycením nosníků</t>
  </si>
  <si>
    <t>(2,7+1,1+1+1+1+1)*1</t>
  </si>
  <si>
    <t>17</t>
  </si>
  <si>
    <t>622215131</t>
  </si>
  <si>
    <t>Oprava kontaktního zateplení stěn z polystyrenových desek tl přes 120 do 160 mm pl do 0,1 m2</t>
  </si>
  <si>
    <t>kus</t>
  </si>
  <si>
    <t>1493546528</t>
  </si>
  <si>
    <t>Oprava kontaktního zateplení z polystyrenových desek jednotlivých malých ploch  tloušťky přes 120 do 160 mm stěn, plochy jednotlivě do 0,1 m2</t>
  </si>
  <si>
    <t>18</t>
  </si>
  <si>
    <t>622215134</t>
  </si>
  <si>
    <t>Oprava kontaktního zateplení stěn z polystyrenových desek tl přes 120 do 160 mm pl přes 0,5 do 1,0 m2</t>
  </si>
  <si>
    <t>-939159725</t>
  </si>
  <si>
    <t>Oprava kontaktního zateplení z polystyrenových desek jednotlivých malých ploch  tloušťky přes 120 do 160 mm stěn, plochy jednotlivě přes 0,5 do 1,0 m2</t>
  </si>
  <si>
    <t>1"oprava u vstupu</t>
  </si>
  <si>
    <t>19</t>
  </si>
  <si>
    <t>631312141</t>
  </si>
  <si>
    <t>Doplnění rýh v dosavadních mazaninách betonem prostým</t>
  </si>
  <si>
    <t>-42554590</t>
  </si>
  <si>
    <t>Doplnění dosavadních mazanin prostým betonem  s dodáním hmot, bez potěru, plochy jednotlivě rýh v dosavadních mazaninách</t>
  </si>
  <si>
    <t>20</t>
  </si>
  <si>
    <t>632451214</t>
  </si>
  <si>
    <t>Potěr cementový samonivelační litý C20 tl přes 45 do 50 mm</t>
  </si>
  <si>
    <t>1468840085</t>
  </si>
  <si>
    <t>Potěr cementový samonivelační litý tř. C 20, tl. přes 45 do 50 mm</t>
  </si>
  <si>
    <t>632451291</t>
  </si>
  <si>
    <t>Příplatek k cementovému samonivelačnímu litému potěru C20 ZKD 5 mm tl přes 50 mm</t>
  </si>
  <si>
    <t>1520969476</t>
  </si>
  <si>
    <t>Potěr cementový samonivelační litý Příplatek k cenám za každých dalších i započatých 5 mm tloušťky přes 50 mm tř. C 20</t>
  </si>
  <si>
    <t>18*2 'Přepočtené koeficientem množství</t>
  </si>
  <si>
    <t>22</t>
  </si>
  <si>
    <t>632481213</t>
  </si>
  <si>
    <t>Separační vrstva z PE fólie</t>
  </si>
  <si>
    <t>-1134033772</t>
  </si>
  <si>
    <t>Separační vrstva k oddělení podlahových vrstev  z polyetylénové fólie</t>
  </si>
  <si>
    <t>23</t>
  </si>
  <si>
    <t>642944121</t>
  </si>
  <si>
    <t>Osazování ocelových zárubní dodatečné pl do 2,5 m2</t>
  </si>
  <si>
    <t>563910461</t>
  </si>
  <si>
    <t>Osazení ocelových dveřních zárubní lisovaných nebo z úhelníků dodatečně  s vybetonováním prahu, plochy do 2,5 m2</t>
  </si>
  <si>
    <t>1+1+1+6</t>
  </si>
  <si>
    <t>24</t>
  </si>
  <si>
    <t>M</t>
  </si>
  <si>
    <t>55331433</t>
  </si>
  <si>
    <t>zárubeň jednokřídlá ocelová pro dodatečnou montáž tl stěny 75-100mm rozměru 900/1970, 2100mm</t>
  </si>
  <si>
    <t>-302884853</t>
  </si>
  <si>
    <t>25</t>
  </si>
  <si>
    <t>55331431</t>
  </si>
  <si>
    <t>zárubeň jednokřídlá ocelová pro dodatečnou montáž tl stěny 75-100mm rozměru 700/1970, 2100mm</t>
  </si>
  <si>
    <t>-1963587590</t>
  </si>
  <si>
    <t>Ostatní konstrukce a práce, bourání</t>
  </si>
  <si>
    <t>26</t>
  </si>
  <si>
    <t>949101111</t>
  </si>
  <si>
    <t>Lešení pomocné pro objekty pozemních staveb s lešeňovou podlahou v do 1,9 m zatížení do 150 kg/m2</t>
  </si>
  <si>
    <t>-1151293093</t>
  </si>
  <si>
    <t>Lešení pomocné pracovní pro objekty pozemních staveb  pro zatížení do 150 kg/m2, o výšce lešeňové podlahy do 1,9 m</t>
  </si>
  <si>
    <t>27</t>
  </si>
  <si>
    <t>953943211</t>
  </si>
  <si>
    <t>Osazování hasicího přístroje</t>
  </si>
  <si>
    <t>-1996649295</t>
  </si>
  <si>
    <t>Osazování drobných kovových předmětů  kotvených do stěny hasicího přístroje</t>
  </si>
  <si>
    <t>28</t>
  </si>
  <si>
    <t>44932114</t>
  </si>
  <si>
    <t>přístroj hasicí ruční práškový PG 6 LE</t>
  </si>
  <si>
    <t>181548948</t>
  </si>
  <si>
    <t>29</t>
  </si>
  <si>
    <t>962081131</t>
  </si>
  <si>
    <t>Bourání příček ze skleněných tvárnic tl do 100 mm</t>
  </si>
  <si>
    <t>-1144686615</t>
  </si>
  <si>
    <t>Bourání zdiva příček nebo vybourání otvorů  ze skleněných tvárnic, tl. do 100 mm</t>
  </si>
  <si>
    <t>0,44*1,08</t>
  </si>
  <si>
    <t>30</t>
  </si>
  <si>
    <t>965042241</t>
  </si>
  <si>
    <t>Bourání podkladů pod dlažby nebo mazanin betonových nebo z litého asfaltu tl přes 100 mm pl přes 4 m2</t>
  </si>
  <si>
    <t>-501128787</t>
  </si>
  <si>
    <t>Bourání mazanin betonových nebo z litého asfaltu tl. přes 100 mm, plochy přes 4 m2</t>
  </si>
  <si>
    <t>3,64*4,99*0,15</t>
  </si>
  <si>
    <t>31</t>
  </si>
  <si>
    <t>965083121</t>
  </si>
  <si>
    <t>Odstranění násypů pod podlahami mezi trámy tl do 200 mm pl do 2 m2</t>
  </si>
  <si>
    <t>1276608729</t>
  </si>
  <si>
    <t>Odstranění násypu mezi stropními trámy tl. do 200 mm, plochy do 2 m2</t>
  </si>
  <si>
    <t>0,88*0,2</t>
  </si>
  <si>
    <t>32</t>
  </si>
  <si>
    <t>967031132</t>
  </si>
  <si>
    <t>Přisekání rovných ostění v cihelném zdivu na MV nebo MVC</t>
  </si>
  <si>
    <t>446562467</t>
  </si>
  <si>
    <t>Přisekání (špicování) plošné nebo rovných ostění zdiva z cihel pálených  rovných ostění, bez odstupu, po hrubém vybourání otvorů, na maltu vápennou nebo vápenocementovou</t>
  </si>
  <si>
    <t>2*0,3</t>
  </si>
  <si>
    <t>2*2*0,2</t>
  </si>
  <si>
    <t>2*2*0,1*3+2*2*0,2+2*2*0,3+2*2*0,45</t>
  </si>
  <si>
    <t>33</t>
  </si>
  <si>
    <t>967031744</t>
  </si>
  <si>
    <t>Přisekání plošné zdiva z cihel pálených na MC tl do 300 mm</t>
  </si>
  <si>
    <t>-723665391</t>
  </si>
  <si>
    <t>Přisekání (špicování) plošné nebo rovných ostění zdiva z cihel pálených  plošné, na maltu vápennou nebo vápenocementovou, tl. na maltu cementovou, tl. do 300 mm</t>
  </si>
  <si>
    <t>0,8*2,1</t>
  </si>
  <si>
    <t>34</t>
  </si>
  <si>
    <t>968062455</t>
  </si>
  <si>
    <t>Vybourání dřevěných dveřních zárubní pl do 2 m2</t>
  </si>
  <si>
    <t>-567526743</t>
  </si>
  <si>
    <t>Vybourání dřevěných rámů oken s křídly, dveřních zárubní, vrat, stěn, ostění nebo obkladů  dveřních zárubní, plochy do 2 m2</t>
  </si>
  <si>
    <t>0,95*2</t>
  </si>
  <si>
    <t>0,7*2</t>
  </si>
  <si>
    <t>0,8*2</t>
  </si>
  <si>
    <t>0,6*2</t>
  </si>
  <si>
    <t>35</t>
  </si>
  <si>
    <t>968062456</t>
  </si>
  <si>
    <t>Vybourání dřevěných dveřních zárubní pl přes 2 m2</t>
  </si>
  <si>
    <t>1242769392</t>
  </si>
  <si>
    <t>Vybourání dřevěných rámů oken s křídly, dveřních zárubní, vrat, stěn, ostění nebo obkladů  dveřních zárubní, plochy přes 2 m2</t>
  </si>
  <si>
    <t>1,23*2,04</t>
  </si>
  <si>
    <t>1,2*2</t>
  </si>
  <si>
    <t>1,2*2,2</t>
  </si>
  <si>
    <t>36</t>
  </si>
  <si>
    <t>968072455</t>
  </si>
  <si>
    <t>Vybourání kovových dveřních zárubní pl do 2 m2</t>
  </si>
  <si>
    <t>161287570</t>
  </si>
  <si>
    <t>Vybourání kovových rámů oken s křídly, dveřních zárubní, vrat, stěn, ostění nebo obkladů  dveřních zárubní, plochy do 2 m2</t>
  </si>
  <si>
    <t>37</t>
  </si>
  <si>
    <t>971033621</t>
  </si>
  <si>
    <t>Vybourání otvorů ve zdivu cihelném pl do 4 m2 na MVC nebo MV tl do 100 mm</t>
  </si>
  <si>
    <t>211918068</t>
  </si>
  <si>
    <t>Vybourání otvorů ve zdivu základovém nebo nadzákladovém z cihel, tvárnic, příčkovek  z cihel pálených na maltu vápennou nebo vápenocementovou plochy do 4 m2, tl. do 100 mm</t>
  </si>
  <si>
    <t>0,9*2,1*2</t>
  </si>
  <si>
    <t>0,9*2,97-1,2</t>
  </si>
  <si>
    <t>0,4*2,97</t>
  </si>
  <si>
    <t>38</t>
  </si>
  <si>
    <t>971033641</t>
  </si>
  <si>
    <t>Vybourání otvorů ve zdivu cihelném pl do 4 m2 na MVC nebo MV tl do 300 mm</t>
  </si>
  <si>
    <t>-776779068</t>
  </si>
  <si>
    <t>Vybourání otvorů ve zdivu základovém nebo nadzákladovém z cihel, tvárnic, příčkovek  z cihel pálených na maltu vápennou nebo vápenocementovou plochy do 4 m2, tl. do 300 mm</t>
  </si>
  <si>
    <t>2,7*2,2*0,32</t>
  </si>
  <si>
    <t>1,1*2,1*0,45</t>
  </si>
  <si>
    <t>0,36*2,1*0,3</t>
  </si>
  <si>
    <t>0,8*2,1*0,2</t>
  </si>
  <si>
    <t>0,88*2*0,2</t>
  </si>
  <si>
    <t>0,3*0,3*2</t>
  </si>
  <si>
    <t>39</t>
  </si>
  <si>
    <t>974031167</t>
  </si>
  <si>
    <t>Vysekání rýh ve zdivu cihelném hl do 150 mm š do 300 mm</t>
  </si>
  <si>
    <t>m</t>
  </si>
  <si>
    <t>-1790677861</t>
  </si>
  <si>
    <t>Vysekání rýh ve zdivu cihelném na maltu vápennou nebo vápenocementovou  do hl. 150 mm a šířky do 300 mm</t>
  </si>
  <si>
    <t>40</t>
  </si>
  <si>
    <t>974031666</t>
  </si>
  <si>
    <t>Vysekání rýh ve zdivu cihelném pro vtahování nosníků hl do 150 mm v do 250 mm</t>
  </si>
  <si>
    <t>-1092105013</t>
  </si>
  <si>
    <t>Vysekání rýh ve zdivu cihelném na maltu vápennou nebo vápenocementovou  pro vtahování nosníků do zdí, před vybouráním otvoru do hl. 150 mm, při v. nosníku do 250 mm</t>
  </si>
  <si>
    <t>3,1*3</t>
  </si>
  <si>
    <t>1,3*3</t>
  </si>
  <si>
    <t>0,3*2</t>
  </si>
  <si>
    <t>1,4*2</t>
  </si>
  <si>
    <t>41</t>
  </si>
  <si>
    <t>977151118</t>
  </si>
  <si>
    <t>Jádrové vrty diamantovými korunkami do stavebních materiálů D přes 90 do 100 mm</t>
  </si>
  <si>
    <t>-2087445076</t>
  </si>
  <si>
    <t>Jádrové vrty diamantovými korunkami do stavebních materiálů (železobetonu, betonu, cihel, obkladů, dlažeb, kamene) průměru přes 90 do 100 mm</t>
  </si>
  <si>
    <t>42</t>
  </si>
  <si>
    <t>977151122</t>
  </si>
  <si>
    <t>Jádrové vrty diamantovými korunkami do stavebních materiálů D přes 120 do 130 mm</t>
  </si>
  <si>
    <t>-2006735253</t>
  </si>
  <si>
    <t>Jádrové vrty diamantovými korunkami do stavebních materiálů (železobetonu, betonu, cihel, obkladů, dlažeb, kamene) průměru přes 120 do 130 mm</t>
  </si>
  <si>
    <t>0,7+0,45</t>
  </si>
  <si>
    <t>43</t>
  </si>
  <si>
    <t>977151125</t>
  </si>
  <si>
    <t>Jádrové vrty diamantovými korunkami do stavebních materiálů D přes 180 do 200 mm</t>
  </si>
  <si>
    <t>-2110300391</t>
  </si>
  <si>
    <t>Jádrové vrty diamantovými korunkami do stavebních materiálů (železobetonu, betonu, cihel, obkladů, dlažeb, kamene) průměru přes 180 do 200 mm</t>
  </si>
  <si>
    <t>44</t>
  </si>
  <si>
    <t>977151126</t>
  </si>
  <si>
    <t>Jádrové vrty diamantovými korunkami do stavebních materiálů D přes 200 do 225 mm</t>
  </si>
  <si>
    <t>-53995561</t>
  </si>
  <si>
    <t>Jádrové vrty diamantovými korunkami do stavebních materiálů (železobetonu, betonu, cihel, obkladů, dlažeb, kamene) průměru přes 200 do 225 mm</t>
  </si>
  <si>
    <t>0,6*2"VZT</t>
  </si>
  <si>
    <t>45</t>
  </si>
  <si>
    <t>978013191</t>
  </si>
  <si>
    <t>Otlučení (osekání) vnitřní vápenné nebo vápenocementové omítky stěn v rozsahu přes 50 do 100 %</t>
  </si>
  <si>
    <t>-225997585</t>
  </si>
  <si>
    <t>Otlučení vápenných nebo vápenocementových omítek vnitřních ploch stěn s vyškrabáním spar, s očištěním zdiva, v rozsahu přes 50 do 100 %</t>
  </si>
  <si>
    <t>(2,9+8,5+2,5+3+3,4)*2-1,8</t>
  </si>
  <si>
    <t>(1,53+0,87)*2*2-1,4</t>
  </si>
  <si>
    <t>(1,38+1,8)*2*2-1,7</t>
  </si>
  <si>
    <t>2*2</t>
  </si>
  <si>
    <t>46</t>
  </si>
  <si>
    <t>978059541</t>
  </si>
  <si>
    <t>Odsekání a odebrání obkladů stěn z vnitřních obkládaček plochy přes 1 m2</t>
  </si>
  <si>
    <t>-461195793</t>
  </si>
  <si>
    <t>Odsekání obkladů  stěn včetně otlučení podkladní omítky až na zdivo z obkládaček vnitřních, z jakýchkoliv materiálů, plochy přes 1 m2</t>
  </si>
  <si>
    <t>(5,5+3,55)*2*1,95-1,2*1,95</t>
  </si>
  <si>
    <t>47</t>
  </si>
  <si>
    <t>985131111</t>
  </si>
  <si>
    <t>Očištění ploch stěn, rubu kleneb a podlah tlakovou vodou</t>
  </si>
  <si>
    <t>-699252647</t>
  </si>
  <si>
    <t>Poznámka k položce:
hydroizolace</t>
  </si>
  <si>
    <t>48</t>
  </si>
  <si>
    <t>985131311</t>
  </si>
  <si>
    <t>Ruční dočištění ploch stěn, rubu kleneb a podlah ocelových kartáči</t>
  </si>
  <si>
    <t>-685852319</t>
  </si>
  <si>
    <t>Očištění ploch stěn, rubu kleneb a podlah ruční dočištění ocelovými kartáči</t>
  </si>
  <si>
    <t>49</t>
  </si>
  <si>
    <t>985221101</t>
  </si>
  <si>
    <t>Doplnění zdiva cihlami do aktivované malty</t>
  </si>
  <si>
    <t>132988228</t>
  </si>
  <si>
    <t>Doplnění zdiva ručně do aktivované malty cihlami</t>
  </si>
  <si>
    <t>50</t>
  </si>
  <si>
    <t>59610001</t>
  </si>
  <si>
    <t>cihla pálená plná do P15 290x140x65mm</t>
  </si>
  <si>
    <t>2074274433</t>
  </si>
  <si>
    <t>0,05*305 'Přepočtené koeficientem množství</t>
  </si>
  <si>
    <t>51</t>
  </si>
  <si>
    <t>988999R</t>
  </si>
  <si>
    <t>demontáž vybavení kuchyně</t>
  </si>
  <si>
    <t>soubor</t>
  </si>
  <si>
    <t>-1565182025</t>
  </si>
  <si>
    <t>997</t>
  </si>
  <si>
    <t>Přesun sutě</t>
  </si>
  <si>
    <t>52</t>
  </si>
  <si>
    <t>997013211</t>
  </si>
  <si>
    <t>Vnitrostaveništní doprava suti a vybouraných hmot pro budovy v do 6 m ručně</t>
  </si>
  <si>
    <t>112451283</t>
  </si>
  <si>
    <t>Vnitrostaveništní doprava suti a vybouraných hmot  vodorovně do 50 m svisle ručně pro budovy a haly výšky do 6 m</t>
  </si>
  <si>
    <t>53</t>
  </si>
  <si>
    <t>997013501</t>
  </si>
  <si>
    <t>Odvoz suti a vybouraných hmot na skládku nebo meziskládku do 1 km se složením</t>
  </si>
  <si>
    <t>190601183</t>
  </si>
  <si>
    <t>Odvoz suti a vybouraných hmot na skládku nebo meziskládku  se složením, na vzdálenost do 1 km</t>
  </si>
  <si>
    <t>54</t>
  </si>
  <si>
    <t>997013509</t>
  </si>
  <si>
    <t>Příplatek k odvozu suti a vybouraných hmot na skládku ZKD 1 km přes 1 km</t>
  </si>
  <si>
    <t>-2069708437</t>
  </si>
  <si>
    <t>Odvoz suti a vybouraných hmot na skládku nebo meziskládku  se složením, na vzdálenost Příplatek k ceně za každý další i započatý 1 km přes 1 km</t>
  </si>
  <si>
    <t>26,683*5 'Přepočtené koeficientem množství</t>
  </si>
  <si>
    <t>55</t>
  </si>
  <si>
    <t>997013631</t>
  </si>
  <si>
    <t>Poplatek za uložení na skládce (skládkovné) stavebního odpadu směsného kód odpadu 17 09 04</t>
  </si>
  <si>
    <t>-2126888894</t>
  </si>
  <si>
    <t>Poplatek za uložení stavebního odpadu na skládce (skládkovné) směsného stavebního a demoličního zatříděného do Katalogu odpadů pod kódem 17 09 04</t>
  </si>
  <si>
    <t>998</t>
  </si>
  <si>
    <t>Přesun hmot</t>
  </si>
  <si>
    <t>56</t>
  </si>
  <si>
    <t>998018001</t>
  </si>
  <si>
    <t>Přesun hmot ruční pro budovy v do 6 m</t>
  </si>
  <si>
    <t>-1036539301</t>
  </si>
  <si>
    <t>Přesun hmot pro budovy občanské výstavby, bydlení, výrobu a služby  ruční - bez užití mechanizace vodorovná dopravní vzdálenost do 100 m pro budovy s jakoukoliv nosnou konstrukcí výšky do 6 m</t>
  </si>
  <si>
    <t>PSV</t>
  </si>
  <si>
    <t>Práce a dodávky PSV</t>
  </si>
  <si>
    <t>711</t>
  </si>
  <si>
    <t>Izolace proti vodě, vlhkosti a plynům</t>
  </si>
  <si>
    <t>57</t>
  </si>
  <si>
    <t>711111001</t>
  </si>
  <si>
    <t>Provedení izolace proti zemní vlhkosti vodorovné za studena nátěrem penetračním</t>
  </si>
  <si>
    <t>98874874</t>
  </si>
  <si>
    <t>Provedení izolace proti zemní vlhkosti natěradly a tmely za studena  na ploše vodorovné V nátěrem penetračním</t>
  </si>
  <si>
    <t>58</t>
  </si>
  <si>
    <t>11163150</t>
  </si>
  <si>
    <t>lak penetrační asfaltový</t>
  </si>
  <si>
    <t>65890994</t>
  </si>
  <si>
    <t>18*0,00033 'Přepočtené koeficientem množství</t>
  </si>
  <si>
    <t>59</t>
  </si>
  <si>
    <t>711112001</t>
  </si>
  <si>
    <t>Provedení izolace proti zemní vlhkosti svislé za studena nátěrem penetračním</t>
  </si>
  <si>
    <t>518544155</t>
  </si>
  <si>
    <t>Provedení izolace proti zemní vlhkosti natěradly a tmely za studena  na ploše svislé S nátěrem penetračním</t>
  </si>
  <si>
    <t>60</t>
  </si>
  <si>
    <t>-83239187</t>
  </si>
  <si>
    <t>3*0,00034 'Přepočtené koeficientem množství</t>
  </si>
  <si>
    <t>61</t>
  </si>
  <si>
    <t>711132101</t>
  </si>
  <si>
    <t>Provedení izolace proti zemní vlhkosti pásy na sucho svislé AIP nebo tkaninou</t>
  </si>
  <si>
    <t>879225451</t>
  </si>
  <si>
    <t>Provedení izolace proti zemní vlhkosti pásy na sucho  AIP nebo tkaniny na ploše svislé S</t>
  </si>
  <si>
    <t>62</t>
  </si>
  <si>
    <t>69311081</t>
  </si>
  <si>
    <t>geotextilie netkaná separační, ochranná, filtrační, drenážní PES 300g/m2</t>
  </si>
  <si>
    <t>195529752</t>
  </si>
  <si>
    <t>3*1,221 'Přepočtené koeficientem množství</t>
  </si>
  <si>
    <t>63</t>
  </si>
  <si>
    <t>711141559</t>
  </si>
  <si>
    <t>Provedení izolace proti zemní vlhkosti pásy přitavením vodorovné NAIP</t>
  </si>
  <si>
    <t>174128352</t>
  </si>
  <si>
    <t>Provedení izolace proti zemní vlhkosti pásy přitavením  NAIP na ploše vodorovné V</t>
  </si>
  <si>
    <t>64</t>
  </si>
  <si>
    <t>62853004</t>
  </si>
  <si>
    <t>pás asfaltový natavitelný modifikovaný SBS tl 4,0mm s vložkou ze skleněné tkaniny a spalitelnou PE fólií nebo jemnozrnným minerálním posypem na horním povrchu</t>
  </si>
  <si>
    <t>-326659150</t>
  </si>
  <si>
    <t>18*1,1655 'Přepočtené koeficientem množství</t>
  </si>
  <si>
    <t>65</t>
  </si>
  <si>
    <t>711142559</t>
  </si>
  <si>
    <t>Provedení izolace proti zemní vlhkosti pásy přitavením svislé NAIP</t>
  </si>
  <si>
    <t>-1799312639</t>
  </si>
  <si>
    <t>Provedení izolace proti zemní vlhkosti pásy přitavením  NAIP na ploše svislé S</t>
  </si>
  <si>
    <t>66</t>
  </si>
  <si>
    <t>1103503553</t>
  </si>
  <si>
    <t>713</t>
  </si>
  <si>
    <t>Izolace tepelné</t>
  </si>
  <si>
    <t>67</t>
  </si>
  <si>
    <t>713121111</t>
  </si>
  <si>
    <t>Montáž izolace tepelné podlah volně kladenými rohožemi, pásy, dílci, deskami 1 vrstva</t>
  </si>
  <si>
    <t>-1180411405</t>
  </si>
  <si>
    <t>Montáž tepelné izolace podlah rohožemi, pásy, deskami, dílci, bloky (izolační materiál ve specifikaci) kladenými volně jednovrstvá</t>
  </si>
  <si>
    <t>68</t>
  </si>
  <si>
    <t>28375911</t>
  </si>
  <si>
    <t>deska EPS 150 pro konstrukce s vysokým zatížením λ=0,035 tl 70mm</t>
  </si>
  <si>
    <t>-2114499305</t>
  </si>
  <si>
    <t>18*1,02 'Přepočtené koeficientem množství</t>
  </si>
  <si>
    <t>762</t>
  </si>
  <si>
    <t>Konstrukce tesařské</t>
  </si>
  <si>
    <t>69</t>
  </si>
  <si>
    <t>762521922</t>
  </si>
  <si>
    <t>Vyřezání části podlahy z prken tl do 32 mm bez polštářů pl jednotlivě přes 0,25 do 1 m2</t>
  </si>
  <si>
    <t>344885024</t>
  </si>
  <si>
    <t>Vyřezání části podlahy tesařské bez vyřezání polštářů z prken tl. do 32 mm, plochy otvoru jednotlivě přes 0,25 do 1,00 m2</t>
  </si>
  <si>
    <t>70</t>
  </si>
  <si>
    <t>762811932</t>
  </si>
  <si>
    <t>Vyřezání části záklopu nebo podbíjení stropu z fošen tl přes 32 mm pl jednotlivě přes 0,25 do 1 m2</t>
  </si>
  <si>
    <t>14875344</t>
  </si>
  <si>
    <t>Vyřezání záklopu nebo podbíjení stropů z prken nebo fošen tl. přes 32 mm, plochy jednotlivě přes 0,25 do 1,00 m2</t>
  </si>
  <si>
    <t>3,6</t>
  </si>
  <si>
    <t>763</t>
  </si>
  <si>
    <t>Konstrukce suché výstavby</t>
  </si>
  <si>
    <t>71</t>
  </si>
  <si>
    <t>763111411</t>
  </si>
  <si>
    <t>SDK příčka tl 100 mm profil CW+UW 50 desky 2xA 12,5 s izolací EI 60 Rw do 51 dB</t>
  </si>
  <si>
    <t>-2007517658</t>
  </si>
  <si>
    <t>Příčka ze sádrokartonových desek  s nosnou konstrukcí z jednoduchých ocelových profilů UW, CW dvojitě opláštěná deskami standardními A tl. 2 x 12,5 mm s izolací, EI 60, příčka tl. 100 mm, profil 50, Rw do 51 dB</t>
  </si>
  <si>
    <t>1,4*2,83</t>
  </si>
  <si>
    <t>72</t>
  </si>
  <si>
    <t>763111421</t>
  </si>
  <si>
    <t>SDK příčka tl 100 mm profil CW+UW 50 desky 2xDF 12,5 s izolací EI 90 Rw do 56 dB</t>
  </si>
  <si>
    <t>-115491379</t>
  </si>
  <si>
    <t>Příčka ze sádrokartonových desek  s nosnou konstrukcí z jednoduchých ocelových profilů UW, CW dvojitě opláštěná deskami protipožárními DF tl. 2 x 12,5 mm EI 90, příčka tl. 100 mm, profil 50, s izolací, Rw do 56 dB</t>
  </si>
  <si>
    <t>2,64*3*2</t>
  </si>
  <si>
    <t>73</t>
  </si>
  <si>
    <t>763121424</t>
  </si>
  <si>
    <t>SDK stěna předsazená tl 87,5 mm profil CW+UW 75 deska 1xH2 12,5 bez izolace EI 15</t>
  </si>
  <si>
    <t>918552171</t>
  </si>
  <si>
    <t>Stěna předsazená ze sádrokartonových desek s nosnou konstrukcí z ocelových profilů CW, UW jednoduše opláštěná deskou impregnovanou H2 tl. 12,5 mm bez izolace, EI 15, stěna tl. 87,5 mm, profil 75</t>
  </si>
  <si>
    <t>1,265*1,5</t>
  </si>
  <si>
    <t>74</t>
  </si>
  <si>
    <t>763131411</t>
  </si>
  <si>
    <t>SDK podhled desky 1xA 12,5 bez izolace dvouvrstvá spodní kce profil CD+UD</t>
  </si>
  <si>
    <t>1652422131</t>
  </si>
  <si>
    <t>Podhled ze sádrokartonových desek  dvouvrstvá zavěšená spodní konstrukce z ocelových profilů CD, UD jednoduše opláštěná deskou standardní A, tl. 12,5 mm, bez izolace</t>
  </si>
  <si>
    <t>23,88+29,32+11,34</t>
  </si>
  <si>
    <t>23,81</t>
  </si>
  <si>
    <t>75</t>
  </si>
  <si>
    <t>763131451</t>
  </si>
  <si>
    <t>SDK podhled deska 1xH2 12,5 bez izolace dvouvrstvá spodní kce profil CD+UD</t>
  </si>
  <si>
    <t>1023255338</t>
  </si>
  <si>
    <t>Podhled ze sádrokartonových desek  dvouvrstvá zavěšená spodní konstrukce z ocelových profilů CD, UD jednoduše opláštěná deskou impregnovanou H2, tl. 12,5 mm, bez izolace</t>
  </si>
  <si>
    <t>76</t>
  </si>
  <si>
    <t>763181311</t>
  </si>
  <si>
    <t>Montáž jednokřídlové kovové zárubně SDK příčka</t>
  </si>
  <si>
    <t>-142373276</t>
  </si>
  <si>
    <t>Výplně otvorů konstrukcí ze sádrokartonových desek  montáž zárubně kovové s konstrukcí jednokřídlové</t>
  </si>
  <si>
    <t>1+1</t>
  </si>
  <si>
    <t>77</t>
  </si>
  <si>
    <t>55331591</t>
  </si>
  <si>
    <t>zárubeň jednokřídlá ocelová pro sádrokartonové příčky tl stěny 75-100mm rozměru 900/1970, 2100mm</t>
  </si>
  <si>
    <t>-1240877510</t>
  </si>
  <si>
    <t>78</t>
  </si>
  <si>
    <t>763182313</t>
  </si>
  <si>
    <t>Ostění oken z desek v SDK konstrukci hl do 0,3 m</t>
  </si>
  <si>
    <t>-1802371294</t>
  </si>
  <si>
    <t>Výplně otvorů konstrukcí ze sádrokartonových desek  ostění oken z desek hloubky do 0,3 m</t>
  </si>
  <si>
    <t>(0,96+0,55)*2*4</t>
  </si>
  <si>
    <t>766</t>
  </si>
  <si>
    <t>Konstrukce truhlářské</t>
  </si>
  <si>
    <t>79</t>
  </si>
  <si>
    <t>766112820</t>
  </si>
  <si>
    <t>Demontáž truhlářských stěn dřevěných zasklených</t>
  </si>
  <si>
    <t>125865847</t>
  </si>
  <si>
    <t>Demontáž dřevěných stěn  zasklených</t>
  </si>
  <si>
    <t>2,64*0,96</t>
  </si>
  <si>
    <t>2,64*0,86</t>
  </si>
  <si>
    <t>80</t>
  </si>
  <si>
    <t>766211100</t>
  </si>
  <si>
    <t>Montáž madel schodišťových dřevených nebo verzalitových dílčích</t>
  </si>
  <si>
    <t>1084046798</t>
  </si>
  <si>
    <t>Montáž madel  schodišťových dřevěných dílčích</t>
  </si>
  <si>
    <t>Poznámka k položce:
demontáž a zpětná montáž</t>
  </si>
  <si>
    <t>81</t>
  </si>
  <si>
    <t>766411811</t>
  </si>
  <si>
    <t>Demontáž truhlářského obložení stěn z panelů plochy do 1,5 m2</t>
  </si>
  <si>
    <t>1533158594</t>
  </si>
  <si>
    <t>Demontáž obložení stěn  panely, plochy do 1,5 m2</t>
  </si>
  <si>
    <t>(6,036+0,62+0,57+0,3+1+2,9-0,8)*1,35</t>
  </si>
  <si>
    <t>82</t>
  </si>
  <si>
    <t>766441821</t>
  </si>
  <si>
    <t>Demontáž parapetních desek dřevěných nebo plastových šířky do 300 mm délky do 2000 mm</t>
  </si>
  <si>
    <t>1989226645</t>
  </si>
  <si>
    <t>Demontáž parapetních desek dřevěných nebo plastových šířky do 300 mm, délky přes 1000 do 2000 mm</t>
  </si>
  <si>
    <t>83</t>
  </si>
  <si>
    <t>766491851</t>
  </si>
  <si>
    <t>Demontáž prahů dveří jednokřídlových</t>
  </si>
  <si>
    <t>1074379461</t>
  </si>
  <si>
    <t>Demontáž ostatních truhlářských konstrukcí prahů dveří jednokřídlových</t>
  </si>
  <si>
    <t>84</t>
  </si>
  <si>
    <t>766491853</t>
  </si>
  <si>
    <t>Demontáž prahů dveří dvoukřídlových</t>
  </si>
  <si>
    <t>-600330824</t>
  </si>
  <si>
    <t>Demontáž ostatních truhlářských konstrukcí prahů dveří dvoukřídlových</t>
  </si>
  <si>
    <t>85</t>
  </si>
  <si>
    <t>766660001</t>
  </si>
  <si>
    <t>Montáž dveřních křídel otvíravých jednokřídlových š do 0,8 m do ocelové zárubně</t>
  </si>
  <si>
    <t>-1268947006</t>
  </si>
  <si>
    <t>Montáž dveřních křídel dřevěných nebo plastových otevíravých do ocelové zárubně povrchově upravených jednokřídlových, šířky do 800 mm</t>
  </si>
  <si>
    <t>86</t>
  </si>
  <si>
    <t>665R6</t>
  </si>
  <si>
    <t>Dveře dle specifikace D6 vč. kování a doplňků</t>
  </si>
  <si>
    <t>1893810138</t>
  </si>
  <si>
    <t>87</t>
  </si>
  <si>
    <t>665R7</t>
  </si>
  <si>
    <t>Dveře dle specifikace D7 vč. kování a doplňků</t>
  </si>
  <si>
    <t>2107738067</t>
  </si>
  <si>
    <t>88</t>
  </si>
  <si>
    <t>665R8</t>
  </si>
  <si>
    <t>Dveře dle specifikace D8 vč. kování a doplňků</t>
  </si>
  <si>
    <t>993812695</t>
  </si>
  <si>
    <t>89</t>
  </si>
  <si>
    <t>665R9</t>
  </si>
  <si>
    <t>Dveře dle specifikace D9 vč. kování a doplňků</t>
  </si>
  <si>
    <t>1314866890</t>
  </si>
  <si>
    <t>90</t>
  </si>
  <si>
    <t>665R10</t>
  </si>
  <si>
    <t>Dveře dle specifikace D10 vč. kování a doplňků</t>
  </si>
  <si>
    <t>-1764493430</t>
  </si>
  <si>
    <t>91</t>
  </si>
  <si>
    <t>665T11</t>
  </si>
  <si>
    <t>Dveře dle specifikace D11 vč. kování a doplňků</t>
  </si>
  <si>
    <t>-1912266829</t>
  </si>
  <si>
    <t>92</t>
  </si>
  <si>
    <t>766660022</t>
  </si>
  <si>
    <t>Montáž dveřních křídel otvíravých jednokřídlových š přes 0,8 m požárních do ocelové zárubně</t>
  </si>
  <si>
    <t>1743838888</t>
  </si>
  <si>
    <t>Montáž dveřních křídel dřevěných nebo plastových otevíravých do ocelové zárubně protipožárních jednokřídlových, šířky přes 800 mm</t>
  </si>
  <si>
    <t>2+2+1</t>
  </si>
  <si>
    <t>93</t>
  </si>
  <si>
    <t>665R1</t>
  </si>
  <si>
    <t>Dveře dle specifikace D1 vč. kování a doplňků</t>
  </si>
  <si>
    <t>1531485804</t>
  </si>
  <si>
    <t>94</t>
  </si>
  <si>
    <t>665R2</t>
  </si>
  <si>
    <t>Dveře dle specifikace D2 vč. kování a doplňků</t>
  </si>
  <si>
    <t>-1494792476</t>
  </si>
  <si>
    <t>95</t>
  </si>
  <si>
    <t>665R3</t>
  </si>
  <si>
    <t>Dveře dle specifikace D3 vč. kování a doplňků</t>
  </si>
  <si>
    <t>-410772454</t>
  </si>
  <si>
    <t>96</t>
  </si>
  <si>
    <t>665R4</t>
  </si>
  <si>
    <t>Dveře dle specifikace D4 vč. kování a doplňků</t>
  </si>
  <si>
    <t>202113266</t>
  </si>
  <si>
    <t>97</t>
  </si>
  <si>
    <t>665R5</t>
  </si>
  <si>
    <t>Dveře dle specifikace D5 vč. kování a doplňků</t>
  </si>
  <si>
    <t>1791802782</t>
  </si>
  <si>
    <t>98</t>
  </si>
  <si>
    <t>766660061</t>
  </si>
  <si>
    <t>Montáž dveřních křídel otvíravých dvoukřídlových š do 1,45 m masivní dřevo s polodrážkou do ocelové zárubně</t>
  </si>
  <si>
    <t>-1147275647</t>
  </si>
  <si>
    <t>Montáž dveřních křídel dřevěných nebo plastových otevíravých do ocelové zárubně z masivního dřeva s polodrážkou dvoukřídlových, šířky do 1450 mm</t>
  </si>
  <si>
    <t>99</t>
  </si>
  <si>
    <t>6655R1</t>
  </si>
  <si>
    <t>Dveře dle specifikace Vd1 vč. kování a doplňků</t>
  </si>
  <si>
    <t>745191825</t>
  </si>
  <si>
    <t>100</t>
  </si>
  <si>
    <t>6655R2</t>
  </si>
  <si>
    <t>Dveře dle specifikace Vd2 vč. kování a doplňků</t>
  </si>
  <si>
    <t>-736481</t>
  </si>
  <si>
    <t>101</t>
  </si>
  <si>
    <t>766664957</t>
  </si>
  <si>
    <t>Výměna zámku interiérových dveří</t>
  </si>
  <si>
    <t>-520865266</t>
  </si>
  <si>
    <t>Výměna dveřních konstrukcí interiérových zámku, vložky</t>
  </si>
  <si>
    <t>102</t>
  </si>
  <si>
    <t>766664958</t>
  </si>
  <si>
    <t>Výměna klik se štítky interiérových dveří</t>
  </si>
  <si>
    <t>878235574</t>
  </si>
  <si>
    <t>Výměna dveřních konstrukcí interiérových klik se štítky</t>
  </si>
  <si>
    <t>103</t>
  </si>
  <si>
    <t>998766101</t>
  </si>
  <si>
    <t>Přesun hmot tonážní pro kce truhlářské v objektech v do 6 m</t>
  </si>
  <si>
    <t>-1506586455</t>
  </si>
  <si>
    <t>Přesun hmot pro konstrukce truhlářské stanovený z hmotnosti přesunovaného materiálu vodorovná dopravní vzdálenost do 50 m v objektech výšky do 6 m</t>
  </si>
  <si>
    <t>767</t>
  </si>
  <si>
    <t>Konstrukce zámečnické</t>
  </si>
  <si>
    <t>104</t>
  </si>
  <si>
    <t>767610111</t>
  </si>
  <si>
    <t>Montáž oken kovových jednoduchých pevných do panelů nebo ocelové konstrukce pl do 0,6 m2</t>
  </si>
  <si>
    <t>428204679</t>
  </si>
  <si>
    <t>Montáž oken jednoduchých  z hliníkových nebo ocelových profilů na polyuretanovou pěnu pevných do celostěnových panelů nebo ocelové konstrukce, plochy do 0,6 m2</t>
  </si>
  <si>
    <t>0,96*0,55*4</t>
  </si>
  <si>
    <t>105</t>
  </si>
  <si>
    <t>55341000</t>
  </si>
  <si>
    <t>okno Al s fixním zasklením do plochy 1m2</t>
  </si>
  <si>
    <t>-1616916297</t>
  </si>
  <si>
    <t>okno Al s fixním zasklením  do plochy 1m2</t>
  </si>
  <si>
    <t>Poznámka k položce:
požární odolnost EW 30</t>
  </si>
  <si>
    <t>106</t>
  </si>
  <si>
    <t>767888R</t>
  </si>
  <si>
    <t>dodávka a montáž jídelního výtahu</t>
  </si>
  <si>
    <t>505978759</t>
  </si>
  <si>
    <t>Poznámka k položce:
dle specifikace PD</t>
  </si>
  <si>
    <t>771</t>
  </si>
  <si>
    <t>Podlahy z dlaždic</t>
  </si>
  <si>
    <t>107</t>
  </si>
  <si>
    <t>771111011</t>
  </si>
  <si>
    <t>Vysátí podkladu před pokládkou dlažby</t>
  </si>
  <si>
    <t>1191461634</t>
  </si>
  <si>
    <t>Příprava podkladu před provedením dlažby vysátí podlah</t>
  </si>
  <si>
    <t>27,91+2,02+1,3+1,3+2,46</t>
  </si>
  <si>
    <t>108</t>
  </si>
  <si>
    <t>771121011</t>
  </si>
  <si>
    <t>Nátěr penetrační na podlahu</t>
  </si>
  <si>
    <t>283269667</t>
  </si>
  <si>
    <t>Příprava podkladu před provedením dlažby nátěr penetrační na podlahu</t>
  </si>
  <si>
    <t>109</t>
  </si>
  <si>
    <t>771571810</t>
  </si>
  <si>
    <t>Demontáž podlah z dlaždic keramických kladených do malty</t>
  </si>
  <si>
    <t>809404578</t>
  </si>
  <si>
    <t>1,27+2,46</t>
  </si>
  <si>
    <t>110</t>
  </si>
  <si>
    <t>771574263</t>
  </si>
  <si>
    <t>Montáž podlah keramických pro mechanické zatížení protiskluzných lepených flexibilním lepidlem přes 9 do 12 ks/m2</t>
  </si>
  <si>
    <t>682503779</t>
  </si>
  <si>
    <t>Montáž podlah z dlaždic keramických lepených flexibilním lepidlem maloformátových pro vysoké mechanické zatížení protiskluzných nebo reliéfních (bezbariérových) přes 9 do 12 ks/m2</t>
  </si>
  <si>
    <t>111</t>
  </si>
  <si>
    <t>59761409</t>
  </si>
  <si>
    <t>dlažba keramická slinutá protiskluzná do interiéru i exteriéru pro vysoké mechanické namáhání přes 9 do 12ks/m2</t>
  </si>
  <si>
    <t>229041198</t>
  </si>
  <si>
    <t>34,99*1,1 'Přepočtené koeficientem množství</t>
  </si>
  <si>
    <t>112</t>
  </si>
  <si>
    <t>771591112</t>
  </si>
  <si>
    <t>Izolace pod dlažbu nátěrem nebo stěrkou ve dvou vrstvách</t>
  </si>
  <si>
    <t>1319865585</t>
  </si>
  <si>
    <t>Izolace podlahy pod dlažbu nátěrem nebo stěrkou ve dvou vrstvách</t>
  </si>
  <si>
    <t>113</t>
  </si>
  <si>
    <t>998771101</t>
  </si>
  <si>
    <t>Přesun hmot tonážní pro podlahy z dlaždic v objektech v do 6 m</t>
  </si>
  <si>
    <t>1428376341</t>
  </si>
  <si>
    <t>Přesun hmot pro podlahy z dlaždic stanovený z hmotnosti přesunovaného materiálu vodorovná dopravní vzdálenost do 50 m v objektech výšky do 6 m</t>
  </si>
  <si>
    <t>776</t>
  </si>
  <si>
    <t>Podlahy povlakové</t>
  </si>
  <si>
    <t>114</t>
  </si>
  <si>
    <t>776111115</t>
  </si>
  <si>
    <t>Broušení podkladu povlakových podlah před litím stěrky</t>
  </si>
  <si>
    <t>23474795</t>
  </si>
  <si>
    <t>Příprava podkladu broušení podlah stávajícího podkladu před litím stěrky</t>
  </si>
  <si>
    <t>2,73+23,88+12,43+12,83+4,87+29,32+11,34</t>
  </si>
  <si>
    <t>28,51+23,81+40,93+5,35+12,43+16,83</t>
  </si>
  <si>
    <t>115</t>
  </si>
  <si>
    <t>776111311</t>
  </si>
  <si>
    <t>Vysátí podkladu povlakových podlah</t>
  </si>
  <si>
    <t>309039021</t>
  </si>
  <si>
    <t>Příprava podkladu vysátí podlah</t>
  </si>
  <si>
    <t>116</t>
  </si>
  <si>
    <t>776121112</t>
  </si>
  <si>
    <t>Vodou ředitelná penetrace savého podkladu povlakových podlah</t>
  </si>
  <si>
    <t>2049566568</t>
  </si>
  <si>
    <t>Příprava podkladu penetrace vodou ředitelná podlah</t>
  </si>
  <si>
    <t>117</t>
  </si>
  <si>
    <t>776141112</t>
  </si>
  <si>
    <t>Vyrovnání podkladu povlakových podlah stěrkou pevnosti 20 MPa tl přes 3 do 5 mm</t>
  </si>
  <si>
    <t>-1529881032</t>
  </si>
  <si>
    <t>Příprava podkladu vyrovnání samonivelační stěrkou podlah min.pevnosti 20 MPa, tloušťky přes 3 do 5 mm</t>
  </si>
  <si>
    <t>118</t>
  </si>
  <si>
    <t>776201811</t>
  </si>
  <si>
    <t>Demontáž lepených povlakových podlah bez podložky ručně</t>
  </si>
  <si>
    <t>-1199184613</t>
  </si>
  <si>
    <t>Demontáž povlakových podlahovin lepených ručně bez podložky</t>
  </si>
  <si>
    <t>8,23+20,87+6,42+22,96+12,43+4,87+41,06+12,83</t>
  </si>
  <si>
    <t>1,78*3+1,33*3</t>
  </si>
  <si>
    <t>119</t>
  </si>
  <si>
    <t>776211111</t>
  </si>
  <si>
    <t>Lepení textilních pásů</t>
  </si>
  <si>
    <t>172779399</t>
  </si>
  <si>
    <t>Montáž textilních podlahovin lepením pásů standardních</t>
  </si>
  <si>
    <t>12,43+12,83+4,87+29,32+40,93+5,35+12,43+16,83</t>
  </si>
  <si>
    <t>120</t>
  </si>
  <si>
    <t>69751060</t>
  </si>
  <si>
    <t>koberec zátěžový vpichovaný role š 2m, vlákno 100% PA, hm 540g/m2, R ≤ 100MΩ, zátěž 33, útlum 21dB, hořlavost Bfl S1</t>
  </si>
  <si>
    <t>775912531</t>
  </si>
  <si>
    <t>12,43+12,83+12,43+16,83</t>
  </si>
  <si>
    <t>47,14*0,5"stupně</t>
  </si>
  <si>
    <t>145*0,1"sokly</t>
  </si>
  <si>
    <t>92,59*1,1 'Přepočtené koeficientem množství</t>
  </si>
  <si>
    <t>121</t>
  </si>
  <si>
    <t>69751012</t>
  </si>
  <si>
    <t>koberec zátěžový vysoká zátěž hm 1600g/m2 š 4m</t>
  </si>
  <si>
    <t>1641430535</t>
  </si>
  <si>
    <t xml:space="preserve">Poznámka k položce:
Materiál 100% polyamid Výška vlasu 6,00 mm
Podklad filc Celková výška 9,00 mm
Váha vlasu 550 g/m2 Třída zátěže 22
Celková váha 1 600 g/m2  
</t>
  </si>
  <si>
    <t>4,87+29,32+40,93+5,35</t>
  </si>
  <si>
    <t>80,47*1,1 'Přepočtené koeficientem množství</t>
  </si>
  <si>
    <t>122</t>
  </si>
  <si>
    <t>776221111</t>
  </si>
  <si>
    <t>Lepení pásů z PVC standardním lepidlem</t>
  </si>
  <si>
    <t>1420176411</t>
  </si>
  <si>
    <t>Montáž podlahovin z PVC lepením standardním lepidlem z pásů standardních</t>
  </si>
  <si>
    <t>2,73+23,88+11,34</t>
  </si>
  <si>
    <t>28,51+23,81</t>
  </si>
  <si>
    <t>123</t>
  </si>
  <si>
    <t>28411140</t>
  </si>
  <si>
    <t>PVC vinyl heterogenní protiskluzná se vsypem a výztuž. vrstvou tl 2.00mm nášlapná vrstva 0.9mm, hořlavost Bfl-s1, třída zátěže 34/43, útlum 4dB, bodová zátěž  ≤ 0.10mm, protiskluznost R10</t>
  </si>
  <si>
    <t>1075926632</t>
  </si>
  <si>
    <t>Poznámka k položce:
Heterogenní vinylová krytina v rolích. Krytina je tvořena kompaktní podkladovou vrstvou (5), výztuhou ze skelné mřížky (4), vrstvou nesoucí tištěný dekor (3), transparentní nášlapnou vrstvou (2), povrchovou úpravou Protecsol (1) nevyžadující aplikaci ochranných emulzí po celou dobu užívání. Celková tloušťka 2 mm, tloušťka nášlapné vrstvy 0,7 mm, třída zátěže 34/43, reakce na oheň Bfl-s1, kluznost za mokra R10, odolnost vůči bodové zátěži 0,03 mm, kročejová neprůzvučnost 6 dB, TVOC po 28 dnech dle ISO 16000-6 je &lt; 10 μg/ m3, bez obsahu jedovatých ftalátů, těžkých kovů a ostatních látek spadajících do skupiny CMR (karcinogeny, mutageny, reprotoxika).</t>
  </si>
  <si>
    <t>90,27*1,1 'Přepočtené koeficientem množství</t>
  </si>
  <si>
    <t>124</t>
  </si>
  <si>
    <t>776301811</t>
  </si>
  <si>
    <t>Odstranění lepených podlahovin bez podložky ze schodišťových stupňů</t>
  </si>
  <si>
    <t>1314910758</t>
  </si>
  <si>
    <t>Demontáž povlakových podlahovin ze schodišťových stupňů bez podložky</t>
  </si>
  <si>
    <t>1,05*11</t>
  </si>
  <si>
    <t>1,44*5</t>
  </si>
  <si>
    <t>1,25*22</t>
  </si>
  <si>
    <t>125</t>
  </si>
  <si>
    <t>776311111</t>
  </si>
  <si>
    <t>Montáž textilních podlahovin na schodišťové stupně lepením stupnice do 300 mm</t>
  </si>
  <si>
    <t>817489728</t>
  </si>
  <si>
    <t>Montáž textilních podlahovin na schodišťové stupně lepením stupnice, šířky do 300 mm</t>
  </si>
  <si>
    <t>16*1,2</t>
  </si>
  <si>
    <t>22*1,27</t>
  </si>
  <si>
    <t>126</t>
  </si>
  <si>
    <t>776311211</t>
  </si>
  <si>
    <t>Montáž textilních podlahovin na schodišťové stupně lepením podstupnice výšky do 200 mm</t>
  </si>
  <si>
    <t>-1328325068</t>
  </si>
  <si>
    <t>Montáž textilních podlahovin na schodišťové stupně lepením podstupnice, výšky do 200 mm</t>
  </si>
  <si>
    <t>127</t>
  </si>
  <si>
    <t>776411111</t>
  </si>
  <si>
    <t>Montáž obvodových soklíků výšky do 80 mm</t>
  </si>
  <si>
    <t>1370070148</t>
  </si>
  <si>
    <t>Montáž soklíků lepením obvodových, výšky do 80 mm</t>
  </si>
  <si>
    <t>145</t>
  </si>
  <si>
    <t>128</t>
  </si>
  <si>
    <t>28411006</t>
  </si>
  <si>
    <t>lišta soklová PVC samolepící 15x50mm</t>
  </si>
  <si>
    <t>-883536551</t>
  </si>
  <si>
    <t>105*1,05 'Přepočtené koeficientem množství</t>
  </si>
  <si>
    <t>129</t>
  </si>
  <si>
    <t>998776101</t>
  </si>
  <si>
    <t>Přesun hmot tonážní pro podlahy povlakové v objektech v do 6 m</t>
  </si>
  <si>
    <t>2073854366</t>
  </si>
  <si>
    <t>Přesun hmot pro podlahy povlakové  stanovený z hmotnosti přesunovaného materiálu vodorovná dopravní vzdálenost do 50 m v objektech výšky do 6 m</t>
  </si>
  <si>
    <t>781</t>
  </si>
  <si>
    <t>Dokončovací práce - obklady</t>
  </si>
  <si>
    <t>130</t>
  </si>
  <si>
    <t>781111011</t>
  </si>
  <si>
    <t>Ometení (oprášení) stěny při přípravě podkladu</t>
  </si>
  <si>
    <t>-1736436087</t>
  </si>
  <si>
    <t>Příprava podkladu před provedením obkladu oprášení (ometení) stěny</t>
  </si>
  <si>
    <t>(8,5+3,49+2,43+0,63+1,265+1,07+0,1+1,85+3,43+0,75+1,05+2,9)*2-1,4-1,8-1,2*0,85</t>
  </si>
  <si>
    <t>(1,4+1,44)*2*2-1,7-1,4</t>
  </si>
  <si>
    <t>131</t>
  </si>
  <si>
    <t>781121011</t>
  </si>
  <si>
    <t>Nátěr penetrační na stěnu</t>
  </si>
  <si>
    <t>725586514</t>
  </si>
  <si>
    <t>Příprava podkladu před provedením obkladu nátěr penetrační na stěnu</t>
  </si>
  <si>
    <t>132</t>
  </si>
  <si>
    <t>781474112</t>
  </si>
  <si>
    <t>Montáž obkladů vnitřních keramických hladkých přes 9 do 12 ks/m2 lepených flexibilním lepidlem</t>
  </si>
  <si>
    <t>897301513</t>
  </si>
  <si>
    <t>Montáž obkladů vnitřních stěn z dlaždic keramických lepených flexibilním lepidlem maloformátových hladkých přes 9 do 12 ks/m2</t>
  </si>
  <si>
    <t>133</t>
  </si>
  <si>
    <t>59761026</t>
  </si>
  <si>
    <t>obklad keramický hladký do 12ks/m2</t>
  </si>
  <si>
    <t>1062221809</t>
  </si>
  <si>
    <t>78,19*1,1 'Přepočtené koeficientem množství</t>
  </si>
  <si>
    <t>134</t>
  </si>
  <si>
    <t>781494111</t>
  </si>
  <si>
    <t>Plastové profily rohové lepené flexibilním lepidlem</t>
  </si>
  <si>
    <t>-1940712978</t>
  </si>
  <si>
    <t>Obklad - dokončující práce profily ukončovací lepené flexibilním lepidlem rohové</t>
  </si>
  <si>
    <t>12*2</t>
  </si>
  <si>
    <t>135</t>
  </si>
  <si>
    <t>781494511</t>
  </si>
  <si>
    <t>Plastové profily ukončovací lepené flexibilním lepidlem</t>
  </si>
  <si>
    <t>1031710969</t>
  </si>
  <si>
    <t>Obklad - dokončující práce profily ukončovací lepené flexibilním lepidlem ukončovací</t>
  </si>
  <si>
    <t>136</t>
  </si>
  <si>
    <t>998781101</t>
  </si>
  <si>
    <t>Přesun hmot tonážní pro obklady keramické v objektech v do 6 m</t>
  </si>
  <si>
    <t>-35476513</t>
  </si>
  <si>
    <t>Přesun hmot pro obklady keramické  stanovený z hmotnosti přesunovaného materiálu vodorovná dopravní vzdálenost do 50 m v objektech výšky do 6 m</t>
  </si>
  <si>
    <t>783</t>
  </si>
  <si>
    <t>Dokončovací práce - nátěry</t>
  </si>
  <si>
    <t>137</t>
  </si>
  <si>
    <t>783101203</t>
  </si>
  <si>
    <t>Jemné obroušení podkladu truhlářských konstrukcí před provedením nátěru</t>
  </si>
  <si>
    <t>-1747725411</t>
  </si>
  <si>
    <t>Příprava podkladu truhlářských konstrukcí před provedením nátěru broušení smirkovým papírem nebo plátnem jemné</t>
  </si>
  <si>
    <t xml:space="preserve">Poznámka k položce:
ponechané zárubně
</t>
  </si>
  <si>
    <t>19,23+8,58+16,06+7,72</t>
  </si>
  <si>
    <t>138</t>
  </si>
  <si>
    <t>783118211</t>
  </si>
  <si>
    <t>Lakovací dvojnásobný syntetický nátěr truhlářských konstrukcí s mezibroušením</t>
  </si>
  <si>
    <t>572220892</t>
  </si>
  <si>
    <t>Lakovací nátěr truhlářských konstrukcí dvojnásobný s mezibroušením syntetický</t>
  </si>
  <si>
    <t>139</t>
  </si>
  <si>
    <t>783315101</t>
  </si>
  <si>
    <t>Mezinátěr jednonásobný syntetický standardní zámečnických konstrukcí</t>
  </si>
  <si>
    <t>-449415853</t>
  </si>
  <si>
    <t>Mezinátěr zámečnických konstrukcí jednonásobný syntetický standardní</t>
  </si>
  <si>
    <t>0,3*4,8*11</t>
  </si>
  <si>
    <t>140</t>
  </si>
  <si>
    <t>783317101</t>
  </si>
  <si>
    <t>Krycí jednonásobný syntetický standardní nátěr zámečnických konstrukcí</t>
  </si>
  <si>
    <t>-1626880920</t>
  </si>
  <si>
    <t>Krycí nátěr (email) zámečnických konstrukcí jednonásobný syntetický standardní</t>
  </si>
  <si>
    <t>784</t>
  </si>
  <si>
    <t>Dokončovací práce - malby a tapety</t>
  </si>
  <si>
    <t>141</t>
  </si>
  <si>
    <t>784121001</t>
  </si>
  <si>
    <t>Oškrabání malby v mísnostech v do 3,80 m</t>
  </si>
  <si>
    <t>-281269115</t>
  </si>
  <si>
    <t>Oškrabání malby v místnostech výšky do 3,80 m</t>
  </si>
  <si>
    <t>(5,8+3,3)*2*2,7"1PP 01</t>
  </si>
  <si>
    <t>2,02+2,73+2,46+1,3+1,3+13+7,21+28,51+40,93+5,35+12,43+11,53+17</t>
  </si>
  <si>
    <t>Mezisoučet stropy</t>
  </si>
  <si>
    <t>142</t>
  </si>
  <si>
    <t>784121011</t>
  </si>
  <si>
    <t>Rozmývání podkladu po oškrabání malby v místnostech v do 3,80 m</t>
  </si>
  <si>
    <t>1548282487</t>
  </si>
  <si>
    <t>Rozmývání podkladu po oškrabání malby v místnostech výšky do 3,80 m</t>
  </si>
  <si>
    <t>2,02+2,73+2,46+1,3+1,3+13+7,21+28,51+40,93+5,35+12,43+11,53+17"stropy</t>
  </si>
  <si>
    <t>143</t>
  </si>
  <si>
    <t>784181001</t>
  </si>
  <si>
    <t>Jednonásobné pačokování v místnostech v do 3,80 m</t>
  </si>
  <si>
    <t>88921439</t>
  </si>
  <si>
    <t>Pačokování jednonásobné v místnostech výšky do 3,80 m</t>
  </si>
  <si>
    <t>869,287</t>
  </si>
  <si>
    <t>144</t>
  </si>
  <si>
    <t>784221001</t>
  </si>
  <si>
    <t>Jednonásobné bílé malby ze směsí za sucha dobře otěruvzdorných v místnostech do 3,80 m</t>
  </si>
  <si>
    <t>-580390472</t>
  </si>
  <si>
    <t>Malby z malířských směsí otěruvzdorných za sucha jednonásobné, bílé za sucha otěruvzdorné dobře v místnostech výšky do 3,80 m</t>
  </si>
  <si>
    <t>571,035</t>
  </si>
  <si>
    <t>9,242*2</t>
  </si>
  <si>
    <t>88,35+15,84+1,898+27,91</t>
  </si>
  <si>
    <t>145,77</t>
  </si>
  <si>
    <t>786</t>
  </si>
  <si>
    <t>Dokončovací práce - čalounické úpravy</t>
  </si>
  <si>
    <t>78661400R</t>
  </si>
  <si>
    <t>sítě proti hmyzu</t>
  </si>
  <si>
    <t>1454742471</t>
  </si>
  <si>
    <t>1,1*1,58*3</t>
  </si>
  <si>
    <t>02 - ZTI</t>
  </si>
  <si>
    <t xml:space="preserve">    4 - Vodorovné konstrukce</t>
  </si>
  <si>
    <t xml:space="preserve">    8 - Trubní vedení</t>
  </si>
  <si>
    <t xml:space="preserve">    721 - Zdravotechnika - vnitřní kanalizace</t>
  </si>
  <si>
    <t xml:space="preserve">    722 - Zdravotechnika - vnitřní vodovod</t>
  </si>
  <si>
    <t xml:space="preserve">    725 - Zdravotechnika - zařizovací předměty</t>
  </si>
  <si>
    <t>132212131</t>
  </si>
  <si>
    <t>Hloubení nezapažených rýh šířky do 800 mm v soudržných horninách třídy těžitelnosti I skupiny 3 ručně</t>
  </si>
  <si>
    <t>-985494639</t>
  </si>
  <si>
    <t>Hloubení nezapažených rýh šířky do 800 mm ručně s urovnáním dna do předepsaného profilu a spádu v hornině třídy těžitelnosti I skupiny 3 soudržných</t>
  </si>
  <si>
    <t>0,6*0,55*5</t>
  </si>
  <si>
    <t>0,6*0,4*2,8</t>
  </si>
  <si>
    <t>1*1*1,5</t>
  </si>
  <si>
    <t>0,8*0,7*3,3"venkovní kan</t>
  </si>
  <si>
    <t>0,9*1,2*1,5"odluč</t>
  </si>
  <si>
    <t>133212811</t>
  </si>
  <si>
    <t>Hloubení nezapažených šachet v hornině třídy těžitelnosti I skupiny 3 plocha výkopu do 4 m2 ručně</t>
  </si>
  <si>
    <t>-304493921</t>
  </si>
  <si>
    <t>Hloubení nezapažených šachet ručně v horninách třídy těžitelnosti I skupiny 3, půdorysná plocha výkopu do 4 m2</t>
  </si>
  <si>
    <t>1,5*1*1*2</t>
  </si>
  <si>
    <t>174111101</t>
  </si>
  <si>
    <t>Zásyp jam, šachet rýh nebo kolem objektů sypaninou se zhutněním ručně</t>
  </si>
  <si>
    <t>-841758405</t>
  </si>
  <si>
    <t>Zásyp sypaninou z jakékoliv horniny ručně s uložením výkopku ve vrstvách se zhutněním jam, šachet, rýh nebo kolem objektů v těchto vykopávkách</t>
  </si>
  <si>
    <t>1,78</t>
  </si>
  <si>
    <t>8"jímka</t>
  </si>
  <si>
    <t>1,3+3</t>
  </si>
  <si>
    <t>58331200</t>
  </si>
  <si>
    <t>štěrkopísek netříděný</t>
  </si>
  <si>
    <t>-412646473</t>
  </si>
  <si>
    <t>5*2 'Přepočtené koeficientem množství</t>
  </si>
  <si>
    <t>175111101</t>
  </si>
  <si>
    <t>Obsypání potrubí ručně sypaninou bez prohození, uloženou do 3 m</t>
  </si>
  <si>
    <t>-1785830825</t>
  </si>
  <si>
    <t>Obsypání potrubí ručně sypaninou z vhodných hornin třídy těžitelnosti I a II, skupiny 1 až 4 nebo materiálem připraveným podél výkopu ve vzdálenosti do 3 m od jeho kraje pro jakoukoliv hloubku výkopu a míru zhutnění bez prohození sypaniny</t>
  </si>
  <si>
    <t>8,8*0,6*0,3</t>
  </si>
  <si>
    <t>0,8*0,3*3,3</t>
  </si>
  <si>
    <t>58337310</t>
  </si>
  <si>
    <t>štěrkopísek frakce 0/4</t>
  </si>
  <si>
    <t>-439051981</t>
  </si>
  <si>
    <t>2,376*2 'Přepočtené koeficientem množství</t>
  </si>
  <si>
    <t>181311103</t>
  </si>
  <si>
    <t>Rozprostření ornice tl vrstvy do 200 mm v rovině nebo ve svahu do 1:5 ručně</t>
  </si>
  <si>
    <t>-943090977</t>
  </si>
  <si>
    <t>Rozprostření a urovnání ornice v rovině nebo ve svahu sklonu do 1:5 ručně při souvislé ploše, tl. vrstvy do 200 mm</t>
  </si>
  <si>
    <t>181411131</t>
  </si>
  <si>
    <t>Založení parkového trávníku výsevem pl do 1000 m2 v rovině a ve svahu do 1:5</t>
  </si>
  <si>
    <t>1246202189</t>
  </si>
  <si>
    <t>Založení trávníku na půdě předem připravené plochy do 1000 m2 výsevem včetně utažení parkového v rovině nebo na svahu do 1:5</t>
  </si>
  <si>
    <t>00572410</t>
  </si>
  <si>
    <t>osivo směs travní parková</t>
  </si>
  <si>
    <t>kg</t>
  </si>
  <si>
    <t>363213247</t>
  </si>
  <si>
    <t>10*0,02 'Přepočtené koeficientem množství</t>
  </si>
  <si>
    <t>181911102</t>
  </si>
  <si>
    <t>Úprava pláně v hornině třídy těžitelnosti I skupiny 1 až 2 se zhutněním ručně</t>
  </si>
  <si>
    <t>1800074966</t>
  </si>
  <si>
    <t>Úprava pláně vyrovnáním výškových rozdílů ručně v hornině třídy těžitelnosti I skupiny 1 a 2 se zhutněním</t>
  </si>
  <si>
    <t>35821511R</t>
  </si>
  <si>
    <t>vyvezení jímky a likvidace kalů</t>
  </si>
  <si>
    <t>-1595053386</t>
  </si>
  <si>
    <t>Poznámka k položce:
včetně vyčištění a dezinfekce</t>
  </si>
  <si>
    <t>386131112</t>
  </si>
  <si>
    <t>Montáž odlučovače tuků a olejů polyetylenového průtoku 4 l/s</t>
  </si>
  <si>
    <t>1774596254</t>
  </si>
  <si>
    <t>Montáž odlučovačů  tuků a olejů polyetylenových, průtoku 4 l/s</t>
  </si>
  <si>
    <t>56241550</t>
  </si>
  <si>
    <t>odlučovač tuků plastový průtok 4L/s poklopy do 3,5t</t>
  </si>
  <si>
    <t>-730150866</t>
  </si>
  <si>
    <t>389381001</t>
  </si>
  <si>
    <t>Dobetonování prefabrikovaných konstrukcí</t>
  </si>
  <si>
    <t>1985378445</t>
  </si>
  <si>
    <t>2*2*0,15</t>
  </si>
  <si>
    <t>Vodorovné konstrukce</t>
  </si>
  <si>
    <t>451572111</t>
  </si>
  <si>
    <t>Lože pod potrubí otevřený výkop z kameniva drobného těženého</t>
  </si>
  <si>
    <t>-271069663</t>
  </si>
  <si>
    <t>Lože pod potrubí, stoky a drobné objekty v otevřeném výkopu z kameniva drobného těženého 0 až 4 mm</t>
  </si>
  <si>
    <t>0,6*0,1*8,8</t>
  </si>
  <si>
    <t>0,8*0,1*3,3</t>
  </si>
  <si>
    <t>Trubní vedení</t>
  </si>
  <si>
    <t>871265211</t>
  </si>
  <si>
    <t>Kanalizační potrubí z tvrdého PVC jednovrstvé tuhost třídy SN4 DN 110</t>
  </si>
  <si>
    <t>-733176167</t>
  </si>
  <si>
    <t>Kanalizační potrubí z tvrdého PVC v otevřeném výkopu ve sklonu do 20 %, hladkého plnostěnného jednovrstvého, tuhost třídy SN 4 DN 110</t>
  </si>
  <si>
    <t>871315211</t>
  </si>
  <si>
    <t>Kanalizační potrubí z tvrdého PVC jednovrstvé tuhost třídy SN4 DN 160</t>
  </si>
  <si>
    <t>1933841954</t>
  </si>
  <si>
    <t>Kanalizační potrubí z tvrdého PVC v otevřeném výkopu ve sklonu do 20 %, hladkého plnostěnného jednovrstvého, tuhost třídy SN 4 DN 160</t>
  </si>
  <si>
    <t>877315211</t>
  </si>
  <si>
    <t>Montáž tvarovek z tvrdého PVC-systém KG nebo z polypropylenu-systém KG 2000 jednoosé DN 160</t>
  </si>
  <si>
    <t>1942388800</t>
  </si>
  <si>
    <t>Montáž tvarovek na kanalizačním potrubí z trub z plastu  z tvrdého PVC nebo z polypropylenu v otevřeném výkopu jednoosých DN 160</t>
  </si>
  <si>
    <t>28651073</t>
  </si>
  <si>
    <t>přesuvka kanalizační plastová PVC-U DN 160</t>
  </si>
  <si>
    <t>-1101648285</t>
  </si>
  <si>
    <t>894812001</t>
  </si>
  <si>
    <t>Revizní a čistící šachta z PP šachtové dno DN 400/150 přímý tok</t>
  </si>
  <si>
    <t>-1964780055</t>
  </si>
  <si>
    <t>Revizní a čistící šachta z polypropylenu PP pro hladké trouby DN 400 šachtové dno (DN šachty / DN trubního vedení) DN 400/150 přímý tok</t>
  </si>
  <si>
    <t>894812031</t>
  </si>
  <si>
    <t>Revizní a čistící šachta z PP DN 400 šachtová roura korugovaná bez hrdla světlé hloubky 1000 mm</t>
  </si>
  <si>
    <t>-427044595</t>
  </si>
  <si>
    <t>Revizní a čistící šachta z polypropylenu PP pro hladké trouby DN 400 roura šachtová korugovaná bez hrdla, světlé hloubky 1000 mm</t>
  </si>
  <si>
    <t>894812063</t>
  </si>
  <si>
    <t>Revizní a čistící šachta z PP DN 400 poklop litinový plný do teleskopické trubky pro třídu zatížení D400</t>
  </si>
  <si>
    <t>1330727593</t>
  </si>
  <si>
    <t>Revizní a čistící šachta z polypropylenu PP pro hladké trouby DN 400 poklop litinový (pro třídu zatížení) plný do teleskopické trubky (D400)</t>
  </si>
  <si>
    <t>894812116</t>
  </si>
  <si>
    <t>Revizní a čistící šachta z PP šachtové dno DN 315/200 přímý tok</t>
  </si>
  <si>
    <t>418765950</t>
  </si>
  <si>
    <t>Revizní a čistící šachta z polypropylenu PP pro hladké trouby DN 315 šachtové dno (DN šachty / DN trubního vedení) DN 315/200 přímý tok</t>
  </si>
  <si>
    <t>894812132</t>
  </si>
  <si>
    <t>Revizní a čistící šachta z PP DN 315 šachtová roura korugovaná bez hrdla světlé hloubky 2000 mm</t>
  </si>
  <si>
    <t>1964343744</t>
  </si>
  <si>
    <t>Revizní a čistící šachta z polypropylenu PP pro hladké trouby DN 315 roura šachtová korugovaná bez hrdla, světlé hloubky 2000 mm</t>
  </si>
  <si>
    <t>894812155</t>
  </si>
  <si>
    <t>Revizní a čistící šachta z PP DN 315 poklop pro šachtu plastový pachotěsný s madlem</t>
  </si>
  <si>
    <t>-1171298934</t>
  </si>
  <si>
    <t>Revizní a čistící šachta z polypropylenu PP pro hladké trouby DN 315 poklop plastový pachotěsný s madlem</t>
  </si>
  <si>
    <t>89544R</t>
  </si>
  <si>
    <t>Zkouška těsnosti připojení</t>
  </si>
  <si>
    <t>-805533921</t>
  </si>
  <si>
    <t>-1192905702</t>
  </si>
  <si>
    <t>431666981</t>
  </si>
  <si>
    <t>12,773*5 'Přepočtené koeficientem množství</t>
  </si>
  <si>
    <t>-1367146798</t>
  </si>
  <si>
    <t>998276101</t>
  </si>
  <si>
    <t>Přesun hmot pro trubní vedení z trub z plastických hmot otevřený výkop</t>
  </si>
  <si>
    <t>785174268</t>
  </si>
  <si>
    <t>Přesun hmot pro trubní vedení hloubené z trub z plastických hmot nebo sklolaminátových pro vodovody nebo kanalizace v otevřeném výkopu dopravní vzdálenost do 15 m</t>
  </si>
  <si>
    <t>721</t>
  </si>
  <si>
    <t>Zdravotechnika - vnitřní kanalizace</t>
  </si>
  <si>
    <t>721140802</t>
  </si>
  <si>
    <t>Demontáž potrubí litinové DN do 100</t>
  </si>
  <si>
    <t>725508289</t>
  </si>
  <si>
    <t>Demontáž potrubí z litinových trub  odpadních nebo dešťových do DN 100</t>
  </si>
  <si>
    <t>721171917</t>
  </si>
  <si>
    <t>Potrubí z PP propojení potrubí DN 160</t>
  </si>
  <si>
    <t>1331186530</t>
  </si>
  <si>
    <t>Opravy odpadního potrubí plastového  propojení dosavadního potrubí DN 160</t>
  </si>
  <si>
    <t>721174004</t>
  </si>
  <si>
    <t>Potrubí kanalizační z PP svodné DN 75</t>
  </si>
  <si>
    <t>1058559983</t>
  </si>
  <si>
    <t>Potrubí z trub polypropylenových svodné (ležaté) DN 75</t>
  </si>
  <si>
    <t>721174005</t>
  </si>
  <si>
    <t>Potrubí kanalizační z PP svodné DN 110</t>
  </si>
  <si>
    <t>2058918499</t>
  </si>
  <si>
    <t>Potrubí z trub polypropylenových svodné (ležaté) DN 110</t>
  </si>
  <si>
    <t>721174007</t>
  </si>
  <si>
    <t>Potrubí kanalizační z PP svodné DN 160</t>
  </si>
  <si>
    <t>2003830092</t>
  </si>
  <si>
    <t>Potrubí z trub polypropylenových svodné (ležaté) DN 160</t>
  </si>
  <si>
    <t>721174024</t>
  </si>
  <si>
    <t>Potrubí kanalizační z PP odpadní DN 75</t>
  </si>
  <si>
    <t>-1139536497</t>
  </si>
  <si>
    <t>Potrubí z trub polypropylenových odpadní (svislé) DN 75</t>
  </si>
  <si>
    <t>721174025</t>
  </si>
  <si>
    <t>Potrubí kanalizační z PP odpadní DN 110</t>
  </si>
  <si>
    <t>1697753359</t>
  </si>
  <si>
    <t>Potrubí z trub polypropylenových odpadní (svislé) DN 110</t>
  </si>
  <si>
    <t>721174042</t>
  </si>
  <si>
    <t>Potrubí kanalizační z PP připojovací DN 40</t>
  </si>
  <si>
    <t>1663331970</t>
  </si>
  <si>
    <t>Potrubí z trub polypropylenových připojovací DN 40</t>
  </si>
  <si>
    <t>721174043</t>
  </si>
  <si>
    <t>Potrubí kanalizační z PP připojovací DN 50</t>
  </si>
  <si>
    <t>-1893990238</t>
  </si>
  <si>
    <t>Potrubí z trub polypropylenových připojovací DN 50</t>
  </si>
  <si>
    <t>8+6</t>
  </si>
  <si>
    <t>721174044</t>
  </si>
  <si>
    <t>Potrubí kanalizační z PP připojovací DN 75</t>
  </si>
  <si>
    <t>1196557242</t>
  </si>
  <si>
    <t>Potrubí z trub polypropylenových připojovací DN 75</t>
  </si>
  <si>
    <t>721174045</t>
  </si>
  <si>
    <t>Potrubí kanalizační z PP připojovací DN 110</t>
  </si>
  <si>
    <t>-1110256440</t>
  </si>
  <si>
    <t>Potrubí z trub polypropylenových připojovací DN 110</t>
  </si>
  <si>
    <t>721174062</t>
  </si>
  <si>
    <t>Potrubí kanalizační z PP větrací DN 75</t>
  </si>
  <si>
    <t>2111533829</t>
  </si>
  <si>
    <t>Potrubí z trub polypropylenových větrací DN 75</t>
  </si>
  <si>
    <t>721194104</t>
  </si>
  <si>
    <t>Vyvedení a upevnění odpadních výpustek DN 40</t>
  </si>
  <si>
    <t>-1249351189</t>
  </si>
  <si>
    <t>Vyměření přípojek na potrubí vyvedení a upevnění odpadních výpustek DN 40</t>
  </si>
  <si>
    <t>721194105</t>
  </si>
  <si>
    <t>Vyvedení a upevnění odpadních výpustek DN 50</t>
  </si>
  <si>
    <t>1684670702</t>
  </si>
  <si>
    <t>Vyměření přípojek na potrubí vyvedení a upevnění odpadních výpustek DN 50</t>
  </si>
  <si>
    <t>721194109</t>
  </si>
  <si>
    <t>Vyvedení a upevnění odpadních výpustek DN 110</t>
  </si>
  <si>
    <t>-1968576111</t>
  </si>
  <si>
    <t>Vyměření přípojek na potrubí vyvedení a upevnění odpadních výpustek DN 110</t>
  </si>
  <si>
    <t>721273151</t>
  </si>
  <si>
    <t>Hlavice ventilační polypropylen PP DN 50</t>
  </si>
  <si>
    <t>711774588</t>
  </si>
  <si>
    <t>Ventilační hlavice z polypropylenu (PP) DN 50</t>
  </si>
  <si>
    <t>721273153</t>
  </si>
  <si>
    <t>Hlavice ventilační polypropylen PP DN 110</t>
  </si>
  <si>
    <t>1936010291</t>
  </si>
  <si>
    <t>Ventilační hlavice z polypropylenu (PP) DN 110</t>
  </si>
  <si>
    <t>721290111</t>
  </si>
  <si>
    <t>Zkouška těsnosti potrubí kanalizace vodou DN do 125</t>
  </si>
  <si>
    <t>-531803456</t>
  </si>
  <si>
    <t>Zkouška těsnosti kanalizace  v objektech vodou do DN 125</t>
  </si>
  <si>
    <t>721910922</t>
  </si>
  <si>
    <t>Pročištění svodů ležatých DN do 300</t>
  </si>
  <si>
    <t>921528215</t>
  </si>
  <si>
    <t>Pročištění  ležatých svodů do DN 300</t>
  </si>
  <si>
    <t>722</t>
  </si>
  <si>
    <t>Zdravotechnika - vnitřní vodovod</t>
  </si>
  <si>
    <t>722170801</t>
  </si>
  <si>
    <t>Demontáž rozvodů vody z plastů D do 25</t>
  </si>
  <si>
    <t>981652923</t>
  </si>
  <si>
    <t>Demontáž rozvodů vody z plastů  do Ø 25 mm</t>
  </si>
  <si>
    <t>722171933</t>
  </si>
  <si>
    <t>Potrubí plastové výměna trub nebo tvarovek D přes 20 do 25 mm</t>
  </si>
  <si>
    <t>655925834</t>
  </si>
  <si>
    <t>Výměna trubky, tvarovky, vsazení odbočky  na rozvodech vody z plastů D přes 20 do 25 mm</t>
  </si>
  <si>
    <t>722174002</t>
  </si>
  <si>
    <t>Potrubí vodovodní plastové PPR svar polyfúze PN 16 D 20x2,8 mm</t>
  </si>
  <si>
    <t>-662823284</t>
  </si>
  <si>
    <t>Potrubí z plastových trubek z polypropylenu PPR svařovaných polyfúzně PN 16 (SDR 7,4) D 20 x 2,8</t>
  </si>
  <si>
    <t>20+5</t>
  </si>
  <si>
    <t>722174003</t>
  </si>
  <si>
    <t>Potrubí vodovodní plastové PPR svar polyfúze PN 16 D 25x3,5 mm</t>
  </si>
  <si>
    <t>-502463387</t>
  </si>
  <si>
    <t>Potrubí z plastových trubek z polypropylenu PPR svařovaných polyfúzně PN 16 (SDR 7,4) D 25 x 3,5</t>
  </si>
  <si>
    <t>4+5</t>
  </si>
  <si>
    <t>722174022</t>
  </si>
  <si>
    <t>Potrubí vodovodní plastové PPR svar polyfúze PN 20 D 20x3,4 mm</t>
  </si>
  <si>
    <t>-778434794</t>
  </si>
  <si>
    <t>Potrubí z plastových trubek z polypropylenu PPR svařovaných polyfúzně PN 20 (SDR 6) D 20 x 3,4</t>
  </si>
  <si>
    <t>23+10</t>
  </si>
  <si>
    <t>722174023</t>
  </si>
  <si>
    <t>Potrubí vodovodní plastové PPR svar polyfúze PN 20 D 25x4,2 mm</t>
  </si>
  <si>
    <t>1474607159</t>
  </si>
  <si>
    <t>Potrubí z plastových trubek z polypropylenu PPR svařovaných polyfúzně PN 20 (SDR 6) D 25 x 4,2</t>
  </si>
  <si>
    <t>722181231</t>
  </si>
  <si>
    <t>Ochrana vodovodního potrubí přilepenými termoizolačními trubicemi z PE tl přes 9 do 13 mm DN do 22 mm</t>
  </si>
  <si>
    <t>1780787070</t>
  </si>
  <si>
    <t>Ochrana potrubí  termoizolačními trubicemi z pěnového polyetylenu PE přilepenými v příčných a podélných spojích, tloušťky izolace přes 9 do 13 mm, vnitřního průměru izolace DN do 22 mm</t>
  </si>
  <si>
    <t>722181232</t>
  </si>
  <si>
    <t>Ochrana vodovodního potrubí přilepenými termoizolačními trubicemi z PE tl přes 9 do 13 mm DN přes 22 do 45 mm</t>
  </si>
  <si>
    <t>-348641931</t>
  </si>
  <si>
    <t>Ochrana potrubí  termoizolačními trubicemi z pěnového polyetylenu PE přilepenými v příčných a podélných spojích, tloušťky izolace přes 9 do 13 mm, vnitřního průměru izolace DN přes 22 do 45 mm</t>
  </si>
  <si>
    <t>722181251</t>
  </si>
  <si>
    <t>Ochrana vodovodního potrubí přilepenými termoizolačními trubicemi z PE tl přes 20 do 25 mm DN do 22 mm</t>
  </si>
  <si>
    <t>-1619803720</t>
  </si>
  <si>
    <t>Ochrana potrubí  termoizolačními trubicemi z pěnového polyetylenu PE přilepenými v příčných a podélných spojích, tloušťky izolace přes 20 do 25 mm, vnitřního průměru izolace DN do 22 mm</t>
  </si>
  <si>
    <t>722181252</t>
  </si>
  <si>
    <t>Ochrana vodovodního potrubí přilepenými termoizolačními trubicemi z PE tl přes 20 do 25 mm DN přes 22 do 45 mm</t>
  </si>
  <si>
    <t>1242115526</t>
  </si>
  <si>
    <t>Ochrana potrubí  termoizolačními trubicemi z pěnového polyetylenu PE přilepenými v příčných a podélných spojích, tloušťky izolace přes 20 do 25 mm, vnitřního průměru izolace DN přes 22 do 45 mm</t>
  </si>
  <si>
    <t>722190401</t>
  </si>
  <si>
    <t>Vyvedení a upevnění výpustku DN do 25</t>
  </si>
  <si>
    <t>-1914082781</t>
  </si>
  <si>
    <t>Zřízení přípojek na potrubí  vyvedení a upevnění výpustek do DN 25</t>
  </si>
  <si>
    <t>722190901</t>
  </si>
  <si>
    <t>Uzavření nebo otevření vodovodního potrubí při opravách</t>
  </si>
  <si>
    <t>1198686606</t>
  </si>
  <si>
    <t>Opravy ostatní  uzavření nebo otevření vodovodního potrubí při opravách včetně vypuštění a napuštění</t>
  </si>
  <si>
    <t>722220152</t>
  </si>
  <si>
    <t>Nástěnka závitová plastová PPR PN 20 DN 20 x G 1/2"</t>
  </si>
  <si>
    <t>283036827</t>
  </si>
  <si>
    <t>Armatury s jedním závitem plastové (PPR) PN 20 (SDR 6) DN 20 x G 1/2"</t>
  </si>
  <si>
    <t>722230112</t>
  </si>
  <si>
    <t>Ventil přímý G 3/4" s odvodněním a dvěma závity</t>
  </si>
  <si>
    <t>271922404</t>
  </si>
  <si>
    <t>Armatury se dvěma závity ventily přímé s odvodňovacím ventilem G 3/4"</t>
  </si>
  <si>
    <t>722230113</t>
  </si>
  <si>
    <t>Ventil přímý G 1" s odvodněním a dvěma závity</t>
  </si>
  <si>
    <t>-645562477</t>
  </si>
  <si>
    <t>Armatury se dvěma závity ventily přímé s odvodňovacím ventilem G 1"</t>
  </si>
  <si>
    <t>722240101</t>
  </si>
  <si>
    <t>Ventily plastové PPR přímé DN 20</t>
  </si>
  <si>
    <t>1099353280</t>
  </si>
  <si>
    <t>Armatury z plastických hmot  ventily (PPR) přímé DN 20</t>
  </si>
  <si>
    <t>722240102</t>
  </si>
  <si>
    <t>Ventily plastové PPR přímé DN 25</t>
  </si>
  <si>
    <t>837650724</t>
  </si>
  <si>
    <t>Armatury z plastických hmot  ventily (PPR) přímé DN 25</t>
  </si>
  <si>
    <t>722290226</t>
  </si>
  <si>
    <t>Zkouška těsnosti vodovodního potrubí závitového DN do 50</t>
  </si>
  <si>
    <t>-344853375</t>
  </si>
  <si>
    <t>Zkoušky, proplach a desinfekce vodovodního potrubí  zkoušky těsnosti vodovodního potrubí závitového do DN 50</t>
  </si>
  <si>
    <t>722290234</t>
  </si>
  <si>
    <t>Proplach a dezinfekce vodovodního potrubí DN do 80</t>
  </si>
  <si>
    <t>502862368</t>
  </si>
  <si>
    <t>Zkoušky, proplach a desinfekce vodovodního potrubí  proplach a desinfekce vodovodního potrubí do DN 80</t>
  </si>
  <si>
    <t>725</t>
  </si>
  <si>
    <t>Zdravotechnika - zařizovací předměty</t>
  </si>
  <si>
    <t>725112171</t>
  </si>
  <si>
    <t>Kombi klozet s hlubokým splachováním odpad vodorovný</t>
  </si>
  <si>
    <t>9785306</t>
  </si>
  <si>
    <t>Zařízení záchodů kombi klozety s hlubokým splachováním odpad vodorovný</t>
  </si>
  <si>
    <t>725211603</t>
  </si>
  <si>
    <t>Umyvadlo keramické bílé šířky 600 mm bez krytu na sifon připevněné na stěnu šrouby</t>
  </si>
  <si>
    <t>1248724611</t>
  </si>
  <si>
    <t>Umyvadla keramická bílá bez výtokových armatur připevněná na stěnu šrouby bez sloupu nebo krytu na sifon, šířka umyvadla 600 mm</t>
  </si>
  <si>
    <t>725211701</t>
  </si>
  <si>
    <t>Umývátko keramické bílé stěnové šířky 400 mm připevněné na stěnu šrouby</t>
  </si>
  <si>
    <t>256789510</t>
  </si>
  <si>
    <t>Umyvadla keramická bílá bez výtokových armatur připevněná na stěnu šrouby malá (umývátka) stěnová 400 mm</t>
  </si>
  <si>
    <t>725211705</t>
  </si>
  <si>
    <t>Umývátko keramické bílé rohové šířky 450 mm připevněné na stěnu šrouby</t>
  </si>
  <si>
    <t>1232219565</t>
  </si>
  <si>
    <t>Umyvadla keramická bílá bez výtokových armatur připevněná na stěnu šrouby malá (umývátka) rohová 450 mm</t>
  </si>
  <si>
    <t>725291511</t>
  </si>
  <si>
    <t>Doplňky zařízení koupelen a záchodů plastové dávkovač tekutého mýdla na 350 ml</t>
  </si>
  <si>
    <t>909322182</t>
  </si>
  <si>
    <t>Doplňky zařízení koupelen a záchodů  plastové dávkovač tekutého mýdla na 350 ml</t>
  </si>
  <si>
    <t>725291531</t>
  </si>
  <si>
    <t>Doplňky zařízení koupelen a záchodů plastové zásobník papírových ručníků</t>
  </si>
  <si>
    <t>-1820212890</t>
  </si>
  <si>
    <t>Doplňky zařízení koupelen a záchodů  plastové zásobník papírových ručníků</t>
  </si>
  <si>
    <t>725291621</t>
  </si>
  <si>
    <t>Doplňky zařízení koupelen a záchodů nerezové zásobník toaletních papírů</t>
  </si>
  <si>
    <t>1313870140</t>
  </si>
  <si>
    <t>Doplňky zařízení koupelen a záchodů  nerezové zásobník toaletních papírů d=300 mm</t>
  </si>
  <si>
    <t>725291631R</t>
  </si>
  <si>
    <t>Doplňky zařízení koupelen a záchodů nerezové odpadkový koš</t>
  </si>
  <si>
    <t>947240833</t>
  </si>
  <si>
    <t>72529164R</t>
  </si>
  <si>
    <t>Doplňky zařízení koupelen a záchodů nerezové čistící souprava</t>
  </si>
  <si>
    <t>497736758</t>
  </si>
  <si>
    <t>725331111</t>
  </si>
  <si>
    <t>Výlevka bez výtokových armatur keramická se sklopnou plastovou mřížkou 500 mm</t>
  </si>
  <si>
    <t>756073353</t>
  </si>
  <si>
    <t>Výlevky bez výtokových armatur a splachovací nádrže keramické se sklopnou plastovou mřížkou 425 mm</t>
  </si>
  <si>
    <t>725812306</t>
  </si>
  <si>
    <t>Ventil stojánkový samouzavírací pákový s omezenou dobou výtoku 6 l/min G 1/2"</t>
  </si>
  <si>
    <t>371390995</t>
  </si>
  <si>
    <t>Ventily stojánkové klasické samouzavírací s omezenou dobou výtoku pákové G 1/2" (6 l/min)</t>
  </si>
  <si>
    <t>725813111</t>
  </si>
  <si>
    <t>Ventil rohový bez připojovací trubičky nebo flexi hadičky G 1/2"</t>
  </si>
  <si>
    <t>1170312203</t>
  </si>
  <si>
    <t>Ventily rohové bez připojovací trubičky nebo flexi hadičky G 1/2"</t>
  </si>
  <si>
    <t>725813112</t>
  </si>
  <si>
    <t>Ventil rohový pračkový G 3/4"</t>
  </si>
  <si>
    <t>38708503</t>
  </si>
  <si>
    <t>Ventily rohové bez připojovací trubičky nebo flexi hadičky pračkové G 3/4"</t>
  </si>
  <si>
    <t>725821312</t>
  </si>
  <si>
    <t>Baterie dřezová nástěnná páková s otáčivým kulatým ústím a délkou ramínka 210 mm</t>
  </si>
  <si>
    <t>894700271</t>
  </si>
  <si>
    <t>Baterie dřezové nástěnné pákové s otáčivým kulatým ústím a délkou ramínka 300 mm</t>
  </si>
  <si>
    <t>725822611</t>
  </si>
  <si>
    <t>Baterie umyvadlová stojánková páková bez výpusti</t>
  </si>
  <si>
    <t>1549050041</t>
  </si>
  <si>
    <t>Baterie umyvadlové stojánkové pákové bez výpusti</t>
  </si>
  <si>
    <t>725822654R</t>
  </si>
  <si>
    <t>směšovací vetil pro míchání TUV</t>
  </si>
  <si>
    <t>638852751</t>
  </si>
  <si>
    <t>03 - VZT</t>
  </si>
  <si>
    <t xml:space="preserve">    751 - Vzduchotechnika</t>
  </si>
  <si>
    <t>751</t>
  </si>
  <si>
    <t>Vzduchotechnika</t>
  </si>
  <si>
    <t>751133013</t>
  </si>
  <si>
    <t>Montáž ventilátoru diagonálního nízkotlakého potrubního nevýbušného D přes 200 do 300 mm</t>
  </si>
  <si>
    <t>-1237253696</t>
  </si>
  <si>
    <t>Montáž ventilátoru diagonálního nízkotlakého potrubního nevýbušného, průměru přes 200 do 300 mm</t>
  </si>
  <si>
    <t>42913001</t>
  </si>
  <si>
    <t>Diagonální ventilátor (280 m3/h, 120 Pa, 50 W, 230 V)</t>
  </si>
  <si>
    <t>1537248356</t>
  </si>
  <si>
    <t>751311111</t>
  </si>
  <si>
    <t>Montáž vyústi čtyřhranné do kruhového potrubí do 0,040 m2</t>
  </si>
  <si>
    <t>-741057658</t>
  </si>
  <si>
    <t>Montáž vyústi čtyřhranné do kruhového potrubí, průřezu do 0,040 m2</t>
  </si>
  <si>
    <t>42973009</t>
  </si>
  <si>
    <t>výusť jednořadá do kruhového potrubí SPIRO Pz 200x75mm</t>
  </si>
  <si>
    <t>-502749076</t>
  </si>
  <si>
    <t>42973011</t>
  </si>
  <si>
    <t>výusť jednořadá do kruhového potrubí SPIRO Pz 300x75mm</t>
  </si>
  <si>
    <t>1275047262</t>
  </si>
  <si>
    <t>751377041</t>
  </si>
  <si>
    <t>Montáž odsávacího zákrytu (digestoř) průmyslového závěsného do 1,5 m2</t>
  </si>
  <si>
    <t>-1045106576</t>
  </si>
  <si>
    <t>Montáž odsávacích stropů, zákrytů  odsávacího zákrytu (digestoř) průmyslového závěsného, průřezu do 1,5 m2</t>
  </si>
  <si>
    <t>4295810R</t>
  </si>
  <si>
    <t>zákryt průmyslový odsávací závěsný (digestoř) 120x90x45</t>
  </si>
  <si>
    <t>-1434922913</t>
  </si>
  <si>
    <t>751514179</t>
  </si>
  <si>
    <t>Montáž oblouku do plechového potrubí kruhového bez příruby D přes 200 do 300 mm</t>
  </si>
  <si>
    <t>1718882435</t>
  </si>
  <si>
    <t>Montáž oblouku do plechového potrubí  kruhového bez příruby, průměru přes 200 do 300 mm</t>
  </si>
  <si>
    <t>42981118</t>
  </si>
  <si>
    <t>oblouk segmentový Pz 90° D 224mm</t>
  </si>
  <si>
    <t>-1075030989</t>
  </si>
  <si>
    <t>751514479</t>
  </si>
  <si>
    <t>Montáž přechodu osového nebo pravoúhlého do plechového potrubí kruhového bez příruby D přes 200 do 300 mm</t>
  </si>
  <si>
    <t>-2095894776</t>
  </si>
  <si>
    <t>Montáž přechodu osového nebo pravoúhlého do plechového potrubí  kruhového bez příruby, průměru přes 200 do 300 mm</t>
  </si>
  <si>
    <t>42981369</t>
  </si>
  <si>
    <t>přechod osový Pz D1/D2 = 250/224mm</t>
  </si>
  <si>
    <t>-2093886342</t>
  </si>
  <si>
    <t>751537012</t>
  </si>
  <si>
    <t>Montáž potrubí ohebného kruhového neizolovaného z Al laminátové hadice D přes 100 do 200 mm</t>
  </si>
  <si>
    <t>1560677119</t>
  </si>
  <si>
    <t>Montáž potrubí ohebného kruhového neizolovaného z Al laminátové hadice, průměru přes 100 do 200 mm</t>
  </si>
  <si>
    <t>42981625</t>
  </si>
  <si>
    <t>hadice neizolovaná z Al-polyesteru vyztužená drátem D 160mm, l=10m</t>
  </si>
  <si>
    <t>-2112464581</t>
  </si>
  <si>
    <t>751537013</t>
  </si>
  <si>
    <t>Montáž potrubí ohebného kruhového neizolovaného z Al laminátové hadice D přes 200 do 300 mm</t>
  </si>
  <si>
    <t>827579524</t>
  </si>
  <si>
    <t>Montáž potrubí ohebného kruhového neizolovaného z Al laminátové hadice, průměru přes 200 do 300 mm</t>
  </si>
  <si>
    <t>42981628</t>
  </si>
  <si>
    <t>hadice neizolovaná z Al-polyesteru vyztužená drátem D 229mm, l=10m</t>
  </si>
  <si>
    <t>2066446852</t>
  </si>
  <si>
    <t>04 - UT</t>
  </si>
  <si>
    <t xml:space="preserve">    733 - Ústřední vytápění - rozvodné potrubí</t>
  </si>
  <si>
    <t xml:space="preserve">    734 - Ústřední vytápění - armatury</t>
  </si>
  <si>
    <t xml:space="preserve">    735 - Ústřední vytápění - otopná tělesa</t>
  </si>
  <si>
    <t>974031143</t>
  </si>
  <si>
    <t>Vysekání rýh ve zdivu cihelném hl do 70 mm š do 100 mm</t>
  </si>
  <si>
    <t>-1210502546</t>
  </si>
  <si>
    <t>Vysekání rýh ve zdivu cihelném na maltu vápennou nebo vápenocementovou  do hl. 70 mm a šířky do 100 mm</t>
  </si>
  <si>
    <t>971033141</t>
  </si>
  <si>
    <t>Vybourání otvorů ve zdivu cihelném D do 60 mm na MVC nebo MV tl do 300 mm</t>
  </si>
  <si>
    <t>-1469706908</t>
  </si>
  <si>
    <t>Vybourání otvorů ve zdivu základovém nebo nadzákladovém z cihel, tvárnic, příčkovek  z cihel pálených na maltu vápennou nebo vápenocementovou průměru profilu do 60 mm, tl. do 300 mm</t>
  </si>
  <si>
    <t>-1741600268</t>
  </si>
  <si>
    <t>-1027533545</t>
  </si>
  <si>
    <t>1282519775</t>
  </si>
  <si>
    <t>0,399*5 'Přepočtené koeficientem množství</t>
  </si>
  <si>
    <t>-1453879200</t>
  </si>
  <si>
    <t>733</t>
  </si>
  <si>
    <t>Ústřední vytápění - rozvodné potrubí</t>
  </si>
  <si>
    <t>733222202</t>
  </si>
  <si>
    <t>Potrubí měděné polotvrdé spojované tvrdým pájením D 15x1 mm</t>
  </si>
  <si>
    <t>-730371490</t>
  </si>
  <si>
    <t>Potrubí z trubek měděných polotvrdých spojovaných tvrdým pájením Ø 15/1</t>
  </si>
  <si>
    <t>733290801</t>
  </si>
  <si>
    <t>Demontáž potrubí měděného D do 35x1,5 mm</t>
  </si>
  <si>
    <t>943703263</t>
  </si>
  <si>
    <t>Demontáž potrubí z trubek měděných  Ø do 35/1,5</t>
  </si>
  <si>
    <t>733291101</t>
  </si>
  <si>
    <t>Zkouška těsnosti potrubí měděné D do 35x1,5</t>
  </si>
  <si>
    <t>1351474639</t>
  </si>
  <si>
    <t>Zkoušky těsnosti potrubí z trubek měděných  Ø do 35/1,5</t>
  </si>
  <si>
    <t>733811231</t>
  </si>
  <si>
    <t>Ochrana potrubí ústředního vytápění termoizolačními trubicemi z PE tl přes 9 do 13 mm DN do 22 mm</t>
  </si>
  <si>
    <t>1330596011</t>
  </si>
  <si>
    <t>Ochrana potrubí termoizolačními trubicemi z pěnového polyetylenu PE přilepenými v příčných a podélných spojích, tloušťky izolace přes 9 do 13 mm, vnitřního průměru izolace DN do 22 mm</t>
  </si>
  <si>
    <t>998733101</t>
  </si>
  <si>
    <t>Přesun hmot tonážní pro rozvody potrubí v objektech v do 6 m</t>
  </si>
  <si>
    <t>1202516329</t>
  </si>
  <si>
    <t>Přesun hmot pro rozvody potrubí  stanovený z hmotnosti přesunovaného materiálu vodorovná dopravní vzdálenost do 50 m v objektech výšky do 6 m</t>
  </si>
  <si>
    <t>734</t>
  </si>
  <si>
    <t>Ústřední vytápění - armatury</t>
  </si>
  <si>
    <t>734200811</t>
  </si>
  <si>
    <t>Demontáž armatury závitové s jedním závitem přes G 1/2 do G 1/2</t>
  </si>
  <si>
    <t>-1892453692</t>
  </si>
  <si>
    <t>Demontáž armatur závitových  s jedním závitem do G 1/2</t>
  </si>
  <si>
    <t>734221536</t>
  </si>
  <si>
    <t>Ventil závitový termostatický rohový dvouregulační G 1/2 PN 16 do 110°C bez hlavice ovládání</t>
  </si>
  <si>
    <t>1573862367</t>
  </si>
  <si>
    <t>Ventily regulační závitové termostatické, bez hlavice ovládání PN 16 do 110°C rohové dvouregulační G 1/2</t>
  </si>
  <si>
    <t>734221682</t>
  </si>
  <si>
    <t>Termostatická hlavice kapalinová PN 10 do 110°C otopných těles VK</t>
  </si>
  <si>
    <t>333084511</t>
  </si>
  <si>
    <t>Ventily regulační závitové hlavice termostatické, pro ovládání ventilů PN 10 do 110°C kapalinové otopných těles VK</t>
  </si>
  <si>
    <t>734222802</t>
  </si>
  <si>
    <t>Ventil závitový termostatický rohový G 1/2 PN 16 do 110°C s ruční hlavou chromovaný</t>
  </si>
  <si>
    <t>2123629594</t>
  </si>
  <si>
    <t>Ventily regulační závitové termostatické, s hlavicí ručního ovládání PN 16 do 110°C rohové chromované G 1/2</t>
  </si>
  <si>
    <t>734261333</t>
  </si>
  <si>
    <t>Šroubení topenářské rohové G 1/2 PN 16 do 120°C</t>
  </si>
  <si>
    <t>-1480986491</t>
  </si>
  <si>
    <t>Šroubení topenářské PN 16 do 120°C rohové G 1/2</t>
  </si>
  <si>
    <t>734261402</t>
  </si>
  <si>
    <t>Armatura připojovací rohová G 1/2x18 PN 10 do 110°C radiátorů typu VK</t>
  </si>
  <si>
    <t>-1373565306</t>
  </si>
  <si>
    <t>Šroubení připojovací armatury radiátorů VK PN 10 do 110°C, regulační uzavíratelné rohové G 1/2 x 18</t>
  </si>
  <si>
    <t>734261734</t>
  </si>
  <si>
    <t>Šroubení regulační radiátorové přímé G 1/2x16 bez vypouštění pro adaptér</t>
  </si>
  <si>
    <t>-1986056466</t>
  </si>
  <si>
    <t>Šroubení regulační radiátorové přímé bez vypouštění pro adaptér na měď nebo plast G 1/2" x 16</t>
  </si>
  <si>
    <t>735</t>
  </si>
  <si>
    <t>Ústřední vytápění - otopná tělesa</t>
  </si>
  <si>
    <t>545888R</t>
  </si>
  <si>
    <t>tlaková, topná zkouška, napuštění, vyregulování</t>
  </si>
  <si>
    <t>349625918</t>
  </si>
  <si>
    <t>735151811</t>
  </si>
  <si>
    <t>Demontáž otopného tělesa panelového jednořadého dl do 1500 mm</t>
  </si>
  <si>
    <t>-996697094</t>
  </si>
  <si>
    <t>Demontáž otopných těles panelových  jednořadých stavební délky do 1500 mm</t>
  </si>
  <si>
    <t>735151821</t>
  </si>
  <si>
    <t>Demontáž otopného tělesa panelového dvouřadého dl do 1500 mm</t>
  </si>
  <si>
    <t>-1101965702</t>
  </si>
  <si>
    <t>Demontáž otopných těles panelových  dvouřadých stavební délky do 1500 mm</t>
  </si>
  <si>
    <t>735151831</t>
  </si>
  <si>
    <t>Demontáž otopného tělesa panelového třířadého dl do 1500 mm</t>
  </si>
  <si>
    <t>-2033505685</t>
  </si>
  <si>
    <t>Demontáž otopných těles panelových  třířadých stavební délky do 1500 mm</t>
  </si>
  <si>
    <t>735152173</t>
  </si>
  <si>
    <t>Otopné těleso panel VK jednodeskové bez přídavné přestupní plochy výška/délka 600/600 mm výkon 362 W</t>
  </si>
  <si>
    <t>-1822159373</t>
  </si>
  <si>
    <t>Otopná tělesa panelová VK jednodesková PN 1,0 MPa, T do 110°C bez přídavné přestupní plochy výšky tělesa 600 mm stavební délky / výkonu 600 mm / 362 W</t>
  </si>
  <si>
    <t>735152375</t>
  </si>
  <si>
    <t>Otopné těleso panelové VK dvoudeskové bez přídavné přestupní plochy výška/délka 600/800 mm výkon 782 W</t>
  </si>
  <si>
    <t>2099289686</t>
  </si>
  <si>
    <t>Otopná tělesa panelová VK dvoudesková PN 1,0 MPa, T do 110°C bez přídavné přestupní plochy výšky tělesa 600 mm stavební délky / výkonu 800 mm / 782 W</t>
  </si>
  <si>
    <t>735152376</t>
  </si>
  <si>
    <t>Otopné těleso panelové VK dvoudeskové bez přídavné přestupní plochy výška/délka 600/900 mm výkon 880 W</t>
  </si>
  <si>
    <t>-1716150491</t>
  </si>
  <si>
    <t>Otopná tělesa panelová VK dvoudesková PN 1,0 MPa, T do 110°C bez přídavné přestupní plochy výšky tělesa 600 mm stavební délky / výkonu 900 mm / 880 W</t>
  </si>
  <si>
    <t>735161812</t>
  </si>
  <si>
    <t>Demontáž otopného tělesa trubkového s hliníkovými lamelami dl přes 1500 do 2680 mm</t>
  </si>
  <si>
    <t>-528183963</t>
  </si>
  <si>
    <t>Demontáž otopných těles trubkových  s hliníkovými lamelami, stavební délky přes 1500 do 2680 mm</t>
  </si>
  <si>
    <t>735164512</t>
  </si>
  <si>
    <t>Montáž otopného tělesa trubkového na stěnu v tělesa přes 1500 mm</t>
  </si>
  <si>
    <t>482667130</t>
  </si>
  <si>
    <t>Otopná tělesa trubková montáž těles na stěnu výšky tělesa přes 1500 mm</t>
  </si>
  <si>
    <t>54153022</t>
  </si>
  <si>
    <t>těleso trubkové přímotopné 1500x450mm 400W</t>
  </si>
  <si>
    <t>648901010</t>
  </si>
  <si>
    <t>54153074</t>
  </si>
  <si>
    <t>těleso trubkové přímotopné  1810x750mm 800W</t>
  </si>
  <si>
    <t>1086403890</t>
  </si>
  <si>
    <t>05 - Gastrozařízení</t>
  </si>
  <si>
    <t xml:space="preserve"> </t>
  </si>
  <si>
    <t>přesná specifikace, rozměry a umístění viz příloha PD</t>
  </si>
  <si>
    <t>1.1.0</t>
  </si>
  <si>
    <t>Šatní skříňka dělená, uzamykatelná, kovová</t>
  </si>
  <si>
    <t>Poznámka k položce:
Typ: 
Rozměry v mm:</t>
  </si>
  <si>
    <t>2.1.0</t>
  </si>
  <si>
    <t>Regál skladový 5 polic,nosnost police 80 kg</t>
  </si>
  <si>
    <t>2.2.0</t>
  </si>
  <si>
    <t>Kombinovaná chladící/mrazící skříň - stávající</t>
  </si>
  <si>
    <t>Poznámka k položce:
Typ: 
Rozměry v mm: 
Příkon v kW:</t>
  </si>
  <si>
    <t>3.1.0</t>
  </si>
  <si>
    <t>Pracovní stůl s dřezem , policí a  zásuvk.blokem</t>
  </si>
  <si>
    <t>Poznámka k položce:
přesah desky vzadu 200 mm kvůli radiátoru 
vlevo dřez VD 400x400x250 mm, zadní a pravý lem
vpravo zásuvkový blok, otvor pro baterii
Typ: 
Rozměry v mm:</t>
  </si>
  <si>
    <t>3.1.1</t>
  </si>
  <si>
    <t>Baterie dřezová směšovací</t>
  </si>
  <si>
    <t>3.2.0</t>
  </si>
  <si>
    <t>Váha stolní digitální 10 kg s nerez miskou</t>
  </si>
  <si>
    <t>Poznámka k položce:
rozměr vážní plochy 230x190mm
úřední ověření v ceně 
LCD displej, napájení přes adaptér nebo baterie
Typ: 
Rozměry v mm:</t>
  </si>
  <si>
    <t>3.3.0</t>
  </si>
  <si>
    <t>Umývátko nerez - stávající</t>
  </si>
  <si>
    <t>Poznámka k položce:
vč. mísící baterie
Typ: 
Rozměry v mm:</t>
  </si>
  <si>
    <t>3.4.0</t>
  </si>
  <si>
    <t>Mycí stůl s dřezem vpravo a policí , zadní lem</t>
  </si>
  <si>
    <t>Poznámka k položce:
prolomená pracovní deska  
otvor pro baterii 
Typ: 
Rozměry v mm:</t>
  </si>
  <si>
    <t>3.4.1</t>
  </si>
  <si>
    <t>Tlaková sprcha s raménkem</t>
  </si>
  <si>
    <t>3.5.0</t>
  </si>
  <si>
    <t>Skříňka nástěnná s křídl. dveřmi</t>
  </si>
  <si>
    <t>Poznámka k položce:
korpus lamino s ABS hranou 2 mm , madlo
Typ: 
Rozměry v mm:</t>
  </si>
  <si>
    <t>3.6.0</t>
  </si>
  <si>
    <t>Univerzální robot na podstavci - stávající</t>
  </si>
  <si>
    <t>Poznámka k položce:
kotlík 20 lt
Typ: 
Rozměry v mm: 
Příkon v kW:</t>
  </si>
  <si>
    <t>3.7.0</t>
  </si>
  <si>
    <t>Pracovní stůl nad lednice, zadní lem</t>
  </si>
  <si>
    <t>3.8.0</t>
  </si>
  <si>
    <t>Chladící skříň podstolová 160 lt</t>
  </si>
  <si>
    <t>Poznámka k položce:
plné dveře nerez , 3 roštové police 
ventilované chlazení, digit. Termostat
Typ: 
Rozměry v mm: 
Příkon v kW:</t>
  </si>
  <si>
    <t>3.9.0</t>
  </si>
  <si>
    <t>El. sporák 4 čtvercové plotny 4 kW řada 900</t>
  </si>
  <si>
    <t>Poznámka k položce:
bez podestavby
Typ: 
Rozměry v mm: 
Příkon v kW:</t>
  </si>
  <si>
    <t>3.9.1</t>
  </si>
  <si>
    <t>Otevřená podestavba skříňová</t>
  </si>
  <si>
    <t>3.10.0</t>
  </si>
  <si>
    <t>Odsavač par nástěnný - dodávka stavby</t>
  </si>
  <si>
    <t>Poznámka k položce:
celonerezové provedení, vč. osvětlení a tuk. Filtrů
osazený ventilátorem s elektromech. Regulátorem
Typ: 
Rozměry v mm: 
Příkon v kW:</t>
  </si>
  <si>
    <t>3.11.0</t>
  </si>
  <si>
    <t>Pracovní stůl s policí , zadní lem</t>
  </si>
  <si>
    <t>3.12.0</t>
  </si>
  <si>
    <t>El. parní konvektomat kap. 6 GN 1/1</t>
  </si>
  <si>
    <t>Poznámka k položce:
bojlerový , obrácené otvírání - panty vlevo
samonavíjecí sprcha, LED osvětlení 
automatické mytí- 4 mycí programy ,pokrmová sonda
dvojité dveřní sklo
servisní diagnostika,možnost uložení až 100 programů 
s 12 kroky , nastavení vlhkosti po 10 % 
Typ: 
Rozměry v mm: 
Příkon v kW:</t>
  </si>
  <si>
    <t>3.12.1</t>
  </si>
  <si>
    <t>Kondenzační odsavač par pro konvektomat</t>
  </si>
  <si>
    <t>Poznámka k položce:
pohlcuje unikající páry ,bez nutnosti napojení na centrální
odtah , výkon 705m3/hod 
Typ: 
Rozměry v mm: 
Příkon v kW:</t>
  </si>
  <si>
    <t>3.12.2</t>
  </si>
  <si>
    <t>Podstavec pro konvektomat s držáky GN</t>
  </si>
  <si>
    <t>3.13.0</t>
  </si>
  <si>
    <t>Pracovní stůl nad lednice, zadní a pravý lem</t>
  </si>
  <si>
    <t>3.13.1</t>
  </si>
  <si>
    <t>Poznámka k položce:
plné dveře, nerez opláštění
ventilované chlazení, digit. Termostat
Typ: 
Rozměry v mm: 
Příkon v kW:</t>
  </si>
  <si>
    <t>3.14.0</t>
  </si>
  <si>
    <t>Mikrovlnná trouba bez otočného talíře</t>
  </si>
  <si>
    <t>Poznámka k položce:
elektromechanické ovládání , výkon 1100W 
Typ: 
Rozměry v mm: 
Příkon v kW:</t>
  </si>
  <si>
    <t>3.14.1</t>
  </si>
  <si>
    <t>Police se zvýšenou nosností pod poz 3.14.0</t>
  </si>
  <si>
    <t>3.15.0</t>
  </si>
  <si>
    <t>Pracovní stůl se dvěma policemi</t>
  </si>
  <si>
    <t>Poznámka k položce:
bez lemu
Typ: 
Rozměry v mm:</t>
  </si>
  <si>
    <t>3.16.0</t>
  </si>
  <si>
    <t>Parapetní deska nerez , bez lemu</t>
  </si>
  <si>
    <t>3.17.0</t>
  </si>
  <si>
    <t>El. roleta - bílá Al lamela, bílá schránka - doměrek</t>
  </si>
  <si>
    <t>3.18.0</t>
  </si>
  <si>
    <t>Pracovní stůl se zásuvkovým blokem vlevo</t>
  </si>
  <si>
    <t>Poznámka k položce:
zadní a pravý lem
Typ: 
Rozměry v mm:</t>
  </si>
  <si>
    <t>3.18.1</t>
  </si>
  <si>
    <t>3.19.0</t>
  </si>
  <si>
    <t>Nářezový stroj pr 170 mm</t>
  </si>
  <si>
    <t>3.20.0</t>
  </si>
  <si>
    <t>Stolní robot - hnětač.šlehač.míchač , nerez kotlík 4,5 l</t>
  </si>
  <si>
    <t>3.21.0</t>
  </si>
  <si>
    <t>Pracovní stůl s dřezem vlevo , zadní a pravý lem</t>
  </si>
  <si>
    <t>Poznámka k položce:
prostor pro lednici vpravo
dřez VD 400x400x250mm, otvor pro baterii
Typ: 
Rozměry v mm:</t>
  </si>
  <si>
    <t>3.21.1</t>
  </si>
  <si>
    <t>3.22.0</t>
  </si>
  <si>
    <t>3.23.0</t>
  </si>
  <si>
    <t>Krouhač zeleniny vč 5 disků</t>
  </si>
  <si>
    <t>Poznámka k položce:
2 plnící otvory , do 130 kg /hod 
Typ: 
Rozměry v mm: 
Příkon v kW:</t>
  </si>
  <si>
    <t>3.24.0</t>
  </si>
  <si>
    <t>Skříňka nástěnná s posuvnými dveřmi s policí</t>
  </si>
  <si>
    <t>Poznámka k položce:
korpus lamino s ABS hranou 2 mm , madlo
sestav 2 ks 
Typ: 
Rozměry v mm:</t>
  </si>
  <si>
    <t>4.1.0</t>
  </si>
  <si>
    <t>Třídící stůl s trnoží , zadní a levý</t>
  </si>
  <si>
    <t>4.2.0</t>
  </si>
  <si>
    <t>Mycí stůl s dřezem vpravo VD 400x400x250</t>
  </si>
  <si>
    <t>Poznámka k položce:
prolomená pracovní deska, otvor pro baterii
trnožový, částečný zadní lem - 600mm zprava
Typ: 
Rozměry v mm:</t>
  </si>
  <si>
    <t>4.2.1</t>
  </si>
  <si>
    <t>Tlaková sprcha</t>
  </si>
  <si>
    <t>4.2.2</t>
  </si>
  <si>
    <t>Pojízdná nádoba na odpadky s víkem 50 l</t>
  </si>
  <si>
    <t>4.3.0</t>
  </si>
  <si>
    <t>Myčka nádobí podstolová 400 V</t>
  </si>
  <si>
    <t>Poznámka k položce:
odpadní čerpadlo , dávkovače detergentů 
koš 500x500  na talíře a sklo 
Typ: 
Rozměry v mm: 
Příkon v kW:</t>
  </si>
  <si>
    <t>4.3.1</t>
  </si>
  <si>
    <t>Podstavec pod myčku</t>
  </si>
  <si>
    <t>4.4.0</t>
  </si>
  <si>
    <t>servírovací vozík - stávající - nutno osadit kolečka</t>
  </si>
  <si>
    <t>5.1.0</t>
  </si>
  <si>
    <t>Kuch. linka - spodní skříňky , sokl , prac.deska</t>
  </si>
  <si>
    <t>Poznámka k položce:
posforming tl 38 mm 
2x křídlové dveře, zásuvkový blok 4 zásuvky  , police 
korpus lamino s ABS hranou 2 mm , madla 
Typ: 
Rozměry v mm:</t>
  </si>
  <si>
    <t>6.1.0</t>
  </si>
  <si>
    <t>7.1.0</t>
  </si>
  <si>
    <t>Montáž</t>
  </si>
  <si>
    <t>Poznámka k položce:
V ceně montáže bude zahrnut instalační materiál, likvidace obalového materiálu
provozní zkoušky, zaškolení obsluhy , výchozí revize elektro</t>
  </si>
  <si>
    <t>7.2.0</t>
  </si>
  <si>
    <t>Doprava</t>
  </si>
  <si>
    <t>06 - NN</t>
  </si>
  <si>
    <t xml:space="preserve">    D1 - </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</si>
  <si>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</si>
  <si>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</si>
  <si>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</si>
  <si>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</si>
  <si>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</si>
  <si>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</si>
  <si>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</si>
  <si>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t>
  </si>
  <si>
    <t>VRN - Vedlejší rozpočtové náklady</t>
  </si>
  <si>
    <t xml:space="preserve">    VRN1 - Průzkumné, geodetické a projektové práce</t>
  </si>
  <si>
    <t xml:space="preserve">    VRN7 - Provozní vlivy</t>
  </si>
  <si>
    <t xml:space="preserve">    VRN9 - Ostatní náklady</t>
  </si>
  <si>
    <t>971033148</t>
  </si>
  <si>
    <t>Vybourání otvorů ve zdivu cihelném D do 150 mm na MVC nebo MV tl do 300 mm</t>
  </si>
  <si>
    <t>973031324</t>
  </si>
  <si>
    <t>Vysekání kapes ve zdivu cihelném na MV nebo MVC pl do 0,10 m2 hl do 150 mm</t>
  </si>
  <si>
    <t>974082212</t>
  </si>
  <si>
    <t>Vysekání rýh pro vodiče v omítce MC stěn š do 30 mm</t>
  </si>
  <si>
    <t>974082214</t>
  </si>
  <si>
    <t>Vysekání rýh pro vodiče v omítce MC stěn š do 70 mm</t>
  </si>
  <si>
    <t>D1</t>
  </si>
  <si>
    <t>740</t>
  </si>
  <si>
    <t>Elektromontáže - zkoušky a revize</t>
  </si>
  <si>
    <t>740991200</t>
  </si>
  <si>
    <t>Celková prohlídka elektrického rozvodu a zařízení do 0,5 milionu Kč</t>
  </si>
  <si>
    <t>742</t>
  </si>
  <si>
    <t>Elektromontáže - rozvodný systém</t>
  </si>
  <si>
    <t>742231100</t>
  </si>
  <si>
    <t>Úpravy stávajícího rozvaděče 1.NP</t>
  </si>
  <si>
    <t>hod</t>
  </si>
  <si>
    <t>357118715R1</t>
  </si>
  <si>
    <t>Doplnění jističe 3/63A úpravy krytu, ranžírovací vodič, svorky, pomocný materiaál a příslušenství</t>
  </si>
  <si>
    <t>set</t>
  </si>
  <si>
    <t>742231112</t>
  </si>
  <si>
    <t>Montáž rozvodné skříně do 50 kg ( rozvaděč RK )</t>
  </si>
  <si>
    <t>ks</t>
  </si>
  <si>
    <t>357118715R2</t>
  </si>
  <si>
    <t>Rozvaděč RK s náplní dle výkr.č. E-02 v provedení dle PBŘ</t>
  </si>
  <si>
    <t>742231119</t>
  </si>
  <si>
    <t>Úpravy rozvaděče ER</t>
  </si>
  <si>
    <t>357147160R3</t>
  </si>
  <si>
    <t>Materiál k úpravám rozvaděče ER ( označovací tabulka )</t>
  </si>
  <si>
    <t>742268485</t>
  </si>
  <si>
    <t>Přípojnice hlavního /lokálního pospojení</t>
  </si>
  <si>
    <t>357112899R4</t>
  </si>
  <si>
    <t>74281111R</t>
  </si>
  <si>
    <t>Koordinace s provozovatelem / investorem</t>
  </si>
  <si>
    <t>743</t>
  </si>
  <si>
    <t>Elektromontáže - hrubá montáž</t>
  </si>
  <si>
    <t>743112115</t>
  </si>
  <si>
    <t>Montáž trubka plastová ohebná D 23 mm uložená pevně</t>
  </si>
  <si>
    <t>345710510</t>
  </si>
  <si>
    <t>trubka elektroinstalační ohebná D23 mm</t>
  </si>
  <si>
    <t>743112117</t>
  </si>
  <si>
    <t>Montáž trubka plastová ohebná D 36 mm uložená pevně</t>
  </si>
  <si>
    <t>345710940</t>
  </si>
  <si>
    <t>trubka elektroinstalační ohebná D36 mm</t>
  </si>
  <si>
    <t>743112156</t>
  </si>
  <si>
    <t>Montáž trubka plastová ohebná D 13,5 mm uložená pevně</t>
  </si>
  <si>
    <t>345710018</t>
  </si>
  <si>
    <t>trubka elektroinstalační ohebná D 13,5 mm</t>
  </si>
  <si>
    <t>743411111</t>
  </si>
  <si>
    <t>Montáž krabice zapuštěná plastová kruhová typ KU68/2-1902, KO125</t>
  </si>
  <si>
    <t>345715110</t>
  </si>
  <si>
    <t>krabice přístrojová instalační KP 68/1</t>
  </si>
  <si>
    <t>345715210</t>
  </si>
  <si>
    <t>krabice univerzální z PH KU 68/2-1903</t>
  </si>
  <si>
    <t>345715240</t>
  </si>
  <si>
    <t>krabice přístrojová odbočná s víčkem z PH KO125</t>
  </si>
  <si>
    <t>743411121</t>
  </si>
  <si>
    <t>Montáž krabice zapuštěná plastová čtyřhranná typ KO100, KO125</t>
  </si>
  <si>
    <t>10.033.023</t>
  </si>
  <si>
    <t>Krabice  IP65</t>
  </si>
  <si>
    <t>743611121</t>
  </si>
  <si>
    <t>Montáž vodič uzemňovací drát nebo lano D do 10 mm / v liště / pod omítkou</t>
  </si>
  <si>
    <t>354410730</t>
  </si>
  <si>
    <t>drát průměr 10 mm FeZn</t>
  </si>
  <si>
    <t>743622200</t>
  </si>
  <si>
    <t>Montáž svorka hromosvodná typ ST, SJ, SK, SZ, SR01, 02 se 3 šrouby</t>
  </si>
  <si>
    <t>354420290</t>
  </si>
  <si>
    <t>svorka uzemnění  SU nerez univerzální</t>
  </si>
  <si>
    <t>7436222012</t>
  </si>
  <si>
    <t>Lišta vkládací s víkem 40x20 mm</t>
  </si>
  <si>
    <t>3544200088</t>
  </si>
  <si>
    <t>718111222</t>
  </si>
  <si>
    <t>Trubka korugovaná 50/41</t>
  </si>
  <si>
    <t>341828522</t>
  </si>
  <si>
    <t>718111220</t>
  </si>
  <si>
    <t>Trubka korugovaná 100/91</t>
  </si>
  <si>
    <t>341828520</t>
  </si>
  <si>
    <t>744</t>
  </si>
  <si>
    <t>Elektromontáže - rozvody vodičů měděných</t>
  </si>
  <si>
    <t>744211111</t>
  </si>
  <si>
    <t>Montáž vodič Cu izolovaný sk.1 do 1 kV žíla 0,35 až 6 mm2 do stěny</t>
  </si>
  <si>
    <t>341408256</t>
  </si>
  <si>
    <t>vodič silový s Cu jádrem CY H07 V-U 2 mm2</t>
  </si>
  <si>
    <t>341408258</t>
  </si>
  <si>
    <t>vodič silový s Cu jádrem CY H07 V-U 4 mm2</t>
  </si>
  <si>
    <t>341408260</t>
  </si>
  <si>
    <t>vodič silový s Cu jádrem CY H07 V-U 6 mm2</t>
  </si>
  <si>
    <t>744211112</t>
  </si>
  <si>
    <t>Montáž vodič Cu izolovaný sk.1 do 1 kV žíla 10 až 16 mm2 do stěny</t>
  </si>
  <si>
    <t>341408270</t>
  </si>
  <si>
    <t>vodič silový s Cu jádrem CY H07 V-U 10 mm2</t>
  </si>
  <si>
    <t>341408276</t>
  </si>
  <si>
    <t>vodič silový s Cu jádrem CY H07 V-U 16 mm2</t>
  </si>
  <si>
    <t>744411220</t>
  </si>
  <si>
    <t>Montáž kabel Cu sk.2 do 1 kV do 0,20 kg pod omítku stěn</t>
  </si>
  <si>
    <t>341110300</t>
  </si>
  <si>
    <t>kabel silový s Cu jádrem CYKY-J 3x1,5 mm2</t>
  </si>
  <si>
    <t>341110050</t>
  </si>
  <si>
    <t>kabel silový s Cu jádrem CYKY-O 2x1,5 mm2</t>
  </si>
  <si>
    <t>341110059</t>
  </si>
  <si>
    <t>Kabel JYTY 3x1,0mm2</t>
  </si>
  <si>
    <t>744411230</t>
  </si>
  <si>
    <t>Montáž kabel Cu sk.2 do 1 kV do 0,40 kg pod omítku stěn</t>
  </si>
  <si>
    <t>341110380</t>
  </si>
  <si>
    <t>kabel silový s Cu jádrem CYKY 5x1,5 mm2</t>
  </si>
  <si>
    <t>341110940</t>
  </si>
  <si>
    <t>kabel silový s Cu jádrem CYKY 5x2,5 mm2</t>
  </si>
  <si>
    <t>341110360</t>
  </si>
  <si>
    <t>kabel silový s Cu jádrem CYKY 3x2,5 mm2</t>
  </si>
  <si>
    <t>744411260</t>
  </si>
  <si>
    <t>Montáž kabel Cu sk.2 do 1 kV do 1,10 kg pod omítku stěn</t>
  </si>
  <si>
    <t>103541080R</t>
  </si>
  <si>
    <t>kabel silový s Cu jádrem CYKY  4Bx25mm2</t>
  </si>
  <si>
    <t>746</t>
  </si>
  <si>
    <t>Elektromontáže - soubory pro vodiče</t>
  </si>
  <si>
    <t>746211110</t>
  </si>
  <si>
    <t>Ukončení vodič izolovaný do 2,5mm2 v rozváděči nebo na přístroji</t>
  </si>
  <si>
    <t>21060624</t>
  </si>
  <si>
    <t>SVORKA WAGO 221-415 5x2,5</t>
  </si>
  <si>
    <t>68500231</t>
  </si>
  <si>
    <t>SVORKA ST 5 NA POTRUBI</t>
  </si>
  <si>
    <t>68500240</t>
  </si>
  <si>
    <t>OZNAC.STITEK C.1</t>
  </si>
  <si>
    <t>345723090</t>
  </si>
  <si>
    <t>páska stahovací kabelová VPP 4/280</t>
  </si>
  <si>
    <t>100 kus</t>
  </si>
  <si>
    <t>746211140</t>
  </si>
  <si>
    <t>Ukončení vodič izolovaný do 25 mm2 v rozváděči nebo na přístroji</t>
  </si>
  <si>
    <t>746591510</t>
  </si>
  <si>
    <t>Montáž pospojení</t>
  </si>
  <si>
    <t>10.939.562</t>
  </si>
  <si>
    <t>Sada pro ochranné pospojení</t>
  </si>
  <si>
    <t>KS</t>
  </si>
  <si>
    <t>747</t>
  </si>
  <si>
    <t>Elektromontáže - kompletace rozvodů</t>
  </si>
  <si>
    <t>747111111</t>
  </si>
  <si>
    <t>Montáž vypínač nástěnný 1-jednopólový prostředí obyčejné nebo vlhké</t>
  </si>
  <si>
    <t>345357691</t>
  </si>
  <si>
    <t>spínač jednopólový řazení 1 10A bílý, IP20, komplet</t>
  </si>
  <si>
    <t>345357601</t>
  </si>
  <si>
    <t>spínač jednopólový řazení 1 10A bílý, IP44, komplet</t>
  </si>
  <si>
    <t>747111111.1</t>
  </si>
  <si>
    <t>Montáž vypínač nástěnný 5-dvojpólový prostředí obyčejné nebo vlhké</t>
  </si>
  <si>
    <t>345357691.1</t>
  </si>
  <si>
    <t>spínač dvojpólový řazení 5 10A bílý, IP20, komplet</t>
  </si>
  <si>
    <t>345357601.1</t>
  </si>
  <si>
    <t>spínač dvojpólový řazení 5 10A bílý, IP44, komplet</t>
  </si>
  <si>
    <t>747111126</t>
  </si>
  <si>
    <t>Montáž přepínač nástěnný 6-střídavý prostředí obyčejné nebo vlhké</t>
  </si>
  <si>
    <t>345355554</t>
  </si>
  <si>
    <t>spínač řazení 6 10A bílý IP20, komplet</t>
  </si>
  <si>
    <t>345355504</t>
  </si>
  <si>
    <t>spínač řazení 6 10A bílý IP44, komplet</t>
  </si>
  <si>
    <t>345355550</t>
  </si>
  <si>
    <t>spínač řazení 6+6 10A bílý IP20, komplet</t>
  </si>
  <si>
    <t>747111185</t>
  </si>
  <si>
    <t>Montáž tlačítkový spínač 5-dvojpólový prostředí obyčejné nebo vlhké</t>
  </si>
  <si>
    <t>146</t>
  </si>
  <si>
    <t>345355004</t>
  </si>
  <si>
    <t>spínač tlačítkový řazení 2x 0/1 10A bílý IP44, komplet</t>
  </si>
  <si>
    <t>148</t>
  </si>
  <si>
    <t>747111128</t>
  </si>
  <si>
    <t>Montáž přepínač nástěnný 7-křížový prostředí obyčejné nebo vlhké</t>
  </si>
  <si>
    <t>150</t>
  </si>
  <si>
    <t>345357130</t>
  </si>
  <si>
    <t>spínač řazení 7 10A bílý IP20</t>
  </si>
  <si>
    <t>152</t>
  </si>
  <si>
    <t>747111128.1</t>
  </si>
  <si>
    <t>Krabice vývodka do 5x2,5mm2</t>
  </si>
  <si>
    <t>154</t>
  </si>
  <si>
    <t>345357130.1</t>
  </si>
  <si>
    <t>156</t>
  </si>
  <si>
    <t>747111120</t>
  </si>
  <si>
    <t>Montáž spínač třífázový nástěnný / pod omítku</t>
  </si>
  <si>
    <t>158</t>
  </si>
  <si>
    <t>345352680</t>
  </si>
  <si>
    <t>Spínač nástěnný do 3/40A min IP44</t>
  </si>
  <si>
    <t>160</t>
  </si>
  <si>
    <t>747111005</t>
  </si>
  <si>
    <t>Montáž tlačítko STOP - kuchyně</t>
  </si>
  <si>
    <t>162</t>
  </si>
  <si>
    <t>345352080</t>
  </si>
  <si>
    <t>Tlačítko STOP v krabici IP44</t>
  </si>
  <si>
    <t>164</t>
  </si>
  <si>
    <t>747161060</t>
  </si>
  <si>
    <t>Montáž zásuvka chráněná bezšroubové připojení v krabici L+N+PE dvojí zapojení prostř. základní,vlhké</t>
  </si>
  <si>
    <t>166</t>
  </si>
  <si>
    <t>345551240R</t>
  </si>
  <si>
    <t>zásuvka 1násobná 16A IP 20 bílá komplet</t>
  </si>
  <si>
    <t>168</t>
  </si>
  <si>
    <t>345551250R</t>
  </si>
  <si>
    <t>zásuvka 1násobná 16A IP 20 bílá komplet  s přepěťovou ochranou "D"</t>
  </si>
  <si>
    <t>170</t>
  </si>
  <si>
    <t>10.048.852R</t>
  </si>
  <si>
    <t>Zásuvka jednonásobná 16A IP20 s bezpečnostní clonkami a  krytkami do zásuvek vč. příslušenství</t>
  </si>
  <si>
    <t>172</t>
  </si>
  <si>
    <t>345551222R</t>
  </si>
  <si>
    <t>zásuvka 1násobná 16A IP 44 bílá komplet</t>
  </si>
  <si>
    <t>174</t>
  </si>
  <si>
    <t>747161348</t>
  </si>
  <si>
    <t>Rámeček jednonásobný</t>
  </si>
  <si>
    <t>176</t>
  </si>
  <si>
    <t>10.048.852R.1</t>
  </si>
  <si>
    <t>178</t>
  </si>
  <si>
    <t>747161341</t>
  </si>
  <si>
    <t>Rámeček dvojnásobný</t>
  </si>
  <si>
    <t>180</t>
  </si>
  <si>
    <t>10.048.804R</t>
  </si>
  <si>
    <t>182</t>
  </si>
  <si>
    <t>7471613423</t>
  </si>
  <si>
    <t>Rámeček čtyřnásobný</t>
  </si>
  <si>
    <t>184</t>
  </si>
  <si>
    <t>10.048.056R</t>
  </si>
  <si>
    <t>186</t>
  </si>
  <si>
    <t>747161342</t>
  </si>
  <si>
    <t>IR pohybové čidlo 360°/ 8m</t>
  </si>
  <si>
    <t>188</t>
  </si>
  <si>
    <t>10.048.025R</t>
  </si>
  <si>
    <t>190</t>
  </si>
  <si>
    <t>747161308</t>
  </si>
  <si>
    <t>Ochranné pospojení - napojovací svorka</t>
  </si>
  <si>
    <t>192</t>
  </si>
  <si>
    <t>10.048.664R</t>
  </si>
  <si>
    <t>Ochranné pospojení - napojovací PA svorka</t>
  </si>
  <si>
    <t>194</t>
  </si>
  <si>
    <t>747162151</t>
  </si>
  <si>
    <t>Podružný montážní materiál</t>
  </si>
  <si>
    <t>kpl</t>
  </si>
  <si>
    <t>196</t>
  </si>
  <si>
    <t>10.048.000</t>
  </si>
  <si>
    <t>Podružná montážní materiál</t>
  </si>
  <si>
    <t>198</t>
  </si>
  <si>
    <t>748</t>
  </si>
  <si>
    <t>Elektromontáže - osvětlovací zařízení a svítidla</t>
  </si>
  <si>
    <t>748121142</t>
  </si>
  <si>
    <t>Montáž svítidlo LED do dvou zdrojů</t>
  </si>
  <si>
    <t>200</t>
  </si>
  <si>
    <t>34814435R1</t>
  </si>
  <si>
    <t>F  - Svítidlo LED 57W / 6200lm / barva teple bílá 600x600mm / do rastru / nástěnné / přisazené, IP40</t>
  </si>
  <si>
    <t>202</t>
  </si>
  <si>
    <t>34814435R2</t>
  </si>
  <si>
    <t>F/N  - Svítidlo LED 57W / 6200lm / barva teple bílá 600x600mm / do rastru / nástěnné / přisazené, IP40 s invertorem</t>
  </si>
  <si>
    <t>204</t>
  </si>
  <si>
    <t>34814435R3</t>
  </si>
  <si>
    <t>I - Svítidlo LED páska 28,8 W/m / barva teple bílá přisazené v AL systémové liště s opálovým krytem, IP68 d= 2m se zdrojem a příslušenstvím</t>
  </si>
  <si>
    <t>206</t>
  </si>
  <si>
    <t>34814435R4</t>
  </si>
  <si>
    <t>L - Svítidlo LED 27W / 3000lm / barva teple bílá /  600x600mm / do rastru / nástěnné / přisazené, IP40</t>
  </si>
  <si>
    <t>208</t>
  </si>
  <si>
    <t>34814435R5</t>
  </si>
  <si>
    <t>L/N - Svítidlo LED 27W / 3000lm / barva teple bílá /  600x600mm / do rastru / nástěnné / přisazené, IP40 s invertorem</t>
  </si>
  <si>
    <t>210</t>
  </si>
  <si>
    <t>34814435R6</t>
  </si>
  <si>
    <t>M - Svítidlo LED 34W/ 3600 lm kruhové stropní / nástěnné přisazené, pr.480mm, IP44</t>
  </si>
  <si>
    <t>212</t>
  </si>
  <si>
    <t>34814435R7</t>
  </si>
  <si>
    <t>N - Svítidlo LED 35W / 3950lm / barva teple bílá 600x600mm / do rastru / nástěnné / přisazené, IP40</t>
  </si>
  <si>
    <t>214</t>
  </si>
  <si>
    <t>34814435R8</t>
  </si>
  <si>
    <t>N/N - Svítidlo LED 35W / 3950lm / barva teple bílá 600x600mm / do rastru / nástěnné / přisazené, IP40 s invertorem</t>
  </si>
  <si>
    <t>216</t>
  </si>
  <si>
    <t>34814435R9</t>
  </si>
  <si>
    <t>P - Svítidlo LEDline 35W/ 4840 lm průmyslové stropní / přisazené,1172x145mm, IP66</t>
  </si>
  <si>
    <t>218</t>
  </si>
  <si>
    <t>34814435R10</t>
  </si>
  <si>
    <t>P/N - Svítidlo LEDline 35W/ 4840 lm průmyslové stropní / přisazené,1172x145mm, IP66 s invertorem</t>
  </si>
  <si>
    <t>220</t>
  </si>
  <si>
    <t>34814435R11</t>
  </si>
  <si>
    <t>V - Svítidlo LEDline 35W/ 3300 lm liniové stropní / přisazené, AL korpus, 1485x42mm, IP20</t>
  </si>
  <si>
    <t>222</t>
  </si>
  <si>
    <t>34814435R11.1</t>
  </si>
  <si>
    <t>Y - Svítidlo LED 21W/ 2500 lm Semiopálový kryt / stropní / přisazené,683x208mm, IP40</t>
  </si>
  <si>
    <t>224</t>
  </si>
  <si>
    <t>748121211</t>
  </si>
  <si>
    <t>Montáž svítidlo LED nástěnné přisazené 1 zdroj</t>
  </si>
  <si>
    <t>226</t>
  </si>
  <si>
    <t>348381000R</t>
  </si>
  <si>
    <t>N - Svítidlo LED nouzové s piktogramy 8W/1 hod</t>
  </si>
  <si>
    <t>228</t>
  </si>
  <si>
    <t>74899220R</t>
  </si>
  <si>
    <t>zkouška nouzových svítidel vč. protokolu</t>
  </si>
  <si>
    <t>230</t>
  </si>
  <si>
    <t>748992300</t>
  </si>
  <si>
    <t>Měření intenzity osvětlení</t>
  </si>
  <si>
    <t>232</t>
  </si>
  <si>
    <t>749</t>
  </si>
  <si>
    <t>Elektromontáže - ostatní práce a konstrukce</t>
  </si>
  <si>
    <t>74991111R</t>
  </si>
  <si>
    <t>Podružný, spojovací, připojovací, kotevní a upevňovací materiál, svorky a - veškeré příslušenství,</t>
  </si>
  <si>
    <t>234</t>
  </si>
  <si>
    <t>340550847R</t>
  </si>
  <si>
    <t>Podružný, spojovací, připojovací, kotevní a upevňovací materiál, svorky a - veškeré příslušenství</t>
  </si>
  <si>
    <t>236</t>
  </si>
  <si>
    <t>Vedlejší rozpočtové náklady</t>
  </si>
  <si>
    <t>VRN1</t>
  </si>
  <si>
    <t>Průzkumné, geodetické a projektové práce</t>
  </si>
  <si>
    <t>013254000</t>
  </si>
  <si>
    <t>Dokumentace skutečného provedení stavby (3 paré)</t>
  </si>
  <si>
    <t>238</t>
  </si>
  <si>
    <t>013254000R</t>
  </si>
  <si>
    <t>Koordinace vypnutí stavby, prozatímní napájení staveništního rozvaděče</t>
  </si>
  <si>
    <t>240</t>
  </si>
  <si>
    <t>VRN7</t>
  </si>
  <si>
    <t>Provozní vlivy</t>
  </si>
  <si>
    <t>071103000</t>
  </si>
  <si>
    <t>práce ve výšce nad 3m</t>
  </si>
  <si>
    <t>242</t>
  </si>
  <si>
    <t>VRN9</t>
  </si>
  <si>
    <t>Ostatní náklady</t>
  </si>
  <si>
    <t>092103001</t>
  </si>
  <si>
    <t>Náklady na zkušební provoz</t>
  </si>
  <si>
    <t>244</t>
  </si>
  <si>
    <t>092100008</t>
  </si>
  <si>
    <t>Stavební přípomoce</t>
  </si>
  <si>
    <t>246</t>
  </si>
  <si>
    <t>340520545R</t>
  </si>
  <si>
    <t>Materiál pro stavební přípomoce / zához rýh pro vodiče a kabely</t>
  </si>
  <si>
    <t>248</t>
  </si>
  <si>
    <t>092100008.1</t>
  </si>
  <si>
    <t>Opatření proti prašnosti a úklid</t>
  </si>
  <si>
    <t>250</t>
  </si>
  <si>
    <t>340520545R.1</t>
  </si>
  <si>
    <t>252</t>
  </si>
  <si>
    <t>092203041</t>
  </si>
  <si>
    <t>Ekologická likvidace odpadů</t>
  </si>
  <si>
    <t>254</t>
  </si>
  <si>
    <t>07 - slaboproud</t>
  </si>
  <si>
    <t>Celková prohlídka rozvodu  vč  měření paprsků UTP</t>
  </si>
  <si>
    <t>Posun rozvodné skříně do 50 kg</t>
  </si>
  <si>
    <t>35711289R</t>
  </si>
  <si>
    <t>Svorky, ranžirovací vodič, podružný spojovací a označovací materiál</t>
  </si>
  <si>
    <t>742231106</t>
  </si>
  <si>
    <t>Demontáž a montáž ústředny EZS</t>
  </si>
  <si>
    <t>35711200R</t>
  </si>
  <si>
    <t>Pomocný, kotvící a označovací materiál</t>
  </si>
  <si>
    <t>Ochranné pospojení</t>
  </si>
  <si>
    <t>35711289R.1</t>
  </si>
  <si>
    <t>345715528</t>
  </si>
  <si>
    <t>Trubka plastová ohebná D 13,5mm</t>
  </si>
  <si>
    <t>743119592</t>
  </si>
  <si>
    <t>Lišta vkládací 20x20mm</t>
  </si>
  <si>
    <t>Kabel sdělovací ÚTP cat 6</t>
  </si>
  <si>
    <t>341110304</t>
  </si>
  <si>
    <t>Kabel sdělovací SYKFY 3x2x0,5mm2</t>
  </si>
  <si>
    <t>341110382</t>
  </si>
  <si>
    <t>Kabel sdělovací SYKFY 5x2x0,5mm2</t>
  </si>
  <si>
    <t>747161099</t>
  </si>
  <si>
    <t>Montáž zásuvka chráněná bezšroubové připojení v krabici ( MN )  dvojí zapojení prostř. základní,vlhké</t>
  </si>
  <si>
    <t>345551245R</t>
  </si>
  <si>
    <t>zásuvka datová 2xRJ45 komplet</t>
  </si>
  <si>
    <t>747161456</t>
  </si>
  <si>
    <t>Zařízení autonomní detekce a signalizace kouře  - kouřový hlásič</t>
  </si>
  <si>
    <t>10.048.120R</t>
  </si>
  <si>
    <t>747485521</t>
  </si>
  <si>
    <t>Posun VIDEOTELEFONU vč.parametrizace</t>
  </si>
  <si>
    <t>10.085.012R</t>
  </si>
  <si>
    <t>Materiál pomocný , kotvící, označovací a příslušentví</t>
  </si>
  <si>
    <t>747485500</t>
  </si>
  <si>
    <t>Demontáž a montáž el.zámku dveří</t>
  </si>
  <si>
    <t>10.085.100R</t>
  </si>
  <si>
    <t>Zámek dveří ( dodávka a připojení, bez jeho montáže do dveří )</t>
  </si>
  <si>
    <t>7471621R</t>
  </si>
  <si>
    <t>Podružný, spojovací, připojovací, kotevní a upevňovací materiál, svorky, návlečky, označovací prvky a  veškeré příslušenství</t>
  </si>
  <si>
    <t>Dokumentace skutečného provedení stavby - 3 paré</t>
  </si>
  <si>
    <t>Náklady na zkušební provoz -  vč. parametrizace, nastavení, ……..</t>
  </si>
  <si>
    <t>08 - VRN</t>
  </si>
  <si>
    <t xml:space="preserve">    VRN3 - Zařízení staveniště</t>
  </si>
  <si>
    <t>012103000</t>
  </si>
  <si>
    <t>Geodetické práce před výstavbou</t>
  </si>
  <si>
    <t>1024</t>
  </si>
  <si>
    <t>-376474572</t>
  </si>
  <si>
    <t>Dokumentace skutečného provedení stavby</t>
  </si>
  <si>
    <t>1605077406</t>
  </si>
  <si>
    <t>VRN3</t>
  </si>
  <si>
    <t>Zařízení staveniště</t>
  </si>
  <si>
    <t>032903000</t>
  </si>
  <si>
    <t>Náklady na provoz a údržbu vybavení staveniště</t>
  </si>
  <si>
    <t>623839909</t>
  </si>
  <si>
    <t>Provoz investora</t>
  </si>
  <si>
    <t>-1117531754</t>
  </si>
  <si>
    <t>075103000</t>
  </si>
  <si>
    <t>Ochranná pásma elektrického vedení</t>
  </si>
  <si>
    <t>-501645061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</si>
</sst>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8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20220428</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Stavební úpravy MŠ Pohádka</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Nový Bor</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28. 4. 2022</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Město N. Bor</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R. Voce</v>
      </c>
      <c r="AN89" s="71"/>
      <c r="AO89" s="71"/>
      <c r="AP89" s="71"/>
      <c r="AQ89" s="40"/>
      <c r="AR89" s="44"/>
      <c r="AS89" s="81" t="s">
        <v>56</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33</v>
      </c>
      <c r="AJ90" s="40"/>
      <c r="AK90" s="40"/>
      <c r="AL90" s="40"/>
      <c r="AM90" s="80" t="str">
        <f>IF(E20="","",E20)</f>
        <v>J. Nešněra</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ROUND(SUM(AG95:AG102),2)</f>
        <v>0</v>
      </c>
      <c r="AH94" s="109"/>
      <c r="AI94" s="109"/>
      <c r="AJ94" s="109"/>
      <c r="AK94" s="109"/>
      <c r="AL94" s="109"/>
      <c r="AM94" s="109"/>
      <c r="AN94" s="110">
        <f>SUM(AG94,AT94)</f>
        <v>0</v>
      </c>
      <c r="AO94" s="110"/>
      <c r="AP94" s="110"/>
      <c r="AQ94" s="111" t="s">
        <v>1</v>
      </c>
      <c r="AR94" s="112"/>
      <c r="AS94" s="113">
        <f>ROUND(SUM(AS95:AS102),2)</f>
        <v>0</v>
      </c>
      <c r="AT94" s="114">
        <f>ROUND(SUM(AV94:AW94),2)</f>
        <v>0</v>
      </c>
      <c r="AU94" s="115">
        <f>ROUND(SUM(AU95:AU102),5)</f>
        <v>0</v>
      </c>
      <c r="AV94" s="114">
        <f>ROUND(AZ94*L29,2)</f>
        <v>0</v>
      </c>
      <c r="AW94" s="114">
        <f>ROUND(BA94*L30,2)</f>
        <v>0</v>
      </c>
      <c r="AX94" s="114">
        <f>ROUND(BB94*L29,2)</f>
        <v>0</v>
      </c>
      <c r="AY94" s="114">
        <f>ROUND(BC94*L30,2)</f>
        <v>0</v>
      </c>
      <c r="AZ94" s="114">
        <f>ROUND(SUM(AZ95:AZ102),2)</f>
        <v>0</v>
      </c>
      <c r="BA94" s="114">
        <f>ROUND(SUM(BA95:BA102),2)</f>
        <v>0</v>
      </c>
      <c r="BB94" s="114">
        <f>ROUND(SUM(BB95:BB102),2)</f>
        <v>0</v>
      </c>
      <c r="BC94" s="114">
        <f>ROUND(SUM(BC95:BC102),2)</f>
        <v>0</v>
      </c>
      <c r="BD94" s="116">
        <f>ROUND(SUM(BD95:BD102),2)</f>
        <v>0</v>
      </c>
      <c r="BE94" s="6"/>
      <c r="BS94" s="117" t="s">
        <v>75</v>
      </c>
      <c r="BT94" s="117" t="s">
        <v>76</v>
      </c>
      <c r="BU94" s="118" t="s">
        <v>77</v>
      </c>
      <c r="BV94" s="117" t="s">
        <v>78</v>
      </c>
      <c r="BW94" s="117" t="s">
        <v>5</v>
      </c>
      <c r="BX94" s="117" t="s">
        <v>79</v>
      </c>
      <c r="CL94" s="117" t="s">
        <v>1</v>
      </c>
    </row>
    <row r="95" spans="1:91" s="7" customFormat="1" ht="16.5" customHeight="1">
      <c r="A95" s="119" t="s">
        <v>80</v>
      </c>
      <c r="B95" s="120"/>
      <c r="C95" s="121"/>
      <c r="D95" s="122" t="s">
        <v>81</v>
      </c>
      <c r="E95" s="122"/>
      <c r="F95" s="122"/>
      <c r="G95" s="122"/>
      <c r="H95" s="122"/>
      <c r="I95" s="123"/>
      <c r="J95" s="122" t="s">
        <v>82</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'01 - stavební část'!J30</f>
        <v>0</v>
      </c>
      <c r="AH95" s="123"/>
      <c r="AI95" s="123"/>
      <c r="AJ95" s="123"/>
      <c r="AK95" s="123"/>
      <c r="AL95" s="123"/>
      <c r="AM95" s="123"/>
      <c r="AN95" s="124">
        <f>SUM(AG95,AT95)</f>
        <v>0</v>
      </c>
      <c r="AO95" s="123"/>
      <c r="AP95" s="123"/>
      <c r="AQ95" s="125" t="s">
        <v>83</v>
      </c>
      <c r="AR95" s="126"/>
      <c r="AS95" s="127">
        <v>0</v>
      </c>
      <c r="AT95" s="128">
        <f>ROUND(SUM(AV95:AW95),2)</f>
        <v>0</v>
      </c>
      <c r="AU95" s="129">
        <f>'01 - stavební část'!P137</f>
        <v>0</v>
      </c>
      <c r="AV95" s="128">
        <f>'01 - stavební část'!J33</f>
        <v>0</v>
      </c>
      <c r="AW95" s="128">
        <f>'01 - stavební část'!J34</f>
        <v>0</v>
      </c>
      <c r="AX95" s="128">
        <f>'01 - stavební část'!J35</f>
        <v>0</v>
      </c>
      <c r="AY95" s="128">
        <f>'01 - stavební část'!J36</f>
        <v>0</v>
      </c>
      <c r="AZ95" s="128">
        <f>'01 - stavební část'!F33</f>
        <v>0</v>
      </c>
      <c r="BA95" s="128">
        <f>'01 - stavební část'!F34</f>
        <v>0</v>
      </c>
      <c r="BB95" s="128">
        <f>'01 - stavební část'!F35</f>
        <v>0</v>
      </c>
      <c r="BC95" s="128">
        <f>'01 - stavební část'!F36</f>
        <v>0</v>
      </c>
      <c r="BD95" s="130">
        <f>'01 - stavební část'!F37</f>
        <v>0</v>
      </c>
      <c r="BE95" s="7"/>
      <c r="BT95" s="131" t="s">
        <v>84</v>
      </c>
      <c r="BV95" s="131" t="s">
        <v>78</v>
      </c>
      <c r="BW95" s="131" t="s">
        <v>85</v>
      </c>
      <c r="BX95" s="131" t="s">
        <v>5</v>
      </c>
      <c r="CL95" s="131" t="s">
        <v>1</v>
      </c>
      <c r="CM95" s="131" t="s">
        <v>86</v>
      </c>
    </row>
    <row r="96" spans="1:91" s="7" customFormat="1" ht="16.5" customHeight="1">
      <c r="A96" s="119" t="s">
        <v>80</v>
      </c>
      <c r="B96" s="120"/>
      <c r="C96" s="121"/>
      <c r="D96" s="122" t="s">
        <v>87</v>
      </c>
      <c r="E96" s="122"/>
      <c r="F96" s="122"/>
      <c r="G96" s="122"/>
      <c r="H96" s="122"/>
      <c r="I96" s="123"/>
      <c r="J96" s="122" t="s">
        <v>88</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'02 - ZTI'!J30</f>
        <v>0</v>
      </c>
      <c r="AH96" s="123"/>
      <c r="AI96" s="123"/>
      <c r="AJ96" s="123"/>
      <c r="AK96" s="123"/>
      <c r="AL96" s="123"/>
      <c r="AM96" s="123"/>
      <c r="AN96" s="124">
        <f>SUM(AG96,AT96)</f>
        <v>0</v>
      </c>
      <c r="AO96" s="123"/>
      <c r="AP96" s="123"/>
      <c r="AQ96" s="125" t="s">
        <v>83</v>
      </c>
      <c r="AR96" s="126"/>
      <c r="AS96" s="127">
        <v>0</v>
      </c>
      <c r="AT96" s="128">
        <f>ROUND(SUM(AV96:AW96),2)</f>
        <v>0</v>
      </c>
      <c r="AU96" s="129">
        <f>'02 - ZTI'!P127</f>
        <v>0</v>
      </c>
      <c r="AV96" s="128">
        <f>'02 - ZTI'!J33</f>
        <v>0</v>
      </c>
      <c r="AW96" s="128">
        <f>'02 - ZTI'!J34</f>
        <v>0</v>
      </c>
      <c r="AX96" s="128">
        <f>'02 - ZTI'!J35</f>
        <v>0</v>
      </c>
      <c r="AY96" s="128">
        <f>'02 - ZTI'!J36</f>
        <v>0</v>
      </c>
      <c r="AZ96" s="128">
        <f>'02 - ZTI'!F33</f>
        <v>0</v>
      </c>
      <c r="BA96" s="128">
        <f>'02 - ZTI'!F34</f>
        <v>0</v>
      </c>
      <c r="BB96" s="128">
        <f>'02 - ZTI'!F35</f>
        <v>0</v>
      </c>
      <c r="BC96" s="128">
        <f>'02 - ZTI'!F36</f>
        <v>0</v>
      </c>
      <c r="BD96" s="130">
        <f>'02 - ZTI'!F37</f>
        <v>0</v>
      </c>
      <c r="BE96" s="7"/>
      <c r="BT96" s="131" t="s">
        <v>84</v>
      </c>
      <c r="BV96" s="131" t="s">
        <v>78</v>
      </c>
      <c r="BW96" s="131" t="s">
        <v>89</v>
      </c>
      <c r="BX96" s="131" t="s">
        <v>5</v>
      </c>
      <c r="CL96" s="131" t="s">
        <v>1</v>
      </c>
      <c r="CM96" s="131" t="s">
        <v>86</v>
      </c>
    </row>
    <row r="97" spans="1:91" s="7" customFormat="1" ht="16.5" customHeight="1">
      <c r="A97" s="119" t="s">
        <v>80</v>
      </c>
      <c r="B97" s="120"/>
      <c r="C97" s="121"/>
      <c r="D97" s="122" t="s">
        <v>90</v>
      </c>
      <c r="E97" s="122"/>
      <c r="F97" s="122"/>
      <c r="G97" s="122"/>
      <c r="H97" s="122"/>
      <c r="I97" s="123"/>
      <c r="J97" s="122" t="s">
        <v>91</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'03 - VZT'!J30</f>
        <v>0</v>
      </c>
      <c r="AH97" s="123"/>
      <c r="AI97" s="123"/>
      <c r="AJ97" s="123"/>
      <c r="AK97" s="123"/>
      <c r="AL97" s="123"/>
      <c r="AM97" s="123"/>
      <c r="AN97" s="124">
        <f>SUM(AG97,AT97)</f>
        <v>0</v>
      </c>
      <c r="AO97" s="123"/>
      <c r="AP97" s="123"/>
      <c r="AQ97" s="125" t="s">
        <v>83</v>
      </c>
      <c r="AR97" s="126"/>
      <c r="AS97" s="127">
        <v>0</v>
      </c>
      <c r="AT97" s="128">
        <f>ROUND(SUM(AV97:AW97),2)</f>
        <v>0</v>
      </c>
      <c r="AU97" s="129">
        <f>'03 - VZT'!P118</f>
        <v>0</v>
      </c>
      <c r="AV97" s="128">
        <f>'03 - VZT'!J33</f>
        <v>0</v>
      </c>
      <c r="AW97" s="128">
        <f>'03 - VZT'!J34</f>
        <v>0</v>
      </c>
      <c r="AX97" s="128">
        <f>'03 - VZT'!J35</f>
        <v>0</v>
      </c>
      <c r="AY97" s="128">
        <f>'03 - VZT'!J36</f>
        <v>0</v>
      </c>
      <c r="AZ97" s="128">
        <f>'03 - VZT'!F33</f>
        <v>0</v>
      </c>
      <c r="BA97" s="128">
        <f>'03 - VZT'!F34</f>
        <v>0</v>
      </c>
      <c r="BB97" s="128">
        <f>'03 - VZT'!F35</f>
        <v>0</v>
      </c>
      <c r="BC97" s="128">
        <f>'03 - VZT'!F36</f>
        <v>0</v>
      </c>
      <c r="BD97" s="130">
        <f>'03 - VZT'!F37</f>
        <v>0</v>
      </c>
      <c r="BE97" s="7"/>
      <c r="BT97" s="131" t="s">
        <v>84</v>
      </c>
      <c r="BV97" s="131" t="s">
        <v>78</v>
      </c>
      <c r="BW97" s="131" t="s">
        <v>92</v>
      </c>
      <c r="BX97" s="131" t="s">
        <v>5</v>
      </c>
      <c r="CL97" s="131" t="s">
        <v>1</v>
      </c>
      <c r="CM97" s="131" t="s">
        <v>86</v>
      </c>
    </row>
    <row r="98" spans="1:91" s="7" customFormat="1" ht="16.5" customHeight="1">
      <c r="A98" s="119" t="s">
        <v>80</v>
      </c>
      <c r="B98" s="120"/>
      <c r="C98" s="121"/>
      <c r="D98" s="122" t="s">
        <v>93</v>
      </c>
      <c r="E98" s="122"/>
      <c r="F98" s="122"/>
      <c r="G98" s="122"/>
      <c r="H98" s="122"/>
      <c r="I98" s="123"/>
      <c r="J98" s="122" t="s">
        <v>94</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'04 - UT'!J30</f>
        <v>0</v>
      </c>
      <c r="AH98" s="123"/>
      <c r="AI98" s="123"/>
      <c r="AJ98" s="123"/>
      <c r="AK98" s="123"/>
      <c r="AL98" s="123"/>
      <c r="AM98" s="123"/>
      <c r="AN98" s="124">
        <f>SUM(AG98,AT98)</f>
        <v>0</v>
      </c>
      <c r="AO98" s="123"/>
      <c r="AP98" s="123"/>
      <c r="AQ98" s="125" t="s">
        <v>83</v>
      </c>
      <c r="AR98" s="126"/>
      <c r="AS98" s="127">
        <v>0</v>
      </c>
      <c r="AT98" s="128">
        <f>ROUND(SUM(AV98:AW98),2)</f>
        <v>0</v>
      </c>
      <c r="AU98" s="129">
        <f>'04 - UT'!P123</f>
        <v>0</v>
      </c>
      <c r="AV98" s="128">
        <f>'04 - UT'!J33</f>
        <v>0</v>
      </c>
      <c r="AW98" s="128">
        <f>'04 - UT'!J34</f>
        <v>0</v>
      </c>
      <c r="AX98" s="128">
        <f>'04 - UT'!J35</f>
        <v>0</v>
      </c>
      <c r="AY98" s="128">
        <f>'04 - UT'!J36</f>
        <v>0</v>
      </c>
      <c r="AZ98" s="128">
        <f>'04 - UT'!F33</f>
        <v>0</v>
      </c>
      <c r="BA98" s="128">
        <f>'04 - UT'!F34</f>
        <v>0</v>
      </c>
      <c r="BB98" s="128">
        <f>'04 - UT'!F35</f>
        <v>0</v>
      </c>
      <c r="BC98" s="128">
        <f>'04 - UT'!F36</f>
        <v>0</v>
      </c>
      <c r="BD98" s="130">
        <f>'04 - UT'!F37</f>
        <v>0</v>
      </c>
      <c r="BE98" s="7"/>
      <c r="BT98" s="131" t="s">
        <v>84</v>
      </c>
      <c r="BV98" s="131" t="s">
        <v>78</v>
      </c>
      <c r="BW98" s="131" t="s">
        <v>95</v>
      </c>
      <c r="BX98" s="131" t="s">
        <v>5</v>
      </c>
      <c r="CL98" s="131" t="s">
        <v>1</v>
      </c>
      <c r="CM98" s="131" t="s">
        <v>86</v>
      </c>
    </row>
    <row r="99" spans="1:91" s="7" customFormat="1" ht="16.5" customHeight="1">
      <c r="A99" s="119" t="s">
        <v>80</v>
      </c>
      <c r="B99" s="120"/>
      <c r="C99" s="121"/>
      <c r="D99" s="122" t="s">
        <v>96</v>
      </c>
      <c r="E99" s="122"/>
      <c r="F99" s="122"/>
      <c r="G99" s="122"/>
      <c r="H99" s="122"/>
      <c r="I99" s="123"/>
      <c r="J99" s="122" t="s">
        <v>97</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'05 - Gastrozařízení'!J30</f>
        <v>0</v>
      </c>
      <c r="AH99" s="123"/>
      <c r="AI99" s="123"/>
      <c r="AJ99" s="123"/>
      <c r="AK99" s="123"/>
      <c r="AL99" s="123"/>
      <c r="AM99" s="123"/>
      <c r="AN99" s="124">
        <f>SUM(AG99,AT99)</f>
        <v>0</v>
      </c>
      <c r="AO99" s="123"/>
      <c r="AP99" s="123"/>
      <c r="AQ99" s="125" t="s">
        <v>83</v>
      </c>
      <c r="AR99" s="126"/>
      <c r="AS99" s="127">
        <v>0</v>
      </c>
      <c r="AT99" s="128">
        <f>ROUND(SUM(AV99:AW99),2)</f>
        <v>0</v>
      </c>
      <c r="AU99" s="129">
        <f>'05 - Gastrozařízení'!P116</f>
        <v>0</v>
      </c>
      <c r="AV99" s="128">
        <f>'05 - Gastrozařízení'!J33</f>
        <v>0</v>
      </c>
      <c r="AW99" s="128">
        <f>'05 - Gastrozařízení'!J34</f>
        <v>0</v>
      </c>
      <c r="AX99" s="128">
        <f>'05 - Gastrozařízení'!J35</f>
        <v>0</v>
      </c>
      <c r="AY99" s="128">
        <f>'05 - Gastrozařízení'!J36</f>
        <v>0</v>
      </c>
      <c r="AZ99" s="128">
        <f>'05 - Gastrozařízení'!F33</f>
        <v>0</v>
      </c>
      <c r="BA99" s="128">
        <f>'05 - Gastrozařízení'!F34</f>
        <v>0</v>
      </c>
      <c r="BB99" s="128">
        <f>'05 - Gastrozařízení'!F35</f>
        <v>0</v>
      </c>
      <c r="BC99" s="128">
        <f>'05 - Gastrozařízení'!F36</f>
        <v>0</v>
      </c>
      <c r="BD99" s="130">
        <f>'05 - Gastrozařízení'!F37</f>
        <v>0</v>
      </c>
      <c r="BE99" s="7"/>
      <c r="BT99" s="131" t="s">
        <v>84</v>
      </c>
      <c r="BV99" s="131" t="s">
        <v>78</v>
      </c>
      <c r="BW99" s="131" t="s">
        <v>98</v>
      </c>
      <c r="BX99" s="131" t="s">
        <v>5</v>
      </c>
      <c r="CL99" s="131" t="s">
        <v>1</v>
      </c>
      <c r="CM99" s="131" t="s">
        <v>86</v>
      </c>
    </row>
    <row r="100" spans="1:91" s="7" customFormat="1" ht="16.5" customHeight="1">
      <c r="A100" s="119" t="s">
        <v>80</v>
      </c>
      <c r="B100" s="120"/>
      <c r="C100" s="121"/>
      <c r="D100" s="122" t="s">
        <v>99</v>
      </c>
      <c r="E100" s="122"/>
      <c r="F100" s="122"/>
      <c r="G100" s="122"/>
      <c r="H100" s="122"/>
      <c r="I100" s="123"/>
      <c r="J100" s="122" t="s">
        <v>100</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'06 - NN'!J30</f>
        <v>0</v>
      </c>
      <c r="AH100" s="123"/>
      <c r="AI100" s="123"/>
      <c r="AJ100" s="123"/>
      <c r="AK100" s="123"/>
      <c r="AL100" s="123"/>
      <c r="AM100" s="123"/>
      <c r="AN100" s="124">
        <f>SUM(AG100,AT100)</f>
        <v>0</v>
      </c>
      <c r="AO100" s="123"/>
      <c r="AP100" s="123"/>
      <c r="AQ100" s="125" t="s">
        <v>83</v>
      </c>
      <c r="AR100" s="126"/>
      <c r="AS100" s="127">
        <v>0</v>
      </c>
      <c r="AT100" s="128">
        <f>ROUND(SUM(AV100:AW100),2)</f>
        <v>0</v>
      </c>
      <c r="AU100" s="129">
        <f>'06 - NN'!P132</f>
        <v>0</v>
      </c>
      <c r="AV100" s="128">
        <f>'06 - NN'!J33</f>
        <v>0</v>
      </c>
      <c r="AW100" s="128">
        <f>'06 - NN'!J34</f>
        <v>0</v>
      </c>
      <c r="AX100" s="128">
        <f>'06 - NN'!J35</f>
        <v>0</v>
      </c>
      <c r="AY100" s="128">
        <f>'06 - NN'!J36</f>
        <v>0</v>
      </c>
      <c r="AZ100" s="128">
        <f>'06 - NN'!F33</f>
        <v>0</v>
      </c>
      <c r="BA100" s="128">
        <f>'06 - NN'!F34</f>
        <v>0</v>
      </c>
      <c r="BB100" s="128">
        <f>'06 - NN'!F35</f>
        <v>0</v>
      </c>
      <c r="BC100" s="128">
        <f>'06 - NN'!F36</f>
        <v>0</v>
      </c>
      <c r="BD100" s="130">
        <f>'06 - NN'!F37</f>
        <v>0</v>
      </c>
      <c r="BE100" s="7"/>
      <c r="BT100" s="131" t="s">
        <v>84</v>
      </c>
      <c r="BV100" s="131" t="s">
        <v>78</v>
      </c>
      <c r="BW100" s="131" t="s">
        <v>101</v>
      </c>
      <c r="BX100" s="131" t="s">
        <v>5</v>
      </c>
      <c r="CL100" s="131" t="s">
        <v>1</v>
      </c>
      <c r="CM100" s="131" t="s">
        <v>86</v>
      </c>
    </row>
    <row r="101" spans="1:91" s="7" customFormat="1" ht="16.5" customHeight="1">
      <c r="A101" s="119" t="s">
        <v>80</v>
      </c>
      <c r="B101" s="120"/>
      <c r="C101" s="121"/>
      <c r="D101" s="122" t="s">
        <v>102</v>
      </c>
      <c r="E101" s="122"/>
      <c r="F101" s="122"/>
      <c r="G101" s="122"/>
      <c r="H101" s="122"/>
      <c r="I101" s="123"/>
      <c r="J101" s="122" t="s">
        <v>103</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4">
        <f>'07 - slaboproud'!J30</f>
        <v>0</v>
      </c>
      <c r="AH101" s="123"/>
      <c r="AI101" s="123"/>
      <c r="AJ101" s="123"/>
      <c r="AK101" s="123"/>
      <c r="AL101" s="123"/>
      <c r="AM101" s="123"/>
      <c r="AN101" s="124">
        <f>SUM(AG101,AT101)</f>
        <v>0</v>
      </c>
      <c r="AO101" s="123"/>
      <c r="AP101" s="123"/>
      <c r="AQ101" s="125" t="s">
        <v>83</v>
      </c>
      <c r="AR101" s="126"/>
      <c r="AS101" s="127">
        <v>0</v>
      </c>
      <c r="AT101" s="128">
        <f>ROUND(SUM(AV101:AW101),2)</f>
        <v>0</v>
      </c>
      <c r="AU101" s="129">
        <f>'07 - slaboproud'!P132</f>
        <v>0</v>
      </c>
      <c r="AV101" s="128">
        <f>'07 - slaboproud'!J33</f>
        <v>0</v>
      </c>
      <c r="AW101" s="128">
        <f>'07 - slaboproud'!J34</f>
        <v>0</v>
      </c>
      <c r="AX101" s="128">
        <f>'07 - slaboproud'!J35</f>
        <v>0</v>
      </c>
      <c r="AY101" s="128">
        <f>'07 - slaboproud'!J36</f>
        <v>0</v>
      </c>
      <c r="AZ101" s="128">
        <f>'07 - slaboproud'!F33</f>
        <v>0</v>
      </c>
      <c r="BA101" s="128">
        <f>'07 - slaboproud'!F34</f>
        <v>0</v>
      </c>
      <c r="BB101" s="128">
        <f>'07 - slaboproud'!F35</f>
        <v>0</v>
      </c>
      <c r="BC101" s="128">
        <f>'07 - slaboproud'!F36</f>
        <v>0</v>
      </c>
      <c r="BD101" s="130">
        <f>'07 - slaboproud'!F37</f>
        <v>0</v>
      </c>
      <c r="BE101" s="7"/>
      <c r="BT101" s="131" t="s">
        <v>84</v>
      </c>
      <c r="BV101" s="131" t="s">
        <v>78</v>
      </c>
      <c r="BW101" s="131" t="s">
        <v>104</v>
      </c>
      <c r="BX101" s="131" t="s">
        <v>5</v>
      </c>
      <c r="CL101" s="131" t="s">
        <v>1</v>
      </c>
      <c r="CM101" s="131" t="s">
        <v>86</v>
      </c>
    </row>
    <row r="102" spans="1:91" s="7" customFormat="1" ht="16.5" customHeight="1">
      <c r="A102" s="119" t="s">
        <v>80</v>
      </c>
      <c r="B102" s="120"/>
      <c r="C102" s="121"/>
      <c r="D102" s="122" t="s">
        <v>105</v>
      </c>
      <c r="E102" s="122"/>
      <c r="F102" s="122"/>
      <c r="G102" s="122"/>
      <c r="H102" s="122"/>
      <c r="I102" s="123"/>
      <c r="J102" s="122" t="s">
        <v>106</v>
      </c>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4">
        <f>'08 - VRN'!J30</f>
        <v>0</v>
      </c>
      <c r="AH102" s="123"/>
      <c r="AI102" s="123"/>
      <c r="AJ102" s="123"/>
      <c r="AK102" s="123"/>
      <c r="AL102" s="123"/>
      <c r="AM102" s="123"/>
      <c r="AN102" s="124">
        <f>SUM(AG102,AT102)</f>
        <v>0</v>
      </c>
      <c r="AO102" s="123"/>
      <c r="AP102" s="123"/>
      <c r="AQ102" s="125" t="s">
        <v>83</v>
      </c>
      <c r="AR102" s="126"/>
      <c r="AS102" s="132">
        <v>0</v>
      </c>
      <c r="AT102" s="133">
        <f>ROUND(SUM(AV102:AW102),2)</f>
        <v>0</v>
      </c>
      <c r="AU102" s="134">
        <f>'08 - VRN'!P120</f>
        <v>0</v>
      </c>
      <c r="AV102" s="133">
        <f>'08 - VRN'!J33</f>
        <v>0</v>
      </c>
      <c r="AW102" s="133">
        <f>'08 - VRN'!J34</f>
        <v>0</v>
      </c>
      <c r="AX102" s="133">
        <f>'08 - VRN'!J35</f>
        <v>0</v>
      </c>
      <c r="AY102" s="133">
        <f>'08 - VRN'!J36</f>
        <v>0</v>
      </c>
      <c r="AZ102" s="133">
        <f>'08 - VRN'!F33</f>
        <v>0</v>
      </c>
      <c r="BA102" s="133">
        <f>'08 - VRN'!F34</f>
        <v>0</v>
      </c>
      <c r="BB102" s="133">
        <f>'08 - VRN'!F35</f>
        <v>0</v>
      </c>
      <c r="BC102" s="133">
        <f>'08 - VRN'!F36</f>
        <v>0</v>
      </c>
      <c r="BD102" s="135">
        <f>'08 - VRN'!F37</f>
        <v>0</v>
      </c>
      <c r="BE102" s="7"/>
      <c r="BT102" s="131" t="s">
        <v>84</v>
      </c>
      <c r="BV102" s="131" t="s">
        <v>78</v>
      </c>
      <c r="BW102" s="131" t="s">
        <v>107</v>
      </c>
      <c r="BX102" s="131" t="s">
        <v>5</v>
      </c>
      <c r="CL102" s="131" t="s">
        <v>1</v>
      </c>
      <c r="CM102" s="131" t="s">
        <v>86</v>
      </c>
    </row>
    <row r="103" spans="1:57" s="2" customFormat="1" ht="30" customHeight="1">
      <c r="A103" s="38"/>
      <c r="B103" s="39"/>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4"/>
      <c r="AS103" s="38"/>
      <c r="AT103" s="38"/>
      <c r="AU103" s="38"/>
      <c r="AV103" s="38"/>
      <c r="AW103" s="38"/>
      <c r="AX103" s="38"/>
      <c r="AY103" s="38"/>
      <c r="AZ103" s="38"/>
      <c r="BA103" s="38"/>
      <c r="BB103" s="38"/>
      <c r="BC103" s="38"/>
      <c r="BD103" s="38"/>
      <c r="BE103" s="38"/>
    </row>
    <row r="104" spans="1:57" s="2" customFormat="1" ht="6.95" customHeight="1">
      <c r="A104" s="38"/>
      <c r="B104" s="66"/>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44"/>
      <c r="AS104" s="38"/>
      <c r="AT104" s="38"/>
      <c r="AU104" s="38"/>
      <c r="AV104" s="38"/>
      <c r="AW104" s="38"/>
      <c r="AX104" s="38"/>
      <c r="AY104" s="38"/>
      <c r="AZ104" s="38"/>
      <c r="BA104" s="38"/>
      <c r="BB104" s="38"/>
      <c r="BC104" s="38"/>
      <c r="BD104" s="38"/>
      <c r="BE104" s="38"/>
    </row>
  </sheetData>
  <sheetProtection password="CC35" sheet="1" objects="1" scenarios="1" formatColumns="0" formatRows="0"/>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stavební část'!C2" display="/"/>
    <hyperlink ref="A96" location="'02 - ZTI'!C2" display="/"/>
    <hyperlink ref="A97" location="'03 - VZT'!C2" display="/"/>
    <hyperlink ref="A98" location="'04 - UT'!C2" display="/"/>
    <hyperlink ref="A99" location="'05 - Gastrozařízení'!C2" display="/"/>
    <hyperlink ref="A100" location="'06 - NN'!C2" display="/"/>
    <hyperlink ref="A101" location="'07 - slaboproud'!C2" display="/"/>
    <hyperlink ref="A102" location="'08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85</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110</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31</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34</v>
      </c>
      <c r="F24" s="38"/>
      <c r="G24" s="38"/>
      <c r="H24" s="38"/>
      <c r="I24" s="140" t="s">
        <v>27</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ROUND(J137,2)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ROUND((SUM(BE137:BE653)),2)</f>
        <v>0</v>
      </c>
      <c r="G33" s="38"/>
      <c r="H33" s="38"/>
      <c r="I33" s="155">
        <v>0.21</v>
      </c>
      <c r="J33" s="154">
        <f>ROUND(((SUM(BE137:BE653))*I33),2)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ROUND((SUM(BF137:BF653)),2)</f>
        <v>0</v>
      </c>
      <c r="G34" s="38"/>
      <c r="H34" s="38"/>
      <c r="I34" s="155">
        <v>0.15</v>
      </c>
      <c r="J34" s="154">
        <f>ROUND(((SUM(BF137:BF653))*I34),2)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ROUND((SUM(BG137:BG653)),2)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ROUND((SUM(BH137:BH653)),2)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ROUND((SUM(BI137:BI653)),2)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01 - stavební část</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Nový Bor</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J137</f>
        <v>0</v>
      </c>
      <c r="K96" s="40"/>
      <c r="L96" s="63"/>
      <c r="S96" s="38"/>
      <c r="T96" s="38"/>
      <c r="U96" s="38"/>
      <c r="V96" s="38"/>
      <c r="W96" s="38"/>
      <c r="X96" s="38"/>
      <c r="Y96" s="38"/>
      <c r="Z96" s="38"/>
      <c r="AA96" s="38"/>
      <c r="AB96" s="38"/>
      <c r="AC96" s="38"/>
      <c r="AD96" s="38"/>
      <c r="AE96" s="38"/>
      <c r="AU96" s="17" t="s">
        <v>115</v>
      </c>
    </row>
    <row r="97" spans="1:31" s="9" customFormat="1" ht="24.95" customHeight="1">
      <c r="A97" s="9"/>
      <c r="B97" s="179"/>
      <c r="C97" s="180"/>
      <c r="D97" s="181" t="s">
        <v>116</v>
      </c>
      <c r="E97" s="182"/>
      <c r="F97" s="182"/>
      <c r="G97" s="182"/>
      <c r="H97" s="182"/>
      <c r="I97" s="182"/>
      <c r="J97" s="183">
        <f>J138</f>
        <v>0</v>
      </c>
      <c r="K97" s="180"/>
      <c r="L97" s="184"/>
      <c r="S97" s="9"/>
      <c r="T97" s="9"/>
      <c r="U97" s="9"/>
      <c r="V97" s="9"/>
      <c r="W97" s="9"/>
      <c r="X97" s="9"/>
      <c r="Y97" s="9"/>
      <c r="Z97" s="9"/>
      <c r="AA97" s="9"/>
      <c r="AB97" s="9"/>
      <c r="AC97" s="9"/>
      <c r="AD97" s="9"/>
      <c r="AE97" s="9"/>
    </row>
    <row r="98" spans="1:31" s="10" customFormat="1" ht="19.9" customHeight="1">
      <c r="A98" s="10"/>
      <c r="B98" s="185"/>
      <c r="C98" s="186"/>
      <c r="D98" s="187" t="s">
        <v>117</v>
      </c>
      <c r="E98" s="188"/>
      <c r="F98" s="188"/>
      <c r="G98" s="188"/>
      <c r="H98" s="188"/>
      <c r="I98" s="188"/>
      <c r="J98" s="189">
        <f>J139</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118</v>
      </c>
      <c r="E99" s="188"/>
      <c r="F99" s="188"/>
      <c r="G99" s="188"/>
      <c r="H99" s="188"/>
      <c r="I99" s="188"/>
      <c r="J99" s="189">
        <f>J145</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119</v>
      </c>
      <c r="E100" s="188"/>
      <c r="F100" s="188"/>
      <c r="G100" s="188"/>
      <c r="H100" s="188"/>
      <c r="I100" s="188"/>
      <c r="J100" s="189">
        <f>J160</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120</v>
      </c>
      <c r="E101" s="188"/>
      <c r="F101" s="188"/>
      <c r="G101" s="188"/>
      <c r="H101" s="188"/>
      <c r="I101" s="188"/>
      <c r="J101" s="189">
        <f>J188</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121</v>
      </c>
      <c r="E102" s="188"/>
      <c r="F102" s="188"/>
      <c r="G102" s="188"/>
      <c r="H102" s="188"/>
      <c r="I102" s="188"/>
      <c r="J102" s="189">
        <f>J244</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122</v>
      </c>
      <c r="E103" s="188"/>
      <c r="F103" s="188"/>
      <c r="G103" s="188"/>
      <c r="H103" s="188"/>
      <c r="I103" s="188"/>
      <c r="J103" s="189">
        <f>J347</f>
        <v>0</v>
      </c>
      <c r="K103" s="186"/>
      <c r="L103" s="190"/>
      <c r="S103" s="10"/>
      <c r="T103" s="10"/>
      <c r="U103" s="10"/>
      <c r="V103" s="10"/>
      <c r="W103" s="10"/>
      <c r="X103" s="10"/>
      <c r="Y103" s="10"/>
      <c r="Z103" s="10"/>
      <c r="AA103" s="10"/>
      <c r="AB103" s="10"/>
      <c r="AC103" s="10"/>
      <c r="AD103" s="10"/>
      <c r="AE103" s="10"/>
    </row>
    <row r="104" spans="1:31" s="10" customFormat="1" ht="19.9" customHeight="1">
      <c r="A104" s="10"/>
      <c r="B104" s="185"/>
      <c r="C104" s="186"/>
      <c r="D104" s="187" t="s">
        <v>123</v>
      </c>
      <c r="E104" s="188"/>
      <c r="F104" s="188"/>
      <c r="G104" s="188"/>
      <c r="H104" s="188"/>
      <c r="I104" s="188"/>
      <c r="J104" s="189">
        <f>J357</f>
        <v>0</v>
      </c>
      <c r="K104" s="186"/>
      <c r="L104" s="190"/>
      <c r="S104" s="10"/>
      <c r="T104" s="10"/>
      <c r="U104" s="10"/>
      <c r="V104" s="10"/>
      <c r="W104" s="10"/>
      <c r="X104" s="10"/>
      <c r="Y104" s="10"/>
      <c r="Z104" s="10"/>
      <c r="AA104" s="10"/>
      <c r="AB104" s="10"/>
      <c r="AC104" s="10"/>
      <c r="AD104" s="10"/>
      <c r="AE104" s="10"/>
    </row>
    <row r="105" spans="1:31" s="9" customFormat="1" ht="24.95" customHeight="1">
      <c r="A105" s="9"/>
      <c r="B105" s="179"/>
      <c r="C105" s="180"/>
      <c r="D105" s="181" t="s">
        <v>124</v>
      </c>
      <c r="E105" s="182"/>
      <c r="F105" s="182"/>
      <c r="G105" s="182"/>
      <c r="H105" s="182"/>
      <c r="I105" s="182"/>
      <c r="J105" s="183">
        <f>J360</f>
        <v>0</v>
      </c>
      <c r="K105" s="180"/>
      <c r="L105" s="184"/>
      <c r="S105" s="9"/>
      <c r="T105" s="9"/>
      <c r="U105" s="9"/>
      <c r="V105" s="9"/>
      <c r="W105" s="9"/>
      <c r="X105" s="9"/>
      <c r="Y105" s="9"/>
      <c r="Z105" s="9"/>
      <c r="AA105" s="9"/>
      <c r="AB105" s="9"/>
      <c r="AC105" s="9"/>
      <c r="AD105" s="9"/>
      <c r="AE105" s="9"/>
    </row>
    <row r="106" spans="1:31" s="10" customFormat="1" ht="19.9" customHeight="1">
      <c r="A106" s="10"/>
      <c r="B106" s="185"/>
      <c r="C106" s="186"/>
      <c r="D106" s="187" t="s">
        <v>125</v>
      </c>
      <c r="E106" s="188"/>
      <c r="F106" s="188"/>
      <c r="G106" s="188"/>
      <c r="H106" s="188"/>
      <c r="I106" s="188"/>
      <c r="J106" s="189">
        <f>J361</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126</v>
      </c>
      <c r="E107" s="188"/>
      <c r="F107" s="188"/>
      <c r="G107" s="188"/>
      <c r="H107" s="188"/>
      <c r="I107" s="188"/>
      <c r="J107" s="189">
        <f>J387</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127</v>
      </c>
      <c r="E108" s="188"/>
      <c r="F108" s="188"/>
      <c r="G108" s="188"/>
      <c r="H108" s="188"/>
      <c r="I108" s="188"/>
      <c r="J108" s="189">
        <f>J393</f>
        <v>0</v>
      </c>
      <c r="K108" s="186"/>
      <c r="L108" s="190"/>
      <c r="S108" s="10"/>
      <c r="T108" s="10"/>
      <c r="U108" s="10"/>
      <c r="V108" s="10"/>
      <c r="W108" s="10"/>
      <c r="X108" s="10"/>
      <c r="Y108" s="10"/>
      <c r="Z108" s="10"/>
      <c r="AA108" s="10"/>
      <c r="AB108" s="10"/>
      <c r="AC108" s="10"/>
      <c r="AD108" s="10"/>
      <c r="AE108" s="10"/>
    </row>
    <row r="109" spans="1:31" s="10" customFormat="1" ht="19.9" customHeight="1">
      <c r="A109" s="10"/>
      <c r="B109" s="185"/>
      <c r="C109" s="186"/>
      <c r="D109" s="187" t="s">
        <v>128</v>
      </c>
      <c r="E109" s="188"/>
      <c r="F109" s="188"/>
      <c r="G109" s="188"/>
      <c r="H109" s="188"/>
      <c r="I109" s="188"/>
      <c r="J109" s="189">
        <f>J399</f>
        <v>0</v>
      </c>
      <c r="K109" s="186"/>
      <c r="L109" s="190"/>
      <c r="S109" s="10"/>
      <c r="T109" s="10"/>
      <c r="U109" s="10"/>
      <c r="V109" s="10"/>
      <c r="W109" s="10"/>
      <c r="X109" s="10"/>
      <c r="Y109" s="10"/>
      <c r="Z109" s="10"/>
      <c r="AA109" s="10"/>
      <c r="AB109" s="10"/>
      <c r="AC109" s="10"/>
      <c r="AD109" s="10"/>
      <c r="AE109" s="10"/>
    </row>
    <row r="110" spans="1:31" s="10" customFormat="1" ht="19.9" customHeight="1">
      <c r="A110" s="10"/>
      <c r="B110" s="185"/>
      <c r="C110" s="186"/>
      <c r="D110" s="187" t="s">
        <v>129</v>
      </c>
      <c r="E110" s="188"/>
      <c r="F110" s="188"/>
      <c r="G110" s="188"/>
      <c r="H110" s="188"/>
      <c r="I110" s="188"/>
      <c r="J110" s="189">
        <f>J427</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130</v>
      </c>
      <c r="E111" s="188"/>
      <c r="F111" s="188"/>
      <c r="G111" s="188"/>
      <c r="H111" s="188"/>
      <c r="I111" s="188"/>
      <c r="J111" s="189">
        <f>J484</f>
        <v>0</v>
      </c>
      <c r="K111" s="186"/>
      <c r="L111" s="190"/>
      <c r="S111" s="10"/>
      <c r="T111" s="10"/>
      <c r="U111" s="10"/>
      <c r="V111" s="10"/>
      <c r="W111" s="10"/>
      <c r="X111" s="10"/>
      <c r="Y111" s="10"/>
      <c r="Z111" s="10"/>
      <c r="AA111" s="10"/>
      <c r="AB111" s="10"/>
      <c r="AC111" s="10"/>
      <c r="AD111" s="10"/>
      <c r="AE111" s="10"/>
    </row>
    <row r="112" spans="1:31" s="10" customFormat="1" ht="19.9" customHeight="1">
      <c r="A112" s="10"/>
      <c r="B112" s="185"/>
      <c r="C112" s="186"/>
      <c r="D112" s="187" t="s">
        <v>131</v>
      </c>
      <c r="E112" s="188"/>
      <c r="F112" s="188"/>
      <c r="G112" s="188"/>
      <c r="H112" s="188"/>
      <c r="I112" s="188"/>
      <c r="J112" s="189">
        <f>J494</f>
        <v>0</v>
      </c>
      <c r="K112" s="186"/>
      <c r="L112" s="190"/>
      <c r="S112" s="10"/>
      <c r="T112" s="10"/>
      <c r="U112" s="10"/>
      <c r="V112" s="10"/>
      <c r="W112" s="10"/>
      <c r="X112" s="10"/>
      <c r="Y112" s="10"/>
      <c r="Z112" s="10"/>
      <c r="AA112" s="10"/>
      <c r="AB112" s="10"/>
      <c r="AC112" s="10"/>
      <c r="AD112" s="10"/>
      <c r="AE112" s="10"/>
    </row>
    <row r="113" spans="1:31" s="10" customFormat="1" ht="19.9" customHeight="1">
      <c r="A113" s="10"/>
      <c r="B113" s="185"/>
      <c r="C113" s="186"/>
      <c r="D113" s="187" t="s">
        <v>132</v>
      </c>
      <c r="E113" s="188"/>
      <c r="F113" s="188"/>
      <c r="G113" s="188"/>
      <c r="H113" s="188"/>
      <c r="I113" s="188"/>
      <c r="J113" s="189">
        <f>J512</f>
        <v>0</v>
      </c>
      <c r="K113" s="186"/>
      <c r="L113" s="190"/>
      <c r="S113" s="10"/>
      <c r="T113" s="10"/>
      <c r="U113" s="10"/>
      <c r="V113" s="10"/>
      <c r="W113" s="10"/>
      <c r="X113" s="10"/>
      <c r="Y113" s="10"/>
      <c r="Z113" s="10"/>
      <c r="AA113" s="10"/>
      <c r="AB113" s="10"/>
      <c r="AC113" s="10"/>
      <c r="AD113" s="10"/>
      <c r="AE113" s="10"/>
    </row>
    <row r="114" spans="1:31" s="10" customFormat="1" ht="19.9" customHeight="1">
      <c r="A114" s="10"/>
      <c r="B114" s="185"/>
      <c r="C114" s="186"/>
      <c r="D114" s="187" t="s">
        <v>133</v>
      </c>
      <c r="E114" s="188"/>
      <c r="F114" s="188"/>
      <c r="G114" s="188"/>
      <c r="H114" s="188"/>
      <c r="I114" s="188"/>
      <c r="J114" s="189">
        <f>J577</f>
        <v>0</v>
      </c>
      <c r="K114" s="186"/>
      <c r="L114" s="190"/>
      <c r="S114" s="10"/>
      <c r="T114" s="10"/>
      <c r="U114" s="10"/>
      <c r="V114" s="10"/>
      <c r="W114" s="10"/>
      <c r="X114" s="10"/>
      <c r="Y114" s="10"/>
      <c r="Z114" s="10"/>
      <c r="AA114" s="10"/>
      <c r="AB114" s="10"/>
      <c r="AC114" s="10"/>
      <c r="AD114" s="10"/>
      <c r="AE114" s="10"/>
    </row>
    <row r="115" spans="1:31" s="10" customFormat="1" ht="19.9" customHeight="1">
      <c r="A115" s="10"/>
      <c r="B115" s="185"/>
      <c r="C115" s="186"/>
      <c r="D115" s="187" t="s">
        <v>134</v>
      </c>
      <c r="E115" s="188"/>
      <c r="F115" s="188"/>
      <c r="G115" s="188"/>
      <c r="H115" s="188"/>
      <c r="I115" s="188"/>
      <c r="J115" s="189">
        <f>J599</f>
        <v>0</v>
      </c>
      <c r="K115" s="186"/>
      <c r="L115" s="190"/>
      <c r="S115" s="10"/>
      <c r="T115" s="10"/>
      <c r="U115" s="10"/>
      <c r="V115" s="10"/>
      <c r="W115" s="10"/>
      <c r="X115" s="10"/>
      <c r="Y115" s="10"/>
      <c r="Z115" s="10"/>
      <c r="AA115" s="10"/>
      <c r="AB115" s="10"/>
      <c r="AC115" s="10"/>
      <c r="AD115" s="10"/>
      <c r="AE115" s="10"/>
    </row>
    <row r="116" spans="1:31" s="10" customFormat="1" ht="19.9" customHeight="1">
      <c r="A116" s="10"/>
      <c r="B116" s="185"/>
      <c r="C116" s="186"/>
      <c r="D116" s="187" t="s">
        <v>135</v>
      </c>
      <c r="E116" s="188"/>
      <c r="F116" s="188"/>
      <c r="G116" s="188"/>
      <c r="H116" s="188"/>
      <c r="I116" s="188"/>
      <c r="J116" s="189">
        <f>J611</f>
        <v>0</v>
      </c>
      <c r="K116" s="186"/>
      <c r="L116" s="190"/>
      <c r="S116" s="10"/>
      <c r="T116" s="10"/>
      <c r="U116" s="10"/>
      <c r="V116" s="10"/>
      <c r="W116" s="10"/>
      <c r="X116" s="10"/>
      <c r="Y116" s="10"/>
      <c r="Z116" s="10"/>
      <c r="AA116" s="10"/>
      <c r="AB116" s="10"/>
      <c r="AC116" s="10"/>
      <c r="AD116" s="10"/>
      <c r="AE116" s="10"/>
    </row>
    <row r="117" spans="1:31" s="10" customFormat="1" ht="19.9" customHeight="1">
      <c r="A117" s="10"/>
      <c r="B117" s="185"/>
      <c r="C117" s="186"/>
      <c r="D117" s="187" t="s">
        <v>136</v>
      </c>
      <c r="E117" s="188"/>
      <c r="F117" s="188"/>
      <c r="G117" s="188"/>
      <c r="H117" s="188"/>
      <c r="I117" s="188"/>
      <c r="J117" s="189">
        <f>J650</f>
        <v>0</v>
      </c>
      <c r="K117" s="186"/>
      <c r="L117" s="190"/>
      <c r="S117" s="10"/>
      <c r="T117" s="10"/>
      <c r="U117" s="10"/>
      <c r="V117" s="10"/>
      <c r="W117" s="10"/>
      <c r="X117" s="10"/>
      <c r="Y117" s="10"/>
      <c r="Z117" s="10"/>
      <c r="AA117" s="10"/>
      <c r="AB117" s="10"/>
      <c r="AC117" s="10"/>
      <c r="AD117" s="10"/>
      <c r="AE117" s="10"/>
    </row>
    <row r="118" spans="1:31" s="2" customFormat="1" ht="21.8"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66"/>
      <c r="C119" s="67"/>
      <c r="D119" s="67"/>
      <c r="E119" s="67"/>
      <c r="F119" s="67"/>
      <c r="G119" s="67"/>
      <c r="H119" s="67"/>
      <c r="I119" s="67"/>
      <c r="J119" s="67"/>
      <c r="K119" s="67"/>
      <c r="L119" s="63"/>
      <c r="S119" s="38"/>
      <c r="T119" s="38"/>
      <c r="U119" s="38"/>
      <c r="V119" s="38"/>
      <c r="W119" s="38"/>
      <c r="X119" s="38"/>
      <c r="Y119" s="38"/>
      <c r="Z119" s="38"/>
      <c r="AA119" s="38"/>
      <c r="AB119" s="38"/>
      <c r="AC119" s="38"/>
      <c r="AD119" s="38"/>
      <c r="AE119" s="38"/>
    </row>
    <row r="123" spans="1:31" s="2" customFormat="1" ht="6.95" customHeight="1">
      <c r="A123" s="38"/>
      <c r="B123" s="68"/>
      <c r="C123" s="69"/>
      <c r="D123" s="69"/>
      <c r="E123" s="69"/>
      <c r="F123" s="69"/>
      <c r="G123" s="69"/>
      <c r="H123" s="69"/>
      <c r="I123" s="69"/>
      <c r="J123" s="69"/>
      <c r="K123" s="69"/>
      <c r="L123" s="63"/>
      <c r="S123" s="38"/>
      <c r="T123" s="38"/>
      <c r="U123" s="38"/>
      <c r="V123" s="38"/>
      <c r="W123" s="38"/>
      <c r="X123" s="38"/>
      <c r="Y123" s="38"/>
      <c r="Z123" s="38"/>
      <c r="AA123" s="38"/>
      <c r="AB123" s="38"/>
      <c r="AC123" s="38"/>
      <c r="AD123" s="38"/>
      <c r="AE123" s="38"/>
    </row>
    <row r="124" spans="1:31" s="2" customFormat="1" ht="24.95" customHeight="1">
      <c r="A124" s="38"/>
      <c r="B124" s="39"/>
      <c r="C124" s="23" t="s">
        <v>137</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2" customHeight="1">
      <c r="A126" s="38"/>
      <c r="B126" s="39"/>
      <c r="C126" s="32" t="s">
        <v>16</v>
      </c>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6.5" customHeight="1">
      <c r="A127" s="38"/>
      <c r="B127" s="39"/>
      <c r="C127" s="40"/>
      <c r="D127" s="40"/>
      <c r="E127" s="174" t="str">
        <f>E7</f>
        <v>Stavební úpravy MŠ Pohádka</v>
      </c>
      <c r="F127" s="32"/>
      <c r="G127" s="32"/>
      <c r="H127" s="32"/>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109</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E9</f>
        <v>01 - stavební část</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F12</f>
        <v>Nový Bor</v>
      </c>
      <c r="G131" s="40"/>
      <c r="H131" s="40"/>
      <c r="I131" s="32" t="s">
        <v>22</v>
      </c>
      <c r="J131" s="79" t="str">
        <f>IF(J12="","",J12)</f>
        <v>28. 4. 2022</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E15</f>
        <v>Město N. Bor</v>
      </c>
      <c r="G133" s="40"/>
      <c r="H133" s="40"/>
      <c r="I133" s="32" t="s">
        <v>30</v>
      </c>
      <c r="J133" s="36" t="str">
        <f>E21</f>
        <v>R. Voce</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IF(E18="","",E18)</f>
        <v>Vyplň údaj</v>
      </c>
      <c r="G134" s="40"/>
      <c r="H134" s="40"/>
      <c r="I134" s="32" t="s">
        <v>33</v>
      </c>
      <c r="J134" s="36" t="str">
        <f>E24</f>
        <v>J. Nešněra</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191"/>
      <c r="B136" s="192"/>
      <c r="C136" s="193" t="s">
        <v>138</v>
      </c>
      <c r="D136" s="194" t="s">
        <v>61</v>
      </c>
      <c r="E136" s="194" t="s">
        <v>57</v>
      </c>
      <c r="F136" s="194" t="s">
        <v>58</v>
      </c>
      <c r="G136" s="194" t="s">
        <v>139</v>
      </c>
      <c r="H136" s="194" t="s">
        <v>140</v>
      </c>
      <c r="I136" s="194" t="s">
        <v>141</v>
      </c>
      <c r="J136" s="194" t="s">
        <v>113</v>
      </c>
      <c r="K136" s="195" t="s">
        <v>142</v>
      </c>
      <c r="L136" s="196"/>
      <c r="M136" s="100" t="s">
        <v>1</v>
      </c>
      <c r="N136" s="101" t="s">
        <v>40</v>
      </c>
      <c r="O136" s="101" t="s">
        <v>143</v>
      </c>
      <c r="P136" s="101" t="s">
        <v>144</v>
      </c>
      <c r="Q136" s="101" t="s">
        <v>145</v>
      </c>
      <c r="R136" s="101" t="s">
        <v>146</v>
      </c>
      <c r="S136" s="101" t="s">
        <v>147</v>
      </c>
      <c r="T136" s="102" t="s">
        <v>148</v>
      </c>
      <c r="U136" s="191"/>
      <c r="V136" s="191"/>
      <c r="W136" s="191"/>
      <c r="X136" s="191"/>
      <c r="Y136" s="191"/>
      <c r="Z136" s="191"/>
      <c r="AA136" s="191"/>
      <c r="AB136" s="191"/>
      <c r="AC136" s="191"/>
      <c r="AD136" s="191"/>
      <c r="AE136" s="191"/>
    </row>
    <row r="137" spans="1:63" s="2" customFormat="1" ht="22.8" customHeight="1">
      <c r="A137" s="38"/>
      <c r="B137" s="39"/>
      <c r="C137" s="107" t="s">
        <v>149</v>
      </c>
      <c r="D137" s="40"/>
      <c r="E137" s="40"/>
      <c r="F137" s="40"/>
      <c r="G137" s="40"/>
      <c r="H137" s="40"/>
      <c r="I137" s="40"/>
      <c r="J137" s="197">
        <f>BK137</f>
        <v>0</v>
      </c>
      <c r="K137" s="40"/>
      <c r="L137" s="44"/>
      <c r="M137" s="103"/>
      <c r="N137" s="198"/>
      <c r="O137" s="104"/>
      <c r="P137" s="199">
        <f>P138+P360</f>
        <v>0</v>
      </c>
      <c r="Q137" s="104"/>
      <c r="R137" s="199">
        <f>R138+R360</f>
        <v>35.842783069999996</v>
      </c>
      <c r="S137" s="104"/>
      <c r="T137" s="200">
        <f>T138+T360</f>
        <v>26.68305382</v>
      </c>
      <c r="U137" s="38"/>
      <c r="V137" s="38"/>
      <c r="W137" s="38"/>
      <c r="X137" s="38"/>
      <c r="Y137" s="38"/>
      <c r="Z137" s="38"/>
      <c r="AA137" s="38"/>
      <c r="AB137" s="38"/>
      <c r="AC137" s="38"/>
      <c r="AD137" s="38"/>
      <c r="AE137" s="38"/>
      <c r="AT137" s="17" t="s">
        <v>75</v>
      </c>
      <c r="AU137" s="17" t="s">
        <v>115</v>
      </c>
      <c r="BK137" s="201">
        <f>BK138+BK360</f>
        <v>0</v>
      </c>
    </row>
    <row r="138" spans="1:63" s="12" customFormat="1" ht="25.9" customHeight="1">
      <c r="A138" s="12"/>
      <c r="B138" s="202"/>
      <c r="C138" s="203"/>
      <c r="D138" s="204" t="s">
        <v>75</v>
      </c>
      <c r="E138" s="205" t="s">
        <v>150</v>
      </c>
      <c r="F138" s="205" t="s">
        <v>151</v>
      </c>
      <c r="G138" s="203"/>
      <c r="H138" s="203"/>
      <c r="I138" s="206"/>
      <c r="J138" s="207">
        <f>BK138</f>
        <v>0</v>
      </c>
      <c r="K138" s="203"/>
      <c r="L138" s="208"/>
      <c r="M138" s="209"/>
      <c r="N138" s="210"/>
      <c r="O138" s="210"/>
      <c r="P138" s="211">
        <f>P139+P145+P160+P188+P244+P347+P357</f>
        <v>0</v>
      </c>
      <c r="Q138" s="210"/>
      <c r="R138" s="211">
        <f>R139+R145+R160+R188+R244+R347+R357</f>
        <v>26.254642449999995</v>
      </c>
      <c r="S138" s="210"/>
      <c r="T138" s="212">
        <f>T139+T145+T160+T188+T244+T347+T357</f>
        <v>24.853228</v>
      </c>
      <c r="U138" s="12"/>
      <c r="V138" s="12"/>
      <c r="W138" s="12"/>
      <c r="X138" s="12"/>
      <c r="Y138" s="12"/>
      <c r="Z138" s="12"/>
      <c r="AA138" s="12"/>
      <c r="AB138" s="12"/>
      <c r="AC138" s="12"/>
      <c r="AD138" s="12"/>
      <c r="AE138" s="12"/>
      <c r="AR138" s="213" t="s">
        <v>84</v>
      </c>
      <c r="AT138" s="214" t="s">
        <v>75</v>
      </c>
      <c r="AU138" s="214" t="s">
        <v>76</v>
      </c>
      <c r="AY138" s="213" t="s">
        <v>152</v>
      </c>
      <c r="BK138" s="215">
        <f>BK139+BK145+BK160+BK188+BK244+BK347+BK357</f>
        <v>0</v>
      </c>
    </row>
    <row r="139" spans="1:63" s="12" customFormat="1" ht="22.8" customHeight="1">
      <c r="A139" s="12"/>
      <c r="B139" s="202"/>
      <c r="C139" s="203"/>
      <c r="D139" s="204" t="s">
        <v>75</v>
      </c>
      <c r="E139" s="216" t="s">
        <v>84</v>
      </c>
      <c r="F139" s="216" t="s">
        <v>153</v>
      </c>
      <c r="G139" s="203"/>
      <c r="H139" s="203"/>
      <c r="I139" s="206"/>
      <c r="J139" s="217">
        <f>BK139</f>
        <v>0</v>
      </c>
      <c r="K139" s="203"/>
      <c r="L139" s="208"/>
      <c r="M139" s="209"/>
      <c r="N139" s="210"/>
      <c r="O139" s="210"/>
      <c r="P139" s="211">
        <f>SUM(P140:P144)</f>
        <v>0</v>
      </c>
      <c r="Q139" s="210"/>
      <c r="R139" s="211">
        <f>SUM(R140:R144)</f>
        <v>0</v>
      </c>
      <c r="S139" s="210"/>
      <c r="T139" s="212">
        <f>SUM(T140:T144)</f>
        <v>0</v>
      </c>
      <c r="U139" s="12"/>
      <c r="V139" s="12"/>
      <c r="W139" s="12"/>
      <c r="X139" s="12"/>
      <c r="Y139" s="12"/>
      <c r="Z139" s="12"/>
      <c r="AA139" s="12"/>
      <c r="AB139" s="12"/>
      <c r="AC139" s="12"/>
      <c r="AD139" s="12"/>
      <c r="AE139" s="12"/>
      <c r="AR139" s="213" t="s">
        <v>84</v>
      </c>
      <c r="AT139" s="214" t="s">
        <v>75</v>
      </c>
      <c r="AU139" s="214" t="s">
        <v>84</v>
      </c>
      <c r="AY139" s="213" t="s">
        <v>152</v>
      </c>
      <c r="BK139" s="215">
        <f>SUM(BK140:BK144)</f>
        <v>0</v>
      </c>
    </row>
    <row r="140" spans="1:65" s="2" customFormat="1" ht="33" customHeight="1">
      <c r="A140" s="38"/>
      <c r="B140" s="39"/>
      <c r="C140" s="218" t="s">
        <v>84</v>
      </c>
      <c r="D140" s="218" t="s">
        <v>154</v>
      </c>
      <c r="E140" s="219" t="s">
        <v>155</v>
      </c>
      <c r="F140" s="220" t="s">
        <v>156</v>
      </c>
      <c r="G140" s="221" t="s">
        <v>157</v>
      </c>
      <c r="H140" s="222">
        <v>1.26</v>
      </c>
      <c r="I140" s="223"/>
      <c r="J140" s="224">
        <f>ROUND(I140*H140,2)</f>
        <v>0</v>
      </c>
      <c r="K140" s="220" t="s">
        <v>158</v>
      </c>
      <c r="L140" s="44"/>
      <c r="M140" s="225" t="s">
        <v>1</v>
      </c>
      <c r="N140" s="226" t="s">
        <v>41</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159</v>
      </c>
      <c r="AT140" s="229" t="s">
        <v>154</v>
      </c>
      <c r="AU140" s="229" t="s">
        <v>86</v>
      </c>
      <c r="AY140" s="17" t="s">
        <v>152</v>
      </c>
      <c r="BE140" s="230">
        <f>IF(N140="základní",J140,0)</f>
        <v>0</v>
      </c>
      <c r="BF140" s="230">
        <f>IF(N140="snížená",J140,0)</f>
        <v>0</v>
      </c>
      <c r="BG140" s="230">
        <f>IF(N140="zákl. přenesená",J140,0)</f>
        <v>0</v>
      </c>
      <c r="BH140" s="230">
        <f>IF(N140="sníž. přenesená",J140,0)</f>
        <v>0</v>
      </c>
      <c r="BI140" s="230">
        <f>IF(N140="nulová",J140,0)</f>
        <v>0</v>
      </c>
      <c r="BJ140" s="17" t="s">
        <v>84</v>
      </c>
      <c r="BK140" s="230">
        <f>ROUND(I140*H140,2)</f>
        <v>0</v>
      </c>
      <c r="BL140" s="17" t="s">
        <v>159</v>
      </c>
      <c r="BM140" s="229" t="s">
        <v>160</v>
      </c>
    </row>
    <row r="141" spans="1:47" s="2" customFormat="1" ht="12">
      <c r="A141" s="38"/>
      <c r="B141" s="39"/>
      <c r="C141" s="40"/>
      <c r="D141" s="231" t="s">
        <v>161</v>
      </c>
      <c r="E141" s="40"/>
      <c r="F141" s="232" t="s">
        <v>162</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161</v>
      </c>
      <c r="AU141" s="17" t="s">
        <v>86</v>
      </c>
    </row>
    <row r="142" spans="1:51" s="13" customFormat="1" ht="12">
      <c r="A142" s="13"/>
      <c r="B142" s="236"/>
      <c r="C142" s="237"/>
      <c r="D142" s="231" t="s">
        <v>163</v>
      </c>
      <c r="E142" s="238" t="s">
        <v>1</v>
      </c>
      <c r="F142" s="239" t="s">
        <v>164</v>
      </c>
      <c r="G142" s="237"/>
      <c r="H142" s="240">
        <v>1.26</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163</v>
      </c>
      <c r="AU142" s="246" t="s">
        <v>86</v>
      </c>
      <c r="AV142" s="13" t="s">
        <v>86</v>
      </c>
      <c r="AW142" s="13" t="s">
        <v>32</v>
      </c>
      <c r="AX142" s="13" t="s">
        <v>84</v>
      </c>
      <c r="AY142" s="246" t="s">
        <v>152</v>
      </c>
    </row>
    <row r="143" spans="1:65" s="2" customFormat="1" ht="24.15" customHeight="1">
      <c r="A143" s="38"/>
      <c r="B143" s="39"/>
      <c r="C143" s="218" t="s">
        <v>86</v>
      </c>
      <c r="D143" s="218" t="s">
        <v>154</v>
      </c>
      <c r="E143" s="219" t="s">
        <v>165</v>
      </c>
      <c r="F143" s="220" t="s">
        <v>166</v>
      </c>
      <c r="G143" s="221" t="s">
        <v>167</v>
      </c>
      <c r="H143" s="222">
        <v>18</v>
      </c>
      <c r="I143" s="223"/>
      <c r="J143" s="224">
        <f>ROUND(I143*H143,2)</f>
        <v>0</v>
      </c>
      <c r="K143" s="220" t="s">
        <v>158</v>
      </c>
      <c r="L143" s="44"/>
      <c r="M143" s="225" t="s">
        <v>1</v>
      </c>
      <c r="N143" s="226" t="s">
        <v>41</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159</v>
      </c>
      <c r="AT143" s="229" t="s">
        <v>154</v>
      </c>
      <c r="AU143" s="229" t="s">
        <v>86</v>
      </c>
      <c r="AY143" s="17" t="s">
        <v>152</v>
      </c>
      <c r="BE143" s="230">
        <f>IF(N143="základní",J143,0)</f>
        <v>0</v>
      </c>
      <c r="BF143" s="230">
        <f>IF(N143="snížená",J143,0)</f>
        <v>0</v>
      </c>
      <c r="BG143" s="230">
        <f>IF(N143="zákl. přenesená",J143,0)</f>
        <v>0</v>
      </c>
      <c r="BH143" s="230">
        <f>IF(N143="sníž. přenesená",J143,0)</f>
        <v>0</v>
      </c>
      <c r="BI143" s="230">
        <f>IF(N143="nulová",J143,0)</f>
        <v>0</v>
      </c>
      <c r="BJ143" s="17" t="s">
        <v>84</v>
      </c>
      <c r="BK143" s="230">
        <f>ROUND(I143*H143,2)</f>
        <v>0</v>
      </c>
      <c r="BL143" s="17" t="s">
        <v>159</v>
      </c>
      <c r="BM143" s="229" t="s">
        <v>168</v>
      </c>
    </row>
    <row r="144" spans="1:47" s="2" customFormat="1" ht="12">
      <c r="A144" s="38"/>
      <c r="B144" s="39"/>
      <c r="C144" s="40"/>
      <c r="D144" s="231" t="s">
        <v>161</v>
      </c>
      <c r="E144" s="40"/>
      <c r="F144" s="232" t="s">
        <v>169</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161</v>
      </c>
      <c r="AU144" s="17" t="s">
        <v>86</v>
      </c>
    </row>
    <row r="145" spans="1:63" s="12" customFormat="1" ht="22.8" customHeight="1">
      <c r="A145" s="12"/>
      <c r="B145" s="202"/>
      <c r="C145" s="203"/>
      <c r="D145" s="204" t="s">
        <v>75</v>
      </c>
      <c r="E145" s="216" t="s">
        <v>86</v>
      </c>
      <c r="F145" s="216" t="s">
        <v>170</v>
      </c>
      <c r="G145" s="203"/>
      <c r="H145" s="203"/>
      <c r="I145" s="206"/>
      <c r="J145" s="217">
        <f>BK145</f>
        <v>0</v>
      </c>
      <c r="K145" s="203"/>
      <c r="L145" s="208"/>
      <c r="M145" s="209"/>
      <c r="N145" s="210"/>
      <c r="O145" s="210"/>
      <c r="P145" s="211">
        <f>SUM(P146:P159)</f>
        <v>0</v>
      </c>
      <c r="Q145" s="210"/>
      <c r="R145" s="211">
        <f>SUM(R146:R159)</f>
        <v>12.30783742</v>
      </c>
      <c r="S145" s="210"/>
      <c r="T145" s="212">
        <f>SUM(T146:T159)</f>
        <v>0</v>
      </c>
      <c r="U145" s="12"/>
      <c r="V145" s="12"/>
      <c r="W145" s="12"/>
      <c r="X145" s="12"/>
      <c r="Y145" s="12"/>
      <c r="Z145" s="12"/>
      <c r="AA145" s="12"/>
      <c r="AB145" s="12"/>
      <c r="AC145" s="12"/>
      <c r="AD145" s="12"/>
      <c r="AE145" s="12"/>
      <c r="AR145" s="213" t="s">
        <v>84</v>
      </c>
      <c r="AT145" s="214" t="s">
        <v>75</v>
      </c>
      <c r="AU145" s="214" t="s">
        <v>84</v>
      </c>
      <c r="AY145" s="213" t="s">
        <v>152</v>
      </c>
      <c r="BK145" s="215">
        <f>SUM(BK146:BK159)</f>
        <v>0</v>
      </c>
    </row>
    <row r="146" spans="1:65" s="2" customFormat="1" ht="24.15" customHeight="1">
      <c r="A146" s="38"/>
      <c r="B146" s="39"/>
      <c r="C146" s="218" t="s">
        <v>171</v>
      </c>
      <c r="D146" s="218" t="s">
        <v>154</v>
      </c>
      <c r="E146" s="219" t="s">
        <v>172</v>
      </c>
      <c r="F146" s="220" t="s">
        <v>173</v>
      </c>
      <c r="G146" s="221" t="s">
        <v>157</v>
      </c>
      <c r="H146" s="222">
        <v>2.7</v>
      </c>
      <c r="I146" s="223"/>
      <c r="J146" s="224">
        <f>ROUND(I146*H146,2)</f>
        <v>0</v>
      </c>
      <c r="K146" s="220" t="s">
        <v>158</v>
      </c>
      <c r="L146" s="44"/>
      <c r="M146" s="225" t="s">
        <v>1</v>
      </c>
      <c r="N146" s="226" t="s">
        <v>41</v>
      </c>
      <c r="O146" s="91"/>
      <c r="P146" s="227">
        <f>O146*H146</f>
        <v>0</v>
      </c>
      <c r="Q146" s="227">
        <v>1.98</v>
      </c>
      <c r="R146" s="227">
        <f>Q146*H146</f>
        <v>5.346</v>
      </c>
      <c r="S146" s="227">
        <v>0</v>
      </c>
      <c r="T146" s="228">
        <f>S146*H146</f>
        <v>0</v>
      </c>
      <c r="U146" s="38"/>
      <c r="V146" s="38"/>
      <c r="W146" s="38"/>
      <c r="X146" s="38"/>
      <c r="Y146" s="38"/>
      <c r="Z146" s="38"/>
      <c r="AA146" s="38"/>
      <c r="AB146" s="38"/>
      <c r="AC146" s="38"/>
      <c r="AD146" s="38"/>
      <c r="AE146" s="38"/>
      <c r="AR146" s="229" t="s">
        <v>159</v>
      </c>
      <c r="AT146" s="229" t="s">
        <v>154</v>
      </c>
      <c r="AU146" s="229" t="s">
        <v>86</v>
      </c>
      <c r="AY146" s="17" t="s">
        <v>152</v>
      </c>
      <c r="BE146" s="230">
        <f>IF(N146="základní",J146,0)</f>
        <v>0</v>
      </c>
      <c r="BF146" s="230">
        <f>IF(N146="snížená",J146,0)</f>
        <v>0</v>
      </c>
      <c r="BG146" s="230">
        <f>IF(N146="zákl. přenesená",J146,0)</f>
        <v>0</v>
      </c>
      <c r="BH146" s="230">
        <f>IF(N146="sníž. přenesená",J146,0)</f>
        <v>0</v>
      </c>
      <c r="BI146" s="230">
        <f>IF(N146="nulová",J146,0)</f>
        <v>0</v>
      </c>
      <c r="BJ146" s="17" t="s">
        <v>84</v>
      </c>
      <c r="BK146" s="230">
        <f>ROUND(I146*H146,2)</f>
        <v>0</v>
      </c>
      <c r="BL146" s="17" t="s">
        <v>159</v>
      </c>
      <c r="BM146" s="229" t="s">
        <v>174</v>
      </c>
    </row>
    <row r="147" spans="1:47" s="2" customFormat="1" ht="12">
      <c r="A147" s="38"/>
      <c r="B147" s="39"/>
      <c r="C147" s="40"/>
      <c r="D147" s="231" t="s">
        <v>161</v>
      </c>
      <c r="E147" s="40"/>
      <c r="F147" s="232" t="s">
        <v>175</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161</v>
      </c>
      <c r="AU147" s="17" t="s">
        <v>86</v>
      </c>
    </row>
    <row r="148" spans="1:51" s="13" customFormat="1" ht="12">
      <c r="A148" s="13"/>
      <c r="B148" s="236"/>
      <c r="C148" s="237"/>
      <c r="D148" s="231" t="s">
        <v>163</v>
      </c>
      <c r="E148" s="238" t="s">
        <v>1</v>
      </c>
      <c r="F148" s="239" t="s">
        <v>176</v>
      </c>
      <c r="G148" s="237"/>
      <c r="H148" s="240">
        <v>2.7</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163</v>
      </c>
      <c r="AU148" s="246" t="s">
        <v>86</v>
      </c>
      <c r="AV148" s="13" t="s">
        <v>86</v>
      </c>
      <c r="AW148" s="13" t="s">
        <v>32</v>
      </c>
      <c r="AX148" s="13" t="s">
        <v>84</v>
      </c>
      <c r="AY148" s="246" t="s">
        <v>152</v>
      </c>
    </row>
    <row r="149" spans="1:65" s="2" customFormat="1" ht="16.5" customHeight="1">
      <c r="A149" s="38"/>
      <c r="B149" s="39"/>
      <c r="C149" s="218" t="s">
        <v>159</v>
      </c>
      <c r="D149" s="218" t="s">
        <v>154</v>
      </c>
      <c r="E149" s="219" t="s">
        <v>177</v>
      </c>
      <c r="F149" s="220" t="s">
        <v>178</v>
      </c>
      <c r="G149" s="221" t="s">
        <v>157</v>
      </c>
      <c r="H149" s="222">
        <v>2.7</v>
      </c>
      <c r="I149" s="223"/>
      <c r="J149" s="224">
        <f>ROUND(I149*H149,2)</f>
        <v>0</v>
      </c>
      <c r="K149" s="220" t="s">
        <v>158</v>
      </c>
      <c r="L149" s="44"/>
      <c r="M149" s="225" t="s">
        <v>1</v>
      </c>
      <c r="N149" s="226" t="s">
        <v>41</v>
      </c>
      <c r="O149" s="91"/>
      <c r="P149" s="227">
        <f>O149*H149</f>
        <v>0</v>
      </c>
      <c r="Q149" s="227">
        <v>2.50187</v>
      </c>
      <c r="R149" s="227">
        <f>Q149*H149</f>
        <v>6.755049</v>
      </c>
      <c r="S149" s="227">
        <v>0</v>
      </c>
      <c r="T149" s="228">
        <f>S149*H149</f>
        <v>0</v>
      </c>
      <c r="U149" s="38"/>
      <c r="V149" s="38"/>
      <c r="W149" s="38"/>
      <c r="X149" s="38"/>
      <c r="Y149" s="38"/>
      <c r="Z149" s="38"/>
      <c r="AA149" s="38"/>
      <c r="AB149" s="38"/>
      <c r="AC149" s="38"/>
      <c r="AD149" s="38"/>
      <c r="AE149" s="38"/>
      <c r="AR149" s="229" t="s">
        <v>159</v>
      </c>
      <c r="AT149" s="229" t="s">
        <v>154</v>
      </c>
      <c r="AU149" s="229" t="s">
        <v>86</v>
      </c>
      <c r="AY149" s="17" t="s">
        <v>152</v>
      </c>
      <c r="BE149" s="230">
        <f>IF(N149="základní",J149,0)</f>
        <v>0</v>
      </c>
      <c r="BF149" s="230">
        <f>IF(N149="snížená",J149,0)</f>
        <v>0</v>
      </c>
      <c r="BG149" s="230">
        <f>IF(N149="zákl. přenesená",J149,0)</f>
        <v>0</v>
      </c>
      <c r="BH149" s="230">
        <f>IF(N149="sníž. přenesená",J149,0)</f>
        <v>0</v>
      </c>
      <c r="BI149" s="230">
        <f>IF(N149="nulová",J149,0)</f>
        <v>0</v>
      </c>
      <c r="BJ149" s="17" t="s">
        <v>84</v>
      </c>
      <c r="BK149" s="230">
        <f>ROUND(I149*H149,2)</f>
        <v>0</v>
      </c>
      <c r="BL149" s="17" t="s">
        <v>159</v>
      </c>
      <c r="BM149" s="229" t="s">
        <v>179</v>
      </c>
    </row>
    <row r="150" spans="1:47" s="2" customFormat="1" ht="12">
      <c r="A150" s="38"/>
      <c r="B150" s="39"/>
      <c r="C150" s="40"/>
      <c r="D150" s="231" t="s">
        <v>161</v>
      </c>
      <c r="E150" s="40"/>
      <c r="F150" s="232" t="s">
        <v>180</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161</v>
      </c>
      <c r="AU150" s="17" t="s">
        <v>86</v>
      </c>
    </row>
    <row r="151" spans="1:51" s="13" customFormat="1" ht="12">
      <c r="A151" s="13"/>
      <c r="B151" s="236"/>
      <c r="C151" s="237"/>
      <c r="D151" s="231" t="s">
        <v>163</v>
      </c>
      <c r="E151" s="238" t="s">
        <v>1</v>
      </c>
      <c r="F151" s="239" t="s">
        <v>181</v>
      </c>
      <c r="G151" s="237"/>
      <c r="H151" s="240">
        <v>2.7</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163</v>
      </c>
      <c r="AU151" s="246" t="s">
        <v>86</v>
      </c>
      <c r="AV151" s="13" t="s">
        <v>86</v>
      </c>
      <c r="AW151" s="13" t="s">
        <v>32</v>
      </c>
      <c r="AX151" s="13" t="s">
        <v>84</v>
      </c>
      <c r="AY151" s="246" t="s">
        <v>152</v>
      </c>
    </row>
    <row r="152" spans="1:65" s="2" customFormat="1" ht="16.5" customHeight="1">
      <c r="A152" s="38"/>
      <c r="B152" s="39"/>
      <c r="C152" s="218" t="s">
        <v>182</v>
      </c>
      <c r="D152" s="218" t="s">
        <v>154</v>
      </c>
      <c r="E152" s="219" t="s">
        <v>183</v>
      </c>
      <c r="F152" s="220" t="s">
        <v>184</v>
      </c>
      <c r="G152" s="221" t="s">
        <v>185</v>
      </c>
      <c r="H152" s="222">
        <v>0.072</v>
      </c>
      <c r="I152" s="223"/>
      <c r="J152" s="224">
        <f>ROUND(I152*H152,2)</f>
        <v>0</v>
      </c>
      <c r="K152" s="220" t="s">
        <v>158</v>
      </c>
      <c r="L152" s="44"/>
      <c r="M152" s="225" t="s">
        <v>1</v>
      </c>
      <c r="N152" s="226" t="s">
        <v>41</v>
      </c>
      <c r="O152" s="91"/>
      <c r="P152" s="227">
        <f>O152*H152</f>
        <v>0</v>
      </c>
      <c r="Q152" s="227">
        <v>1.06277</v>
      </c>
      <c r="R152" s="227">
        <f>Q152*H152</f>
        <v>0.07651944</v>
      </c>
      <c r="S152" s="227">
        <v>0</v>
      </c>
      <c r="T152" s="228">
        <f>S152*H152</f>
        <v>0</v>
      </c>
      <c r="U152" s="38"/>
      <c r="V152" s="38"/>
      <c r="W152" s="38"/>
      <c r="X152" s="38"/>
      <c r="Y152" s="38"/>
      <c r="Z152" s="38"/>
      <c r="AA152" s="38"/>
      <c r="AB152" s="38"/>
      <c r="AC152" s="38"/>
      <c r="AD152" s="38"/>
      <c r="AE152" s="38"/>
      <c r="AR152" s="229" t="s">
        <v>159</v>
      </c>
      <c r="AT152" s="229" t="s">
        <v>154</v>
      </c>
      <c r="AU152" s="229" t="s">
        <v>86</v>
      </c>
      <c r="AY152" s="17" t="s">
        <v>152</v>
      </c>
      <c r="BE152" s="230">
        <f>IF(N152="základní",J152,0)</f>
        <v>0</v>
      </c>
      <c r="BF152" s="230">
        <f>IF(N152="snížená",J152,0)</f>
        <v>0</v>
      </c>
      <c r="BG152" s="230">
        <f>IF(N152="zákl. přenesená",J152,0)</f>
        <v>0</v>
      </c>
      <c r="BH152" s="230">
        <f>IF(N152="sníž. přenesená",J152,0)</f>
        <v>0</v>
      </c>
      <c r="BI152" s="230">
        <f>IF(N152="nulová",J152,0)</f>
        <v>0</v>
      </c>
      <c r="BJ152" s="17" t="s">
        <v>84</v>
      </c>
      <c r="BK152" s="230">
        <f>ROUND(I152*H152,2)</f>
        <v>0</v>
      </c>
      <c r="BL152" s="17" t="s">
        <v>159</v>
      </c>
      <c r="BM152" s="229" t="s">
        <v>186</v>
      </c>
    </row>
    <row r="153" spans="1:47" s="2" customFormat="1" ht="12">
      <c r="A153" s="38"/>
      <c r="B153" s="39"/>
      <c r="C153" s="40"/>
      <c r="D153" s="231" t="s">
        <v>161</v>
      </c>
      <c r="E153" s="40"/>
      <c r="F153" s="232" t="s">
        <v>187</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161</v>
      </c>
      <c r="AU153" s="17" t="s">
        <v>86</v>
      </c>
    </row>
    <row r="154" spans="1:51" s="13" customFormat="1" ht="12">
      <c r="A154" s="13"/>
      <c r="B154" s="236"/>
      <c r="C154" s="237"/>
      <c r="D154" s="231" t="s">
        <v>163</v>
      </c>
      <c r="E154" s="238" t="s">
        <v>1</v>
      </c>
      <c r="F154" s="239" t="s">
        <v>188</v>
      </c>
      <c r="G154" s="237"/>
      <c r="H154" s="240">
        <v>0.072</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163</v>
      </c>
      <c r="AU154" s="246" t="s">
        <v>86</v>
      </c>
      <c r="AV154" s="13" t="s">
        <v>86</v>
      </c>
      <c r="AW154" s="13" t="s">
        <v>32</v>
      </c>
      <c r="AX154" s="13" t="s">
        <v>84</v>
      </c>
      <c r="AY154" s="246" t="s">
        <v>152</v>
      </c>
    </row>
    <row r="155" spans="1:65" s="2" customFormat="1" ht="33" customHeight="1">
      <c r="A155" s="38"/>
      <c r="B155" s="39"/>
      <c r="C155" s="218" t="s">
        <v>189</v>
      </c>
      <c r="D155" s="218" t="s">
        <v>154</v>
      </c>
      <c r="E155" s="219" t="s">
        <v>190</v>
      </c>
      <c r="F155" s="220" t="s">
        <v>191</v>
      </c>
      <c r="G155" s="221" t="s">
        <v>185</v>
      </c>
      <c r="H155" s="222">
        <v>0.127</v>
      </c>
      <c r="I155" s="223"/>
      <c r="J155" s="224">
        <f>ROUND(I155*H155,2)</f>
        <v>0</v>
      </c>
      <c r="K155" s="220" t="s">
        <v>158</v>
      </c>
      <c r="L155" s="44"/>
      <c r="M155" s="225" t="s">
        <v>1</v>
      </c>
      <c r="N155" s="226" t="s">
        <v>41</v>
      </c>
      <c r="O155" s="91"/>
      <c r="P155" s="227">
        <f>O155*H155</f>
        <v>0</v>
      </c>
      <c r="Q155" s="227">
        <v>1.02574</v>
      </c>
      <c r="R155" s="227">
        <f>Q155*H155</f>
        <v>0.13026898</v>
      </c>
      <c r="S155" s="227">
        <v>0</v>
      </c>
      <c r="T155" s="228">
        <f>S155*H155</f>
        <v>0</v>
      </c>
      <c r="U155" s="38"/>
      <c r="V155" s="38"/>
      <c r="W155" s="38"/>
      <c r="X155" s="38"/>
      <c r="Y155" s="38"/>
      <c r="Z155" s="38"/>
      <c r="AA155" s="38"/>
      <c r="AB155" s="38"/>
      <c r="AC155" s="38"/>
      <c r="AD155" s="38"/>
      <c r="AE155" s="38"/>
      <c r="AR155" s="229" t="s">
        <v>159</v>
      </c>
      <c r="AT155" s="229" t="s">
        <v>154</v>
      </c>
      <c r="AU155" s="229" t="s">
        <v>86</v>
      </c>
      <c r="AY155" s="17" t="s">
        <v>152</v>
      </c>
      <c r="BE155" s="230">
        <f>IF(N155="základní",J155,0)</f>
        <v>0</v>
      </c>
      <c r="BF155" s="230">
        <f>IF(N155="snížená",J155,0)</f>
        <v>0</v>
      </c>
      <c r="BG155" s="230">
        <f>IF(N155="zákl. přenesená",J155,0)</f>
        <v>0</v>
      </c>
      <c r="BH155" s="230">
        <f>IF(N155="sníž. přenesená",J155,0)</f>
        <v>0</v>
      </c>
      <c r="BI155" s="230">
        <f>IF(N155="nulová",J155,0)</f>
        <v>0</v>
      </c>
      <c r="BJ155" s="17" t="s">
        <v>84</v>
      </c>
      <c r="BK155" s="230">
        <f>ROUND(I155*H155,2)</f>
        <v>0</v>
      </c>
      <c r="BL155" s="17" t="s">
        <v>159</v>
      </c>
      <c r="BM155" s="229" t="s">
        <v>192</v>
      </c>
    </row>
    <row r="156" spans="1:47" s="2" customFormat="1" ht="12">
      <c r="A156" s="38"/>
      <c r="B156" s="39"/>
      <c r="C156" s="40"/>
      <c r="D156" s="231" t="s">
        <v>161</v>
      </c>
      <c r="E156" s="40"/>
      <c r="F156" s="232" t="s">
        <v>193</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161</v>
      </c>
      <c r="AU156" s="17" t="s">
        <v>86</v>
      </c>
    </row>
    <row r="157" spans="1:51" s="13" customFormat="1" ht="12">
      <c r="A157" s="13"/>
      <c r="B157" s="236"/>
      <c r="C157" s="237"/>
      <c r="D157" s="231" t="s">
        <v>163</v>
      </c>
      <c r="E157" s="238" t="s">
        <v>1</v>
      </c>
      <c r="F157" s="239" t="s">
        <v>194</v>
      </c>
      <c r="G157" s="237"/>
      <c r="H157" s="240">
        <v>0.107</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163</v>
      </c>
      <c r="AU157" s="246" t="s">
        <v>86</v>
      </c>
      <c r="AV157" s="13" t="s">
        <v>86</v>
      </c>
      <c r="AW157" s="13" t="s">
        <v>32</v>
      </c>
      <c r="AX157" s="13" t="s">
        <v>76</v>
      </c>
      <c r="AY157" s="246" t="s">
        <v>152</v>
      </c>
    </row>
    <row r="158" spans="1:51" s="13" customFormat="1" ht="12">
      <c r="A158" s="13"/>
      <c r="B158" s="236"/>
      <c r="C158" s="237"/>
      <c r="D158" s="231" t="s">
        <v>163</v>
      </c>
      <c r="E158" s="238" t="s">
        <v>1</v>
      </c>
      <c r="F158" s="239" t="s">
        <v>195</v>
      </c>
      <c r="G158" s="237"/>
      <c r="H158" s="240">
        <v>0.02</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163</v>
      </c>
      <c r="AU158" s="246" t="s">
        <v>86</v>
      </c>
      <c r="AV158" s="13" t="s">
        <v>86</v>
      </c>
      <c r="AW158" s="13" t="s">
        <v>32</v>
      </c>
      <c r="AX158" s="13" t="s">
        <v>76</v>
      </c>
      <c r="AY158" s="246" t="s">
        <v>152</v>
      </c>
    </row>
    <row r="159" spans="1:51" s="14" customFormat="1" ht="12">
      <c r="A159" s="14"/>
      <c r="B159" s="247"/>
      <c r="C159" s="248"/>
      <c r="D159" s="231" t="s">
        <v>163</v>
      </c>
      <c r="E159" s="249" t="s">
        <v>1</v>
      </c>
      <c r="F159" s="250" t="s">
        <v>196</v>
      </c>
      <c r="G159" s="248"/>
      <c r="H159" s="251">
        <v>0.127</v>
      </c>
      <c r="I159" s="252"/>
      <c r="J159" s="248"/>
      <c r="K159" s="248"/>
      <c r="L159" s="253"/>
      <c r="M159" s="254"/>
      <c r="N159" s="255"/>
      <c r="O159" s="255"/>
      <c r="P159" s="255"/>
      <c r="Q159" s="255"/>
      <c r="R159" s="255"/>
      <c r="S159" s="255"/>
      <c r="T159" s="256"/>
      <c r="U159" s="14"/>
      <c r="V159" s="14"/>
      <c r="W159" s="14"/>
      <c r="X159" s="14"/>
      <c r="Y159" s="14"/>
      <c r="Z159" s="14"/>
      <c r="AA159" s="14"/>
      <c r="AB159" s="14"/>
      <c r="AC159" s="14"/>
      <c r="AD159" s="14"/>
      <c r="AE159" s="14"/>
      <c r="AT159" s="257" t="s">
        <v>163</v>
      </c>
      <c r="AU159" s="257" t="s">
        <v>86</v>
      </c>
      <c r="AV159" s="14" t="s">
        <v>159</v>
      </c>
      <c r="AW159" s="14" t="s">
        <v>32</v>
      </c>
      <c r="AX159" s="14" t="s">
        <v>84</v>
      </c>
      <c r="AY159" s="257" t="s">
        <v>152</v>
      </c>
    </row>
    <row r="160" spans="1:63" s="12" customFormat="1" ht="22.8" customHeight="1">
      <c r="A160" s="12"/>
      <c r="B160" s="202"/>
      <c r="C160" s="203"/>
      <c r="D160" s="204" t="s">
        <v>75</v>
      </c>
      <c r="E160" s="216" t="s">
        <v>171</v>
      </c>
      <c r="F160" s="216" t="s">
        <v>197</v>
      </c>
      <c r="G160" s="203"/>
      <c r="H160" s="203"/>
      <c r="I160" s="206"/>
      <c r="J160" s="217">
        <f>BK160</f>
        <v>0</v>
      </c>
      <c r="K160" s="203"/>
      <c r="L160" s="208"/>
      <c r="M160" s="209"/>
      <c r="N160" s="210"/>
      <c r="O160" s="210"/>
      <c r="P160" s="211">
        <f>SUM(P161:P187)</f>
        <v>0</v>
      </c>
      <c r="Q160" s="210"/>
      <c r="R160" s="211">
        <f>SUM(R161:R187)</f>
        <v>2.17304237</v>
      </c>
      <c r="S160" s="210"/>
      <c r="T160" s="212">
        <f>SUM(T161:T187)</f>
        <v>0</v>
      </c>
      <c r="U160" s="12"/>
      <c r="V160" s="12"/>
      <c r="W160" s="12"/>
      <c r="X160" s="12"/>
      <c r="Y160" s="12"/>
      <c r="Z160" s="12"/>
      <c r="AA160" s="12"/>
      <c r="AB160" s="12"/>
      <c r="AC160" s="12"/>
      <c r="AD160" s="12"/>
      <c r="AE160" s="12"/>
      <c r="AR160" s="213" t="s">
        <v>84</v>
      </c>
      <c r="AT160" s="214" t="s">
        <v>75</v>
      </c>
      <c r="AU160" s="214" t="s">
        <v>84</v>
      </c>
      <c r="AY160" s="213" t="s">
        <v>152</v>
      </c>
      <c r="BK160" s="215">
        <f>SUM(BK161:BK187)</f>
        <v>0</v>
      </c>
    </row>
    <row r="161" spans="1:65" s="2" customFormat="1" ht="33" customHeight="1">
      <c r="A161" s="38"/>
      <c r="B161" s="39"/>
      <c r="C161" s="218" t="s">
        <v>198</v>
      </c>
      <c r="D161" s="218" t="s">
        <v>154</v>
      </c>
      <c r="E161" s="219" t="s">
        <v>199</v>
      </c>
      <c r="F161" s="220" t="s">
        <v>200</v>
      </c>
      <c r="G161" s="221" t="s">
        <v>157</v>
      </c>
      <c r="H161" s="222">
        <v>0.184</v>
      </c>
      <c r="I161" s="223"/>
      <c r="J161" s="224">
        <f>ROUND(I161*H161,2)</f>
        <v>0</v>
      </c>
      <c r="K161" s="220" t="s">
        <v>158</v>
      </c>
      <c r="L161" s="44"/>
      <c r="M161" s="225" t="s">
        <v>1</v>
      </c>
      <c r="N161" s="226" t="s">
        <v>41</v>
      </c>
      <c r="O161" s="91"/>
      <c r="P161" s="227">
        <f>O161*H161</f>
        <v>0</v>
      </c>
      <c r="Q161" s="227">
        <v>1.32715</v>
      </c>
      <c r="R161" s="227">
        <f>Q161*H161</f>
        <v>0.2441956</v>
      </c>
      <c r="S161" s="227">
        <v>0</v>
      </c>
      <c r="T161" s="228">
        <f>S161*H161</f>
        <v>0</v>
      </c>
      <c r="U161" s="38"/>
      <c r="V161" s="38"/>
      <c r="W161" s="38"/>
      <c r="X161" s="38"/>
      <c r="Y161" s="38"/>
      <c r="Z161" s="38"/>
      <c r="AA161" s="38"/>
      <c r="AB161" s="38"/>
      <c r="AC161" s="38"/>
      <c r="AD161" s="38"/>
      <c r="AE161" s="38"/>
      <c r="AR161" s="229" t="s">
        <v>159</v>
      </c>
      <c r="AT161" s="229" t="s">
        <v>154</v>
      </c>
      <c r="AU161" s="229" t="s">
        <v>86</v>
      </c>
      <c r="AY161" s="17" t="s">
        <v>152</v>
      </c>
      <c r="BE161" s="230">
        <f>IF(N161="základní",J161,0)</f>
        <v>0</v>
      </c>
      <c r="BF161" s="230">
        <f>IF(N161="snížená",J161,0)</f>
        <v>0</v>
      </c>
      <c r="BG161" s="230">
        <f>IF(N161="zákl. přenesená",J161,0)</f>
        <v>0</v>
      </c>
      <c r="BH161" s="230">
        <f>IF(N161="sníž. přenesená",J161,0)</f>
        <v>0</v>
      </c>
      <c r="BI161" s="230">
        <f>IF(N161="nulová",J161,0)</f>
        <v>0</v>
      </c>
      <c r="BJ161" s="17" t="s">
        <v>84</v>
      </c>
      <c r="BK161" s="230">
        <f>ROUND(I161*H161,2)</f>
        <v>0</v>
      </c>
      <c r="BL161" s="17" t="s">
        <v>159</v>
      </c>
      <c r="BM161" s="229" t="s">
        <v>201</v>
      </c>
    </row>
    <row r="162" spans="1:47" s="2" customFormat="1" ht="12">
      <c r="A162" s="38"/>
      <c r="B162" s="39"/>
      <c r="C162" s="40"/>
      <c r="D162" s="231" t="s">
        <v>161</v>
      </c>
      <c r="E162" s="40"/>
      <c r="F162" s="232" t="s">
        <v>202</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161</v>
      </c>
      <c r="AU162" s="17" t="s">
        <v>86</v>
      </c>
    </row>
    <row r="163" spans="1:51" s="13" customFormat="1" ht="12">
      <c r="A163" s="13"/>
      <c r="B163" s="236"/>
      <c r="C163" s="237"/>
      <c r="D163" s="231" t="s">
        <v>163</v>
      </c>
      <c r="E163" s="238" t="s">
        <v>1</v>
      </c>
      <c r="F163" s="239" t="s">
        <v>203</v>
      </c>
      <c r="G163" s="237"/>
      <c r="H163" s="240">
        <v>0.143</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163</v>
      </c>
      <c r="AU163" s="246" t="s">
        <v>86</v>
      </c>
      <c r="AV163" s="13" t="s">
        <v>86</v>
      </c>
      <c r="AW163" s="13" t="s">
        <v>32</v>
      </c>
      <c r="AX163" s="13" t="s">
        <v>76</v>
      </c>
      <c r="AY163" s="246" t="s">
        <v>152</v>
      </c>
    </row>
    <row r="164" spans="1:51" s="13" customFormat="1" ht="12">
      <c r="A164" s="13"/>
      <c r="B164" s="236"/>
      <c r="C164" s="237"/>
      <c r="D164" s="231" t="s">
        <v>163</v>
      </c>
      <c r="E164" s="238" t="s">
        <v>1</v>
      </c>
      <c r="F164" s="239" t="s">
        <v>204</v>
      </c>
      <c r="G164" s="237"/>
      <c r="H164" s="240">
        <v>0.041</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163</v>
      </c>
      <c r="AU164" s="246" t="s">
        <v>86</v>
      </c>
      <c r="AV164" s="13" t="s">
        <v>86</v>
      </c>
      <c r="AW164" s="13" t="s">
        <v>32</v>
      </c>
      <c r="AX164" s="13" t="s">
        <v>76</v>
      </c>
      <c r="AY164" s="246" t="s">
        <v>152</v>
      </c>
    </row>
    <row r="165" spans="1:51" s="14" customFormat="1" ht="12">
      <c r="A165" s="14"/>
      <c r="B165" s="247"/>
      <c r="C165" s="248"/>
      <c r="D165" s="231" t="s">
        <v>163</v>
      </c>
      <c r="E165" s="249" t="s">
        <v>1</v>
      </c>
      <c r="F165" s="250" t="s">
        <v>196</v>
      </c>
      <c r="G165" s="248"/>
      <c r="H165" s="251">
        <v>0.184</v>
      </c>
      <c r="I165" s="252"/>
      <c r="J165" s="248"/>
      <c r="K165" s="248"/>
      <c r="L165" s="253"/>
      <c r="M165" s="254"/>
      <c r="N165" s="255"/>
      <c r="O165" s="255"/>
      <c r="P165" s="255"/>
      <c r="Q165" s="255"/>
      <c r="R165" s="255"/>
      <c r="S165" s="255"/>
      <c r="T165" s="256"/>
      <c r="U165" s="14"/>
      <c r="V165" s="14"/>
      <c r="W165" s="14"/>
      <c r="X165" s="14"/>
      <c r="Y165" s="14"/>
      <c r="Z165" s="14"/>
      <c r="AA165" s="14"/>
      <c r="AB165" s="14"/>
      <c r="AC165" s="14"/>
      <c r="AD165" s="14"/>
      <c r="AE165" s="14"/>
      <c r="AT165" s="257" t="s">
        <v>163</v>
      </c>
      <c r="AU165" s="257" t="s">
        <v>86</v>
      </c>
      <c r="AV165" s="14" t="s">
        <v>159</v>
      </c>
      <c r="AW165" s="14" t="s">
        <v>32</v>
      </c>
      <c r="AX165" s="14" t="s">
        <v>84</v>
      </c>
      <c r="AY165" s="257" t="s">
        <v>152</v>
      </c>
    </row>
    <row r="166" spans="1:65" s="2" customFormat="1" ht="24.15" customHeight="1">
      <c r="A166" s="38"/>
      <c r="B166" s="39"/>
      <c r="C166" s="218" t="s">
        <v>205</v>
      </c>
      <c r="D166" s="218" t="s">
        <v>154</v>
      </c>
      <c r="E166" s="219" t="s">
        <v>206</v>
      </c>
      <c r="F166" s="220" t="s">
        <v>207</v>
      </c>
      <c r="G166" s="221" t="s">
        <v>185</v>
      </c>
      <c r="H166" s="222">
        <v>0.066</v>
      </c>
      <c r="I166" s="223"/>
      <c r="J166" s="224">
        <f>ROUND(I166*H166,2)</f>
        <v>0</v>
      </c>
      <c r="K166" s="220" t="s">
        <v>158</v>
      </c>
      <c r="L166" s="44"/>
      <c r="M166" s="225" t="s">
        <v>1</v>
      </c>
      <c r="N166" s="226" t="s">
        <v>41</v>
      </c>
      <c r="O166" s="91"/>
      <c r="P166" s="227">
        <f>O166*H166</f>
        <v>0</v>
      </c>
      <c r="Q166" s="227">
        <v>1.09</v>
      </c>
      <c r="R166" s="227">
        <f>Q166*H166</f>
        <v>0.07194</v>
      </c>
      <c r="S166" s="227">
        <v>0</v>
      </c>
      <c r="T166" s="228">
        <f>S166*H166</f>
        <v>0</v>
      </c>
      <c r="U166" s="38"/>
      <c r="V166" s="38"/>
      <c r="W166" s="38"/>
      <c r="X166" s="38"/>
      <c r="Y166" s="38"/>
      <c r="Z166" s="38"/>
      <c r="AA166" s="38"/>
      <c r="AB166" s="38"/>
      <c r="AC166" s="38"/>
      <c r="AD166" s="38"/>
      <c r="AE166" s="38"/>
      <c r="AR166" s="229" t="s">
        <v>159</v>
      </c>
      <c r="AT166" s="229" t="s">
        <v>154</v>
      </c>
      <c r="AU166" s="229" t="s">
        <v>86</v>
      </c>
      <c r="AY166" s="17" t="s">
        <v>152</v>
      </c>
      <c r="BE166" s="230">
        <f>IF(N166="základní",J166,0)</f>
        <v>0</v>
      </c>
      <c r="BF166" s="230">
        <f>IF(N166="snížená",J166,0)</f>
        <v>0</v>
      </c>
      <c r="BG166" s="230">
        <f>IF(N166="zákl. přenesená",J166,0)</f>
        <v>0</v>
      </c>
      <c r="BH166" s="230">
        <f>IF(N166="sníž. přenesená",J166,0)</f>
        <v>0</v>
      </c>
      <c r="BI166" s="230">
        <f>IF(N166="nulová",J166,0)</f>
        <v>0</v>
      </c>
      <c r="BJ166" s="17" t="s">
        <v>84</v>
      </c>
      <c r="BK166" s="230">
        <f>ROUND(I166*H166,2)</f>
        <v>0</v>
      </c>
      <c r="BL166" s="17" t="s">
        <v>159</v>
      </c>
      <c r="BM166" s="229" t="s">
        <v>208</v>
      </c>
    </row>
    <row r="167" spans="1:47" s="2" customFormat="1" ht="12">
      <c r="A167" s="38"/>
      <c r="B167" s="39"/>
      <c r="C167" s="40"/>
      <c r="D167" s="231" t="s">
        <v>161</v>
      </c>
      <c r="E167" s="40"/>
      <c r="F167" s="232" t="s">
        <v>209</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161</v>
      </c>
      <c r="AU167" s="17" t="s">
        <v>86</v>
      </c>
    </row>
    <row r="168" spans="1:51" s="13" customFormat="1" ht="12">
      <c r="A168" s="13"/>
      <c r="B168" s="236"/>
      <c r="C168" s="237"/>
      <c r="D168" s="231" t="s">
        <v>163</v>
      </c>
      <c r="E168" s="238" t="s">
        <v>1</v>
      </c>
      <c r="F168" s="239" t="s">
        <v>210</v>
      </c>
      <c r="G168" s="237"/>
      <c r="H168" s="240">
        <v>0.023</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163</v>
      </c>
      <c r="AU168" s="246" t="s">
        <v>86</v>
      </c>
      <c r="AV168" s="13" t="s">
        <v>86</v>
      </c>
      <c r="AW168" s="13" t="s">
        <v>32</v>
      </c>
      <c r="AX168" s="13" t="s">
        <v>76</v>
      </c>
      <c r="AY168" s="246" t="s">
        <v>152</v>
      </c>
    </row>
    <row r="169" spans="1:51" s="13" customFormat="1" ht="12">
      <c r="A169" s="13"/>
      <c r="B169" s="236"/>
      <c r="C169" s="237"/>
      <c r="D169" s="231" t="s">
        <v>163</v>
      </c>
      <c r="E169" s="238" t="s">
        <v>1</v>
      </c>
      <c r="F169" s="239" t="s">
        <v>211</v>
      </c>
      <c r="G169" s="237"/>
      <c r="H169" s="240">
        <v>0.003</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163</v>
      </c>
      <c r="AU169" s="246" t="s">
        <v>86</v>
      </c>
      <c r="AV169" s="13" t="s">
        <v>86</v>
      </c>
      <c r="AW169" s="13" t="s">
        <v>32</v>
      </c>
      <c r="AX169" s="13" t="s">
        <v>76</v>
      </c>
      <c r="AY169" s="246" t="s">
        <v>152</v>
      </c>
    </row>
    <row r="170" spans="1:51" s="13" customFormat="1" ht="12">
      <c r="A170" s="13"/>
      <c r="B170" s="236"/>
      <c r="C170" s="237"/>
      <c r="D170" s="231" t="s">
        <v>163</v>
      </c>
      <c r="E170" s="238" t="s">
        <v>1</v>
      </c>
      <c r="F170" s="239" t="s">
        <v>212</v>
      </c>
      <c r="G170" s="237"/>
      <c r="H170" s="240">
        <v>0.04</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163</v>
      </c>
      <c r="AU170" s="246" t="s">
        <v>86</v>
      </c>
      <c r="AV170" s="13" t="s">
        <v>86</v>
      </c>
      <c r="AW170" s="13" t="s">
        <v>32</v>
      </c>
      <c r="AX170" s="13" t="s">
        <v>76</v>
      </c>
      <c r="AY170" s="246" t="s">
        <v>152</v>
      </c>
    </row>
    <row r="171" spans="1:51" s="14" customFormat="1" ht="12">
      <c r="A171" s="14"/>
      <c r="B171" s="247"/>
      <c r="C171" s="248"/>
      <c r="D171" s="231" t="s">
        <v>163</v>
      </c>
      <c r="E171" s="249" t="s">
        <v>1</v>
      </c>
      <c r="F171" s="250" t="s">
        <v>196</v>
      </c>
      <c r="G171" s="248"/>
      <c r="H171" s="251">
        <v>0.066</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163</v>
      </c>
      <c r="AU171" s="257" t="s">
        <v>86</v>
      </c>
      <c r="AV171" s="14" t="s">
        <v>159</v>
      </c>
      <c r="AW171" s="14" t="s">
        <v>32</v>
      </c>
      <c r="AX171" s="14" t="s">
        <v>84</v>
      </c>
      <c r="AY171" s="257" t="s">
        <v>152</v>
      </c>
    </row>
    <row r="172" spans="1:65" s="2" customFormat="1" ht="24.15" customHeight="1">
      <c r="A172" s="38"/>
      <c r="B172" s="39"/>
      <c r="C172" s="218" t="s">
        <v>213</v>
      </c>
      <c r="D172" s="218" t="s">
        <v>154</v>
      </c>
      <c r="E172" s="219" t="s">
        <v>214</v>
      </c>
      <c r="F172" s="220" t="s">
        <v>215</v>
      </c>
      <c r="G172" s="221" t="s">
        <v>185</v>
      </c>
      <c r="H172" s="222">
        <v>0.492</v>
      </c>
      <c r="I172" s="223"/>
      <c r="J172" s="224">
        <f>ROUND(I172*H172,2)</f>
        <v>0</v>
      </c>
      <c r="K172" s="220" t="s">
        <v>158</v>
      </c>
      <c r="L172" s="44"/>
      <c r="M172" s="225" t="s">
        <v>1</v>
      </c>
      <c r="N172" s="226" t="s">
        <v>41</v>
      </c>
      <c r="O172" s="91"/>
      <c r="P172" s="227">
        <f>O172*H172</f>
        <v>0</v>
      </c>
      <c r="Q172" s="227">
        <v>1.09</v>
      </c>
      <c r="R172" s="227">
        <f>Q172*H172</f>
        <v>0.53628</v>
      </c>
      <c r="S172" s="227">
        <v>0</v>
      </c>
      <c r="T172" s="228">
        <f>S172*H172</f>
        <v>0</v>
      </c>
      <c r="U172" s="38"/>
      <c r="V172" s="38"/>
      <c r="W172" s="38"/>
      <c r="X172" s="38"/>
      <c r="Y172" s="38"/>
      <c r="Z172" s="38"/>
      <c r="AA172" s="38"/>
      <c r="AB172" s="38"/>
      <c r="AC172" s="38"/>
      <c r="AD172" s="38"/>
      <c r="AE172" s="38"/>
      <c r="AR172" s="229" t="s">
        <v>159</v>
      </c>
      <c r="AT172" s="229" t="s">
        <v>154</v>
      </c>
      <c r="AU172" s="229" t="s">
        <v>86</v>
      </c>
      <c r="AY172" s="17" t="s">
        <v>152</v>
      </c>
      <c r="BE172" s="230">
        <f>IF(N172="základní",J172,0)</f>
        <v>0</v>
      </c>
      <c r="BF172" s="230">
        <f>IF(N172="snížená",J172,0)</f>
        <v>0</v>
      </c>
      <c r="BG172" s="230">
        <f>IF(N172="zákl. přenesená",J172,0)</f>
        <v>0</v>
      </c>
      <c r="BH172" s="230">
        <f>IF(N172="sníž. přenesená",J172,0)</f>
        <v>0</v>
      </c>
      <c r="BI172" s="230">
        <f>IF(N172="nulová",J172,0)</f>
        <v>0</v>
      </c>
      <c r="BJ172" s="17" t="s">
        <v>84</v>
      </c>
      <c r="BK172" s="230">
        <f>ROUND(I172*H172,2)</f>
        <v>0</v>
      </c>
      <c r="BL172" s="17" t="s">
        <v>159</v>
      </c>
      <c r="BM172" s="229" t="s">
        <v>216</v>
      </c>
    </row>
    <row r="173" spans="1:47" s="2" customFormat="1" ht="12">
      <c r="A173" s="38"/>
      <c r="B173" s="39"/>
      <c r="C173" s="40"/>
      <c r="D173" s="231" t="s">
        <v>161</v>
      </c>
      <c r="E173" s="40"/>
      <c r="F173" s="232" t="s">
        <v>217</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161</v>
      </c>
      <c r="AU173" s="17" t="s">
        <v>86</v>
      </c>
    </row>
    <row r="174" spans="1:51" s="13" customFormat="1" ht="12">
      <c r="A174" s="13"/>
      <c r="B174" s="236"/>
      <c r="C174" s="237"/>
      <c r="D174" s="231" t="s">
        <v>163</v>
      </c>
      <c r="E174" s="238" t="s">
        <v>1</v>
      </c>
      <c r="F174" s="239" t="s">
        <v>218</v>
      </c>
      <c r="G174" s="237"/>
      <c r="H174" s="240">
        <v>0.241</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163</v>
      </c>
      <c r="AU174" s="246" t="s">
        <v>86</v>
      </c>
      <c r="AV174" s="13" t="s">
        <v>86</v>
      </c>
      <c r="AW174" s="13" t="s">
        <v>32</v>
      </c>
      <c r="AX174" s="13" t="s">
        <v>76</v>
      </c>
      <c r="AY174" s="246" t="s">
        <v>152</v>
      </c>
    </row>
    <row r="175" spans="1:51" s="13" customFormat="1" ht="12">
      <c r="A175" s="13"/>
      <c r="B175" s="236"/>
      <c r="C175" s="237"/>
      <c r="D175" s="231" t="s">
        <v>163</v>
      </c>
      <c r="E175" s="238" t="s">
        <v>1</v>
      </c>
      <c r="F175" s="239" t="s">
        <v>219</v>
      </c>
      <c r="G175" s="237"/>
      <c r="H175" s="240">
        <v>0.251</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163</v>
      </c>
      <c r="AU175" s="246" t="s">
        <v>86</v>
      </c>
      <c r="AV175" s="13" t="s">
        <v>86</v>
      </c>
      <c r="AW175" s="13" t="s">
        <v>32</v>
      </c>
      <c r="AX175" s="13" t="s">
        <v>76</v>
      </c>
      <c r="AY175" s="246" t="s">
        <v>152</v>
      </c>
    </row>
    <row r="176" spans="1:51" s="14" customFormat="1" ht="12">
      <c r="A176" s="14"/>
      <c r="B176" s="247"/>
      <c r="C176" s="248"/>
      <c r="D176" s="231" t="s">
        <v>163</v>
      </c>
      <c r="E176" s="249" t="s">
        <v>1</v>
      </c>
      <c r="F176" s="250" t="s">
        <v>196</v>
      </c>
      <c r="G176" s="248"/>
      <c r="H176" s="251">
        <v>0.492</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163</v>
      </c>
      <c r="AU176" s="257" t="s">
        <v>86</v>
      </c>
      <c r="AV176" s="14" t="s">
        <v>159</v>
      </c>
      <c r="AW176" s="14" t="s">
        <v>32</v>
      </c>
      <c r="AX176" s="14" t="s">
        <v>84</v>
      </c>
      <c r="AY176" s="257" t="s">
        <v>152</v>
      </c>
    </row>
    <row r="177" spans="1:65" s="2" customFormat="1" ht="24.15" customHeight="1">
      <c r="A177" s="38"/>
      <c r="B177" s="39"/>
      <c r="C177" s="218" t="s">
        <v>220</v>
      </c>
      <c r="D177" s="218" t="s">
        <v>154</v>
      </c>
      <c r="E177" s="219" t="s">
        <v>221</v>
      </c>
      <c r="F177" s="220" t="s">
        <v>222</v>
      </c>
      <c r="G177" s="221" t="s">
        <v>167</v>
      </c>
      <c r="H177" s="222">
        <v>1.05</v>
      </c>
      <c r="I177" s="223"/>
      <c r="J177" s="224">
        <f>ROUND(I177*H177,2)</f>
        <v>0</v>
      </c>
      <c r="K177" s="220" t="s">
        <v>158</v>
      </c>
      <c r="L177" s="44"/>
      <c r="M177" s="225" t="s">
        <v>1</v>
      </c>
      <c r="N177" s="226" t="s">
        <v>41</v>
      </c>
      <c r="O177" s="91"/>
      <c r="P177" s="227">
        <f>O177*H177</f>
        <v>0</v>
      </c>
      <c r="Q177" s="227">
        <v>0.04234</v>
      </c>
      <c r="R177" s="227">
        <f>Q177*H177</f>
        <v>0.044457</v>
      </c>
      <c r="S177" s="227">
        <v>0</v>
      </c>
      <c r="T177" s="228">
        <f>S177*H177</f>
        <v>0</v>
      </c>
      <c r="U177" s="38"/>
      <c r="V177" s="38"/>
      <c r="W177" s="38"/>
      <c r="X177" s="38"/>
      <c r="Y177" s="38"/>
      <c r="Z177" s="38"/>
      <c r="AA177" s="38"/>
      <c r="AB177" s="38"/>
      <c r="AC177" s="38"/>
      <c r="AD177" s="38"/>
      <c r="AE177" s="38"/>
      <c r="AR177" s="229" t="s">
        <v>159</v>
      </c>
      <c r="AT177" s="229" t="s">
        <v>154</v>
      </c>
      <c r="AU177" s="229" t="s">
        <v>86</v>
      </c>
      <c r="AY177" s="17" t="s">
        <v>152</v>
      </c>
      <c r="BE177" s="230">
        <f>IF(N177="základní",J177,0)</f>
        <v>0</v>
      </c>
      <c r="BF177" s="230">
        <f>IF(N177="snížená",J177,0)</f>
        <v>0</v>
      </c>
      <c r="BG177" s="230">
        <f>IF(N177="zákl. přenesená",J177,0)</f>
        <v>0</v>
      </c>
      <c r="BH177" s="230">
        <f>IF(N177="sníž. přenesená",J177,0)</f>
        <v>0</v>
      </c>
      <c r="BI177" s="230">
        <f>IF(N177="nulová",J177,0)</f>
        <v>0</v>
      </c>
      <c r="BJ177" s="17" t="s">
        <v>84</v>
      </c>
      <c r="BK177" s="230">
        <f>ROUND(I177*H177,2)</f>
        <v>0</v>
      </c>
      <c r="BL177" s="17" t="s">
        <v>159</v>
      </c>
      <c r="BM177" s="229" t="s">
        <v>223</v>
      </c>
    </row>
    <row r="178" spans="1:47" s="2" customFormat="1" ht="12">
      <c r="A178" s="38"/>
      <c r="B178" s="39"/>
      <c r="C178" s="40"/>
      <c r="D178" s="231" t="s">
        <v>161</v>
      </c>
      <c r="E178" s="40"/>
      <c r="F178" s="232" t="s">
        <v>224</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161</v>
      </c>
      <c r="AU178" s="17" t="s">
        <v>86</v>
      </c>
    </row>
    <row r="179" spans="1:51" s="13" customFormat="1" ht="12">
      <c r="A179" s="13"/>
      <c r="B179" s="236"/>
      <c r="C179" s="237"/>
      <c r="D179" s="231" t="s">
        <v>163</v>
      </c>
      <c r="E179" s="238" t="s">
        <v>1</v>
      </c>
      <c r="F179" s="239" t="s">
        <v>225</v>
      </c>
      <c r="G179" s="237"/>
      <c r="H179" s="240">
        <v>1.05</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163</v>
      </c>
      <c r="AU179" s="246" t="s">
        <v>86</v>
      </c>
      <c r="AV179" s="13" t="s">
        <v>86</v>
      </c>
      <c r="AW179" s="13" t="s">
        <v>32</v>
      </c>
      <c r="AX179" s="13" t="s">
        <v>84</v>
      </c>
      <c r="AY179" s="246" t="s">
        <v>152</v>
      </c>
    </row>
    <row r="180" spans="1:65" s="2" customFormat="1" ht="24.15" customHeight="1">
      <c r="A180" s="38"/>
      <c r="B180" s="39"/>
      <c r="C180" s="218" t="s">
        <v>226</v>
      </c>
      <c r="D180" s="218" t="s">
        <v>154</v>
      </c>
      <c r="E180" s="219" t="s">
        <v>227</v>
      </c>
      <c r="F180" s="220" t="s">
        <v>228</v>
      </c>
      <c r="G180" s="221" t="s">
        <v>167</v>
      </c>
      <c r="H180" s="222">
        <v>21.641</v>
      </c>
      <c r="I180" s="223"/>
      <c r="J180" s="224">
        <f>ROUND(I180*H180,2)</f>
        <v>0</v>
      </c>
      <c r="K180" s="220" t="s">
        <v>158</v>
      </c>
      <c r="L180" s="44"/>
      <c r="M180" s="225" t="s">
        <v>1</v>
      </c>
      <c r="N180" s="226" t="s">
        <v>41</v>
      </c>
      <c r="O180" s="91"/>
      <c r="P180" s="227">
        <f>O180*H180</f>
        <v>0</v>
      </c>
      <c r="Q180" s="227">
        <v>0.05897</v>
      </c>
      <c r="R180" s="227">
        <f>Q180*H180</f>
        <v>1.2761697699999999</v>
      </c>
      <c r="S180" s="227">
        <v>0</v>
      </c>
      <c r="T180" s="228">
        <f>S180*H180</f>
        <v>0</v>
      </c>
      <c r="U180" s="38"/>
      <c r="V180" s="38"/>
      <c r="W180" s="38"/>
      <c r="X180" s="38"/>
      <c r="Y180" s="38"/>
      <c r="Z180" s="38"/>
      <c r="AA180" s="38"/>
      <c r="AB180" s="38"/>
      <c r="AC180" s="38"/>
      <c r="AD180" s="38"/>
      <c r="AE180" s="38"/>
      <c r="AR180" s="229" t="s">
        <v>159</v>
      </c>
      <c r="AT180" s="229" t="s">
        <v>154</v>
      </c>
      <c r="AU180" s="229" t="s">
        <v>86</v>
      </c>
      <c r="AY180" s="17" t="s">
        <v>152</v>
      </c>
      <c r="BE180" s="230">
        <f>IF(N180="základní",J180,0)</f>
        <v>0</v>
      </c>
      <c r="BF180" s="230">
        <f>IF(N180="snížená",J180,0)</f>
        <v>0</v>
      </c>
      <c r="BG180" s="230">
        <f>IF(N180="zákl. přenesená",J180,0)</f>
        <v>0</v>
      </c>
      <c r="BH180" s="230">
        <f>IF(N180="sníž. přenesená",J180,0)</f>
        <v>0</v>
      </c>
      <c r="BI180" s="230">
        <f>IF(N180="nulová",J180,0)</f>
        <v>0</v>
      </c>
      <c r="BJ180" s="17" t="s">
        <v>84</v>
      </c>
      <c r="BK180" s="230">
        <f>ROUND(I180*H180,2)</f>
        <v>0</v>
      </c>
      <c r="BL180" s="17" t="s">
        <v>159</v>
      </c>
      <c r="BM180" s="229" t="s">
        <v>229</v>
      </c>
    </row>
    <row r="181" spans="1:47" s="2" customFormat="1" ht="12">
      <c r="A181" s="38"/>
      <c r="B181" s="39"/>
      <c r="C181" s="40"/>
      <c r="D181" s="231" t="s">
        <v>161</v>
      </c>
      <c r="E181" s="40"/>
      <c r="F181" s="232" t="s">
        <v>230</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161</v>
      </c>
      <c r="AU181" s="17" t="s">
        <v>86</v>
      </c>
    </row>
    <row r="182" spans="1:51" s="13" customFormat="1" ht="12">
      <c r="A182" s="13"/>
      <c r="B182" s="236"/>
      <c r="C182" s="237"/>
      <c r="D182" s="231" t="s">
        <v>163</v>
      </c>
      <c r="E182" s="238" t="s">
        <v>1</v>
      </c>
      <c r="F182" s="239" t="s">
        <v>231</v>
      </c>
      <c r="G182" s="237"/>
      <c r="H182" s="240">
        <v>10.49</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163</v>
      </c>
      <c r="AU182" s="246" t="s">
        <v>86</v>
      </c>
      <c r="AV182" s="13" t="s">
        <v>86</v>
      </c>
      <c r="AW182" s="13" t="s">
        <v>32</v>
      </c>
      <c r="AX182" s="13" t="s">
        <v>76</v>
      </c>
      <c r="AY182" s="246" t="s">
        <v>152</v>
      </c>
    </row>
    <row r="183" spans="1:51" s="13" customFormat="1" ht="12">
      <c r="A183" s="13"/>
      <c r="B183" s="236"/>
      <c r="C183" s="237"/>
      <c r="D183" s="231" t="s">
        <v>163</v>
      </c>
      <c r="E183" s="238" t="s">
        <v>1</v>
      </c>
      <c r="F183" s="239" t="s">
        <v>232</v>
      </c>
      <c r="G183" s="237"/>
      <c r="H183" s="240">
        <v>7.14</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163</v>
      </c>
      <c r="AU183" s="246" t="s">
        <v>86</v>
      </c>
      <c r="AV183" s="13" t="s">
        <v>86</v>
      </c>
      <c r="AW183" s="13" t="s">
        <v>32</v>
      </c>
      <c r="AX183" s="13" t="s">
        <v>76</v>
      </c>
      <c r="AY183" s="246" t="s">
        <v>152</v>
      </c>
    </row>
    <row r="184" spans="1:51" s="13" customFormat="1" ht="12">
      <c r="A184" s="13"/>
      <c r="B184" s="236"/>
      <c r="C184" s="237"/>
      <c r="D184" s="231" t="s">
        <v>163</v>
      </c>
      <c r="E184" s="238" t="s">
        <v>1</v>
      </c>
      <c r="F184" s="239" t="s">
        <v>233</v>
      </c>
      <c r="G184" s="237"/>
      <c r="H184" s="240">
        <v>1.932</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163</v>
      </c>
      <c r="AU184" s="246" t="s">
        <v>86</v>
      </c>
      <c r="AV184" s="13" t="s">
        <v>86</v>
      </c>
      <c r="AW184" s="13" t="s">
        <v>32</v>
      </c>
      <c r="AX184" s="13" t="s">
        <v>76</v>
      </c>
      <c r="AY184" s="246" t="s">
        <v>152</v>
      </c>
    </row>
    <row r="185" spans="1:51" s="13" customFormat="1" ht="12">
      <c r="A185" s="13"/>
      <c r="B185" s="236"/>
      <c r="C185" s="237"/>
      <c r="D185" s="231" t="s">
        <v>163</v>
      </c>
      <c r="E185" s="238" t="s">
        <v>1</v>
      </c>
      <c r="F185" s="239" t="s">
        <v>234</v>
      </c>
      <c r="G185" s="237"/>
      <c r="H185" s="240">
        <v>0.479</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163</v>
      </c>
      <c r="AU185" s="246" t="s">
        <v>86</v>
      </c>
      <c r="AV185" s="13" t="s">
        <v>86</v>
      </c>
      <c r="AW185" s="13" t="s">
        <v>32</v>
      </c>
      <c r="AX185" s="13" t="s">
        <v>76</v>
      </c>
      <c r="AY185" s="246" t="s">
        <v>152</v>
      </c>
    </row>
    <row r="186" spans="1:51" s="13" customFormat="1" ht="12">
      <c r="A186" s="13"/>
      <c r="B186" s="236"/>
      <c r="C186" s="237"/>
      <c r="D186" s="231" t="s">
        <v>163</v>
      </c>
      <c r="E186" s="238" t="s">
        <v>1</v>
      </c>
      <c r="F186" s="239" t="s">
        <v>235</v>
      </c>
      <c r="G186" s="237"/>
      <c r="H186" s="240">
        <v>1.6</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163</v>
      </c>
      <c r="AU186" s="246" t="s">
        <v>86</v>
      </c>
      <c r="AV186" s="13" t="s">
        <v>86</v>
      </c>
      <c r="AW186" s="13" t="s">
        <v>32</v>
      </c>
      <c r="AX186" s="13" t="s">
        <v>76</v>
      </c>
      <c r="AY186" s="246" t="s">
        <v>152</v>
      </c>
    </row>
    <row r="187" spans="1:51" s="14" customFormat="1" ht="12">
      <c r="A187" s="14"/>
      <c r="B187" s="247"/>
      <c r="C187" s="248"/>
      <c r="D187" s="231" t="s">
        <v>163</v>
      </c>
      <c r="E187" s="249" t="s">
        <v>1</v>
      </c>
      <c r="F187" s="250" t="s">
        <v>196</v>
      </c>
      <c r="G187" s="248"/>
      <c r="H187" s="251">
        <v>21.641</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163</v>
      </c>
      <c r="AU187" s="257" t="s">
        <v>86</v>
      </c>
      <c r="AV187" s="14" t="s">
        <v>159</v>
      </c>
      <c r="AW187" s="14" t="s">
        <v>32</v>
      </c>
      <c r="AX187" s="14" t="s">
        <v>84</v>
      </c>
      <c r="AY187" s="257" t="s">
        <v>152</v>
      </c>
    </row>
    <row r="188" spans="1:63" s="12" customFormat="1" ht="22.8" customHeight="1">
      <c r="A188" s="12"/>
      <c r="B188" s="202"/>
      <c r="C188" s="203"/>
      <c r="D188" s="204" t="s">
        <v>75</v>
      </c>
      <c r="E188" s="216" t="s">
        <v>189</v>
      </c>
      <c r="F188" s="216" t="s">
        <v>236</v>
      </c>
      <c r="G188" s="203"/>
      <c r="H188" s="203"/>
      <c r="I188" s="206"/>
      <c r="J188" s="217">
        <f>BK188</f>
        <v>0</v>
      </c>
      <c r="K188" s="203"/>
      <c r="L188" s="208"/>
      <c r="M188" s="209"/>
      <c r="N188" s="210"/>
      <c r="O188" s="210"/>
      <c r="P188" s="211">
        <f>SUM(P189:P243)</f>
        <v>0</v>
      </c>
      <c r="Q188" s="210"/>
      <c r="R188" s="211">
        <f>SUM(R189:R243)</f>
        <v>11.628459659999997</v>
      </c>
      <c r="S188" s="210"/>
      <c r="T188" s="212">
        <f>SUM(T189:T243)</f>
        <v>0</v>
      </c>
      <c r="U188" s="12"/>
      <c r="V188" s="12"/>
      <c r="W188" s="12"/>
      <c r="X188" s="12"/>
      <c r="Y188" s="12"/>
      <c r="Z188" s="12"/>
      <c r="AA188" s="12"/>
      <c r="AB188" s="12"/>
      <c r="AC188" s="12"/>
      <c r="AD188" s="12"/>
      <c r="AE188" s="12"/>
      <c r="AR188" s="213" t="s">
        <v>84</v>
      </c>
      <c r="AT188" s="214" t="s">
        <v>75</v>
      </c>
      <c r="AU188" s="214" t="s">
        <v>84</v>
      </c>
      <c r="AY188" s="213" t="s">
        <v>152</v>
      </c>
      <c r="BK188" s="215">
        <f>SUM(BK189:BK243)</f>
        <v>0</v>
      </c>
    </row>
    <row r="189" spans="1:65" s="2" customFormat="1" ht="16.5" customHeight="1">
      <c r="A189" s="38"/>
      <c r="B189" s="39"/>
      <c r="C189" s="218" t="s">
        <v>237</v>
      </c>
      <c r="D189" s="218" t="s">
        <v>154</v>
      </c>
      <c r="E189" s="219" t="s">
        <v>238</v>
      </c>
      <c r="F189" s="220" t="s">
        <v>239</v>
      </c>
      <c r="G189" s="221" t="s">
        <v>167</v>
      </c>
      <c r="H189" s="222">
        <v>4.5</v>
      </c>
      <c r="I189" s="223"/>
      <c r="J189" s="224">
        <f>ROUND(I189*H189,2)</f>
        <v>0</v>
      </c>
      <c r="K189" s="220" t="s">
        <v>158</v>
      </c>
      <c r="L189" s="44"/>
      <c r="M189" s="225" t="s">
        <v>1</v>
      </c>
      <c r="N189" s="226" t="s">
        <v>41</v>
      </c>
      <c r="O189" s="91"/>
      <c r="P189" s="227">
        <f>O189*H189</f>
        <v>0</v>
      </c>
      <c r="Q189" s="227">
        <v>0.00064</v>
      </c>
      <c r="R189" s="227">
        <f>Q189*H189</f>
        <v>0.00288</v>
      </c>
      <c r="S189" s="227">
        <v>0</v>
      </c>
      <c r="T189" s="228">
        <f>S189*H189</f>
        <v>0</v>
      </c>
      <c r="U189" s="38"/>
      <c r="V189" s="38"/>
      <c r="W189" s="38"/>
      <c r="X189" s="38"/>
      <c r="Y189" s="38"/>
      <c r="Z189" s="38"/>
      <c r="AA189" s="38"/>
      <c r="AB189" s="38"/>
      <c r="AC189" s="38"/>
      <c r="AD189" s="38"/>
      <c r="AE189" s="38"/>
      <c r="AR189" s="229" t="s">
        <v>159</v>
      </c>
      <c r="AT189" s="229" t="s">
        <v>154</v>
      </c>
      <c r="AU189" s="229" t="s">
        <v>86</v>
      </c>
      <c r="AY189" s="17" t="s">
        <v>152</v>
      </c>
      <c r="BE189" s="230">
        <f>IF(N189="základní",J189,0)</f>
        <v>0</v>
      </c>
      <c r="BF189" s="230">
        <f>IF(N189="snížená",J189,0)</f>
        <v>0</v>
      </c>
      <c r="BG189" s="230">
        <f>IF(N189="zákl. přenesená",J189,0)</f>
        <v>0</v>
      </c>
      <c r="BH189" s="230">
        <f>IF(N189="sníž. přenesená",J189,0)</f>
        <v>0</v>
      </c>
      <c r="BI189" s="230">
        <f>IF(N189="nulová",J189,0)</f>
        <v>0</v>
      </c>
      <c r="BJ189" s="17" t="s">
        <v>84</v>
      </c>
      <c r="BK189" s="230">
        <f>ROUND(I189*H189,2)</f>
        <v>0</v>
      </c>
      <c r="BL189" s="17" t="s">
        <v>159</v>
      </c>
      <c r="BM189" s="229" t="s">
        <v>240</v>
      </c>
    </row>
    <row r="190" spans="1:47" s="2" customFormat="1" ht="12">
      <c r="A190" s="38"/>
      <c r="B190" s="39"/>
      <c r="C190" s="40"/>
      <c r="D190" s="231" t="s">
        <v>161</v>
      </c>
      <c r="E190" s="40"/>
      <c r="F190" s="232" t="s">
        <v>241</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161</v>
      </c>
      <c r="AU190" s="17" t="s">
        <v>86</v>
      </c>
    </row>
    <row r="191" spans="1:51" s="13" customFormat="1" ht="12">
      <c r="A191" s="13"/>
      <c r="B191" s="236"/>
      <c r="C191" s="237"/>
      <c r="D191" s="231" t="s">
        <v>163</v>
      </c>
      <c r="E191" s="238" t="s">
        <v>1</v>
      </c>
      <c r="F191" s="239" t="s">
        <v>242</v>
      </c>
      <c r="G191" s="237"/>
      <c r="H191" s="240">
        <v>4.5</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163</v>
      </c>
      <c r="AU191" s="246" t="s">
        <v>86</v>
      </c>
      <c r="AV191" s="13" t="s">
        <v>86</v>
      </c>
      <c r="AW191" s="13" t="s">
        <v>32</v>
      </c>
      <c r="AX191" s="13" t="s">
        <v>84</v>
      </c>
      <c r="AY191" s="246" t="s">
        <v>152</v>
      </c>
    </row>
    <row r="192" spans="1:65" s="2" customFormat="1" ht="24.15" customHeight="1">
      <c r="A192" s="38"/>
      <c r="B192" s="39"/>
      <c r="C192" s="218" t="s">
        <v>243</v>
      </c>
      <c r="D192" s="218" t="s">
        <v>154</v>
      </c>
      <c r="E192" s="219" t="s">
        <v>244</v>
      </c>
      <c r="F192" s="220" t="s">
        <v>245</v>
      </c>
      <c r="G192" s="221" t="s">
        <v>167</v>
      </c>
      <c r="H192" s="222">
        <v>62.02</v>
      </c>
      <c r="I192" s="223"/>
      <c r="J192" s="224">
        <f>ROUND(I192*H192,2)</f>
        <v>0</v>
      </c>
      <c r="K192" s="220" t="s">
        <v>158</v>
      </c>
      <c r="L192" s="44"/>
      <c r="M192" s="225" t="s">
        <v>1</v>
      </c>
      <c r="N192" s="226" t="s">
        <v>41</v>
      </c>
      <c r="O192" s="91"/>
      <c r="P192" s="227">
        <f>O192*H192</f>
        <v>0</v>
      </c>
      <c r="Q192" s="227">
        <v>0.0154</v>
      </c>
      <c r="R192" s="227">
        <f>Q192*H192</f>
        <v>0.9551080000000001</v>
      </c>
      <c r="S192" s="227">
        <v>0</v>
      </c>
      <c r="T192" s="228">
        <f>S192*H192</f>
        <v>0</v>
      </c>
      <c r="U192" s="38"/>
      <c r="V192" s="38"/>
      <c r="W192" s="38"/>
      <c r="X192" s="38"/>
      <c r="Y192" s="38"/>
      <c r="Z192" s="38"/>
      <c r="AA192" s="38"/>
      <c r="AB192" s="38"/>
      <c r="AC192" s="38"/>
      <c r="AD192" s="38"/>
      <c r="AE192" s="38"/>
      <c r="AR192" s="229" t="s">
        <v>159</v>
      </c>
      <c r="AT192" s="229" t="s">
        <v>154</v>
      </c>
      <c r="AU192" s="229" t="s">
        <v>86</v>
      </c>
      <c r="AY192" s="17" t="s">
        <v>152</v>
      </c>
      <c r="BE192" s="230">
        <f>IF(N192="základní",J192,0)</f>
        <v>0</v>
      </c>
      <c r="BF192" s="230">
        <f>IF(N192="snížená",J192,0)</f>
        <v>0</v>
      </c>
      <c r="BG192" s="230">
        <f>IF(N192="zákl. přenesená",J192,0)</f>
        <v>0</v>
      </c>
      <c r="BH192" s="230">
        <f>IF(N192="sníž. přenesená",J192,0)</f>
        <v>0</v>
      </c>
      <c r="BI192" s="230">
        <f>IF(N192="nulová",J192,0)</f>
        <v>0</v>
      </c>
      <c r="BJ192" s="17" t="s">
        <v>84</v>
      </c>
      <c r="BK192" s="230">
        <f>ROUND(I192*H192,2)</f>
        <v>0</v>
      </c>
      <c r="BL192" s="17" t="s">
        <v>159</v>
      </c>
      <c r="BM192" s="229" t="s">
        <v>246</v>
      </c>
    </row>
    <row r="193" spans="1:47" s="2" customFormat="1" ht="12">
      <c r="A193" s="38"/>
      <c r="B193" s="39"/>
      <c r="C193" s="40"/>
      <c r="D193" s="231" t="s">
        <v>161</v>
      </c>
      <c r="E193" s="40"/>
      <c r="F193" s="232" t="s">
        <v>247</v>
      </c>
      <c r="G193" s="40"/>
      <c r="H193" s="40"/>
      <c r="I193" s="233"/>
      <c r="J193" s="40"/>
      <c r="K193" s="40"/>
      <c r="L193" s="44"/>
      <c r="M193" s="234"/>
      <c r="N193" s="235"/>
      <c r="O193" s="91"/>
      <c r="P193" s="91"/>
      <c r="Q193" s="91"/>
      <c r="R193" s="91"/>
      <c r="S193" s="91"/>
      <c r="T193" s="92"/>
      <c r="U193" s="38"/>
      <c r="V193" s="38"/>
      <c r="W193" s="38"/>
      <c r="X193" s="38"/>
      <c r="Y193" s="38"/>
      <c r="Z193" s="38"/>
      <c r="AA193" s="38"/>
      <c r="AB193" s="38"/>
      <c r="AC193" s="38"/>
      <c r="AD193" s="38"/>
      <c r="AE193" s="38"/>
      <c r="AT193" s="17" t="s">
        <v>161</v>
      </c>
      <c r="AU193" s="17" t="s">
        <v>86</v>
      </c>
    </row>
    <row r="194" spans="1:47" s="2" customFormat="1" ht="12">
      <c r="A194" s="38"/>
      <c r="B194" s="39"/>
      <c r="C194" s="40"/>
      <c r="D194" s="231" t="s">
        <v>248</v>
      </c>
      <c r="E194" s="40"/>
      <c r="F194" s="258" t="s">
        <v>249</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248</v>
      </c>
      <c r="AU194" s="17" t="s">
        <v>86</v>
      </c>
    </row>
    <row r="195" spans="1:65" s="2" customFormat="1" ht="24.15" customHeight="1">
      <c r="A195" s="38"/>
      <c r="B195" s="39"/>
      <c r="C195" s="218" t="s">
        <v>250</v>
      </c>
      <c r="D195" s="218" t="s">
        <v>154</v>
      </c>
      <c r="E195" s="219" t="s">
        <v>251</v>
      </c>
      <c r="F195" s="220" t="s">
        <v>252</v>
      </c>
      <c r="G195" s="221" t="s">
        <v>167</v>
      </c>
      <c r="H195" s="222">
        <v>44.332</v>
      </c>
      <c r="I195" s="223"/>
      <c r="J195" s="224">
        <f>ROUND(I195*H195,2)</f>
        <v>0</v>
      </c>
      <c r="K195" s="220" t="s">
        <v>158</v>
      </c>
      <c r="L195" s="44"/>
      <c r="M195" s="225" t="s">
        <v>1</v>
      </c>
      <c r="N195" s="226" t="s">
        <v>41</v>
      </c>
      <c r="O195" s="91"/>
      <c r="P195" s="227">
        <f>O195*H195</f>
        <v>0</v>
      </c>
      <c r="Q195" s="227">
        <v>0.01838</v>
      </c>
      <c r="R195" s="227">
        <f>Q195*H195</f>
        <v>0.8148221600000001</v>
      </c>
      <c r="S195" s="227">
        <v>0</v>
      </c>
      <c r="T195" s="228">
        <f>S195*H195</f>
        <v>0</v>
      </c>
      <c r="U195" s="38"/>
      <c r="V195" s="38"/>
      <c r="W195" s="38"/>
      <c r="X195" s="38"/>
      <c r="Y195" s="38"/>
      <c r="Z195" s="38"/>
      <c r="AA195" s="38"/>
      <c r="AB195" s="38"/>
      <c r="AC195" s="38"/>
      <c r="AD195" s="38"/>
      <c r="AE195" s="38"/>
      <c r="AR195" s="229" t="s">
        <v>159</v>
      </c>
      <c r="AT195" s="229" t="s">
        <v>154</v>
      </c>
      <c r="AU195" s="229" t="s">
        <v>86</v>
      </c>
      <c r="AY195" s="17" t="s">
        <v>152</v>
      </c>
      <c r="BE195" s="230">
        <f>IF(N195="základní",J195,0)</f>
        <v>0</v>
      </c>
      <c r="BF195" s="230">
        <f>IF(N195="snížená",J195,0)</f>
        <v>0</v>
      </c>
      <c r="BG195" s="230">
        <f>IF(N195="zákl. přenesená",J195,0)</f>
        <v>0</v>
      </c>
      <c r="BH195" s="230">
        <f>IF(N195="sníž. přenesená",J195,0)</f>
        <v>0</v>
      </c>
      <c r="BI195" s="230">
        <f>IF(N195="nulová",J195,0)</f>
        <v>0</v>
      </c>
      <c r="BJ195" s="17" t="s">
        <v>84</v>
      </c>
      <c r="BK195" s="230">
        <f>ROUND(I195*H195,2)</f>
        <v>0</v>
      </c>
      <c r="BL195" s="17" t="s">
        <v>159</v>
      </c>
      <c r="BM195" s="229" t="s">
        <v>253</v>
      </c>
    </row>
    <row r="196" spans="1:47" s="2" customFormat="1" ht="12">
      <c r="A196" s="38"/>
      <c r="B196" s="39"/>
      <c r="C196" s="40"/>
      <c r="D196" s="231" t="s">
        <v>161</v>
      </c>
      <c r="E196" s="40"/>
      <c r="F196" s="232" t="s">
        <v>254</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161</v>
      </c>
      <c r="AU196" s="17" t="s">
        <v>86</v>
      </c>
    </row>
    <row r="197" spans="1:51" s="13" customFormat="1" ht="12">
      <c r="A197" s="13"/>
      <c r="B197" s="236"/>
      <c r="C197" s="237"/>
      <c r="D197" s="231" t="s">
        <v>163</v>
      </c>
      <c r="E197" s="238" t="s">
        <v>1</v>
      </c>
      <c r="F197" s="239" t="s">
        <v>255</v>
      </c>
      <c r="G197" s="237"/>
      <c r="H197" s="240">
        <v>44.332</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163</v>
      </c>
      <c r="AU197" s="246" t="s">
        <v>86</v>
      </c>
      <c r="AV197" s="13" t="s">
        <v>86</v>
      </c>
      <c r="AW197" s="13" t="s">
        <v>32</v>
      </c>
      <c r="AX197" s="13" t="s">
        <v>84</v>
      </c>
      <c r="AY197" s="246" t="s">
        <v>152</v>
      </c>
    </row>
    <row r="198" spans="1:65" s="2" customFormat="1" ht="33" customHeight="1">
      <c r="A198" s="38"/>
      <c r="B198" s="39"/>
      <c r="C198" s="218" t="s">
        <v>8</v>
      </c>
      <c r="D198" s="218" t="s">
        <v>154</v>
      </c>
      <c r="E198" s="219" t="s">
        <v>256</v>
      </c>
      <c r="F198" s="220" t="s">
        <v>257</v>
      </c>
      <c r="G198" s="221" t="s">
        <v>167</v>
      </c>
      <c r="H198" s="222">
        <v>571.035</v>
      </c>
      <c r="I198" s="223"/>
      <c r="J198" s="224">
        <f>ROUND(I198*H198,2)</f>
        <v>0</v>
      </c>
      <c r="K198" s="220" t="s">
        <v>158</v>
      </c>
      <c r="L198" s="44"/>
      <c r="M198" s="225" t="s">
        <v>1</v>
      </c>
      <c r="N198" s="226" t="s">
        <v>41</v>
      </c>
      <c r="O198" s="91"/>
      <c r="P198" s="227">
        <f>O198*H198</f>
        <v>0</v>
      </c>
      <c r="Q198" s="227">
        <v>0.0093</v>
      </c>
      <c r="R198" s="227">
        <f>Q198*H198</f>
        <v>5.3106254999999996</v>
      </c>
      <c r="S198" s="227">
        <v>0</v>
      </c>
      <c r="T198" s="228">
        <f>S198*H198</f>
        <v>0</v>
      </c>
      <c r="U198" s="38"/>
      <c r="V198" s="38"/>
      <c r="W198" s="38"/>
      <c r="X198" s="38"/>
      <c r="Y198" s="38"/>
      <c r="Z198" s="38"/>
      <c r="AA198" s="38"/>
      <c r="AB198" s="38"/>
      <c r="AC198" s="38"/>
      <c r="AD198" s="38"/>
      <c r="AE198" s="38"/>
      <c r="AR198" s="229" t="s">
        <v>159</v>
      </c>
      <c r="AT198" s="229" t="s">
        <v>154</v>
      </c>
      <c r="AU198" s="229" t="s">
        <v>86</v>
      </c>
      <c r="AY198" s="17" t="s">
        <v>152</v>
      </c>
      <c r="BE198" s="230">
        <f>IF(N198="základní",J198,0)</f>
        <v>0</v>
      </c>
      <c r="BF198" s="230">
        <f>IF(N198="snížená",J198,0)</f>
        <v>0</v>
      </c>
      <c r="BG198" s="230">
        <f>IF(N198="zákl. přenesená",J198,0)</f>
        <v>0</v>
      </c>
      <c r="BH198" s="230">
        <f>IF(N198="sníž. přenesená",J198,0)</f>
        <v>0</v>
      </c>
      <c r="BI198" s="230">
        <f>IF(N198="nulová",J198,0)</f>
        <v>0</v>
      </c>
      <c r="BJ198" s="17" t="s">
        <v>84</v>
      </c>
      <c r="BK198" s="230">
        <f>ROUND(I198*H198,2)</f>
        <v>0</v>
      </c>
      <c r="BL198" s="17" t="s">
        <v>159</v>
      </c>
      <c r="BM198" s="229" t="s">
        <v>258</v>
      </c>
    </row>
    <row r="199" spans="1:47" s="2" customFormat="1" ht="12">
      <c r="A199" s="38"/>
      <c r="B199" s="39"/>
      <c r="C199" s="40"/>
      <c r="D199" s="231" t="s">
        <v>161</v>
      </c>
      <c r="E199" s="40"/>
      <c r="F199" s="232" t="s">
        <v>259</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161</v>
      </c>
      <c r="AU199" s="17" t="s">
        <v>86</v>
      </c>
    </row>
    <row r="200" spans="1:51" s="13" customFormat="1" ht="12">
      <c r="A200" s="13"/>
      <c r="B200" s="236"/>
      <c r="C200" s="237"/>
      <c r="D200" s="231" t="s">
        <v>163</v>
      </c>
      <c r="E200" s="238" t="s">
        <v>1</v>
      </c>
      <c r="F200" s="239" t="s">
        <v>260</v>
      </c>
      <c r="G200" s="237"/>
      <c r="H200" s="240">
        <v>67.84</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163</v>
      </c>
      <c r="AU200" s="246" t="s">
        <v>86</v>
      </c>
      <c r="AV200" s="13" t="s">
        <v>86</v>
      </c>
      <c r="AW200" s="13" t="s">
        <v>32</v>
      </c>
      <c r="AX200" s="13" t="s">
        <v>76</v>
      </c>
      <c r="AY200" s="246" t="s">
        <v>152</v>
      </c>
    </row>
    <row r="201" spans="1:51" s="13" customFormat="1" ht="12">
      <c r="A201" s="13"/>
      <c r="B201" s="236"/>
      <c r="C201" s="237"/>
      <c r="D201" s="231" t="s">
        <v>163</v>
      </c>
      <c r="E201" s="238" t="s">
        <v>1</v>
      </c>
      <c r="F201" s="239" t="s">
        <v>261</v>
      </c>
      <c r="G201" s="237"/>
      <c r="H201" s="240">
        <v>22.845</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163</v>
      </c>
      <c r="AU201" s="246" t="s">
        <v>86</v>
      </c>
      <c r="AV201" s="13" t="s">
        <v>86</v>
      </c>
      <c r="AW201" s="13" t="s">
        <v>32</v>
      </c>
      <c r="AX201" s="13" t="s">
        <v>76</v>
      </c>
      <c r="AY201" s="246" t="s">
        <v>152</v>
      </c>
    </row>
    <row r="202" spans="1:51" s="13" customFormat="1" ht="12">
      <c r="A202" s="13"/>
      <c r="B202" s="236"/>
      <c r="C202" s="237"/>
      <c r="D202" s="231" t="s">
        <v>163</v>
      </c>
      <c r="E202" s="238" t="s">
        <v>1</v>
      </c>
      <c r="F202" s="239" t="s">
        <v>262</v>
      </c>
      <c r="G202" s="237"/>
      <c r="H202" s="240">
        <v>18.1</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163</v>
      </c>
      <c r="AU202" s="246" t="s">
        <v>86</v>
      </c>
      <c r="AV202" s="13" t="s">
        <v>86</v>
      </c>
      <c r="AW202" s="13" t="s">
        <v>32</v>
      </c>
      <c r="AX202" s="13" t="s">
        <v>76</v>
      </c>
      <c r="AY202" s="246" t="s">
        <v>152</v>
      </c>
    </row>
    <row r="203" spans="1:51" s="13" customFormat="1" ht="12">
      <c r="A203" s="13"/>
      <c r="B203" s="236"/>
      <c r="C203" s="237"/>
      <c r="D203" s="231" t="s">
        <v>163</v>
      </c>
      <c r="E203" s="238" t="s">
        <v>1</v>
      </c>
      <c r="F203" s="239" t="s">
        <v>263</v>
      </c>
      <c r="G203" s="237"/>
      <c r="H203" s="240">
        <v>32.01</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163</v>
      </c>
      <c r="AU203" s="246" t="s">
        <v>86</v>
      </c>
      <c r="AV203" s="13" t="s">
        <v>86</v>
      </c>
      <c r="AW203" s="13" t="s">
        <v>32</v>
      </c>
      <c r="AX203" s="13" t="s">
        <v>76</v>
      </c>
      <c r="AY203" s="246" t="s">
        <v>152</v>
      </c>
    </row>
    <row r="204" spans="1:51" s="13" customFormat="1" ht="12">
      <c r="A204" s="13"/>
      <c r="B204" s="236"/>
      <c r="C204" s="237"/>
      <c r="D204" s="231" t="s">
        <v>163</v>
      </c>
      <c r="E204" s="238" t="s">
        <v>1</v>
      </c>
      <c r="F204" s="239" t="s">
        <v>264</v>
      </c>
      <c r="G204" s="237"/>
      <c r="H204" s="240">
        <v>4.127</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163</v>
      </c>
      <c r="AU204" s="246" t="s">
        <v>86</v>
      </c>
      <c r="AV204" s="13" t="s">
        <v>86</v>
      </c>
      <c r="AW204" s="13" t="s">
        <v>32</v>
      </c>
      <c r="AX204" s="13" t="s">
        <v>76</v>
      </c>
      <c r="AY204" s="246" t="s">
        <v>152</v>
      </c>
    </row>
    <row r="205" spans="1:51" s="13" customFormat="1" ht="12">
      <c r="A205" s="13"/>
      <c r="B205" s="236"/>
      <c r="C205" s="237"/>
      <c r="D205" s="231" t="s">
        <v>163</v>
      </c>
      <c r="E205" s="238" t="s">
        <v>1</v>
      </c>
      <c r="F205" s="239" t="s">
        <v>265</v>
      </c>
      <c r="G205" s="237"/>
      <c r="H205" s="240">
        <v>8.851</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163</v>
      </c>
      <c r="AU205" s="246" t="s">
        <v>86</v>
      </c>
      <c r="AV205" s="13" t="s">
        <v>86</v>
      </c>
      <c r="AW205" s="13" t="s">
        <v>32</v>
      </c>
      <c r="AX205" s="13" t="s">
        <v>76</v>
      </c>
      <c r="AY205" s="246" t="s">
        <v>152</v>
      </c>
    </row>
    <row r="206" spans="1:51" s="13" customFormat="1" ht="12">
      <c r="A206" s="13"/>
      <c r="B206" s="236"/>
      <c r="C206" s="237"/>
      <c r="D206" s="231" t="s">
        <v>163</v>
      </c>
      <c r="E206" s="238" t="s">
        <v>1</v>
      </c>
      <c r="F206" s="239" t="s">
        <v>266</v>
      </c>
      <c r="G206" s="237"/>
      <c r="H206" s="240">
        <v>15.464</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163</v>
      </c>
      <c r="AU206" s="246" t="s">
        <v>86</v>
      </c>
      <c r="AV206" s="13" t="s">
        <v>86</v>
      </c>
      <c r="AW206" s="13" t="s">
        <v>32</v>
      </c>
      <c r="AX206" s="13" t="s">
        <v>76</v>
      </c>
      <c r="AY206" s="246" t="s">
        <v>152</v>
      </c>
    </row>
    <row r="207" spans="1:51" s="13" customFormat="1" ht="12">
      <c r="A207" s="13"/>
      <c r="B207" s="236"/>
      <c r="C207" s="237"/>
      <c r="D207" s="231" t="s">
        <v>163</v>
      </c>
      <c r="E207" s="238" t="s">
        <v>1</v>
      </c>
      <c r="F207" s="239" t="s">
        <v>267</v>
      </c>
      <c r="G207" s="237"/>
      <c r="H207" s="240">
        <v>11.852</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163</v>
      </c>
      <c r="AU207" s="246" t="s">
        <v>86</v>
      </c>
      <c r="AV207" s="13" t="s">
        <v>86</v>
      </c>
      <c r="AW207" s="13" t="s">
        <v>32</v>
      </c>
      <c r="AX207" s="13" t="s">
        <v>76</v>
      </c>
      <c r="AY207" s="246" t="s">
        <v>152</v>
      </c>
    </row>
    <row r="208" spans="1:51" s="13" customFormat="1" ht="12">
      <c r="A208" s="13"/>
      <c r="B208" s="236"/>
      <c r="C208" s="237"/>
      <c r="D208" s="231" t="s">
        <v>163</v>
      </c>
      <c r="E208" s="238" t="s">
        <v>1</v>
      </c>
      <c r="F208" s="239" t="s">
        <v>268</v>
      </c>
      <c r="G208" s="237"/>
      <c r="H208" s="240">
        <v>35.62</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163</v>
      </c>
      <c r="AU208" s="246" t="s">
        <v>86</v>
      </c>
      <c r="AV208" s="13" t="s">
        <v>86</v>
      </c>
      <c r="AW208" s="13" t="s">
        <v>32</v>
      </c>
      <c r="AX208" s="13" t="s">
        <v>76</v>
      </c>
      <c r="AY208" s="246" t="s">
        <v>152</v>
      </c>
    </row>
    <row r="209" spans="1:51" s="13" customFormat="1" ht="12">
      <c r="A209" s="13"/>
      <c r="B209" s="236"/>
      <c r="C209" s="237"/>
      <c r="D209" s="231" t="s">
        <v>163</v>
      </c>
      <c r="E209" s="238" t="s">
        <v>1</v>
      </c>
      <c r="F209" s="239" t="s">
        <v>269</v>
      </c>
      <c r="G209" s="237"/>
      <c r="H209" s="240">
        <v>27.672</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163</v>
      </c>
      <c r="AU209" s="246" t="s">
        <v>86</v>
      </c>
      <c r="AV209" s="13" t="s">
        <v>86</v>
      </c>
      <c r="AW209" s="13" t="s">
        <v>32</v>
      </c>
      <c r="AX209" s="13" t="s">
        <v>76</v>
      </c>
      <c r="AY209" s="246" t="s">
        <v>152</v>
      </c>
    </row>
    <row r="210" spans="1:51" s="13" customFormat="1" ht="12">
      <c r="A210" s="13"/>
      <c r="B210" s="236"/>
      <c r="C210" s="237"/>
      <c r="D210" s="231" t="s">
        <v>163</v>
      </c>
      <c r="E210" s="238" t="s">
        <v>1</v>
      </c>
      <c r="F210" s="239" t="s">
        <v>270</v>
      </c>
      <c r="G210" s="237"/>
      <c r="H210" s="240">
        <v>69.32</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163</v>
      </c>
      <c r="AU210" s="246" t="s">
        <v>86</v>
      </c>
      <c r="AV210" s="13" t="s">
        <v>86</v>
      </c>
      <c r="AW210" s="13" t="s">
        <v>32</v>
      </c>
      <c r="AX210" s="13" t="s">
        <v>76</v>
      </c>
      <c r="AY210" s="246" t="s">
        <v>152</v>
      </c>
    </row>
    <row r="211" spans="1:51" s="13" customFormat="1" ht="12">
      <c r="A211" s="13"/>
      <c r="B211" s="236"/>
      <c r="C211" s="237"/>
      <c r="D211" s="231" t="s">
        <v>163</v>
      </c>
      <c r="E211" s="238" t="s">
        <v>1</v>
      </c>
      <c r="F211" s="239" t="s">
        <v>271</v>
      </c>
      <c r="G211" s="237"/>
      <c r="H211" s="240">
        <v>23.716</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163</v>
      </c>
      <c r="AU211" s="246" t="s">
        <v>86</v>
      </c>
      <c r="AV211" s="13" t="s">
        <v>86</v>
      </c>
      <c r="AW211" s="13" t="s">
        <v>32</v>
      </c>
      <c r="AX211" s="13" t="s">
        <v>76</v>
      </c>
      <c r="AY211" s="246" t="s">
        <v>152</v>
      </c>
    </row>
    <row r="212" spans="1:51" s="15" customFormat="1" ht="12">
      <c r="A212" s="15"/>
      <c r="B212" s="259"/>
      <c r="C212" s="260"/>
      <c r="D212" s="231" t="s">
        <v>163</v>
      </c>
      <c r="E212" s="261" t="s">
        <v>1</v>
      </c>
      <c r="F212" s="262" t="s">
        <v>272</v>
      </c>
      <c r="G212" s="260"/>
      <c r="H212" s="263">
        <v>337.41700000000003</v>
      </c>
      <c r="I212" s="264"/>
      <c r="J212" s="260"/>
      <c r="K212" s="260"/>
      <c r="L212" s="265"/>
      <c r="M212" s="266"/>
      <c r="N212" s="267"/>
      <c r="O212" s="267"/>
      <c r="P212" s="267"/>
      <c r="Q212" s="267"/>
      <c r="R212" s="267"/>
      <c r="S212" s="267"/>
      <c r="T212" s="268"/>
      <c r="U212" s="15"/>
      <c r="V212" s="15"/>
      <c r="W212" s="15"/>
      <c r="X212" s="15"/>
      <c r="Y212" s="15"/>
      <c r="Z212" s="15"/>
      <c r="AA212" s="15"/>
      <c r="AB212" s="15"/>
      <c r="AC212" s="15"/>
      <c r="AD212" s="15"/>
      <c r="AE212" s="15"/>
      <c r="AT212" s="269" t="s">
        <v>163</v>
      </c>
      <c r="AU212" s="269" t="s">
        <v>86</v>
      </c>
      <c r="AV212" s="15" t="s">
        <v>171</v>
      </c>
      <c r="AW212" s="15" t="s">
        <v>32</v>
      </c>
      <c r="AX212" s="15" t="s">
        <v>76</v>
      </c>
      <c r="AY212" s="269" t="s">
        <v>152</v>
      </c>
    </row>
    <row r="213" spans="1:51" s="13" customFormat="1" ht="12">
      <c r="A213" s="13"/>
      <c r="B213" s="236"/>
      <c r="C213" s="237"/>
      <c r="D213" s="231" t="s">
        <v>163</v>
      </c>
      <c r="E213" s="238" t="s">
        <v>1</v>
      </c>
      <c r="F213" s="239" t="s">
        <v>273</v>
      </c>
      <c r="G213" s="237"/>
      <c r="H213" s="240">
        <v>75.6</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163</v>
      </c>
      <c r="AU213" s="246" t="s">
        <v>86</v>
      </c>
      <c r="AV213" s="13" t="s">
        <v>86</v>
      </c>
      <c r="AW213" s="13" t="s">
        <v>32</v>
      </c>
      <c r="AX213" s="13" t="s">
        <v>76</v>
      </c>
      <c r="AY213" s="246" t="s">
        <v>152</v>
      </c>
    </row>
    <row r="214" spans="1:51" s="13" customFormat="1" ht="12">
      <c r="A214" s="13"/>
      <c r="B214" s="236"/>
      <c r="C214" s="237"/>
      <c r="D214" s="231" t="s">
        <v>163</v>
      </c>
      <c r="E214" s="238" t="s">
        <v>1</v>
      </c>
      <c r="F214" s="239" t="s">
        <v>274</v>
      </c>
      <c r="G214" s="237"/>
      <c r="H214" s="240">
        <v>66.26</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163</v>
      </c>
      <c r="AU214" s="246" t="s">
        <v>86</v>
      </c>
      <c r="AV214" s="13" t="s">
        <v>86</v>
      </c>
      <c r="AW214" s="13" t="s">
        <v>32</v>
      </c>
      <c r="AX214" s="13" t="s">
        <v>76</v>
      </c>
      <c r="AY214" s="246" t="s">
        <v>152</v>
      </c>
    </row>
    <row r="215" spans="1:51" s="13" customFormat="1" ht="12">
      <c r="A215" s="13"/>
      <c r="B215" s="236"/>
      <c r="C215" s="237"/>
      <c r="D215" s="231" t="s">
        <v>163</v>
      </c>
      <c r="E215" s="238" t="s">
        <v>1</v>
      </c>
      <c r="F215" s="239" t="s">
        <v>275</v>
      </c>
      <c r="G215" s="237"/>
      <c r="H215" s="240">
        <v>24.504</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163</v>
      </c>
      <c r="AU215" s="246" t="s">
        <v>86</v>
      </c>
      <c r="AV215" s="13" t="s">
        <v>86</v>
      </c>
      <c r="AW215" s="13" t="s">
        <v>32</v>
      </c>
      <c r="AX215" s="13" t="s">
        <v>76</v>
      </c>
      <c r="AY215" s="246" t="s">
        <v>152</v>
      </c>
    </row>
    <row r="216" spans="1:51" s="13" customFormat="1" ht="12">
      <c r="A216" s="13"/>
      <c r="B216" s="236"/>
      <c r="C216" s="237"/>
      <c r="D216" s="231" t="s">
        <v>163</v>
      </c>
      <c r="E216" s="238" t="s">
        <v>1</v>
      </c>
      <c r="F216" s="239" t="s">
        <v>276</v>
      </c>
      <c r="G216" s="237"/>
      <c r="H216" s="240">
        <v>28.014</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163</v>
      </c>
      <c r="AU216" s="246" t="s">
        <v>86</v>
      </c>
      <c r="AV216" s="13" t="s">
        <v>86</v>
      </c>
      <c r="AW216" s="13" t="s">
        <v>32</v>
      </c>
      <c r="AX216" s="13" t="s">
        <v>76</v>
      </c>
      <c r="AY216" s="246" t="s">
        <v>152</v>
      </c>
    </row>
    <row r="217" spans="1:51" s="13" customFormat="1" ht="12">
      <c r="A217" s="13"/>
      <c r="B217" s="236"/>
      <c r="C217" s="237"/>
      <c r="D217" s="231" t="s">
        <v>163</v>
      </c>
      <c r="E217" s="238" t="s">
        <v>1</v>
      </c>
      <c r="F217" s="239" t="s">
        <v>277</v>
      </c>
      <c r="G217" s="237"/>
      <c r="H217" s="240">
        <v>39.24</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163</v>
      </c>
      <c r="AU217" s="246" t="s">
        <v>86</v>
      </c>
      <c r="AV217" s="13" t="s">
        <v>86</v>
      </c>
      <c r="AW217" s="13" t="s">
        <v>32</v>
      </c>
      <c r="AX217" s="13" t="s">
        <v>76</v>
      </c>
      <c r="AY217" s="246" t="s">
        <v>152</v>
      </c>
    </row>
    <row r="218" spans="1:51" s="15" customFormat="1" ht="12">
      <c r="A218" s="15"/>
      <c r="B218" s="259"/>
      <c r="C218" s="260"/>
      <c r="D218" s="231" t="s">
        <v>163</v>
      </c>
      <c r="E218" s="261" t="s">
        <v>1</v>
      </c>
      <c r="F218" s="262" t="s">
        <v>278</v>
      </c>
      <c r="G218" s="260"/>
      <c r="H218" s="263">
        <v>233.61800000000002</v>
      </c>
      <c r="I218" s="264"/>
      <c r="J218" s="260"/>
      <c r="K218" s="260"/>
      <c r="L218" s="265"/>
      <c r="M218" s="266"/>
      <c r="N218" s="267"/>
      <c r="O218" s="267"/>
      <c r="P218" s="267"/>
      <c r="Q218" s="267"/>
      <c r="R218" s="267"/>
      <c r="S218" s="267"/>
      <c r="T218" s="268"/>
      <c r="U218" s="15"/>
      <c r="V218" s="15"/>
      <c r="W218" s="15"/>
      <c r="X218" s="15"/>
      <c r="Y218" s="15"/>
      <c r="Z218" s="15"/>
      <c r="AA218" s="15"/>
      <c r="AB218" s="15"/>
      <c r="AC218" s="15"/>
      <c r="AD218" s="15"/>
      <c r="AE218" s="15"/>
      <c r="AT218" s="269" t="s">
        <v>163</v>
      </c>
      <c r="AU218" s="269" t="s">
        <v>86</v>
      </c>
      <c r="AV218" s="15" t="s">
        <v>171</v>
      </c>
      <c r="AW218" s="15" t="s">
        <v>32</v>
      </c>
      <c r="AX218" s="15" t="s">
        <v>76</v>
      </c>
      <c r="AY218" s="269" t="s">
        <v>152</v>
      </c>
    </row>
    <row r="219" spans="1:51" s="14" customFormat="1" ht="12">
      <c r="A219" s="14"/>
      <c r="B219" s="247"/>
      <c r="C219" s="248"/>
      <c r="D219" s="231" t="s">
        <v>163</v>
      </c>
      <c r="E219" s="249" t="s">
        <v>1</v>
      </c>
      <c r="F219" s="250" t="s">
        <v>196</v>
      </c>
      <c r="G219" s="248"/>
      <c r="H219" s="251">
        <v>571.0350000000001</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163</v>
      </c>
      <c r="AU219" s="257" t="s">
        <v>86</v>
      </c>
      <c r="AV219" s="14" t="s">
        <v>159</v>
      </c>
      <c r="AW219" s="14" t="s">
        <v>32</v>
      </c>
      <c r="AX219" s="14" t="s">
        <v>84</v>
      </c>
      <c r="AY219" s="257" t="s">
        <v>152</v>
      </c>
    </row>
    <row r="220" spans="1:65" s="2" customFormat="1" ht="16.5" customHeight="1">
      <c r="A220" s="38"/>
      <c r="B220" s="39"/>
      <c r="C220" s="218" t="s">
        <v>279</v>
      </c>
      <c r="D220" s="218" t="s">
        <v>154</v>
      </c>
      <c r="E220" s="219" t="s">
        <v>280</v>
      </c>
      <c r="F220" s="220" t="s">
        <v>281</v>
      </c>
      <c r="G220" s="221" t="s">
        <v>167</v>
      </c>
      <c r="H220" s="222">
        <v>7.8</v>
      </c>
      <c r="I220" s="223"/>
      <c r="J220" s="224">
        <f>ROUND(I220*H220,2)</f>
        <v>0</v>
      </c>
      <c r="K220" s="220" t="s">
        <v>158</v>
      </c>
      <c r="L220" s="44"/>
      <c r="M220" s="225" t="s">
        <v>1</v>
      </c>
      <c r="N220" s="226" t="s">
        <v>41</v>
      </c>
      <c r="O220" s="91"/>
      <c r="P220" s="227">
        <f>O220*H220</f>
        <v>0</v>
      </c>
      <c r="Q220" s="227">
        <v>0.00085</v>
      </c>
      <c r="R220" s="227">
        <f>Q220*H220</f>
        <v>0.00663</v>
      </c>
      <c r="S220" s="227">
        <v>0</v>
      </c>
      <c r="T220" s="228">
        <f>S220*H220</f>
        <v>0</v>
      </c>
      <c r="U220" s="38"/>
      <c r="V220" s="38"/>
      <c r="W220" s="38"/>
      <c r="X220" s="38"/>
      <c r="Y220" s="38"/>
      <c r="Z220" s="38"/>
      <c r="AA220" s="38"/>
      <c r="AB220" s="38"/>
      <c r="AC220" s="38"/>
      <c r="AD220" s="38"/>
      <c r="AE220" s="38"/>
      <c r="AR220" s="229" t="s">
        <v>159</v>
      </c>
      <c r="AT220" s="229" t="s">
        <v>154</v>
      </c>
      <c r="AU220" s="229" t="s">
        <v>86</v>
      </c>
      <c r="AY220" s="17" t="s">
        <v>152</v>
      </c>
      <c r="BE220" s="230">
        <f>IF(N220="základní",J220,0)</f>
        <v>0</v>
      </c>
      <c r="BF220" s="230">
        <f>IF(N220="snížená",J220,0)</f>
        <v>0</v>
      </c>
      <c r="BG220" s="230">
        <f>IF(N220="zákl. přenesená",J220,0)</f>
        <v>0</v>
      </c>
      <c r="BH220" s="230">
        <f>IF(N220="sníž. přenesená",J220,0)</f>
        <v>0</v>
      </c>
      <c r="BI220" s="230">
        <f>IF(N220="nulová",J220,0)</f>
        <v>0</v>
      </c>
      <c r="BJ220" s="17" t="s">
        <v>84</v>
      </c>
      <c r="BK220" s="230">
        <f>ROUND(I220*H220,2)</f>
        <v>0</v>
      </c>
      <c r="BL220" s="17" t="s">
        <v>159</v>
      </c>
      <c r="BM220" s="229" t="s">
        <v>282</v>
      </c>
    </row>
    <row r="221" spans="1:47" s="2" customFormat="1" ht="12">
      <c r="A221" s="38"/>
      <c r="B221" s="39"/>
      <c r="C221" s="40"/>
      <c r="D221" s="231" t="s">
        <v>161</v>
      </c>
      <c r="E221" s="40"/>
      <c r="F221" s="232" t="s">
        <v>283</v>
      </c>
      <c r="G221" s="40"/>
      <c r="H221" s="40"/>
      <c r="I221" s="233"/>
      <c r="J221" s="40"/>
      <c r="K221" s="40"/>
      <c r="L221" s="44"/>
      <c r="M221" s="234"/>
      <c r="N221" s="235"/>
      <c r="O221" s="91"/>
      <c r="P221" s="91"/>
      <c r="Q221" s="91"/>
      <c r="R221" s="91"/>
      <c r="S221" s="91"/>
      <c r="T221" s="92"/>
      <c r="U221" s="38"/>
      <c r="V221" s="38"/>
      <c r="W221" s="38"/>
      <c r="X221" s="38"/>
      <c r="Y221" s="38"/>
      <c r="Z221" s="38"/>
      <c r="AA221" s="38"/>
      <c r="AB221" s="38"/>
      <c r="AC221" s="38"/>
      <c r="AD221" s="38"/>
      <c r="AE221" s="38"/>
      <c r="AT221" s="17" t="s">
        <v>161</v>
      </c>
      <c r="AU221" s="17" t="s">
        <v>86</v>
      </c>
    </row>
    <row r="222" spans="1:51" s="13" customFormat="1" ht="12">
      <c r="A222" s="13"/>
      <c r="B222" s="236"/>
      <c r="C222" s="237"/>
      <c r="D222" s="231" t="s">
        <v>163</v>
      </c>
      <c r="E222" s="238" t="s">
        <v>1</v>
      </c>
      <c r="F222" s="239" t="s">
        <v>284</v>
      </c>
      <c r="G222" s="237"/>
      <c r="H222" s="240">
        <v>7.8</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163</v>
      </c>
      <c r="AU222" s="246" t="s">
        <v>86</v>
      </c>
      <c r="AV222" s="13" t="s">
        <v>86</v>
      </c>
      <c r="AW222" s="13" t="s">
        <v>32</v>
      </c>
      <c r="AX222" s="13" t="s">
        <v>84</v>
      </c>
      <c r="AY222" s="246" t="s">
        <v>152</v>
      </c>
    </row>
    <row r="223" spans="1:65" s="2" customFormat="1" ht="33" customHeight="1">
      <c r="A223" s="38"/>
      <c r="B223" s="39"/>
      <c r="C223" s="218" t="s">
        <v>285</v>
      </c>
      <c r="D223" s="218" t="s">
        <v>154</v>
      </c>
      <c r="E223" s="219" t="s">
        <v>286</v>
      </c>
      <c r="F223" s="220" t="s">
        <v>287</v>
      </c>
      <c r="G223" s="221" t="s">
        <v>288</v>
      </c>
      <c r="H223" s="222">
        <v>2</v>
      </c>
      <c r="I223" s="223"/>
      <c r="J223" s="224">
        <f>ROUND(I223*H223,2)</f>
        <v>0</v>
      </c>
      <c r="K223" s="220" t="s">
        <v>158</v>
      </c>
      <c r="L223" s="44"/>
      <c r="M223" s="225" t="s">
        <v>1</v>
      </c>
      <c r="N223" s="226" t="s">
        <v>41</v>
      </c>
      <c r="O223" s="91"/>
      <c r="P223" s="227">
        <f>O223*H223</f>
        <v>0</v>
      </c>
      <c r="Q223" s="227">
        <v>0.0016</v>
      </c>
      <c r="R223" s="227">
        <f>Q223*H223</f>
        <v>0.0032</v>
      </c>
      <c r="S223" s="227">
        <v>0</v>
      </c>
      <c r="T223" s="228">
        <f>S223*H223</f>
        <v>0</v>
      </c>
      <c r="U223" s="38"/>
      <c r="V223" s="38"/>
      <c r="W223" s="38"/>
      <c r="X223" s="38"/>
      <c r="Y223" s="38"/>
      <c r="Z223" s="38"/>
      <c r="AA223" s="38"/>
      <c r="AB223" s="38"/>
      <c r="AC223" s="38"/>
      <c r="AD223" s="38"/>
      <c r="AE223" s="38"/>
      <c r="AR223" s="229" t="s">
        <v>159</v>
      </c>
      <c r="AT223" s="229" t="s">
        <v>154</v>
      </c>
      <c r="AU223" s="229" t="s">
        <v>86</v>
      </c>
      <c r="AY223" s="17" t="s">
        <v>152</v>
      </c>
      <c r="BE223" s="230">
        <f>IF(N223="základní",J223,0)</f>
        <v>0</v>
      </c>
      <c r="BF223" s="230">
        <f>IF(N223="snížená",J223,0)</f>
        <v>0</v>
      </c>
      <c r="BG223" s="230">
        <f>IF(N223="zákl. přenesená",J223,0)</f>
        <v>0</v>
      </c>
      <c r="BH223" s="230">
        <f>IF(N223="sníž. přenesená",J223,0)</f>
        <v>0</v>
      </c>
      <c r="BI223" s="230">
        <f>IF(N223="nulová",J223,0)</f>
        <v>0</v>
      </c>
      <c r="BJ223" s="17" t="s">
        <v>84</v>
      </c>
      <c r="BK223" s="230">
        <f>ROUND(I223*H223,2)</f>
        <v>0</v>
      </c>
      <c r="BL223" s="17" t="s">
        <v>159</v>
      </c>
      <c r="BM223" s="229" t="s">
        <v>289</v>
      </c>
    </row>
    <row r="224" spans="1:47" s="2" customFormat="1" ht="12">
      <c r="A224" s="38"/>
      <c r="B224" s="39"/>
      <c r="C224" s="40"/>
      <c r="D224" s="231" t="s">
        <v>161</v>
      </c>
      <c r="E224" s="40"/>
      <c r="F224" s="232" t="s">
        <v>290</v>
      </c>
      <c r="G224" s="40"/>
      <c r="H224" s="40"/>
      <c r="I224" s="233"/>
      <c r="J224" s="40"/>
      <c r="K224" s="40"/>
      <c r="L224" s="44"/>
      <c r="M224" s="234"/>
      <c r="N224" s="235"/>
      <c r="O224" s="91"/>
      <c r="P224" s="91"/>
      <c r="Q224" s="91"/>
      <c r="R224" s="91"/>
      <c r="S224" s="91"/>
      <c r="T224" s="92"/>
      <c r="U224" s="38"/>
      <c r="V224" s="38"/>
      <c r="W224" s="38"/>
      <c r="X224" s="38"/>
      <c r="Y224" s="38"/>
      <c r="Z224" s="38"/>
      <c r="AA224" s="38"/>
      <c r="AB224" s="38"/>
      <c r="AC224" s="38"/>
      <c r="AD224" s="38"/>
      <c r="AE224" s="38"/>
      <c r="AT224" s="17" t="s">
        <v>161</v>
      </c>
      <c r="AU224" s="17" t="s">
        <v>86</v>
      </c>
    </row>
    <row r="225" spans="1:65" s="2" customFormat="1" ht="33" customHeight="1">
      <c r="A225" s="38"/>
      <c r="B225" s="39"/>
      <c r="C225" s="218" t="s">
        <v>291</v>
      </c>
      <c r="D225" s="218" t="s">
        <v>154</v>
      </c>
      <c r="E225" s="219" t="s">
        <v>292</v>
      </c>
      <c r="F225" s="220" t="s">
        <v>293</v>
      </c>
      <c r="G225" s="221" t="s">
        <v>288</v>
      </c>
      <c r="H225" s="222">
        <v>1</v>
      </c>
      <c r="I225" s="223"/>
      <c r="J225" s="224">
        <f>ROUND(I225*H225,2)</f>
        <v>0</v>
      </c>
      <c r="K225" s="220" t="s">
        <v>158</v>
      </c>
      <c r="L225" s="44"/>
      <c r="M225" s="225" t="s">
        <v>1</v>
      </c>
      <c r="N225" s="226" t="s">
        <v>41</v>
      </c>
      <c r="O225" s="91"/>
      <c r="P225" s="227">
        <f>O225*H225</f>
        <v>0</v>
      </c>
      <c r="Q225" s="227">
        <v>0.01292</v>
      </c>
      <c r="R225" s="227">
        <f>Q225*H225</f>
        <v>0.01292</v>
      </c>
      <c r="S225" s="227">
        <v>0</v>
      </c>
      <c r="T225" s="228">
        <f>S225*H225</f>
        <v>0</v>
      </c>
      <c r="U225" s="38"/>
      <c r="V225" s="38"/>
      <c r="W225" s="38"/>
      <c r="X225" s="38"/>
      <c r="Y225" s="38"/>
      <c r="Z225" s="38"/>
      <c r="AA225" s="38"/>
      <c r="AB225" s="38"/>
      <c r="AC225" s="38"/>
      <c r="AD225" s="38"/>
      <c r="AE225" s="38"/>
      <c r="AR225" s="229" t="s">
        <v>159</v>
      </c>
      <c r="AT225" s="229" t="s">
        <v>154</v>
      </c>
      <c r="AU225" s="229" t="s">
        <v>86</v>
      </c>
      <c r="AY225" s="17" t="s">
        <v>152</v>
      </c>
      <c r="BE225" s="230">
        <f>IF(N225="základní",J225,0)</f>
        <v>0</v>
      </c>
      <c r="BF225" s="230">
        <f>IF(N225="snížená",J225,0)</f>
        <v>0</v>
      </c>
      <c r="BG225" s="230">
        <f>IF(N225="zákl. přenesená",J225,0)</f>
        <v>0</v>
      </c>
      <c r="BH225" s="230">
        <f>IF(N225="sníž. přenesená",J225,0)</f>
        <v>0</v>
      </c>
      <c r="BI225" s="230">
        <f>IF(N225="nulová",J225,0)</f>
        <v>0</v>
      </c>
      <c r="BJ225" s="17" t="s">
        <v>84</v>
      </c>
      <c r="BK225" s="230">
        <f>ROUND(I225*H225,2)</f>
        <v>0</v>
      </c>
      <c r="BL225" s="17" t="s">
        <v>159</v>
      </c>
      <c r="BM225" s="229" t="s">
        <v>294</v>
      </c>
    </row>
    <row r="226" spans="1:47" s="2" customFormat="1" ht="12">
      <c r="A226" s="38"/>
      <c r="B226" s="39"/>
      <c r="C226" s="40"/>
      <c r="D226" s="231" t="s">
        <v>161</v>
      </c>
      <c r="E226" s="40"/>
      <c r="F226" s="232" t="s">
        <v>295</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161</v>
      </c>
      <c r="AU226" s="17" t="s">
        <v>86</v>
      </c>
    </row>
    <row r="227" spans="1:51" s="13" customFormat="1" ht="12">
      <c r="A227" s="13"/>
      <c r="B227" s="236"/>
      <c r="C227" s="237"/>
      <c r="D227" s="231" t="s">
        <v>163</v>
      </c>
      <c r="E227" s="238" t="s">
        <v>1</v>
      </c>
      <c r="F227" s="239" t="s">
        <v>296</v>
      </c>
      <c r="G227" s="237"/>
      <c r="H227" s="240">
        <v>1</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163</v>
      </c>
      <c r="AU227" s="246" t="s">
        <v>86</v>
      </c>
      <c r="AV227" s="13" t="s">
        <v>86</v>
      </c>
      <c r="AW227" s="13" t="s">
        <v>32</v>
      </c>
      <c r="AX227" s="13" t="s">
        <v>84</v>
      </c>
      <c r="AY227" s="246" t="s">
        <v>152</v>
      </c>
    </row>
    <row r="228" spans="1:65" s="2" customFormat="1" ht="24.15" customHeight="1">
      <c r="A228" s="38"/>
      <c r="B228" s="39"/>
      <c r="C228" s="218" t="s">
        <v>297</v>
      </c>
      <c r="D228" s="218" t="s">
        <v>154</v>
      </c>
      <c r="E228" s="219" t="s">
        <v>298</v>
      </c>
      <c r="F228" s="220" t="s">
        <v>299</v>
      </c>
      <c r="G228" s="221" t="s">
        <v>157</v>
      </c>
      <c r="H228" s="222">
        <v>0.7</v>
      </c>
      <c r="I228" s="223"/>
      <c r="J228" s="224">
        <f>ROUND(I228*H228,2)</f>
        <v>0</v>
      </c>
      <c r="K228" s="220" t="s">
        <v>158</v>
      </c>
      <c r="L228" s="44"/>
      <c r="M228" s="225" t="s">
        <v>1</v>
      </c>
      <c r="N228" s="226" t="s">
        <v>41</v>
      </c>
      <c r="O228" s="91"/>
      <c r="P228" s="227">
        <f>O228*H228</f>
        <v>0</v>
      </c>
      <c r="Q228" s="227">
        <v>2.30102</v>
      </c>
      <c r="R228" s="227">
        <f>Q228*H228</f>
        <v>1.6107139999999998</v>
      </c>
      <c r="S228" s="227">
        <v>0</v>
      </c>
      <c r="T228" s="228">
        <f>S228*H228</f>
        <v>0</v>
      </c>
      <c r="U228" s="38"/>
      <c r="V228" s="38"/>
      <c r="W228" s="38"/>
      <c r="X228" s="38"/>
      <c r="Y228" s="38"/>
      <c r="Z228" s="38"/>
      <c r="AA228" s="38"/>
      <c r="AB228" s="38"/>
      <c r="AC228" s="38"/>
      <c r="AD228" s="38"/>
      <c r="AE228" s="38"/>
      <c r="AR228" s="229" t="s">
        <v>159</v>
      </c>
      <c r="AT228" s="229" t="s">
        <v>154</v>
      </c>
      <c r="AU228" s="229" t="s">
        <v>86</v>
      </c>
      <c r="AY228" s="17" t="s">
        <v>152</v>
      </c>
      <c r="BE228" s="230">
        <f>IF(N228="základní",J228,0)</f>
        <v>0</v>
      </c>
      <c r="BF228" s="230">
        <f>IF(N228="snížená",J228,0)</f>
        <v>0</v>
      </c>
      <c r="BG228" s="230">
        <f>IF(N228="zákl. přenesená",J228,0)</f>
        <v>0</v>
      </c>
      <c r="BH228" s="230">
        <f>IF(N228="sníž. přenesená",J228,0)</f>
        <v>0</v>
      </c>
      <c r="BI228" s="230">
        <f>IF(N228="nulová",J228,0)</f>
        <v>0</v>
      </c>
      <c r="BJ228" s="17" t="s">
        <v>84</v>
      </c>
      <c r="BK228" s="230">
        <f>ROUND(I228*H228,2)</f>
        <v>0</v>
      </c>
      <c r="BL228" s="17" t="s">
        <v>159</v>
      </c>
      <c r="BM228" s="229" t="s">
        <v>300</v>
      </c>
    </row>
    <row r="229" spans="1:47" s="2" customFormat="1" ht="12">
      <c r="A229" s="38"/>
      <c r="B229" s="39"/>
      <c r="C229" s="40"/>
      <c r="D229" s="231" t="s">
        <v>161</v>
      </c>
      <c r="E229" s="40"/>
      <c r="F229" s="232" t="s">
        <v>301</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161</v>
      </c>
      <c r="AU229" s="17" t="s">
        <v>86</v>
      </c>
    </row>
    <row r="230" spans="1:65" s="2" customFormat="1" ht="24.15" customHeight="1">
      <c r="A230" s="38"/>
      <c r="B230" s="39"/>
      <c r="C230" s="218" t="s">
        <v>302</v>
      </c>
      <c r="D230" s="218" t="s">
        <v>154</v>
      </c>
      <c r="E230" s="219" t="s">
        <v>303</v>
      </c>
      <c r="F230" s="220" t="s">
        <v>304</v>
      </c>
      <c r="G230" s="221" t="s">
        <v>167</v>
      </c>
      <c r="H230" s="222">
        <v>18</v>
      </c>
      <c r="I230" s="223"/>
      <c r="J230" s="224">
        <f>ROUND(I230*H230,2)</f>
        <v>0</v>
      </c>
      <c r="K230" s="220" t="s">
        <v>158</v>
      </c>
      <c r="L230" s="44"/>
      <c r="M230" s="225" t="s">
        <v>1</v>
      </c>
      <c r="N230" s="226" t="s">
        <v>41</v>
      </c>
      <c r="O230" s="91"/>
      <c r="P230" s="227">
        <f>O230*H230</f>
        <v>0</v>
      </c>
      <c r="Q230" s="227">
        <v>0.11</v>
      </c>
      <c r="R230" s="227">
        <f>Q230*H230</f>
        <v>1.98</v>
      </c>
      <c r="S230" s="227">
        <v>0</v>
      </c>
      <c r="T230" s="228">
        <f>S230*H230</f>
        <v>0</v>
      </c>
      <c r="U230" s="38"/>
      <c r="V230" s="38"/>
      <c r="W230" s="38"/>
      <c r="X230" s="38"/>
      <c r="Y230" s="38"/>
      <c r="Z230" s="38"/>
      <c r="AA230" s="38"/>
      <c r="AB230" s="38"/>
      <c r="AC230" s="38"/>
      <c r="AD230" s="38"/>
      <c r="AE230" s="38"/>
      <c r="AR230" s="229" t="s">
        <v>159</v>
      </c>
      <c r="AT230" s="229" t="s">
        <v>154</v>
      </c>
      <c r="AU230" s="229" t="s">
        <v>86</v>
      </c>
      <c r="AY230" s="17" t="s">
        <v>152</v>
      </c>
      <c r="BE230" s="230">
        <f>IF(N230="základní",J230,0)</f>
        <v>0</v>
      </c>
      <c r="BF230" s="230">
        <f>IF(N230="snížená",J230,0)</f>
        <v>0</v>
      </c>
      <c r="BG230" s="230">
        <f>IF(N230="zákl. přenesená",J230,0)</f>
        <v>0</v>
      </c>
      <c r="BH230" s="230">
        <f>IF(N230="sníž. přenesená",J230,0)</f>
        <v>0</v>
      </c>
      <c r="BI230" s="230">
        <f>IF(N230="nulová",J230,0)</f>
        <v>0</v>
      </c>
      <c r="BJ230" s="17" t="s">
        <v>84</v>
      </c>
      <c r="BK230" s="230">
        <f>ROUND(I230*H230,2)</f>
        <v>0</v>
      </c>
      <c r="BL230" s="17" t="s">
        <v>159</v>
      </c>
      <c r="BM230" s="229" t="s">
        <v>305</v>
      </c>
    </row>
    <row r="231" spans="1:47" s="2" customFormat="1" ht="12">
      <c r="A231" s="38"/>
      <c r="B231" s="39"/>
      <c r="C231" s="40"/>
      <c r="D231" s="231" t="s">
        <v>161</v>
      </c>
      <c r="E231" s="40"/>
      <c r="F231" s="232" t="s">
        <v>306</v>
      </c>
      <c r="G231" s="40"/>
      <c r="H231" s="40"/>
      <c r="I231" s="233"/>
      <c r="J231" s="40"/>
      <c r="K231" s="40"/>
      <c r="L231" s="44"/>
      <c r="M231" s="234"/>
      <c r="N231" s="235"/>
      <c r="O231" s="91"/>
      <c r="P231" s="91"/>
      <c r="Q231" s="91"/>
      <c r="R231" s="91"/>
      <c r="S231" s="91"/>
      <c r="T231" s="92"/>
      <c r="U231" s="38"/>
      <c r="V231" s="38"/>
      <c r="W231" s="38"/>
      <c r="X231" s="38"/>
      <c r="Y231" s="38"/>
      <c r="Z231" s="38"/>
      <c r="AA231" s="38"/>
      <c r="AB231" s="38"/>
      <c r="AC231" s="38"/>
      <c r="AD231" s="38"/>
      <c r="AE231" s="38"/>
      <c r="AT231" s="17" t="s">
        <v>161</v>
      </c>
      <c r="AU231" s="17" t="s">
        <v>86</v>
      </c>
    </row>
    <row r="232" spans="1:65" s="2" customFormat="1" ht="24.15" customHeight="1">
      <c r="A232" s="38"/>
      <c r="B232" s="39"/>
      <c r="C232" s="218" t="s">
        <v>7</v>
      </c>
      <c r="D232" s="218" t="s">
        <v>154</v>
      </c>
      <c r="E232" s="219" t="s">
        <v>307</v>
      </c>
      <c r="F232" s="220" t="s">
        <v>308</v>
      </c>
      <c r="G232" s="221" t="s">
        <v>167</v>
      </c>
      <c r="H232" s="222">
        <v>36</v>
      </c>
      <c r="I232" s="223"/>
      <c r="J232" s="224">
        <f>ROUND(I232*H232,2)</f>
        <v>0</v>
      </c>
      <c r="K232" s="220" t="s">
        <v>158</v>
      </c>
      <c r="L232" s="44"/>
      <c r="M232" s="225" t="s">
        <v>1</v>
      </c>
      <c r="N232" s="226" t="s">
        <v>41</v>
      </c>
      <c r="O232" s="91"/>
      <c r="P232" s="227">
        <f>O232*H232</f>
        <v>0</v>
      </c>
      <c r="Q232" s="227">
        <v>0.011</v>
      </c>
      <c r="R232" s="227">
        <f>Q232*H232</f>
        <v>0.39599999999999996</v>
      </c>
      <c r="S232" s="227">
        <v>0</v>
      </c>
      <c r="T232" s="228">
        <f>S232*H232</f>
        <v>0</v>
      </c>
      <c r="U232" s="38"/>
      <c r="V232" s="38"/>
      <c r="W232" s="38"/>
      <c r="X232" s="38"/>
      <c r="Y232" s="38"/>
      <c r="Z232" s="38"/>
      <c r="AA232" s="38"/>
      <c r="AB232" s="38"/>
      <c r="AC232" s="38"/>
      <c r="AD232" s="38"/>
      <c r="AE232" s="38"/>
      <c r="AR232" s="229" t="s">
        <v>159</v>
      </c>
      <c r="AT232" s="229" t="s">
        <v>154</v>
      </c>
      <c r="AU232" s="229" t="s">
        <v>86</v>
      </c>
      <c r="AY232" s="17" t="s">
        <v>152</v>
      </c>
      <c r="BE232" s="230">
        <f>IF(N232="základní",J232,0)</f>
        <v>0</v>
      </c>
      <c r="BF232" s="230">
        <f>IF(N232="snížená",J232,0)</f>
        <v>0</v>
      </c>
      <c r="BG232" s="230">
        <f>IF(N232="zákl. přenesená",J232,0)</f>
        <v>0</v>
      </c>
      <c r="BH232" s="230">
        <f>IF(N232="sníž. přenesená",J232,0)</f>
        <v>0</v>
      </c>
      <c r="BI232" s="230">
        <f>IF(N232="nulová",J232,0)</f>
        <v>0</v>
      </c>
      <c r="BJ232" s="17" t="s">
        <v>84</v>
      </c>
      <c r="BK232" s="230">
        <f>ROUND(I232*H232,2)</f>
        <v>0</v>
      </c>
      <c r="BL232" s="17" t="s">
        <v>159</v>
      </c>
      <c r="BM232" s="229" t="s">
        <v>309</v>
      </c>
    </row>
    <row r="233" spans="1:47" s="2" customFormat="1" ht="12">
      <c r="A233" s="38"/>
      <c r="B233" s="39"/>
      <c r="C233" s="40"/>
      <c r="D233" s="231" t="s">
        <v>161</v>
      </c>
      <c r="E233" s="40"/>
      <c r="F233" s="232" t="s">
        <v>310</v>
      </c>
      <c r="G233" s="40"/>
      <c r="H233" s="40"/>
      <c r="I233" s="233"/>
      <c r="J233" s="40"/>
      <c r="K233" s="40"/>
      <c r="L233" s="44"/>
      <c r="M233" s="234"/>
      <c r="N233" s="235"/>
      <c r="O233" s="91"/>
      <c r="P233" s="91"/>
      <c r="Q233" s="91"/>
      <c r="R233" s="91"/>
      <c r="S233" s="91"/>
      <c r="T233" s="92"/>
      <c r="U233" s="38"/>
      <c r="V233" s="38"/>
      <c r="W233" s="38"/>
      <c r="X233" s="38"/>
      <c r="Y233" s="38"/>
      <c r="Z233" s="38"/>
      <c r="AA233" s="38"/>
      <c r="AB233" s="38"/>
      <c r="AC233" s="38"/>
      <c r="AD233" s="38"/>
      <c r="AE233" s="38"/>
      <c r="AT233" s="17" t="s">
        <v>161</v>
      </c>
      <c r="AU233" s="17" t="s">
        <v>86</v>
      </c>
    </row>
    <row r="234" spans="1:51" s="13" customFormat="1" ht="12">
      <c r="A234" s="13"/>
      <c r="B234" s="236"/>
      <c r="C234" s="237"/>
      <c r="D234" s="231" t="s">
        <v>163</v>
      </c>
      <c r="E234" s="237"/>
      <c r="F234" s="239" t="s">
        <v>311</v>
      </c>
      <c r="G234" s="237"/>
      <c r="H234" s="240">
        <v>36</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163</v>
      </c>
      <c r="AU234" s="246" t="s">
        <v>86</v>
      </c>
      <c r="AV234" s="13" t="s">
        <v>86</v>
      </c>
      <c r="AW234" s="13" t="s">
        <v>4</v>
      </c>
      <c r="AX234" s="13" t="s">
        <v>84</v>
      </c>
      <c r="AY234" s="246" t="s">
        <v>152</v>
      </c>
    </row>
    <row r="235" spans="1:65" s="2" customFormat="1" ht="16.5" customHeight="1">
      <c r="A235" s="38"/>
      <c r="B235" s="39"/>
      <c r="C235" s="218" t="s">
        <v>312</v>
      </c>
      <c r="D235" s="218" t="s">
        <v>154</v>
      </c>
      <c r="E235" s="219" t="s">
        <v>313</v>
      </c>
      <c r="F235" s="220" t="s">
        <v>314</v>
      </c>
      <c r="G235" s="221" t="s">
        <v>167</v>
      </c>
      <c r="H235" s="222">
        <v>18</v>
      </c>
      <c r="I235" s="223"/>
      <c r="J235" s="224">
        <f>ROUND(I235*H235,2)</f>
        <v>0</v>
      </c>
      <c r="K235" s="220" t="s">
        <v>158</v>
      </c>
      <c r="L235" s="44"/>
      <c r="M235" s="225" t="s">
        <v>1</v>
      </c>
      <c r="N235" s="226" t="s">
        <v>41</v>
      </c>
      <c r="O235" s="91"/>
      <c r="P235" s="227">
        <f>O235*H235</f>
        <v>0</v>
      </c>
      <c r="Q235" s="227">
        <v>0.00013</v>
      </c>
      <c r="R235" s="227">
        <f>Q235*H235</f>
        <v>0.0023399999999999996</v>
      </c>
      <c r="S235" s="227">
        <v>0</v>
      </c>
      <c r="T235" s="228">
        <f>S235*H235</f>
        <v>0</v>
      </c>
      <c r="U235" s="38"/>
      <c r="V235" s="38"/>
      <c r="W235" s="38"/>
      <c r="X235" s="38"/>
      <c r="Y235" s="38"/>
      <c r="Z235" s="38"/>
      <c r="AA235" s="38"/>
      <c r="AB235" s="38"/>
      <c r="AC235" s="38"/>
      <c r="AD235" s="38"/>
      <c r="AE235" s="38"/>
      <c r="AR235" s="229" t="s">
        <v>159</v>
      </c>
      <c r="AT235" s="229" t="s">
        <v>154</v>
      </c>
      <c r="AU235" s="229" t="s">
        <v>86</v>
      </c>
      <c r="AY235" s="17" t="s">
        <v>152</v>
      </c>
      <c r="BE235" s="230">
        <f>IF(N235="základní",J235,0)</f>
        <v>0</v>
      </c>
      <c r="BF235" s="230">
        <f>IF(N235="snížená",J235,0)</f>
        <v>0</v>
      </c>
      <c r="BG235" s="230">
        <f>IF(N235="zákl. přenesená",J235,0)</f>
        <v>0</v>
      </c>
      <c r="BH235" s="230">
        <f>IF(N235="sníž. přenesená",J235,0)</f>
        <v>0</v>
      </c>
      <c r="BI235" s="230">
        <f>IF(N235="nulová",J235,0)</f>
        <v>0</v>
      </c>
      <c r="BJ235" s="17" t="s">
        <v>84</v>
      </c>
      <c r="BK235" s="230">
        <f>ROUND(I235*H235,2)</f>
        <v>0</v>
      </c>
      <c r="BL235" s="17" t="s">
        <v>159</v>
      </c>
      <c r="BM235" s="229" t="s">
        <v>315</v>
      </c>
    </row>
    <row r="236" spans="1:47" s="2" customFormat="1" ht="12">
      <c r="A236" s="38"/>
      <c r="B236" s="39"/>
      <c r="C236" s="40"/>
      <c r="D236" s="231" t="s">
        <v>161</v>
      </c>
      <c r="E236" s="40"/>
      <c r="F236" s="232" t="s">
        <v>316</v>
      </c>
      <c r="G236" s="40"/>
      <c r="H236" s="40"/>
      <c r="I236" s="233"/>
      <c r="J236" s="40"/>
      <c r="K236" s="40"/>
      <c r="L236" s="44"/>
      <c r="M236" s="234"/>
      <c r="N236" s="235"/>
      <c r="O236" s="91"/>
      <c r="P236" s="91"/>
      <c r="Q236" s="91"/>
      <c r="R236" s="91"/>
      <c r="S236" s="91"/>
      <c r="T236" s="92"/>
      <c r="U236" s="38"/>
      <c r="V236" s="38"/>
      <c r="W236" s="38"/>
      <c r="X236" s="38"/>
      <c r="Y236" s="38"/>
      <c r="Z236" s="38"/>
      <c r="AA236" s="38"/>
      <c r="AB236" s="38"/>
      <c r="AC236" s="38"/>
      <c r="AD236" s="38"/>
      <c r="AE236" s="38"/>
      <c r="AT236" s="17" t="s">
        <v>161</v>
      </c>
      <c r="AU236" s="17" t="s">
        <v>86</v>
      </c>
    </row>
    <row r="237" spans="1:65" s="2" customFormat="1" ht="21.75" customHeight="1">
      <c r="A237" s="38"/>
      <c r="B237" s="39"/>
      <c r="C237" s="218" t="s">
        <v>317</v>
      </c>
      <c r="D237" s="218" t="s">
        <v>154</v>
      </c>
      <c r="E237" s="219" t="s">
        <v>318</v>
      </c>
      <c r="F237" s="220" t="s">
        <v>319</v>
      </c>
      <c r="G237" s="221" t="s">
        <v>288</v>
      </c>
      <c r="H237" s="222">
        <v>9</v>
      </c>
      <c r="I237" s="223"/>
      <c r="J237" s="224">
        <f>ROUND(I237*H237,2)</f>
        <v>0</v>
      </c>
      <c r="K237" s="220" t="s">
        <v>158</v>
      </c>
      <c r="L237" s="44"/>
      <c r="M237" s="225" t="s">
        <v>1</v>
      </c>
      <c r="N237" s="226" t="s">
        <v>41</v>
      </c>
      <c r="O237" s="91"/>
      <c r="P237" s="227">
        <f>O237*H237</f>
        <v>0</v>
      </c>
      <c r="Q237" s="227">
        <v>0.04684</v>
      </c>
      <c r="R237" s="227">
        <f>Q237*H237</f>
        <v>0.42156</v>
      </c>
      <c r="S237" s="227">
        <v>0</v>
      </c>
      <c r="T237" s="228">
        <f>S237*H237</f>
        <v>0</v>
      </c>
      <c r="U237" s="38"/>
      <c r="V237" s="38"/>
      <c r="W237" s="38"/>
      <c r="X237" s="38"/>
      <c r="Y237" s="38"/>
      <c r="Z237" s="38"/>
      <c r="AA237" s="38"/>
      <c r="AB237" s="38"/>
      <c r="AC237" s="38"/>
      <c r="AD237" s="38"/>
      <c r="AE237" s="38"/>
      <c r="AR237" s="229" t="s">
        <v>159</v>
      </c>
      <c r="AT237" s="229" t="s">
        <v>154</v>
      </c>
      <c r="AU237" s="229" t="s">
        <v>86</v>
      </c>
      <c r="AY237" s="17" t="s">
        <v>152</v>
      </c>
      <c r="BE237" s="230">
        <f>IF(N237="základní",J237,0)</f>
        <v>0</v>
      </c>
      <c r="BF237" s="230">
        <f>IF(N237="snížená",J237,0)</f>
        <v>0</v>
      </c>
      <c r="BG237" s="230">
        <f>IF(N237="zákl. přenesená",J237,0)</f>
        <v>0</v>
      </c>
      <c r="BH237" s="230">
        <f>IF(N237="sníž. přenesená",J237,0)</f>
        <v>0</v>
      </c>
      <c r="BI237" s="230">
        <f>IF(N237="nulová",J237,0)</f>
        <v>0</v>
      </c>
      <c r="BJ237" s="17" t="s">
        <v>84</v>
      </c>
      <c r="BK237" s="230">
        <f>ROUND(I237*H237,2)</f>
        <v>0</v>
      </c>
      <c r="BL237" s="17" t="s">
        <v>159</v>
      </c>
      <c r="BM237" s="229" t="s">
        <v>320</v>
      </c>
    </row>
    <row r="238" spans="1:47" s="2" customFormat="1" ht="12">
      <c r="A238" s="38"/>
      <c r="B238" s="39"/>
      <c r="C238" s="40"/>
      <c r="D238" s="231" t="s">
        <v>161</v>
      </c>
      <c r="E238" s="40"/>
      <c r="F238" s="232" t="s">
        <v>321</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161</v>
      </c>
      <c r="AU238" s="17" t="s">
        <v>86</v>
      </c>
    </row>
    <row r="239" spans="1:51" s="13" customFormat="1" ht="12">
      <c r="A239" s="13"/>
      <c r="B239" s="236"/>
      <c r="C239" s="237"/>
      <c r="D239" s="231" t="s">
        <v>163</v>
      </c>
      <c r="E239" s="238" t="s">
        <v>1</v>
      </c>
      <c r="F239" s="239" t="s">
        <v>322</v>
      </c>
      <c r="G239" s="237"/>
      <c r="H239" s="240">
        <v>9</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163</v>
      </c>
      <c r="AU239" s="246" t="s">
        <v>86</v>
      </c>
      <c r="AV239" s="13" t="s">
        <v>86</v>
      </c>
      <c r="AW239" s="13" t="s">
        <v>32</v>
      </c>
      <c r="AX239" s="13" t="s">
        <v>84</v>
      </c>
      <c r="AY239" s="246" t="s">
        <v>152</v>
      </c>
    </row>
    <row r="240" spans="1:65" s="2" customFormat="1" ht="33" customHeight="1">
      <c r="A240" s="38"/>
      <c r="B240" s="39"/>
      <c r="C240" s="270" t="s">
        <v>323</v>
      </c>
      <c r="D240" s="270" t="s">
        <v>324</v>
      </c>
      <c r="E240" s="271" t="s">
        <v>325</v>
      </c>
      <c r="F240" s="272" t="s">
        <v>326</v>
      </c>
      <c r="G240" s="273" t="s">
        <v>288</v>
      </c>
      <c r="H240" s="274">
        <v>3</v>
      </c>
      <c r="I240" s="275"/>
      <c r="J240" s="276">
        <f>ROUND(I240*H240,2)</f>
        <v>0</v>
      </c>
      <c r="K240" s="272" t="s">
        <v>158</v>
      </c>
      <c r="L240" s="277"/>
      <c r="M240" s="278" t="s">
        <v>1</v>
      </c>
      <c r="N240" s="279" t="s">
        <v>41</v>
      </c>
      <c r="O240" s="91"/>
      <c r="P240" s="227">
        <f>O240*H240</f>
        <v>0</v>
      </c>
      <c r="Q240" s="227">
        <v>0.01272</v>
      </c>
      <c r="R240" s="227">
        <f>Q240*H240</f>
        <v>0.03816</v>
      </c>
      <c r="S240" s="227">
        <v>0</v>
      </c>
      <c r="T240" s="228">
        <f>S240*H240</f>
        <v>0</v>
      </c>
      <c r="U240" s="38"/>
      <c r="V240" s="38"/>
      <c r="W240" s="38"/>
      <c r="X240" s="38"/>
      <c r="Y240" s="38"/>
      <c r="Z240" s="38"/>
      <c r="AA240" s="38"/>
      <c r="AB240" s="38"/>
      <c r="AC240" s="38"/>
      <c r="AD240" s="38"/>
      <c r="AE240" s="38"/>
      <c r="AR240" s="229" t="s">
        <v>205</v>
      </c>
      <c r="AT240" s="229" t="s">
        <v>324</v>
      </c>
      <c r="AU240" s="229" t="s">
        <v>86</v>
      </c>
      <c r="AY240" s="17" t="s">
        <v>152</v>
      </c>
      <c r="BE240" s="230">
        <f>IF(N240="základní",J240,0)</f>
        <v>0</v>
      </c>
      <c r="BF240" s="230">
        <f>IF(N240="snížená",J240,0)</f>
        <v>0</v>
      </c>
      <c r="BG240" s="230">
        <f>IF(N240="zákl. přenesená",J240,0)</f>
        <v>0</v>
      </c>
      <c r="BH240" s="230">
        <f>IF(N240="sníž. přenesená",J240,0)</f>
        <v>0</v>
      </c>
      <c r="BI240" s="230">
        <f>IF(N240="nulová",J240,0)</f>
        <v>0</v>
      </c>
      <c r="BJ240" s="17" t="s">
        <v>84</v>
      </c>
      <c r="BK240" s="230">
        <f>ROUND(I240*H240,2)</f>
        <v>0</v>
      </c>
      <c r="BL240" s="17" t="s">
        <v>159</v>
      </c>
      <c r="BM240" s="229" t="s">
        <v>327</v>
      </c>
    </row>
    <row r="241" spans="1:47" s="2" customFormat="1" ht="12">
      <c r="A241" s="38"/>
      <c r="B241" s="39"/>
      <c r="C241" s="40"/>
      <c r="D241" s="231" t="s">
        <v>161</v>
      </c>
      <c r="E241" s="40"/>
      <c r="F241" s="232" t="s">
        <v>326</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161</v>
      </c>
      <c r="AU241" s="17" t="s">
        <v>86</v>
      </c>
    </row>
    <row r="242" spans="1:65" s="2" customFormat="1" ht="33" customHeight="1">
      <c r="A242" s="38"/>
      <c r="B242" s="39"/>
      <c r="C242" s="270" t="s">
        <v>328</v>
      </c>
      <c r="D242" s="270" t="s">
        <v>324</v>
      </c>
      <c r="E242" s="271" t="s">
        <v>329</v>
      </c>
      <c r="F242" s="272" t="s">
        <v>330</v>
      </c>
      <c r="G242" s="273" t="s">
        <v>288</v>
      </c>
      <c r="H242" s="274">
        <v>6</v>
      </c>
      <c r="I242" s="275"/>
      <c r="J242" s="276">
        <f>ROUND(I242*H242,2)</f>
        <v>0</v>
      </c>
      <c r="K242" s="272" t="s">
        <v>158</v>
      </c>
      <c r="L242" s="277"/>
      <c r="M242" s="278" t="s">
        <v>1</v>
      </c>
      <c r="N242" s="279" t="s">
        <v>41</v>
      </c>
      <c r="O242" s="91"/>
      <c r="P242" s="227">
        <f>O242*H242</f>
        <v>0</v>
      </c>
      <c r="Q242" s="227">
        <v>0.01225</v>
      </c>
      <c r="R242" s="227">
        <f>Q242*H242</f>
        <v>0.07350000000000001</v>
      </c>
      <c r="S242" s="227">
        <v>0</v>
      </c>
      <c r="T242" s="228">
        <f>S242*H242</f>
        <v>0</v>
      </c>
      <c r="U242" s="38"/>
      <c r="V242" s="38"/>
      <c r="W242" s="38"/>
      <c r="X242" s="38"/>
      <c r="Y242" s="38"/>
      <c r="Z242" s="38"/>
      <c r="AA242" s="38"/>
      <c r="AB242" s="38"/>
      <c r="AC242" s="38"/>
      <c r="AD242" s="38"/>
      <c r="AE242" s="38"/>
      <c r="AR242" s="229" t="s">
        <v>205</v>
      </c>
      <c r="AT242" s="229" t="s">
        <v>324</v>
      </c>
      <c r="AU242" s="229" t="s">
        <v>86</v>
      </c>
      <c r="AY242" s="17" t="s">
        <v>152</v>
      </c>
      <c r="BE242" s="230">
        <f>IF(N242="základní",J242,0)</f>
        <v>0</v>
      </c>
      <c r="BF242" s="230">
        <f>IF(N242="snížená",J242,0)</f>
        <v>0</v>
      </c>
      <c r="BG242" s="230">
        <f>IF(N242="zákl. přenesená",J242,0)</f>
        <v>0</v>
      </c>
      <c r="BH242" s="230">
        <f>IF(N242="sníž. přenesená",J242,0)</f>
        <v>0</v>
      </c>
      <c r="BI242" s="230">
        <f>IF(N242="nulová",J242,0)</f>
        <v>0</v>
      </c>
      <c r="BJ242" s="17" t="s">
        <v>84</v>
      </c>
      <c r="BK242" s="230">
        <f>ROUND(I242*H242,2)</f>
        <v>0</v>
      </c>
      <c r="BL242" s="17" t="s">
        <v>159</v>
      </c>
      <c r="BM242" s="229" t="s">
        <v>331</v>
      </c>
    </row>
    <row r="243" spans="1:47" s="2" customFormat="1" ht="12">
      <c r="A243" s="38"/>
      <c r="B243" s="39"/>
      <c r="C243" s="40"/>
      <c r="D243" s="231" t="s">
        <v>161</v>
      </c>
      <c r="E243" s="40"/>
      <c r="F243" s="232" t="s">
        <v>330</v>
      </c>
      <c r="G243" s="40"/>
      <c r="H243" s="40"/>
      <c r="I243" s="233"/>
      <c r="J243" s="40"/>
      <c r="K243" s="40"/>
      <c r="L243" s="44"/>
      <c r="M243" s="234"/>
      <c r="N243" s="235"/>
      <c r="O243" s="91"/>
      <c r="P243" s="91"/>
      <c r="Q243" s="91"/>
      <c r="R243" s="91"/>
      <c r="S243" s="91"/>
      <c r="T243" s="92"/>
      <c r="U243" s="38"/>
      <c r="V243" s="38"/>
      <c r="W243" s="38"/>
      <c r="X243" s="38"/>
      <c r="Y243" s="38"/>
      <c r="Z243" s="38"/>
      <c r="AA243" s="38"/>
      <c r="AB243" s="38"/>
      <c r="AC243" s="38"/>
      <c r="AD243" s="38"/>
      <c r="AE243" s="38"/>
      <c r="AT243" s="17" t="s">
        <v>161</v>
      </c>
      <c r="AU243" s="17" t="s">
        <v>86</v>
      </c>
    </row>
    <row r="244" spans="1:63" s="12" customFormat="1" ht="22.8" customHeight="1">
      <c r="A244" s="12"/>
      <c r="B244" s="202"/>
      <c r="C244" s="203"/>
      <c r="D244" s="204" t="s">
        <v>75</v>
      </c>
      <c r="E244" s="216" t="s">
        <v>213</v>
      </c>
      <c r="F244" s="216" t="s">
        <v>332</v>
      </c>
      <c r="G244" s="203"/>
      <c r="H244" s="203"/>
      <c r="I244" s="206"/>
      <c r="J244" s="217">
        <f>BK244</f>
        <v>0</v>
      </c>
      <c r="K244" s="203"/>
      <c r="L244" s="208"/>
      <c r="M244" s="209"/>
      <c r="N244" s="210"/>
      <c r="O244" s="210"/>
      <c r="P244" s="211">
        <f>SUM(P245:P346)</f>
        <v>0</v>
      </c>
      <c r="Q244" s="210"/>
      <c r="R244" s="211">
        <f>SUM(R245:R346)</f>
        <v>0.14530300000000002</v>
      </c>
      <c r="S244" s="210"/>
      <c r="T244" s="212">
        <f>SUM(T245:T346)</f>
        <v>24.853228</v>
      </c>
      <c r="U244" s="12"/>
      <c r="V244" s="12"/>
      <c r="W244" s="12"/>
      <c r="X244" s="12"/>
      <c r="Y244" s="12"/>
      <c r="Z244" s="12"/>
      <c r="AA244" s="12"/>
      <c r="AB244" s="12"/>
      <c r="AC244" s="12"/>
      <c r="AD244" s="12"/>
      <c r="AE244" s="12"/>
      <c r="AR244" s="213" t="s">
        <v>84</v>
      </c>
      <c r="AT244" s="214" t="s">
        <v>75</v>
      </c>
      <c r="AU244" s="214" t="s">
        <v>84</v>
      </c>
      <c r="AY244" s="213" t="s">
        <v>152</v>
      </c>
      <c r="BK244" s="215">
        <f>SUM(BK245:BK346)</f>
        <v>0</v>
      </c>
    </row>
    <row r="245" spans="1:65" s="2" customFormat="1" ht="33" customHeight="1">
      <c r="A245" s="38"/>
      <c r="B245" s="39"/>
      <c r="C245" s="218" t="s">
        <v>333</v>
      </c>
      <c r="D245" s="218" t="s">
        <v>154</v>
      </c>
      <c r="E245" s="219" t="s">
        <v>334</v>
      </c>
      <c r="F245" s="220" t="s">
        <v>335</v>
      </c>
      <c r="G245" s="221" t="s">
        <v>167</v>
      </c>
      <c r="H245" s="222">
        <v>270</v>
      </c>
      <c r="I245" s="223"/>
      <c r="J245" s="224">
        <f>ROUND(I245*H245,2)</f>
        <v>0</v>
      </c>
      <c r="K245" s="220" t="s">
        <v>158</v>
      </c>
      <c r="L245" s="44"/>
      <c r="M245" s="225" t="s">
        <v>1</v>
      </c>
      <c r="N245" s="226" t="s">
        <v>41</v>
      </c>
      <c r="O245" s="91"/>
      <c r="P245" s="227">
        <f>O245*H245</f>
        <v>0</v>
      </c>
      <c r="Q245" s="227">
        <v>0.00013</v>
      </c>
      <c r="R245" s="227">
        <f>Q245*H245</f>
        <v>0.0351</v>
      </c>
      <c r="S245" s="227">
        <v>0</v>
      </c>
      <c r="T245" s="228">
        <f>S245*H245</f>
        <v>0</v>
      </c>
      <c r="U245" s="38"/>
      <c r="V245" s="38"/>
      <c r="W245" s="38"/>
      <c r="X245" s="38"/>
      <c r="Y245" s="38"/>
      <c r="Z245" s="38"/>
      <c r="AA245" s="38"/>
      <c r="AB245" s="38"/>
      <c r="AC245" s="38"/>
      <c r="AD245" s="38"/>
      <c r="AE245" s="38"/>
      <c r="AR245" s="229" t="s">
        <v>159</v>
      </c>
      <c r="AT245" s="229" t="s">
        <v>154</v>
      </c>
      <c r="AU245" s="229" t="s">
        <v>86</v>
      </c>
      <c r="AY245" s="17" t="s">
        <v>152</v>
      </c>
      <c r="BE245" s="230">
        <f>IF(N245="základní",J245,0)</f>
        <v>0</v>
      </c>
      <c r="BF245" s="230">
        <f>IF(N245="snížená",J245,0)</f>
        <v>0</v>
      </c>
      <c r="BG245" s="230">
        <f>IF(N245="zákl. přenesená",J245,0)</f>
        <v>0</v>
      </c>
      <c r="BH245" s="230">
        <f>IF(N245="sníž. přenesená",J245,0)</f>
        <v>0</v>
      </c>
      <c r="BI245" s="230">
        <f>IF(N245="nulová",J245,0)</f>
        <v>0</v>
      </c>
      <c r="BJ245" s="17" t="s">
        <v>84</v>
      </c>
      <c r="BK245" s="230">
        <f>ROUND(I245*H245,2)</f>
        <v>0</v>
      </c>
      <c r="BL245" s="17" t="s">
        <v>159</v>
      </c>
      <c r="BM245" s="229" t="s">
        <v>336</v>
      </c>
    </row>
    <row r="246" spans="1:47" s="2" customFormat="1" ht="12">
      <c r="A246" s="38"/>
      <c r="B246" s="39"/>
      <c r="C246" s="40"/>
      <c r="D246" s="231" t="s">
        <v>161</v>
      </c>
      <c r="E246" s="40"/>
      <c r="F246" s="232" t="s">
        <v>337</v>
      </c>
      <c r="G246" s="40"/>
      <c r="H246" s="40"/>
      <c r="I246" s="233"/>
      <c r="J246" s="40"/>
      <c r="K246" s="40"/>
      <c r="L246" s="44"/>
      <c r="M246" s="234"/>
      <c r="N246" s="235"/>
      <c r="O246" s="91"/>
      <c r="P246" s="91"/>
      <c r="Q246" s="91"/>
      <c r="R246" s="91"/>
      <c r="S246" s="91"/>
      <c r="T246" s="92"/>
      <c r="U246" s="38"/>
      <c r="V246" s="38"/>
      <c r="W246" s="38"/>
      <c r="X246" s="38"/>
      <c r="Y246" s="38"/>
      <c r="Z246" s="38"/>
      <c r="AA246" s="38"/>
      <c r="AB246" s="38"/>
      <c r="AC246" s="38"/>
      <c r="AD246" s="38"/>
      <c r="AE246" s="38"/>
      <c r="AT246" s="17" t="s">
        <v>161</v>
      </c>
      <c r="AU246" s="17" t="s">
        <v>86</v>
      </c>
    </row>
    <row r="247" spans="1:65" s="2" customFormat="1" ht="16.5" customHeight="1">
      <c r="A247" s="38"/>
      <c r="B247" s="39"/>
      <c r="C247" s="218" t="s">
        <v>338</v>
      </c>
      <c r="D247" s="218" t="s">
        <v>154</v>
      </c>
      <c r="E247" s="219" t="s">
        <v>339</v>
      </c>
      <c r="F247" s="220" t="s">
        <v>340</v>
      </c>
      <c r="G247" s="221" t="s">
        <v>288</v>
      </c>
      <c r="H247" s="222">
        <v>1</v>
      </c>
      <c r="I247" s="223"/>
      <c r="J247" s="224">
        <f>ROUND(I247*H247,2)</f>
        <v>0</v>
      </c>
      <c r="K247" s="220" t="s">
        <v>158</v>
      </c>
      <c r="L247" s="44"/>
      <c r="M247" s="225" t="s">
        <v>1</v>
      </c>
      <c r="N247" s="226" t="s">
        <v>41</v>
      </c>
      <c r="O247" s="91"/>
      <c r="P247" s="227">
        <f>O247*H247</f>
        <v>0</v>
      </c>
      <c r="Q247" s="227">
        <v>0.00018</v>
      </c>
      <c r="R247" s="227">
        <f>Q247*H247</f>
        <v>0.00018</v>
      </c>
      <c r="S247" s="227">
        <v>0</v>
      </c>
      <c r="T247" s="228">
        <f>S247*H247</f>
        <v>0</v>
      </c>
      <c r="U247" s="38"/>
      <c r="V247" s="38"/>
      <c r="W247" s="38"/>
      <c r="X247" s="38"/>
      <c r="Y247" s="38"/>
      <c r="Z247" s="38"/>
      <c r="AA247" s="38"/>
      <c r="AB247" s="38"/>
      <c r="AC247" s="38"/>
      <c r="AD247" s="38"/>
      <c r="AE247" s="38"/>
      <c r="AR247" s="229" t="s">
        <v>159</v>
      </c>
      <c r="AT247" s="229" t="s">
        <v>154</v>
      </c>
      <c r="AU247" s="229" t="s">
        <v>86</v>
      </c>
      <c r="AY247" s="17" t="s">
        <v>152</v>
      </c>
      <c r="BE247" s="230">
        <f>IF(N247="základní",J247,0)</f>
        <v>0</v>
      </c>
      <c r="BF247" s="230">
        <f>IF(N247="snížená",J247,0)</f>
        <v>0</v>
      </c>
      <c r="BG247" s="230">
        <f>IF(N247="zákl. přenesená",J247,0)</f>
        <v>0</v>
      </c>
      <c r="BH247" s="230">
        <f>IF(N247="sníž. přenesená",J247,0)</f>
        <v>0</v>
      </c>
      <c r="BI247" s="230">
        <f>IF(N247="nulová",J247,0)</f>
        <v>0</v>
      </c>
      <c r="BJ247" s="17" t="s">
        <v>84</v>
      </c>
      <c r="BK247" s="230">
        <f>ROUND(I247*H247,2)</f>
        <v>0</v>
      </c>
      <c r="BL247" s="17" t="s">
        <v>159</v>
      </c>
      <c r="BM247" s="229" t="s">
        <v>341</v>
      </c>
    </row>
    <row r="248" spans="1:47" s="2" customFormat="1" ht="12">
      <c r="A248" s="38"/>
      <c r="B248" s="39"/>
      <c r="C248" s="40"/>
      <c r="D248" s="231" t="s">
        <v>161</v>
      </c>
      <c r="E248" s="40"/>
      <c r="F248" s="232" t="s">
        <v>342</v>
      </c>
      <c r="G248" s="40"/>
      <c r="H248" s="40"/>
      <c r="I248" s="233"/>
      <c r="J248" s="40"/>
      <c r="K248" s="40"/>
      <c r="L248" s="44"/>
      <c r="M248" s="234"/>
      <c r="N248" s="235"/>
      <c r="O248" s="91"/>
      <c r="P248" s="91"/>
      <c r="Q248" s="91"/>
      <c r="R248" s="91"/>
      <c r="S248" s="91"/>
      <c r="T248" s="92"/>
      <c r="U248" s="38"/>
      <c r="V248" s="38"/>
      <c r="W248" s="38"/>
      <c r="X248" s="38"/>
      <c r="Y248" s="38"/>
      <c r="Z248" s="38"/>
      <c r="AA248" s="38"/>
      <c r="AB248" s="38"/>
      <c r="AC248" s="38"/>
      <c r="AD248" s="38"/>
      <c r="AE248" s="38"/>
      <c r="AT248" s="17" t="s">
        <v>161</v>
      </c>
      <c r="AU248" s="17" t="s">
        <v>86</v>
      </c>
    </row>
    <row r="249" spans="1:65" s="2" customFormat="1" ht="16.5" customHeight="1">
      <c r="A249" s="38"/>
      <c r="B249" s="39"/>
      <c r="C249" s="270" t="s">
        <v>343</v>
      </c>
      <c r="D249" s="270" t="s">
        <v>324</v>
      </c>
      <c r="E249" s="271" t="s">
        <v>344</v>
      </c>
      <c r="F249" s="272" t="s">
        <v>345</v>
      </c>
      <c r="G249" s="273" t="s">
        <v>288</v>
      </c>
      <c r="H249" s="274">
        <v>1</v>
      </c>
      <c r="I249" s="275"/>
      <c r="J249" s="276">
        <f>ROUND(I249*H249,2)</f>
        <v>0</v>
      </c>
      <c r="K249" s="272" t="s">
        <v>158</v>
      </c>
      <c r="L249" s="277"/>
      <c r="M249" s="278" t="s">
        <v>1</v>
      </c>
      <c r="N249" s="279" t="s">
        <v>41</v>
      </c>
      <c r="O249" s="91"/>
      <c r="P249" s="227">
        <f>O249*H249</f>
        <v>0</v>
      </c>
      <c r="Q249" s="227">
        <v>0.012</v>
      </c>
      <c r="R249" s="227">
        <f>Q249*H249</f>
        <v>0.012</v>
      </c>
      <c r="S249" s="227">
        <v>0</v>
      </c>
      <c r="T249" s="228">
        <f>S249*H249</f>
        <v>0</v>
      </c>
      <c r="U249" s="38"/>
      <c r="V249" s="38"/>
      <c r="W249" s="38"/>
      <c r="X249" s="38"/>
      <c r="Y249" s="38"/>
      <c r="Z249" s="38"/>
      <c r="AA249" s="38"/>
      <c r="AB249" s="38"/>
      <c r="AC249" s="38"/>
      <c r="AD249" s="38"/>
      <c r="AE249" s="38"/>
      <c r="AR249" s="229" t="s">
        <v>205</v>
      </c>
      <c r="AT249" s="229" t="s">
        <v>324</v>
      </c>
      <c r="AU249" s="229" t="s">
        <v>86</v>
      </c>
      <c r="AY249" s="17" t="s">
        <v>152</v>
      </c>
      <c r="BE249" s="230">
        <f>IF(N249="základní",J249,0)</f>
        <v>0</v>
      </c>
      <c r="BF249" s="230">
        <f>IF(N249="snížená",J249,0)</f>
        <v>0</v>
      </c>
      <c r="BG249" s="230">
        <f>IF(N249="zákl. přenesená",J249,0)</f>
        <v>0</v>
      </c>
      <c r="BH249" s="230">
        <f>IF(N249="sníž. přenesená",J249,0)</f>
        <v>0</v>
      </c>
      <c r="BI249" s="230">
        <f>IF(N249="nulová",J249,0)</f>
        <v>0</v>
      </c>
      <c r="BJ249" s="17" t="s">
        <v>84</v>
      </c>
      <c r="BK249" s="230">
        <f>ROUND(I249*H249,2)</f>
        <v>0</v>
      </c>
      <c r="BL249" s="17" t="s">
        <v>159</v>
      </c>
      <c r="BM249" s="229" t="s">
        <v>346</v>
      </c>
    </row>
    <row r="250" spans="1:47" s="2" customFormat="1" ht="12">
      <c r="A250" s="38"/>
      <c r="B250" s="39"/>
      <c r="C250" s="40"/>
      <c r="D250" s="231" t="s">
        <v>161</v>
      </c>
      <c r="E250" s="40"/>
      <c r="F250" s="232" t="s">
        <v>345</v>
      </c>
      <c r="G250" s="40"/>
      <c r="H250" s="40"/>
      <c r="I250" s="233"/>
      <c r="J250" s="40"/>
      <c r="K250" s="40"/>
      <c r="L250" s="44"/>
      <c r="M250" s="234"/>
      <c r="N250" s="235"/>
      <c r="O250" s="91"/>
      <c r="P250" s="91"/>
      <c r="Q250" s="91"/>
      <c r="R250" s="91"/>
      <c r="S250" s="91"/>
      <c r="T250" s="92"/>
      <c r="U250" s="38"/>
      <c r="V250" s="38"/>
      <c r="W250" s="38"/>
      <c r="X250" s="38"/>
      <c r="Y250" s="38"/>
      <c r="Z250" s="38"/>
      <c r="AA250" s="38"/>
      <c r="AB250" s="38"/>
      <c r="AC250" s="38"/>
      <c r="AD250" s="38"/>
      <c r="AE250" s="38"/>
      <c r="AT250" s="17" t="s">
        <v>161</v>
      </c>
      <c r="AU250" s="17" t="s">
        <v>86</v>
      </c>
    </row>
    <row r="251" spans="1:65" s="2" customFormat="1" ht="21.75" customHeight="1">
      <c r="A251" s="38"/>
      <c r="B251" s="39"/>
      <c r="C251" s="218" t="s">
        <v>347</v>
      </c>
      <c r="D251" s="218" t="s">
        <v>154</v>
      </c>
      <c r="E251" s="219" t="s">
        <v>348</v>
      </c>
      <c r="F251" s="220" t="s">
        <v>349</v>
      </c>
      <c r="G251" s="221" t="s">
        <v>167</v>
      </c>
      <c r="H251" s="222">
        <v>0.475</v>
      </c>
      <c r="I251" s="223"/>
      <c r="J251" s="224">
        <f>ROUND(I251*H251,2)</f>
        <v>0</v>
      </c>
      <c r="K251" s="220" t="s">
        <v>158</v>
      </c>
      <c r="L251" s="44"/>
      <c r="M251" s="225" t="s">
        <v>1</v>
      </c>
      <c r="N251" s="226" t="s">
        <v>41</v>
      </c>
      <c r="O251" s="91"/>
      <c r="P251" s="227">
        <f>O251*H251</f>
        <v>0</v>
      </c>
      <c r="Q251" s="227">
        <v>0</v>
      </c>
      <c r="R251" s="227">
        <f>Q251*H251</f>
        <v>0</v>
      </c>
      <c r="S251" s="227">
        <v>0.055</v>
      </c>
      <c r="T251" s="228">
        <f>S251*H251</f>
        <v>0.026125</v>
      </c>
      <c r="U251" s="38"/>
      <c r="V251" s="38"/>
      <c r="W251" s="38"/>
      <c r="X251" s="38"/>
      <c r="Y251" s="38"/>
      <c r="Z251" s="38"/>
      <c r="AA251" s="38"/>
      <c r="AB251" s="38"/>
      <c r="AC251" s="38"/>
      <c r="AD251" s="38"/>
      <c r="AE251" s="38"/>
      <c r="AR251" s="229" t="s">
        <v>159</v>
      </c>
      <c r="AT251" s="229" t="s">
        <v>154</v>
      </c>
      <c r="AU251" s="229" t="s">
        <v>86</v>
      </c>
      <c r="AY251" s="17" t="s">
        <v>152</v>
      </c>
      <c r="BE251" s="230">
        <f>IF(N251="základní",J251,0)</f>
        <v>0</v>
      </c>
      <c r="BF251" s="230">
        <f>IF(N251="snížená",J251,0)</f>
        <v>0</v>
      </c>
      <c r="BG251" s="230">
        <f>IF(N251="zákl. přenesená",J251,0)</f>
        <v>0</v>
      </c>
      <c r="BH251" s="230">
        <f>IF(N251="sníž. přenesená",J251,0)</f>
        <v>0</v>
      </c>
      <c r="BI251" s="230">
        <f>IF(N251="nulová",J251,0)</f>
        <v>0</v>
      </c>
      <c r="BJ251" s="17" t="s">
        <v>84</v>
      </c>
      <c r="BK251" s="230">
        <f>ROUND(I251*H251,2)</f>
        <v>0</v>
      </c>
      <c r="BL251" s="17" t="s">
        <v>159</v>
      </c>
      <c r="BM251" s="229" t="s">
        <v>350</v>
      </c>
    </row>
    <row r="252" spans="1:47" s="2" customFormat="1" ht="12">
      <c r="A252" s="38"/>
      <c r="B252" s="39"/>
      <c r="C252" s="40"/>
      <c r="D252" s="231" t="s">
        <v>161</v>
      </c>
      <c r="E252" s="40"/>
      <c r="F252" s="232" t="s">
        <v>351</v>
      </c>
      <c r="G252" s="40"/>
      <c r="H252" s="40"/>
      <c r="I252" s="233"/>
      <c r="J252" s="40"/>
      <c r="K252" s="40"/>
      <c r="L252" s="44"/>
      <c r="M252" s="234"/>
      <c r="N252" s="235"/>
      <c r="O252" s="91"/>
      <c r="P252" s="91"/>
      <c r="Q252" s="91"/>
      <c r="R252" s="91"/>
      <c r="S252" s="91"/>
      <c r="T252" s="92"/>
      <c r="U252" s="38"/>
      <c r="V252" s="38"/>
      <c r="W252" s="38"/>
      <c r="X252" s="38"/>
      <c r="Y252" s="38"/>
      <c r="Z252" s="38"/>
      <c r="AA252" s="38"/>
      <c r="AB252" s="38"/>
      <c r="AC252" s="38"/>
      <c r="AD252" s="38"/>
      <c r="AE252" s="38"/>
      <c r="AT252" s="17" t="s">
        <v>161</v>
      </c>
      <c r="AU252" s="17" t="s">
        <v>86</v>
      </c>
    </row>
    <row r="253" spans="1:51" s="13" customFormat="1" ht="12">
      <c r="A253" s="13"/>
      <c r="B253" s="236"/>
      <c r="C253" s="237"/>
      <c r="D253" s="231" t="s">
        <v>163</v>
      </c>
      <c r="E253" s="238" t="s">
        <v>1</v>
      </c>
      <c r="F253" s="239" t="s">
        <v>352</v>
      </c>
      <c r="G253" s="237"/>
      <c r="H253" s="240">
        <v>0.475</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163</v>
      </c>
      <c r="AU253" s="246" t="s">
        <v>86</v>
      </c>
      <c r="AV253" s="13" t="s">
        <v>86</v>
      </c>
      <c r="AW253" s="13" t="s">
        <v>32</v>
      </c>
      <c r="AX253" s="13" t="s">
        <v>84</v>
      </c>
      <c r="AY253" s="246" t="s">
        <v>152</v>
      </c>
    </row>
    <row r="254" spans="1:65" s="2" customFormat="1" ht="37.8" customHeight="1">
      <c r="A254" s="38"/>
      <c r="B254" s="39"/>
      <c r="C254" s="218" t="s">
        <v>353</v>
      </c>
      <c r="D254" s="218" t="s">
        <v>154</v>
      </c>
      <c r="E254" s="219" t="s">
        <v>354</v>
      </c>
      <c r="F254" s="220" t="s">
        <v>355</v>
      </c>
      <c r="G254" s="221" t="s">
        <v>157</v>
      </c>
      <c r="H254" s="222">
        <v>2.725</v>
      </c>
      <c r="I254" s="223"/>
      <c r="J254" s="224">
        <f>ROUND(I254*H254,2)</f>
        <v>0</v>
      </c>
      <c r="K254" s="220" t="s">
        <v>158</v>
      </c>
      <c r="L254" s="44"/>
      <c r="M254" s="225" t="s">
        <v>1</v>
      </c>
      <c r="N254" s="226" t="s">
        <v>41</v>
      </c>
      <c r="O254" s="91"/>
      <c r="P254" s="227">
        <f>O254*H254</f>
        <v>0</v>
      </c>
      <c r="Q254" s="227">
        <v>0</v>
      </c>
      <c r="R254" s="227">
        <f>Q254*H254</f>
        <v>0</v>
      </c>
      <c r="S254" s="227">
        <v>2.2</v>
      </c>
      <c r="T254" s="228">
        <f>S254*H254</f>
        <v>5.995000000000001</v>
      </c>
      <c r="U254" s="38"/>
      <c r="V254" s="38"/>
      <c r="W254" s="38"/>
      <c r="X254" s="38"/>
      <c r="Y254" s="38"/>
      <c r="Z254" s="38"/>
      <c r="AA254" s="38"/>
      <c r="AB254" s="38"/>
      <c r="AC254" s="38"/>
      <c r="AD254" s="38"/>
      <c r="AE254" s="38"/>
      <c r="AR254" s="229" t="s">
        <v>159</v>
      </c>
      <c r="AT254" s="229" t="s">
        <v>154</v>
      </c>
      <c r="AU254" s="229" t="s">
        <v>86</v>
      </c>
      <c r="AY254" s="17" t="s">
        <v>152</v>
      </c>
      <c r="BE254" s="230">
        <f>IF(N254="základní",J254,0)</f>
        <v>0</v>
      </c>
      <c r="BF254" s="230">
        <f>IF(N254="snížená",J254,0)</f>
        <v>0</v>
      </c>
      <c r="BG254" s="230">
        <f>IF(N254="zákl. přenesená",J254,0)</f>
        <v>0</v>
      </c>
      <c r="BH254" s="230">
        <f>IF(N254="sníž. přenesená",J254,0)</f>
        <v>0</v>
      </c>
      <c r="BI254" s="230">
        <f>IF(N254="nulová",J254,0)</f>
        <v>0</v>
      </c>
      <c r="BJ254" s="17" t="s">
        <v>84</v>
      </c>
      <c r="BK254" s="230">
        <f>ROUND(I254*H254,2)</f>
        <v>0</v>
      </c>
      <c r="BL254" s="17" t="s">
        <v>159</v>
      </c>
      <c r="BM254" s="229" t="s">
        <v>356</v>
      </c>
    </row>
    <row r="255" spans="1:47" s="2" customFormat="1" ht="12">
      <c r="A255" s="38"/>
      <c r="B255" s="39"/>
      <c r="C255" s="40"/>
      <c r="D255" s="231" t="s">
        <v>161</v>
      </c>
      <c r="E255" s="40"/>
      <c r="F255" s="232" t="s">
        <v>357</v>
      </c>
      <c r="G255" s="40"/>
      <c r="H255" s="40"/>
      <c r="I255" s="233"/>
      <c r="J255" s="40"/>
      <c r="K255" s="40"/>
      <c r="L255" s="44"/>
      <c r="M255" s="234"/>
      <c r="N255" s="235"/>
      <c r="O255" s="91"/>
      <c r="P255" s="91"/>
      <c r="Q255" s="91"/>
      <c r="R255" s="91"/>
      <c r="S255" s="91"/>
      <c r="T255" s="92"/>
      <c r="U255" s="38"/>
      <c r="V255" s="38"/>
      <c r="W255" s="38"/>
      <c r="X255" s="38"/>
      <c r="Y255" s="38"/>
      <c r="Z255" s="38"/>
      <c r="AA255" s="38"/>
      <c r="AB255" s="38"/>
      <c r="AC255" s="38"/>
      <c r="AD255" s="38"/>
      <c r="AE255" s="38"/>
      <c r="AT255" s="17" t="s">
        <v>161</v>
      </c>
      <c r="AU255" s="17" t="s">
        <v>86</v>
      </c>
    </row>
    <row r="256" spans="1:51" s="13" customFormat="1" ht="12">
      <c r="A256" s="13"/>
      <c r="B256" s="236"/>
      <c r="C256" s="237"/>
      <c r="D256" s="231" t="s">
        <v>163</v>
      </c>
      <c r="E256" s="238" t="s">
        <v>1</v>
      </c>
      <c r="F256" s="239" t="s">
        <v>358</v>
      </c>
      <c r="G256" s="237"/>
      <c r="H256" s="240">
        <v>2.725</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163</v>
      </c>
      <c r="AU256" s="246" t="s">
        <v>86</v>
      </c>
      <c r="AV256" s="13" t="s">
        <v>86</v>
      </c>
      <c r="AW256" s="13" t="s">
        <v>32</v>
      </c>
      <c r="AX256" s="13" t="s">
        <v>84</v>
      </c>
      <c r="AY256" s="246" t="s">
        <v>152</v>
      </c>
    </row>
    <row r="257" spans="1:65" s="2" customFormat="1" ht="24.15" customHeight="1">
      <c r="A257" s="38"/>
      <c r="B257" s="39"/>
      <c r="C257" s="218" t="s">
        <v>359</v>
      </c>
      <c r="D257" s="218" t="s">
        <v>154</v>
      </c>
      <c r="E257" s="219" t="s">
        <v>360</v>
      </c>
      <c r="F257" s="220" t="s">
        <v>361</v>
      </c>
      <c r="G257" s="221" t="s">
        <v>157</v>
      </c>
      <c r="H257" s="222">
        <v>0.176</v>
      </c>
      <c r="I257" s="223"/>
      <c r="J257" s="224">
        <f>ROUND(I257*H257,2)</f>
        <v>0</v>
      </c>
      <c r="K257" s="220" t="s">
        <v>158</v>
      </c>
      <c r="L257" s="44"/>
      <c r="M257" s="225" t="s">
        <v>1</v>
      </c>
      <c r="N257" s="226" t="s">
        <v>41</v>
      </c>
      <c r="O257" s="91"/>
      <c r="P257" s="227">
        <f>O257*H257</f>
        <v>0</v>
      </c>
      <c r="Q257" s="227">
        <v>0</v>
      </c>
      <c r="R257" s="227">
        <f>Q257*H257</f>
        <v>0</v>
      </c>
      <c r="S257" s="227">
        <v>1.4</v>
      </c>
      <c r="T257" s="228">
        <f>S257*H257</f>
        <v>0.24639999999999998</v>
      </c>
      <c r="U257" s="38"/>
      <c r="V257" s="38"/>
      <c r="W257" s="38"/>
      <c r="X257" s="38"/>
      <c r="Y257" s="38"/>
      <c r="Z257" s="38"/>
      <c r="AA257" s="38"/>
      <c r="AB257" s="38"/>
      <c r="AC257" s="38"/>
      <c r="AD257" s="38"/>
      <c r="AE257" s="38"/>
      <c r="AR257" s="229" t="s">
        <v>159</v>
      </c>
      <c r="AT257" s="229" t="s">
        <v>154</v>
      </c>
      <c r="AU257" s="229" t="s">
        <v>86</v>
      </c>
      <c r="AY257" s="17" t="s">
        <v>152</v>
      </c>
      <c r="BE257" s="230">
        <f>IF(N257="základní",J257,0)</f>
        <v>0</v>
      </c>
      <c r="BF257" s="230">
        <f>IF(N257="snížená",J257,0)</f>
        <v>0</v>
      </c>
      <c r="BG257" s="230">
        <f>IF(N257="zákl. přenesená",J257,0)</f>
        <v>0</v>
      </c>
      <c r="BH257" s="230">
        <f>IF(N257="sníž. přenesená",J257,0)</f>
        <v>0</v>
      </c>
      <c r="BI257" s="230">
        <f>IF(N257="nulová",J257,0)</f>
        <v>0</v>
      </c>
      <c r="BJ257" s="17" t="s">
        <v>84</v>
      </c>
      <c r="BK257" s="230">
        <f>ROUND(I257*H257,2)</f>
        <v>0</v>
      </c>
      <c r="BL257" s="17" t="s">
        <v>159</v>
      </c>
      <c r="BM257" s="229" t="s">
        <v>362</v>
      </c>
    </row>
    <row r="258" spans="1:47" s="2" customFormat="1" ht="12">
      <c r="A258" s="38"/>
      <c r="B258" s="39"/>
      <c r="C258" s="40"/>
      <c r="D258" s="231" t="s">
        <v>161</v>
      </c>
      <c r="E258" s="40"/>
      <c r="F258" s="232" t="s">
        <v>363</v>
      </c>
      <c r="G258" s="40"/>
      <c r="H258" s="40"/>
      <c r="I258" s="233"/>
      <c r="J258" s="40"/>
      <c r="K258" s="40"/>
      <c r="L258" s="44"/>
      <c r="M258" s="234"/>
      <c r="N258" s="235"/>
      <c r="O258" s="91"/>
      <c r="P258" s="91"/>
      <c r="Q258" s="91"/>
      <c r="R258" s="91"/>
      <c r="S258" s="91"/>
      <c r="T258" s="92"/>
      <c r="U258" s="38"/>
      <c r="V258" s="38"/>
      <c r="W258" s="38"/>
      <c r="X258" s="38"/>
      <c r="Y258" s="38"/>
      <c r="Z258" s="38"/>
      <c r="AA258" s="38"/>
      <c r="AB258" s="38"/>
      <c r="AC258" s="38"/>
      <c r="AD258" s="38"/>
      <c r="AE258" s="38"/>
      <c r="AT258" s="17" t="s">
        <v>161</v>
      </c>
      <c r="AU258" s="17" t="s">
        <v>86</v>
      </c>
    </row>
    <row r="259" spans="1:51" s="13" customFormat="1" ht="12">
      <c r="A259" s="13"/>
      <c r="B259" s="236"/>
      <c r="C259" s="237"/>
      <c r="D259" s="231" t="s">
        <v>163</v>
      </c>
      <c r="E259" s="238" t="s">
        <v>1</v>
      </c>
      <c r="F259" s="239" t="s">
        <v>364</v>
      </c>
      <c r="G259" s="237"/>
      <c r="H259" s="240">
        <v>0.176</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163</v>
      </c>
      <c r="AU259" s="246" t="s">
        <v>86</v>
      </c>
      <c r="AV259" s="13" t="s">
        <v>86</v>
      </c>
      <c r="AW259" s="13" t="s">
        <v>32</v>
      </c>
      <c r="AX259" s="13" t="s">
        <v>84</v>
      </c>
      <c r="AY259" s="246" t="s">
        <v>152</v>
      </c>
    </row>
    <row r="260" spans="1:65" s="2" customFormat="1" ht="24.15" customHeight="1">
      <c r="A260" s="38"/>
      <c r="B260" s="39"/>
      <c r="C260" s="218" t="s">
        <v>365</v>
      </c>
      <c r="D260" s="218" t="s">
        <v>154</v>
      </c>
      <c r="E260" s="219" t="s">
        <v>366</v>
      </c>
      <c r="F260" s="220" t="s">
        <v>367</v>
      </c>
      <c r="G260" s="221" t="s">
        <v>167</v>
      </c>
      <c r="H260" s="222">
        <v>6.4</v>
      </c>
      <c r="I260" s="223"/>
      <c r="J260" s="224">
        <f>ROUND(I260*H260,2)</f>
        <v>0</v>
      </c>
      <c r="K260" s="220" t="s">
        <v>158</v>
      </c>
      <c r="L260" s="44"/>
      <c r="M260" s="225" t="s">
        <v>1</v>
      </c>
      <c r="N260" s="226" t="s">
        <v>41</v>
      </c>
      <c r="O260" s="91"/>
      <c r="P260" s="227">
        <f>O260*H260</f>
        <v>0</v>
      </c>
      <c r="Q260" s="227">
        <v>0</v>
      </c>
      <c r="R260" s="227">
        <f>Q260*H260</f>
        <v>0</v>
      </c>
      <c r="S260" s="227">
        <v>0.055</v>
      </c>
      <c r="T260" s="228">
        <f>S260*H260</f>
        <v>0.35200000000000004</v>
      </c>
      <c r="U260" s="38"/>
      <c r="V260" s="38"/>
      <c r="W260" s="38"/>
      <c r="X260" s="38"/>
      <c r="Y260" s="38"/>
      <c r="Z260" s="38"/>
      <c r="AA260" s="38"/>
      <c r="AB260" s="38"/>
      <c r="AC260" s="38"/>
      <c r="AD260" s="38"/>
      <c r="AE260" s="38"/>
      <c r="AR260" s="229" t="s">
        <v>159</v>
      </c>
      <c r="AT260" s="229" t="s">
        <v>154</v>
      </c>
      <c r="AU260" s="229" t="s">
        <v>86</v>
      </c>
      <c r="AY260" s="17" t="s">
        <v>152</v>
      </c>
      <c r="BE260" s="230">
        <f>IF(N260="základní",J260,0)</f>
        <v>0</v>
      </c>
      <c r="BF260" s="230">
        <f>IF(N260="snížená",J260,0)</f>
        <v>0</v>
      </c>
      <c r="BG260" s="230">
        <f>IF(N260="zákl. přenesená",J260,0)</f>
        <v>0</v>
      </c>
      <c r="BH260" s="230">
        <f>IF(N260="sníž. přenesená",J260,0)</f>
        <v>0</v>
      </c>
      <c r="BI260" s="230">
        <f>IF(N260="nulová",J260,0)</f>
        <v>0</v>
      </c>
      <c r="BJ260" s="17" t="s">
        <v>84</v>
      </c>
      <c r="BK260" s="230">
        <f>ROUND(I260*H260,2)</f>
        <v>0</v>
      </c>
      <c r="BL260" s="17" t="s">
        <v>159</v>
      </c>
      <c r="BM260" s="229" t="s">
        <v>368</v>
      </c>
    </row>
    <row r="261" spans="1:47" s="2" customFormat="1" ht="12">
      <c r="A261" s="38"/>
      <c r="B261" s="39"/>
      <c r="C261" s="40"/>
      <c r="D261" s="231" t="s">
        <v>161</v>
      </c>
      <c r="E261" s="40"/>
      <c r="F261" s="232" t="s">
        <v>369</v>
      </c>
      <c r="G261" s="40"/>
      <c r="H261" s="40"/>
      <c r="I261" s="233"/>
      <c r="J261" s="40"/>
      <c r="K261" s="40"/>
      <c r="L261" s="44"/>
      <c r="M261" s="234"/>
      <c r="N261" s="235"/>
      <c r="O261" s="91"/>
      <c r="P261" s="91"/>
      <c r="Q261" s="91"/>
      <c r="R261" s="91"/>
      <c r="S261" s="91"/>
      <c r="T261" s="92"/>
      <c r="U261" s="38"/>
      <c r="V261" s="38"/>
      <c r="W261" s="38"/>
      <c r="X261" s="38"/>
      <c r="Y261" s="38"/>
      <c r="Z261" s="38"/>
      <c r="AA261" s="38"/>
      <c r="AB261" s="38"/>
      <c r="AC261" s="38"/>
      <c r="AD261" s="38"/>
      <c r="AE261" s="38"/>
      <c r="AT261" s="17" t="s">
        <v>161</v>
      </c>
      <c r="AU261" s="17" t="s">
        <v>86</v>
      </c>
    </row>
    <row r="262" spans="1:51" s="13" customFormat="1" ht="12">
      <c r="A262" s="13"/>
      <c r="B262" s="236"/>
      <c r="C262" s="237"/>
      <c r="D262" s="231" t="s">
        <v>163</v>
      </c>
      <c r="E262" s="238" t="s">
        <v>1</v>
      </c>
      <c r="F262" s="239" t="s">
        <v>370</v>
      </c>
      <c r="G262" s="237"/>
      <c r="H262" s="240">
        <v>0.6</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163</v>
      </c>
      <c r="AU262" s="246" t="s">
        <v>86</v>
      </c>
      <c r="AV262" s="13" t="s">
        <v>86</v>
      </c>
      <c r="AW262" s="13" t="s">
        <v>32</v>
      </c>
      <c r="AX262" s="13" t="s">
        <v>76</v>
      </c>
      <c r="AY262" s="246" t="s">
        <v>152</v>
      </c>
    </row>
    <row r="263" spans="1:51" s="13" customFormat="1" ht="12">
      <c r="A263" s="13"/>
      <c r="B263" s="236"/>
      <c r="C263" s="237"/>
      <c r="D263" s="231" t="s">
        <v>163</v>
      </c>
      <c r="E263" s="238" t="s">
        <v>1</v>
      </c>
      <c r="F263" s="239" t="s">
        <v>371</v>
      </c>
      <c r="G263" s="237"/>
      <c r="H263" s="240">
        <v>0.8</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163</v>
      </c>
      <c r="AU263" s="246" t="s">
        <v>86</v>
      </c>
      <c r="AV263" s="13" t="s">
        <v>86</v>
      </c>
      <c r="AW263" s="13" t="s">
        <v>32</v>
      </c>
      <c r="AX263" s="13" t="s">
        <v>76</v>
      </c>
      <c r="AY263" s="246" t="s">
        <v>152</v>
      </c>
    </row>
    <row r="264" spans="1:51" s="13" customFormat="1" ht="12">
      <c r="A264" s="13"/>
      <c r="B264" s="236"/>
      <c r="C264" s="237"/>
      <c r="D264" s="231" t="s">
        <v>163</v>
      </c>
      <c r="E264" s="238" t="s">
        <v>1</v>
      </c>
      <c r="F264" s="239" t="s">
        <v>372</v>
      </c>
      <c r="G264" s="237"/>
      <c r="H264" s="240">
        <v>5</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163</v>
      </c>
      <c r="AU264" s="246" t="s">
        <v>86</v>
      </c>
      <c r="AV264" s="13" t="s">
        <v>86</v>
      </c>
      <c r="AW264" s="13" t="s">
        <v>32</v>
      </c>
      <c r="AX264" s="13" t="s">
        <v>76</v>
      </c>
      <c r="AY264" s="246" t="s">
        <v>152</v>
      </c>
    </row>
    <row r="265" spans="1:51" s="14" customFormat="1" ht="12">
      <c r="A265" s="14"/>
      <c r="B265" s="247"/>
      <c r="C265" s="248"/>
      <c r="D265" s="231" t="s">
        <v>163</v>
      </c>
      <c r="E265" s="249" t="s">
        <v>1</v>
      </c>
      <c r="F265" s="250" t="s">
        <v>196</v>
      </c>
      <c r="G265" s="248"/>
      <c r="H265" s="251">
        <v>6.4</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163</v>
      </c>
      <c r="AU265" s="257" t="s">
        <v>86</v>
      </c>
      <c r="AV265" s="14" t="s">
        <v>159</v>
      </c>
      <c r="AW265" s="14" t="s">
        <v>32</v>
      </c>
      <c r="AX265" s="14" t="s">
        <v>84</v>
      </c>
      <c r="AY265" s="257" t="s">
        <v>152</v>
      </c>
    </row>
    <row r="266" spans="1:65" s="2" customFormat="1" ht="24.15" customHeight="1">
      <c r="A266" s="38"/>
      <c r="B266" s="39"/>
      <c r="C266" s="218" t="s">
        <v>373</v>
      </c>
      <c r="D266" s="218" t="s">
        <v>154</v>
      </c>
      <c r="E266" s="219" t="s">
        <v>374</v>
      </c>
      <c r="F266" s="220" t="s">
        <v>375</v>
      </c>
      <c r="G266" s="221" t="s">
        <v>167</v>
      </c>
      <c r="H266" s="222">
        <v>1.68</v>
      </c>
      <c r="I266" s="223"/>
      <c r="J266" s="224">
        <f>ROUND(I266*H266,2)</f>
        <v>0</v>
      </c>
      <c r="K266" s="220" t="s">
        <v>158</v>
      </c>
      <c r="L266" s="44"/>
      <c r="M266" s="225" t="s">
        <v>1</v>
      </c>
      <c r="N266" s="226" t="s">
        <v>41</v>
      </c>
      <c r="O266" s="91"/>
      <c r="P266" s="227">
        <f>O266*H266</f>
        <v>0</v>
      </c>
      <c r="Q266" s="227">
        <v>0</v>
      </c>
      <c r="R266" s="227">
        <f>Q266*H266</f>
        <v>0</v>
      </c>
      <c r="S266" s="227">
        <v>0.57</v>
      </c>
      <c r="T266" s="228">
        <f>S266*H266</f>
        <v>0.9575999999999999</v>
      </c>
      <c r="U266" s="38"/>
      <c r="V266" s="38"/>
      <c r="W266" s="38"/>
      <c r="X266" s="38"/>
      <c r="Y266" s="38"/>
      <c r="Z266" s="38"/>
      <c r="AA266" s="38"/>
      <c r="AB266" s="38"/>
      <c r="AC266" s="38"/>
      <c r="AD266" s="38"/>
      <c r="AE266" s="38"/>
      <c r="AR266" s="229" t="s">
        <v>159</v>
      </c>
      <c r="AT266" s="229" t="s">
        <v>154</v>
      </c>
      <c r="AU266" s="229" t="s">
        <v>86</v>
      </c>
      <c r="AY266" s="17" t="s">
        <v>152</v>
      </c>
      <c r="BE266" s="230">
        <f>IF(N266="základní",J266,0)</f>
        <v>0</v>
      </c>
      <c r="BF266" s="230">
        <f>IF(N266="snížená",J266,0)</f>
        <v>0</v>
      </c>
      <c r="BG266" s="230">
        <f>IF(N266="zákl. přenesená",J266,0)</f>
        <v>0</v>
      </c>
      <c r="BH266" s="230">
        <f>IF(N266="sníž. přenesená",J266,0)</f>
        <v>0</v>
      </c>
      <c r="BI266" s="230">
        <f>IF(N266="nulová",J266,0)</f>
        <v>0</v>
      </c>
      <c r="BJ266" s="17" t="s">
        <v>84</v>
      </c>
      <c r="BK266" s="230">
        <f>ROUND(I266*H266,2)</f>
        <v>0</v>
      </c>
      <c r="BL266" s="17" t="s">
        <v>159</v>
      </c>
      <c r="BM266" s="229" t="s">
        <v>376</v>
      </c>
    </row>
    <row r="267" spans="1:47" s="2" customFormat="1" ht="12">
      <c r="A267" s="38"/>
      <c r="B267" s="39"/>
      <c r="C267" s="40"/>
      <c r="D267" s="231" t="s">
        <v>161</v>
      </c>
      <c r="E267" s="40"/>
      <c r="F267" s="232" t="s">
        <v>377</v>
      </c>
      <c r="G267" s="40"/>
      <c r="H267" s="40"/>
      <c r="I267" s="233"/>
      <c r="J267" s="40"/>
      <c r="K267" s="40"/>
      <c r="L267" s="44"/>
      <c r="M267" s="234"/>
      <c r="N267" s="235"/>
      <c r="O267" s="91"/>
      <c r="P267" s="91"/>
      <c r="Q267" s="91"/>
      <c r="R267" s="91"/>
      <c r="S267" s="91"/>
      <c r="T267" s="92"/>
      <c r="U267" s="38"/>
      <c r="V267" s="38"/>
      <c r="W267" s="38"/>
      <c r="X267" s="38"/>
      <c r="Y267" s="38"/>
      <c r="Z267" s="38"/>
      <c r="AA267" s="38"/>
      <c r="AB267" s="38"/>
      <c r="AC267" s="38"/>
      <c r="AD267" s="38"/>
      <c r="AE267" s="38"/>
      <c r="AT267" s="17" t="s">
        <v>161</v>
      </c>
      <c r="AU267" s="17" t="s">
        <v>86</v>
      </c>
    </row>
    <row r="268" spans="1:51" s="13" customFormat="1" ht="12">
      <c r="A268" s="13"/>
      <c r="B268" s="236"/>
      <c r="C268" s="237"/>
      <c r="D268" s="231" t="s">
        <v>163</v>
      </c>
      <c r="E268" s="238" t="s">
        <v>1</v>
      </c>
      <c r="F268" s="239" t="s">
        <v>378</v>
      </c>
      <c r="G268" s="237"/>
      <c r="H268" s="240">
        <v>1.68</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163</v>
      </c>
      <c r="AU268" s="246" t="s">
        <v>86</v>
      </c>
      <c r="AV268" s="13" t="s">
        <v>86</v>
      </c>
      <c r="AW268" s="13" t="s">
        <v>32</v>
      </c>
      <c r="AX268" s="13" t="s">
        <v>84</v>
      </c>
      <c r="AY268" s="246" t="s">
        <v>152</v>
      </c>
    </row>
    <row r="269" spans="1:65" s="2" customFormat="1" ht="21.75" customHeight="1">
      <c r="A269" s="38"/>
      <c r="B269" s="39"/>
      <c r="C269" s="218" t="s">
        <v>379</v>
      </c>
      <c r="D269" s="218" t="s">
        <v>154</v>
      </c>
      <c r="E269" s="219" t="s">
        <v>380</v>
      </c>
      <c r="F269" s="220" t="s">
        <v>381</v>
      </c>
      <c r="G269" s="221" t="s">
        <v>167</v>
      </c>
      <c r="H269" s="222">
        <v>7.7</v>
      </c>
      <c r="I269" s="223"/>
      <c r="J269" s="224">
        <f>ROUND(I269*H269,2)</f>
        <v>0</v>
      </c>
      <c r="K269" s="220" t="s">
        <v>158</v>
      </c>
      <c r="L269" s="44"/>
      <c r="M269" s="225" t="s">
        <v>1</v>
      </c>
      <c r="N269" s="226" t="s">
        <v>41</v>
      </c>
      <c r="O269" s="91"/>
      <c r="P269" s="227">
        <f>O269*H269</f>
        <v>0</v>
      </c>
      <c r="Q269" s="227">
        <v>0</v>
      </c>
      <c r="R269" s="227">
        <f>Q269*H269</f>
        <v>0</v>
      </c>
      <c r="S269" s="227">
        <v>0.088</v>
      </c>
      <c r="T269" s="228">
        <f>S269*H269</f>
        <v>0.6776</v>
      </c>
      <c r="U269" s="38"/>
      <c r="V269" s="38"/>
      <c r="W269" s="38"/>
      <c r="X269" s="38"/>
      <c r="Y269" s="38"/>
      <c r="Z269" s="38"/>
      <c r="AA269" s="38"/>
      <c r="AB269" s="38"/>
      <c r="AC269" s="38"/>
      <c r="AD269" s="38"/>
      <c r="AE269" s="38"/>
      <c r="AR269" s="229" t="s">
        <v>159</v>
      </c>
      <c r="AT269" s="229" t="s">
        <v>154</v>
      </c>
      <c r="AU269" s="229" t="s">
        <v>86</v>
      </c>
      <c r="AY269" s="17" t="s">
        <v>152</v>
      </c>
      <c r="BE269" s="230">
        <f>IF(N269="základní",J269,0)</f>
        <v>0</v>
      </c>
      <c r="BF269" s="230">
        <f>IF(N269="snížená",J269,0)</f>
        <v>0</v>
      </c>
      <c r="BG269" s="230">
        <f>IF(N269="zákl. přenesená",J269,0)</f>
        <v>0</v>
      </c>
      <c r="BH269" s="230">
        <f>IF(N269="sníž. přenesená",J269,0)</f>
        <v>0</v>
      </c>
      <c r="BI269" s="230">
        <f>IF(N269="nulová",J269,0)</f>
        <v>0</v>
      </c>
      <c r="BJ269" s="17" t="s">
        <v>84</v>
      </c>
      <c r="BK269" s="230">
        <f>ROUND(I269*H269,2)</f>
        <v>0</v>
      </c>
      <c r="BL269" s="17" t="s">
        <v>159</v>
      </c>
      <c r="BM269" s="229" t="s">
        <v>382</v>
      </c>
    </row>
    <row r="270" spans="1:47" s="2" customFormat="1" ht="12">
      <c r="A270" s="38"/>
      <c r="B270" s="39"/>
      <c r="C270" s="40"/>
      <c r="D270" s="231" t="s">
        <v>161</v>
      </c>
      <c r="E270" s="40"/>
      <c r="F270" s="232" t="s">
        <v>383</v>
      </c>
      <c r="G270" s="40"/>
      <c r="H270" s="40"/>
      <c r="I270" s="233"/>
      <c r="J270" s="40"/>
      <c r="K270" s="40"/>
      <c r="L270" s="44"/>
      <c r="M270" s="234"/>
      <c r="N270" s="235"/>
      <c r="O270" s="91"/>
      <c r="P270" s="91"/>
      <c r="Q270" s="91"/>
      <c r="R270" s="91"/>
      <c r="S270" s="91"/>
      <c r="T270" s="92"/>
      <c r="U270" s="38"/>
      <c r="V270" s="38"/>
      <c r="W270" s="38"/>
      <c r="X270" s="38"/>
      <c r="Y270" s="38"/>
      <c r="Z270" s="38"/>
      <c r="AA270" s="38"/>
      <c r="AB270" s="38"/>
      <c r="AC270" s="38"/>
      <c r="AD270" s="38"/>
      <c r="AE270" s="38"/>
      <c r="AT270" s="17" t="s">
        <v>161</v>
      </c>
      <c r="AU270" s="17" t="s">
        <v>86</v>
      </c>
    </row>
    <row r="271" spans="1:51" s="13" customFormat="1" ht="12">
      <c r="A271" s="13"/>
      <c r="B271" s="236"/>
      <c r="C271" s="237"/>
      <c r="D271" s="231" t="s">
        <v>163</v>
      </c>
      <c r="E271" s="238" t="s">
        <v>1</v>
      </c>
      <c r="F271" s="239" t="s">
        <v>384</v>
      </c>
      <c r="G271" s="237"/>
      <c r="H271" s="240">
        <v>1.9</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163</v>
      </c>
      <c r="AU271" s="246" t="s">
        <v>86</v>
      </c>
      <c r="AV271" s="13" t="s">
        <v>86</v>
      </c>
      <c r="AW271" s="13" t="s">
        <v>32</v>
      </c>
      <c r="AX271" s="13" t="s">
        <v>76</v>
      </c>
      <c r="AY271" s="246" t="s">
        <v>152</v>
      </c>
    </row>
    <row r="272" spans="1:51" s="13" customFormat="1" ht="12">
      <c r="A272" s="13"/>
      <c r="B272" s="236"/>
      <c r="C272" s="237"/>
      <c r="D272" s="231" t="s">
        <v>163</v>
      </c>
      <c r="E272" s="238" t="s">
        <v>1</v>
      </c>
      <c r="F272" s="239" t="s">
        <v>385</v>
      </c>
      <c r="G272" s="237"/>
      <c r="H272" s="240">
        <v>1.4</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163</v>
      </c>
      <c r="AU272" s="246" t="s">
        <v>86</v>
      </c>
      <c r="AV272" s="13" t="s">
        <v>86</v>
      </c>
      <c r="AW272" s="13" t="s">
        <v>32</v>
      </c>
      <c r="AX272" s="13" t="s">
        <v>76</v>
      </c>
      <c r="AY272" s="246" t="s">
        <v>152</v>
      </c>
    </row>
    <row r="273" spans="1:51" s="13" customFormat="1" ht="12">
      <c r="A273" s="13"/>
      <c r="B273" s="236"/>
      <c r="C273" s="237"/>
      <c r="D273" s="231" t="s">
        <v>163</v>
      </c>
      <c r="E273" s="238" t="s">
        <v>1</v>
      </c>
      <c r="F273" s="239" t="s">
        <v>386</v>
      </c>
      <c r="G273" s="237"/>
      <c r="H273" s="240">
        <v>1.6</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163</v>
      </c>
      <c r="AU273" s="246" t="s">
        <v>86</v>
      </c>
      <c r="AV273" s="13" t="s">
        <v>86</v>
      </c>
      <c r="AW273" s="13" t="s">
        <v>32</v>
      </c>
      <c r="AX273" s="13" t="s">
        <v>76</v>
      </c>
      <c r="AY273" s="246" t="s">
        <v>152</v>
      </c>
    </row>
    <row r="274" spans="1:51" s="13" customFormat="1" ht="12">
      <c r="A274" s="13"/>
      <c r="B274" s="236"/>
      <c r="C274" s="237"/>
      <c r="D274" s="231" t="s">
        <v>163</v>
      </c>
      <c r="E274" s="238" t="s">
        <v>1</v>
      </c>
      <c r="F274" s="239" t="s">
        <v>387</v>
      </c>
      <c r="G274" s="237"/>
      <c r="H274" s="240">
        <v>1.2</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163</v>
      </c>
      <c r="AU274" s="246" t="s">
        <v>86</v>
      </c>
      <c r="AV274" s="13" t="s">
        <v>86</v>
      </c>
      <c r="AW274" s="13" t="s">
        <v>32</v>
      </c>
      <c r="AX274" s="13" t="s">
        <v>76</v>
      </c>
      <c r="AY274" s="246" t="s">
        <v>152</v>
      </c>
    </row>
    <row r="275" spans="1:51" s="13" customFormat="1" ht="12">
      <c r="A275" s="13"/>
      <c r="B275" s="236"/>
      <c r="C275" s="237"/>
      <c r="D275" s="231" t="s">
        <v>163</v>
      </c>
      <c r="E275" s="238" t="s">
        <v>1</v>
      </c>
      <c r="F275" s="239" t="s">
        <v>386</v>
      </c>
      <c r="G275" s="237"/>
      <c r="H275" s="240">
        <v>1.6</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163</v>
      </c>
      <c r="AU275" s="246" t="s">
        <v>86</v>
      </c>
      <c r="AV275" s="13" t="s">
        <v>86</v>
      </c>
      <c r="AW275" s="13" t="s">
        <v>32</v>
      </c>
      <c r="AX275" s="13" t="s">
        <v>76</v>
      </c>
      <c r="AY275" s="246" t="s">
        <v>152</v>
      </c>
    </row>
    <row r="276" spans="1:51" s="14" customFormat="1" ht="12">
      <c r="A276" s="14"/>
      <c r="B276" s="247"/>
      <c r="C276" s="248"/>
      <c r="D276" s="231" t="s">
        <v>163</v>
      </c>
      <c r="E276" s="249" t="s">
        <v>1</v>
      </c>
      <c r="F276" s="250" t="s">
        <v>196</v>
      </c>
      <c r="G276" s="248"/>
      <c r="H276" s="251">
        <v>7.700000000000001</v>
      </c>
      <c r="I276" s="252"/>
      <c r="J276" s="248"/>
      <c r="K276" s="248"/>
      <c r="L276" s="253"/>
      <c r="M276" s="254"/>
      <c r="N276" s="255"/>
      <c r="O276" s="255"/>
      <c r="P276" s="255"/>
      <c r="Q276" s="255"/>
      <c r="R276" s="255"/>
      <c r="S276" s="255"/>
      <c r="T276" s="256"/>
      <c r="U276" s="14"/>
      <c r="V276" s="14"/>
      <c r="W276" s="14"/>
      <c r="X276" s="14"/>
      <c r="Y276" s="14"/>
      <c r="Z276" s="14"/>
      <c r="AA276" s="14"/>
      <c r="AB276" s="14"/>
      <c r="AC276" s="14"/>
      <c r="AD276" s="14"/>
      <c r="AE276" s="14"/>
      <c r="AT276" s="257" t="s">
        <v>163</v>
      </c>
      <c r="AU276" s="257" t="s">
        <v>86</v>
      </c>
      <c r="AV276" s="14" t="s">
        <v>159</v>
      </c>
      <c r="AW276" s="14" t="s">
        <v>32</v>
      </c>
      <c r="AX276" s="14" t="s">
        <v>84</v>
      </c>
      <c r="AY276" s="257" t="s">
        <v>152</v>
      </c>
    </row>
    <row r="277" spans="1:65" s="2" customFormat="1" ht="21.75" customHeight="1">
      <c r="A277" s="38"/>
      <c r="B277" s="39"/>
      <c r="C277" s="218" t="s">
        <v>388</v>
      </c>
      <c r="D277" s="218" t="s">
        <v>154</v>
      </c>
      <c r="E277" s="219" t="s">
        <v>389</v>
      </c>
      <c r="F277" s="220" t="s">
        <v>390</v>
      </c>
      <c r="G277" s="221" t="s">
        <v>167</v>
      </c>
      <c r="H277" s="222">
        <v>10.189</v>
      </c>
      <c r="I277" s="223"/>
      <c r="J277" s="224">
        <f>ROUND(I277*H277,2)</f>
        <v>0</v>
      </c>
      <c r="K277" s="220" t="s">
        <v>158</v>
      </c>
      <c r="L277" s="44"/>
      <c r="M277" s="225" t="s">
        <v>1</v>
      </c>
      <c r="N277" s="226" t="s">
        <v>41</v>
      </c>
      <c r="O277" s="91"/>
      <c r="P277" s="227">
        <f>O277*H277</f>
        <v>0</v>
      </c>
      <c r="Q277" s="227">
        <v>0</v>
      </c>
      <c r="R277" s="227">
        <f>Q277*H277</f>
        <v>0</v>
      </c>
      <c r="S277" s="227">
        <v>0.067</v>
      </c>
      <c r="T277" s="228">
        <f>S277*H277</f>
        <v>0.682663</v>
      </c>
      <c r="U277" s="38"/>
      <c r="V277" s="38"/>
      <c r="W277" s="38"/>
      <c r="X277" s="38"/>
      <c r="Y277" s="38"/>
      <c r="Z277" s="38"/>
      <c r="AA277" s="38"/>
      <c r="AB277" s="38"/>
      <c r="AC277" s="38"/>
      <c r="AD277" s="38"/>
      <c r="AE277" s="38"/>
      <c r="AR277" s="229" t="s">
        <v>159</v>
      </c>
      <c r="AT277" s="229" t="s">
        <v>154</v>
      </c>
      <c r="AU277" s="229" t="s">
        <v>86</v>
      </c>
      <c r="AY277" s="17" t="s">
        <v>152</v>
      </c>
      <c r="BE277" s="230">
        <f>IF(N277="základní",J277,0)</f>
        <v>0</v>
      </c>
      <c r="BF277" s="230">
        <f>IF(N277="snížená",J277,0)</f>
        <v>0</v>
      </c>
      <c r="BG277" s="230">
        <f>IF(N277="zákl. přenesená",J277,0)</f>
        <v>0</v>
      </c>
      <c r="BH277" s="230">
        <f>IF(N277="sníž. přenesená",J277,0)</f>
        <v>0</v>
      </c>
      <c r="BI277" s="230">
        <f>IF(N277="nulová",J277,0)</f>
        <v>0</v>
      </c>
      <c r="BJ277" s="17" t="s">
        <v>84</v>
      </c>
      <c r="BK277" s="230">
        <f>ROUND(I277*H277,2)</f>
        <v>0</v>
      </c>
      <c r="BL277" s="17" t="s">
        <v>159</v>
      </c>
      <c r="BM277" s="229" t="s">
        <v>391</v>
      </c>
    </row>
    <row r="278" spans="1:47" s="2" customFormat="1" ht="12">
      <c r="A278" s="38"/>
      <c r="B278" s="39"/>
      <c r="C278" s="40"/>
      <c r="D278" s="231" t="s">
        <v>161</v>
      </c>
      <c r="E278" s="40"/>
      <c r="F278" s="232" t="s">
        <v>392</v>
      </c>
      <c r="G278" s="40"/>
      <c r="H278" s="40"/>
      <c r="I278" s="233"/>
      <c r="J278" s="40"/>
      <c r="K278" s="40"/>
      <c r="L278" s="44"/>
      <c r="M278" s="234"/>
      <c r="N278" s="235"/>
      <c r="O278" s="91"/>
      <c r="P278" s="91"/>
      <c r="Q278" s="91"/>
      <c r="R278" s="91"/>
      <c r="S278" s="91"/>
      <c r="T278" s="92"/>
      <c r="U278" s="38"/>
      <c r="V278" s="38"/>
      <c r="W278" s="38"/>
      <c r="X278" s="38"/>
      <c r="Y278" s="38"/>
      <c r="Z278" s="38"/>
      <c r="AA278" s="38"/>
      <c r="AB278" s="38"/>
      <c r="AC278" s="38"/>
      <c r="AD278" s="38"/>
      <c r="AE278" s="38"/>
      <c r="AT278" s="17" t="s">
        <v>161</v>
      </c>
      <c r="AU278" s="17" t="s">
        <v>86</v>
      </c>
    </row>
    <row r="279" spans="1:51" s="13" customFormat="1" ht="12">
      <c r="A279" s="13"/>
      <c r="B279" s="236"/>
      <c r="C279" s="237"/>
      <c r="D279" s="231" t="s">
        <v>163</v>
      </c>
      <c r="E279" s="238" t="s">
        <v>1</v>
      </c>
      <c r="F279" s="239" t="s">
        <v>393</v>
      </c>
      <c r="G279" s="237"/>
      <c r="H279" s="240">
        <v>2.509</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163</v>
      </c>
      <c r="AU279" s="246" t="s">
        <v>86</v>
      </c>
      <c r="AV279" s="13" t="s">
        <v>86</v>
      </c>
      <c r="AW279" s="13" t="s">
        <v>32</v>
      </c>
      <c r="AX279" s="13" t="s">
        <v>76</v>
      </c>
      <c r="AY279" s="246" t="s">
        <v>152</v>
      </c>
    </row>
    <row r="280" spans="1:51" s="13" customFormat="1" ht="12">
      <c r="A280" s="13"/>
      <c r="B280" s="236"/>
      <c r="C280" s="237"/>
      <c r="D280" s="231" t="s">
        <v>163</v>
      </c>
      <c r="E280" s="238" t="s">
        <v>1</v>
      </c>
      <c r="F280" s="239" t="s">
        <v>394</v>
      </c>
      <c r="G280" s="237"/>
      <c r="H280" s="240">
        <v>2.4</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163</v>
      </c>
      <c r="AU280" s="246" t="s">
        <v>86</v>
      </c>
      <c r="AV280" s="13" t="s">
        <v>86</v>
      </c>
      <c r="AW280" s="13" t="s">
        <v>32</v>
      </c>
      <c r="AX280" s="13" t="s">
        <v>76</v>
      </c>
      <c r="AY280" s="246" t="s">
        <v>152</v>
      </c>
    </row>
    <row r="281" spans="1:51" s="13" customFormat="1" ht="12">
      <c r="A281" s="13"/>
      <c r="B281" s="236"/>
      <c r="C281" s="237"/>
      <c r="D281" s="231" t="s">
        <v>163</v>
      </c>
      <c r="E281" s="238" t="s">
        <v>1</v>
      </c>
      <c r="F281" s="239" t="s">
        <v>395</v>
      </c>
      <c r="G281" s="237"/>
      <c r="H281" s="240">
        <v>2.64</v>
      </c>
      <c r="I281" s="241"/>
      <c r="J281" s="237"/>
      <c r="K281" s="237"/>
      <c r="L281" s="242"/>
      <c r="M281" s="243"/>
      <c r="N281" s="244"/>
      <c r="O281" s="244"/>
      <c r="P281" s="244"/>
      <c r="Q281" s="244"/>
      <c r="R281" s="244"/>
      <c r="S281" s="244"/>
      <c r="T281" s="245"/>
      <c r="U281" s="13"/>
      <c r="V281" s="13"/>
      <c r="W281" s="13"/>
      <c r="X281" s="13"/>
      <c r="Y281" s="13"/>
      <c r="Z281" s="13"/>
      <c r="AA281" s="13"/>
      <c r="AB281" s="13"/>
      <c r="AC281" s="13"/>
      <c r="AD281" s="13"/>
      <c r="AE281" s="13"/>
      <c r="AT281" s="246" t="s">
        <v>163</v>
      </c>
      <c r="AU281" s="246" t="s">
        <v>86</v>
      </c>
      <c r="AV281" s="13" t="s">
        <v>86</v>
      </c>
      <c r="AW281" s="13" t="s">
        <v>32</v>
      </c>
      <c r="AX281" s="13" t="s">
        <v>76</v>
      </c>
      <c r="AY281" s="246" t="s">
        <v>152</v>
      </c>
    </row>
    <row r="282" spans="1:51" s="13" customFormat="1" ht="12">
      <c r="A282" s="13"/>
      <c r="B282" s="236"/>
      <c r="C282" s="237"/>
      <c r="D282" s="231" t="s">
        <v>163</v>
      </c>
      <c r="E282" s="238" t="s">
        <v>1</v>
      </c>
      <c r="F282" s="239" t="s">
        <v>395</v>
      </c>
      <c r="G282" s="237"/>
      <c r="H282" s="240">
        <v>2.64</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163</v>
      </c>
      <c r="AU282" s="246" t="s">
        <v>86</v>
      </c>
      <c r="AV282" s="13" t="s">
        <v>86</v>
      </c>
      <c r="AW282" s="13" t="s">
        <v>32</v>
      </c>
      <c r="AX282" s="13" t="s">
        <v>76</v>
      </c>
      <c r="AY282" s="246" t="s">
        <v>152</v>
      </c>
    </row>
    <row r="283" spans="1:51" s="14" customFormat="1" ht="12">
      <c r="A283" s="14"/>
      <c r="B283" s="247"/>
      <c r="C283" s="248"/>
      <c r="D283" s="231" t="s">
        <v>163</v>
      </c>
      <c r="E283" s="249" t="s">
        <v>1</v>
      </c>
      <c r="F283" s="250" t="s">
        <v>196</v>
      </c>
      <c r="G283" s="248"/>
      <c r="H283" s="251">
        <v>10.189</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163</v>
      </c>
      <c r="AU283" s="257" t="s">
        <v>86</v>
      </c>
      <c r="AV283" s="14" t="s">
        <v>159</v>
      </c>
      <c r="AW283" s="14" t="s">
        <v>32</v>
      </c>
      <c r="AX283" s="14" t="s">
        <v>84</v>
      </c>
      <c r="AY283" s="257" t="s">
        <v>152</v>
      </c>
    </row>
    <row r="284" spans="1:65" s="2" customFormat="1" ht="21.75" customHeight="1">
      <c r="A284" s="38"/>
      <c r="B284" s="39"/>
      <c r="C284" s="218" t="s">
        <v>396</v>
      </c>
      <c r="D284" s="218" t="s">
        <v>154</v>
      </c>
      <c r="E284" s="219" t="s">
        <v>397</v>
      </c>
      <c r="F284" s="220" t="s">
        <v>398</v>
      </c>
      <c r="G284" s="221" t="s">
        <v>167</v>
      </c>
      <c r="H284" s="222">
        <v>1.6</v>
      </c>
      <c r="I284" s="223"/>
      <c r="J284" s="224">
        <f>ROUND(I284*H284,2)</f>
        <v>0</v>
      </c>
      <c r="K284" s="220" t="s">
        <v>158</v>
      </c>
      <c r="L284" s="44"/>
      <c r="M284" s="225" t="s">
        <v>1</v>
      </c>
      <c r="N284" s="226" t="s">
        <v>41</v>
      </c>
      <c r="O284" s="91"/>
      <c r="P284" s="227">
        <f>O284*H284</f>
        <v>0</v>
      </c>
      <c r="Q284" s="227">
        <v>0</v>
      </c>
      <c r="R284" s="227">
        <f>Q284*H284</f>
        <v>0</v>
      </c>
      <c r="S284" s="227">
        <v>0.076</v>
      </c>
      <c r="T284" s="228">
        <f>S284*H284</f>
        <v>0.1216</v>
      </c>
      <c r="U284" s="38"/>
      <c r="V284" s="38"/>
      <c r="W284" s="38"/>
      <c r="X284" s="38"/>
      <c r="Y284" s="38"/>
      <c r="Z284" s="38"/>
      <c r="AA284" s="38"/>
      <c r="AB284" s="38"/>
      <c r="AC284" s="38"/>
      <c r="AD284" s="38"/>
      <c r="AE284" s="38"/>
      <c r="AR284" s="229" t="s">
        <v>159</v>
      </c>
      <c r="AT284" s="229" t="s">
        <v>154</v>
      </c>
      <c r="AU284" s="229" t="s">
        <v>86</v>
      </c>
      <c r="AY284" s="17" t="s">
        <v>152</v>
      </c>
      <c r="BE284" s="230">
        <f>IF(N284="základní",J284,0)</f>
        <v>0</v>
      </c>
      <c r="BF284" s="230">
        <f>IF(N284="snížená",J284,0)</f>
        <v>0</v>
      </c>
      <c r="BG284" s="230">
        <f>IF(N284="zákl. přenesená",J284,0)</f>
        <v>0</v>
      </c>
      <c r="BH284" s="230">
        <f>IF(N284="sníž. přenesená",J284,0)</f>
        <v>0</v>
      </c>
      <c r="BI284" s="230">
        <f>IF(N284="nulová",J284,0)</f>
        <v>0</v>
      </c>
      <c r="BJ284" s="17" t="s">
        <v>84</v>
      </c>
      <c r="BK284" s="230">
        <f>ROUND(I284*H284,2)</f>
        <v>0</v>
      </c>
      <c r="BL284" s="17" t="s">
        <v>159</v>
      </c>
      <c r="BM284" s="229" t="s">
        <v>399</v>
      </c>
    </row>
    <row r="285" spans="1:47" s="2" customFormat="1" ht="12">
      <c r="A285" s="38"/>
      <c r="B285" s="39"/>
      <c r="C285" s="40"/>
      <c r="D285" s="231" t="s">
        <v>161</v>
      </c>
      <c r="E285" s="40"/>
      <c r="F285" s="232" t="s">
        <v>400</v>
      </c>
      <c r="G285" s="40"/>
      <c r="H285" s="40"/>
      <c r="I285" s="233"/>
      <c r="J285" s="40"/>
      <c r="K285" s="40"/>
      <c r="L285" s="44"/>
      <c r="M285" s="234"/>
      <c r="N285" s="235"/>
      <c r="O285" s="91"/>
      <c r="P285" s="91"/>
      <c r="Q285" s="91"/>
      <c r="R285" s="91"/>
      <c r="S285" s="91"/>
      <c r="T285" s="92"/>
      <c r="U285" s="38"/>
      <c r="V285" s="38"/>
      <c r="W285" s="38"/>
      <c r="X285" s="38"/>
      <c r="Y285" s="38"/>
      <c r="Z285" s="38"/>
      <c r="AA285" s="38"/>
      <c r="AB285" s="38"/>
      <c r="AC285" s="38"/>
      <c r="AD285" s="38"/>
      <c r="AE285" s="38"/>
      <c r="AT285" s="17" t="s">
        <v>161</v>
      </c>
      <c r="AU285" s="17" t="s">
        <v>86</v>
      </c>
    </row>
    <row r="286" spans="1:65" s="2" customFormat="1" ht="24.15" customHeight="1">
      <c r="A286" s="38"/>
      <c r="B286" s="39"/>
      <c r="C286" s="218" t="s">
        <v>401</v>
      </c>
      <c r="D286" s="218" t="s">
        <v>154</v>
      </c>
      <c r="E286" s="219" t="s">
        <v>402</v>
      </c>
      <c r="F286" s="220" t="s">
        <v>403</v>
      </c>
      <c r="G286" s="221" t="s">
        <v>167</v>
      </c>
      <c r="H286" s="222">
        <v>6.441</v>
      </c>
      <c r="I286" s="223"/>
      <c r="J286" s="224">
        <f>ROUND(I286*H286,2)</f>
        <v>0</v>
      </c>
      <c r="K286" s="220" t="s">
        <v>158</v>
      </c>
      <c r="L286" s="44"/>
      <c r="M286" s="225" t="s">
        <v>1</v>
      </c>
      <c r="N286" s="226" t="s">
        <v>41</v>
      </c>
      <c r="O286" s="91"/>
      <c r="P286" s="227">
        <f>O286*H286</f>
        <v>0</v>
      </c>
      <c r="Q286" s="227">
        <v>0</v>
      </c>
      <c r="R286" s="227">
        <f>Q286*H286</f>
        <v>0</v>
      </c>
      <c r="S286" s="227">
        <v>0.18</v>
      </c>
      <c r="T286" s="228">
        <f>S286*H286</f>
        <v>1.1593799999999999</v>
      </c>
      <c r="U286" s="38"/>
      <c r="V286" s="38"/>
      <c r="W286" s="38"/>
      <c r="X286" s="38"/>
      <c r="Y286" s="38"/>
      <c r="Z286" s="38"/>
      <c r="AA286" s="38"/>
      <c r="AB286" s="38"/>
      <c r="AC286" s="38"/>
      <c r="AD286" s="38"/>
      <c r="AE286" s="38"/>
      <c r="AR286" s="229" t="s">
        <v>159</v>
      </c>
      <c r="AT286" s="229" t="s">
        <v>154</v>
      </c>
      <c r="AU286" s="229" t="s">
        <v>86</v>
      </c>
      <c r="AY286" s="17" t="s">
        <v>152</v>
      </c>
      <c r="BE286" s="230">
        <f>IF(N286="základní",J286,0)</f>
        <v>0</v>
      </c>
      <c r="BF286" s="230">
        <f>IF(N286="snížená",J286,0)</f>
        <v>0</v>
      </c>
      <c r="BG286" s="230">
        <f>IF(N286="zákl. přenesená",J286,0)</f>
        <v>0</v>
      </c>
      <c r="BH286" s="230">
        <f>IF(N286="sníž. přenesená",J286,0)</f>
        <v>0</v>
      </c>
      <c r="BI286" s="230">
        <f>IF(N286="nulová",J286,0)</f>
        <v>0</v>
      </c>
      <c r="BJ286" s="17" t="s">
        <v>84</v>
      </c>
      <c r="BK286" s="230">
        <f>ROUND(I286*H286,2)</f>
        <v>0</v>
      </c>
      <c r="BL286" s="17" t="s">
        <v>159</v>
      </c>
      <c r="BM286" s="229" t="s">
        <v>404</v>
      </c>
    </row>
    <row r="287" spans="1:47" s="2" customFormat="1" ht="12">
      <c r="A287" s="38"/>
      <c r="B287" s="39"/>
      <c r="C287" s="40"/>
      <c r="D287" s="231" t="s">
        <v>161</v>
      </c>
      <c r="E287" s="40"/>
      <c r="F287" s="232" t="s">
        <v>405</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161</v>
      </c>
      <c r="AU287" s="17" t="s">
        <v>86</v>
      </c>
    </row>
    <row r="288" spans="1:51" s="13" customFormat="1" ht="12">
      <c r="A288" s="13"/>
      <c r="B288" s="236"/>
      <c r="C288" s="237"/>
      <c r="D288" s="231" t="s">
        <v>163</v>
      </c>
      <c r="E288" s="238" t="s">
        <v>1</v>
      </c>
      <c r="F288" s="239" t="s">
        <v>406</v>
      </c>
      <c r="G288" s="237"/>
      <c r="H288" s="240">
        <v>3.78</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163</v>
      </c>
      <c r="AU288" s="246" t="s">
        <v>86</v>
      </c>
      <c r="AV288" s="13" t="s">
        <v>86</v>
      </c>
      <c r="AW288" s="13" t="s">
        <v>32</v>
      </c>
      <c r="AX288" s="13" t="s">
        <v>76</v>
      </c>
      <c r="AY288" s="246" t="s">
        <v>152</v>
      </c>
    </row>
    <row r="289" spans="1:51" s="13" customFormat="1" ht="12">
      <c r="A289" s="13"/>
      <c r="B289" s="236"/>
      <c r="C289" s="237"/>
      <c r="D289" s="231" t="s">
        <v>163</v>
      </c>
      <c r="E289" s="238" t="s">
        <v>1</v>
      </c>
      <c r="F289" s="239" t="s">
        <v>407</v>
      </c>
      <c r="G289" s="237"/>
      <c r="H289" s="240">
        <v>1.473</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163</v>
      </c>
      <c r="AU289" s="246" t="s">
        <v>86</v>
      </c>
      <c r="AV289" s="13" t="s">
        <v>86</v>
      </c>
      <c r="AW289" s="13" t="s">
        <v>32</v>
      </c>
      <c r="AX289" s="13" t="s">
        <v>76</v>
      </c>
      <c r="AY289" s="246" t="s">
        <v>152</v>
      </c>
    </row>
    <row r="290" spans="1:51" s="13" customFormat="1" ht="12">
      <c r="A290" s="13"/>
      <c r="B290" s="236"/>
      <c r="C290" s="237"/>
      <c r="D290" s="231" t="s">
        <v>163</v>
      </c>
      <c r="E290" s="238" t="s">
        <v>1</v>
      </c>
      <c r="F290" s="239" t="s">
        <v>408</v>
      </c>
      <c r="G290" s="237"/>
      <c r="H290" s="240">
        <v>1.188</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163</v>
      </c>
      <c r="AU290" s="246" t="s">
        <v>86</v>
      </c>
      <c r="AV290" s="13" t="s">
        <v>86</v>
      </c>
      <c r="AW290" s="13" t="s">
        <v>32</v>
      </c>
      <c r="AX290" s="13" t="s">
        <v>76</v>
      </c>
      <c r="AY290" s="246" t="s">
        <v>152</v>
      </c>
    </row>
    <row r="291" spans="1:51" s="14" customFormat="1" ht="12">
      <c r="A291" s="14"/>
      <c r="B291" s="247"/>
      <c r="C291" s="248"/>
      <c r="D291" s="231" t="s">
        <v>163</v>
      </c>
      <c r="E291" s="249" t="s">
        <v>1</v>
      </c>
      <c r="F291" s="250" t="s">
        <v>196</v>
      </c>
      <c r="G291" s="248"/>
      <c r="H291" s="251">
        <v>6.441</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163</v>
      </c>
      <c r="AU291" s="257" t="s">
        <v>86</v>
      </c>
      <c r="AV291" s="14" t="s">
        <v>159</v>
      </c>
      <c r="AW291" s="14" t="s">
        <v>32</v>
      </c>
      <c r="AX291" s="14" t="s">
        <v>84</v>
      </c>
      <c r="AY291" s="257" t="s">
        <v>152</v>
      </c>
    </row>
    <row r="292" spans="1:65" s="2" customFormat="1" ht="24.15" customHeight="1">
      <c r="A292" s="38"/>
      <c r="B292" s="39"/>
      <c r="C292" s="218" t="s">
        <v>409</v>
      </c>
      <c r="D292" s="218" t="s">
        <v>154</v>
      </c>
      <c r="E292" s="219" t="s">
        <v>410</v>
      </c>
      <c r="F292" s="220" t="s">
        <v>411</v>
      </c>
      <c r="G292" s="221" t="s">
        <v>157</v>
      </c>
      <c r="H292" s="222">
        <v>4.036</v>
      </c>
      <c r="I292" s="223"/>
      <c r="J292" s="224">
        <f>ROUND(I292*H292,2)</f>
        <v>0</v>
      </c>
      <c r="K292" s="220" t="s">
        <v>158</v>
      </c>
      <c r="L292" s="44"/>
      <c r="M292" s="225" t="s">
        <v>1</v>
      </c>
      <c r="N292" s="226" t="s">
        <v>41</v>
      </c>
      <c r="O292" s="91"/>
      <c r="P292" s="227">
        <f>O292*H292</f>
        <v>0</v>
      </c>
      <c r="Q292" s="227">
        <v>0</v>
      </c>
      <c r="R292" s="227">
        <f>Q292*H292</f>
        <v>0</v>
      </c>
      <c r="S292" s="227">
        <v>1.8</v>
      </c>
      <c r="T292" s="228">
        <f>S292*H292</f>
        <v>7.264799999999999</v>
      </c>
      <c r="U292" s="38"/>
      <c r="V292" s="38"/>
      <c r="W292" s="38"/>
      <c r="X292" s="38"/>
      <c r="Y292" s="38"/>
      <c r="Z292" s="38"/>
      <c r="AA292" s="38"/>
      <c r="AB292" s="38"/>
      <c r="AC292" s="38"/>
      <c r="AD292" s="38"/>
      <c r="AE292" s="38"/>
      <c r="AR292" s="229" t="s">
        <v>159</v>
      </c>
      <c r="AT292" s="229" t="s">
        <v>154</v>
      </c>
      <c r="AU292" s="229" t="s">
        <v>86</v>
      </c>
      <c r="AY292" s="17" t="s">
        <v>152</v>
      </c>
      <c r="BE292" s="230">
        <f>IF(N292="základní",J292,0)</f>
        <v>0</v>
      </c>
      <c r="BF292" s="230">
        <f>IF(N292="snížená",J292,0)</f>
        <v>0</v>
      </c>
      <c r="BG292" s="230">
        <f>IF(N292="zákl. přenesená",J292,0)</f>
        <v>0</v>
      </c>
      <c r="BH292" s="230">
        <f>IF(N292="sníž. přenesená",J292,0)</f>
        <v>0</v>
      </c>
      <c r="BI292" s="230">
        <f>IF(N292="nulová",J292,0)</f>
        <v>0</v>
      </c>
      <c r="BJ292" s="17" t="s">
        <v>84</v>
      </c>
      <c r="BK292" s="230">
        <f>ROUND(I292*H292,2)</f>
        <v>0</v>
      </c>
      <c r="BL292" s="17" t="s">
        <v>159</v>
      </c>
      <c r="BM292" s="229" t="s">
        <v>412</v>
      </c>
    </row>
    <row r="293" spans="1:47" s="2" customFormat="1" ht="12">
      <c r="A293" s="38"/>
      <c r="B293" s="39"/>
      <c r="C293" s="40"/>
      <c r="D293" s="231" t="s">
        <v>161</v>
      </c>
      <c r="E293" s="40"/>
      <c r="F293" s="232" t="s">
        <v>413</v>
      </c>
      <c r="G293" s="40"/>
      <c r="H293" s="40"/>
      <c r="I293" s="233"/>
      <c r="J293" s="40"/>
      <c r="K293" s="40"/>
      <c r="L293" s="44"/>
      <c r="M293" s="234"/>
      <c r="N293" s="235"/>
      <c r="O293" s="91"/>
      <c r="P293" s="91"/>
      <c r="Q293" s="91"/>
      <c r="R293" s="91"/>
      <c r="S293" s="91"/>
      <c r="T293" s="92"/>
      <c r="U293" s="38"/>
      <c r="V293" s="38"/>
      <c r="W293" s="38"/>
      <c r="X293" s="38"/>
      <c r="Y293" s="38"/>
      <c r="Z293" s="38"/>
      <c r="AA293" s="38"/>
      <c r="AB293" s="38"/>
      <c r="AC293" s="38"/>
      <c r="AD293" s="38"/>
      <c r="AE293" s="38"/>
      <c r="AT293" s="17" t="s">
        <v>161</v>
      </c>
      <c r="AU293" s="17" t="s">
        <v>86</v>
      </c>
    </row>
    <row r="294" spans="1:51" s="13" customFormat="1" ht="12">
      <c r="A294" s="13"/>
      <c r="B294" s="236"/>
      <c r="C294" s="237"/>
      <c r="D294" s="231" t="s">
        <v>163</v>
      </c>
      <c r="E294" s="238" t="s">
        <v>1</v>
      </c>
      <c r="F294" s="239" t="s">
        <v>414</v>
      </c>
      <c r="G294" s="237"/>
      <c r="H294" s="240">
        <v>1.901</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163</v>
      </c>
      <c r="AU294" s="246" t="s">
        <v>86</v>
      </c>
      <c r="AV294" s="13" t="s">
        <v>86</v>
      </c>
      <c r="AW294" s="13" t="s">
        <v>32</v>
      </c>
      <c r="AX294" s="13" t="s">
        <v>76</v>
      </c>
      <c r="AY294" s="246" t="s">
        <v>152</v>
      </c>
    </row>
    <row r="295" spans="1:51" s="13" customFormat="1" ht="12">
      <c r="A295" s="13"/>
      <c r="B295" s="236"/>
      <c r="C295" s="237"/>
      <c r="D295" s="231" t="s">
        <v>163</v>
      </c>
      <c r="E295" s="238" t="s">
        <v>1</v>
      </c>
      <c r="F295" s="239" t="s">
        <v>415</v>
      </c>
      <c r="G295" s="237"/>
      <c r="H295" s="240">
        <v>1.04</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163</v>
      </c>
      <c r="AU295" s="246" t="s">
        <v>86</v>
      </c>
      <c r="AV295" s="13" t="s">
        <v>86</v>
      </c>
      <c r="AW295" s="13" t="s">
        <v>32</v>
      </c>
      <c r="AX295" s="13" t="s">
        <v>76</v>
      </c>
      <c r="AY295" s="246" t="s">
        <v>152</v>
      </c>
    </row>
    <row r="296" spans="1:51" s="13" customFormat="1" ht="12">
      <c r="A296" s="13"/>
      <c r="B296" s="236"/>
      <c r="C296" s="237"/>
      <c r="D296" s="231" t="s">
        <v>163</v>
      </c>
      <c r="E296" s="238" t="s">
        <v>1</v>
      </c>
      <c r="F296" s="239" t="s">
        <v>416</v>
      </c>
      <c r="G296" s="237"/>
      <c r="H296" s="240">
        <v>0.227</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163</v>
      </c>
      <c r="AU296" s="246" t="s">
        <v>86</v>
      </c>
      <c r="AV296" s="13" t="s">
        <v>86</v>
      </c>
      <c r="AW296" s="13" t="s">
        <v>32</v>
      </c>
      <c r="AX296" s="13" t="s">
        <v>76</v>
      </c>
      <c r="AY296" s="246" t="s">
        <v>152</v>
      </c>
    </row>
    <row r="297" spans="1:51" s="13" customFormat="1" ht="12">
      <c r="A297" s="13"/>
      <c r="B297" s="236"/>
      <c r="C297" s="237"/>
      <c r="D297" s="231" t="s">
        <v>163</v>
      </c>
      <c r="E297" s="238" t="s">
        <v>1</v>
      </c>
      <c r="F297" s="239" t="s">
        <v>417</v>
      </c>
      <c r="G297" s="237"/>
      <c r="H297" s="240">
        <v>0.336</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163</v>
      </c>
      <c r="AU297" s="246" t="s">
        <v>86</v>
      </c>
      <c r="AV297" s="13" t="s">
        <v>86</v>
      </c>
      <c r="AW297" s="13" t="s">
        <v>32</v>
      </c>
      <c r="AX297" s="13" t="s">
        <v>76</v>
      </c>
      <c r="AY297" s="246" t="s">
        <v>152</v>
      </c>
    </row>
    <row r="298" spans="1:51" s="13" customFormat="1" ht="12">
      <c r="A298" s="13"/>
      <c r="B298" s="236"/>
      <c r="C298" s="237"/>
      <c r="D298" s="231" t="s">
        <v>163</v>
      </c>
      <c r="E298" s="238" t="s">
        <v>1</v>
      </c>
      <c r="F298" s="239" t="s">
        <v>418</v>
      </c>
      <c r="G298" s="237"/>
      <c r="H298" s="240">
        <v>0.352</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163</v>
      </c>
      <c r="AU298" s="246" t="s">
        <v>86</v>
      </c>
      <c r="AV298" s="13" t="s">
        <v>86</v>
      </c>
      <c r="AW298" s="13" t="s">
        <v>32</v>
      </c>
      <c r="AX298" s="13" t="s">
        <v>76</v>
      </c>
      <c r="AY298" s="246" t="s">
        <v>152</v>
      </c>
    </row>
    <row r="299" spans="1:51" s="13" customFormat="1" ht="12">
      <c r="A299" s="13"/>
      <c r="B299" s="236"/>
      <c r="C299" s="237"/>
      <c r="D299" s="231" t="s">
        <v>163</v>
      </c>
      <c r="E299" s="238" t="s">
        <v>1</v>
      </c>
      <c r="F299" s="239" t="s">
        <v>419</v>
      </c>
      <c r="G299" s="237"/>
      <c r="H299" s="240">
        <v>0.18</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163</v>
      </c>
      <c r="AU299" s="246" t="s">
        <v>86</v>
      </c>
      <c r="AV299" s="13" t="s">
        <v>86</v>
      </c>
      <c r="AW299" s="13" t="s">
        <v>32</v>
      </c>
      <c r="AX299" s="13" t="s">
        <v>76</v>
      </c>
      <c r="AY299" s="246" t="s">
        <v>152</v>
      </c>
    </row>
    <row r="300" spans="1:51" s="14" customFormat="1" ht="12">
      <c r="A300" s="14"/>
      <c r="B300" s="247"/>
      <c r="C300" s="248"/>
      <c r="D300" s="231" t="s">
        <v>163</v>
      </c>
      <c r="E300" s="249" t="s">
        <v>1</v>
      </c>
      <c r="F300" s="250" t="s">
        <v>196</v>
      </c>
      <c r="G300" s="248"/>
      <c r="H300" s="251">
        <v>4.036</v>
      </c>
      <c r="I300" s="252"/>
      <c r="J300" s="248"/>
      <c r="K300" s="248"/>
      <c r="L300" s="253"/>
      <c r="M300" s="254"/>
      <c r="N300" s="255"/>
      <c r="O300" s="255"/>
      <c r="P300" s="255"/>
      <c r="Q300" s="255"/>
      <c r="R300" s="255"/>
      <c r="S300" s="255"/>
      <c r="T300" s="256"/>
      <c r="U300" s="14"/>
      <c r="V300" s="14"/>
      <c r="W300" s="14"/>
      <c r="X300" s="14"/>
      <c r="Y300" s="14"/>
      <c r="Z300" s="14"/>
      <c r="AA300" s="14"/>
      <c r="AB300" s="14"/>
      <c r="AC300" s="14"/>
      <c r="AD300" s="14"/>
      <c r="AE300" s="14"/>
      <c r="AT300" s="257" t="s">
        <v>163</v>
      </c>
      <c r="AU300" s="257" t="s">
        <v>86</v>
      </c>
      <c r="AV300" s="14" t="s">
        <v>159</v>
      </c>
      <c r="AW300" s="14" t="s">
        <v>32</v>
      </c>
      <c r="AX300" s="14" t="s">
        <v>84</v>
      </c>
      <c r="AY300" s="257" t="s">
        <v>152</v>
      </c>
    </row>
    <row r="301" spans="1:65" s="2" customFormat="1" ht="24.15" customHeight="1">
      <c r="A301" s="38"/>
      <c r="B301" s="39"/>
      <c r="C301" s="218" t="s">
        <v>420</v>
      </c>
      <c r="D301" s="218" t="s">
        <v>154</v>
      </c>
      <c r="E301" s="219" t="s">
        <v>421</v>
      </c>
      <c r="F301" s="220" t="s">
        <v>422</v>
      </c>
      <c r="G301" s="221" t="s">
        <v>423</v>
      </c>
      <c r="H301" s="222">
        <v>3</v>
      </c>
      <c r="I301" s="223"/>
      <c r="J301" s="224">
        <f>ROUND(I301*H301,2)</f>
        <v>0</v>
      </c>
      <c r="K301" s="220" t="s">
        <v>158</v>
      </c>
      <c r="L301" s="44"/>
      <c r="M301" s="225" t="s">
        <v>1</v>
      </c>
      <c r="N301" s="226" t="s">
        <v>41</v>
      </c>
      <c r="O301" s="91"/>
      <c r="P301" s="227">
        <f>O301*H301</f>
        <v>0</v>
      </c>
      <c r="Q301" s="227">
        <v>0</v>
      </c>
      <c r="R301" s="227">
        <f>Q301*H301</f>
        <v>0</v>
      </c>
      <c r="S301" s="227">
        <v>0.081</v>
      </c>
      <c r="T301" s="228">
        <f>S301*H301</f>
        <v>0.243</v>
      </c>
      <c r="U301" s="38"/>
      <c r="V301" s="38"/>
      <c r="W301" s="38"/>
      <c r="X301" s="38"/>
      <c r="Y301" s="38"/>
      <c r="Z301" s="38"/>
      <c r="AA301" s="38"/>
      <c r="AB301" s="38"/>
      <c r="AC301" s="38"/>
      <c r="AD301" s="38"/>
      <c r="AE301" s="38"/>
      <c r="AR301" s="229" t="s">
        <v>159</v>
      </c>
      <c r="AT301" s="229" t="s">
        <v>154</v>
      </c>
      <c r="AU301" s="229" t="s">
        <v>86</v>
      </c>
      <c r="AY301" s="17" t="s">
        <v>152</v>
      </c>
      <c r="BE301" s="230">
        <f>IF(N301="základní",J301,0)</f>
        <v>0</v>
      </c>
      <c r="BF301" s="230">
        <f>IF(N301="snížená",J301,0)</f>
        <v>0</v>
      </c>
      <c r="BG301" s="230">
        <f>IF(N301="zákl. přenesená",J301,0)</f>
        <v>0</v>
      </c>
      <c r="BH301" s="230">
        <f>IF(N301="sníž. přenesená",J301,0)</f>
        <v>0</v>
      </c>
      <c r="BI301" s="230">
        <f>IF(N301="nulová",J301,0)</f>
        <v>0</v>
      </c>
      <c r="BJ301" s="17" t="s">
        <v>84</v>
      </c>
      <c r="BK301" s="230">
        <f>ROUND(I301*H301,2)</f>
        <v>0</v>
      </c>
      <c r="BL301" s="17" t="s">
        <v>159</v>
      </c>
      <c r="BM301" s="229" t="s">
        <v>424</v>
      </c>
    </row>
    <row r="302" spans="1:47" s="2" customFormat="1" ht="12">
      <c r="A302" s="38"/>
      <c r="B302" s="39"/>
      <c r="C302" s="40"/>
      <c r="D302" s="231" t="s">
        <v>161</v>
      </c>
      <c r="E302" s="40"/>
      <c r="F302" s="232" t="s">
        <v>425</v>
      </c>
      <c r="G302" s="40"/>
      <c r="H302" s="40"/>
      <c r="I302" s="233"/>
      <c r="J302" s="40"/>
      <c r="K302" s="40"/>
      <c r="L302" s="44"/>
      <c r="M302" s="234"/>
      <c r="N302" s="235"/>
      <c r="O302" s="91"/>
      <c r="P302" s="91"/>
      <c r="Q302" s="91"/>
      <c r="R302" s="91"/>
      <c r="S302" s="91"/>
      <c r="T302" s="92"/>
      <c r="U302" s="38"/>
      <c r="V302" s="38"/>
      <c r="W302" s="38"/>
      <c r="X302" s="38"/>
      <c r="Y302" s="38"/>
      <c r="Z302" s="38"/>
      <c r="AA302" s="38"/>
      <c r="AB302" s="38"/>
      <c r="AC302" s="38"/>
      <c r="AD302" s="38"/>
      <c r="AE302" s="38"/>
      <c r="AT302" s="17" t="s">
        <v>161</v>
      </c>
      <c r="AU302" s="17" t="s">
        <v>86</v>
      </c>
    </row>
    <row r="303" spans="1:51" s="13" customFormat="1" ht="12">
      <c r="A303" s="13"/>
      <c r="B303" s="236"/>
      <c r="C303" s="237"/>
      <c r="D303" s="231" t="s">
        <v>163</v>
      </c>
      <c r="E303" s="238" t="s">
        <v>1</v>
      </c>
      <c r="F303" s="239" t="s">
        <v>171</v>
      </c>
      <c r="G303" s="237"/>
      <c r="H303" s="240">
        <v>3</v>
      </c>
      <c r="I303" s="241"/>
      <c r="J303" s="237"/>
      <c r="K303" s="237"/>
      <c r="L303" s="242"/>
      <c r="M303" s="243"/>
      <c r="N303" s="244"/>
      <c r="O303" s="244"/>
      <c r="P303" s="244"/>
      <c r="Q303" s="244"/>
      <c r="R303" s="244"/>
      <c r="S303" s="244"/>
      <c r="T303" s="245"/>
      <c r="U303" s="13"/>
      <c r="V303" s="13"/>
      <c r="W303" s="13"/>
      <c r="X303" s="13"/>
      <c r="Y303" s="13"/>
      <c r="Z303" s="13"/>
      <c r="AA303" s="13"/>
      <c r="AB303" s="13"/>
      <c r="AC303" s="13"/>
      <c r="AD303" s="13"/>
      <c r="AE303" s="13"/>
      <c r="AT303" s="246" t="s">
        <v>163</v>
      </c>
      <c r="AU303" s="246" t="s">
        <v>86</v>
      </c>
      <c r="AV303" s="13" t="s">
        <v>86</v>
      </c>
      <c r="AW303" s="13" t="s">
        <v>32</v>
      </c>
      <c r="AX303" s="13" t="s">
        <v>84</v>
      </c>
      <c r="AY303" s="246" t="s">
        <v>152</v>
      </c>
    </row>
    <row r="304" spans="1:65" s="2" customFormat="1" ht="24.15" customHeight="1">
      <c r="A304" s="38"/>
      <c r="B304" s="39"/>
      <c r="C304" s="218" t="s">
        <v>426</v>
      </c>
      <c r="D304" s="218" t="s">
        <v>154</v>
      </c>
      <c r="E304" s="219" t="s">
        <v>427</v>
      </c>
      <c r="F304" s="220" t="s">
        <v>428</v>
      </c>
      <c r="G304" s="221" t="s">
        <v>423</v>
      </c>
      <c r="H304" s="222">
        <v>28.3</v>
      </c>
      <c r="I304" s="223"/>
      <c r="J304" s="224">
        <f>ROUND(I304*H304,2)</f>
        <v>0</v>
      </c>
      <c r="K304" s="220" t="s">
        <v>158</v>
      </c>
      <c r="L304" s="44"/>
      <c r="M304" s="225" t="s">
        <v>1</v>
      </c>
      <c r="N304" s="226" t="s">
        <v>41</v>
      </c>
      <c r="O304" s="91"/>
      <c r="P304" s="227">
        <f>O304*H304</f>
        <v>0</v>
      </c>
      <c r="Q304" s="227">
        <v>0</v>
      </c>
      <c r="R304" s="227">
        <f>Q304*H304</f>
        <v>0</v>
      </c>
      <c r="S304" s="227">
        <v>0.065</v>
      </c>
      <c r="T304" s="228">
        <f>S304*H304</f>
        <v>1.8395000000000001</v>
      </c>
      <c r="U304" s="38"/>
      <c r="V304" s="38"/>
      <c r="W304" s="38"/>
      <c r="X304" s="38"/>
      <c r="Y304" s="38"/>
      <c r="Z304" s="38"/>
      <c r="AA304" s="38"/>
      <c r="AB304" s="38"/>
      <c r="AC304" s="38"/>
      <c r="AD304" s="38"/>
      <c r="AE304" s="38"/>
      <c r="AR304" s="229" t="s">
        <v>159</v>
      </c>
      <c r="AT304" s="229" t="s">
        <v>154</v>
      </c>
      <c r="AU304" s="229" t="s">
        <v>86</v>
      </c>
      <c r="AY304" s="17" t="s">
        <v>152</v>
      </c>
      <c r="BE304" s="230">
        <f>IF(N304="základní",J304,0)</f>
        <v>0</v>
      </c>
      <c r="BF304" s="230">
        <f>IF(N304="snížená",J304,0)</f>
        <v>0</v>
      </c>
      <c r="BG304" s="230">
        <f>IF(N304="zákl. přenesená",J304,0)</f>
        <v>0</v>
      </c>
      <c r="BH304" s="230">
        <f>IF(N304="sníž. přenesená",J304,0)</f>
        <v>0</v>
      </c>
      <c r="BI304" s="230">
        <f>IF(N304="nulová",J304,0)</f>
        <v>0</v>
      </c>
      <c r="BJ304" s="17" t="s">
        <v>84</v>
      </c>
      <c r="BK304" s="230">
        <f>ROUND(I304*H304,2)</f>
        <v>0</v>
      </c>
      <c r="BL304" s="17" t="s">
        <v>159</v>
      </c>
      <c r="BM304" s="229" t="s">
        <v>429</v>
      </c>
    </row>
    <row r="305" spans="1:47" s="2" customFormat="1" ht="12">
      <c r="A305" s="38"/>
      <c r="B305" s="39"/>
      <c r="C305" s="40"/>
      <c r="D305" s="231" t="s">
        <v>161</v>
      </c>
      <c r="E305" s="40"/>
      <c r="F305" s="232" t="s">
        <v>430</v>
      </c>
      <c r="G305" s="40"/>
      <c r="H305" s="40"/>
      <c r="I305" s="233"/>
      <c r="J305" s="40"/>
      <c r="K305" s="40"/>
      <c r="L305" s="44"/>
      <c r="M305" s="234"/>
      <c r="N305" s="235"/>
      <c r="O305" s="91"/>
      <c r="P305" s="91"/>
      <c r="Q305" s="91"/>
      <c r="R305" s="91"/>
      <c r="S305" s="91"/>
      <c r="T305" s="92"/>
      <c r="U305" s="38"/>
      <c r="V305" s="38"/>
      <c r="W305" s="38"/>
      <c r="X305" s="38"/>
      <c r="Y305" s="38"/>
      <c r="Z305" s="38"/>
      <c r="AA305" s="38"/>
      <c r="AB305" s="38"/>
      <c r="AC305" s="38"/>
      <c r="AD305" s="38"/>
      <c r="AE305" s="38"/>
      <c r="AT305" s="17" t="s">
        <v>161</v>
      </c>
      <c r="AU305" s="17" t="s">
        <v>86</v>
      </c>
    </row>
    <row r="306" spans="1:51" s="13" customFormat="1" ht="12">
      <c r="A306" s="13"/>
      <c r="B306" s="236"/>
      <c r="C306" s="237"/>
      <c r="D306" s="231" t="s">
        <v>163</v>
      </c>
      <c r="E306" s="238" t="s">
        <v>1</v>
      </c>
      <c r="F306" s="239" t="s">
        <v>431</v>
      </c>
      <c r="G306" s="237"/>
      <c r="H306" s="240">
        <v>9.3</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163</v>
      </c>
      <c r="AU306" s="246" t="s">
        <v>86</v>
      </c>
      <c r="AV306" s="13" t="s">
        <v>86</v>
      </c>
      <c r="AW306" s="13" t="s">
        <v>32</v>
      </c>
      <c r="AX306" s="13" t="s">
        <v>76</v>
      </c>
      <c r="AY306" s="246" t="s">
        <v>152</v>
      </c>
    </row>
    <row r="307" spans="1:51" s="13" customFormat="1" ht="12">
      <c r="A307" s="13"/>
      <c r="B307" s="236"/>
      <c r="C307" s="237"/>
      <c r="D307" s="231" t="s">
        <v>163</v>
      </c>
      <c r="E307" s="238" t="s">
        <v>1</v>
      </c>
      <c r="F307" s="239" t="s">
        <v>242</v>
      </c>
      <c r="G307" s="237"/>
      <c r="H307" s="240">
        <v>4.5</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163</v>
      </c>
      <c r="AU307" s="246" t="s">
        <v>86</v>
      </c>
      <c r="AV307" s="13" t="s">
        <v>86</v>
      </c>
      <c r="AW307" s="13" t="s">
        <v>32</v>
      </c>
      <c r="AX307" s="13" t="s">
        <v>76</v>
      </c>
      <c r="AY307" s="246" t="s">
        <v>152</v>
      </c>
    </row>
    <row r="308" spans="1:51" s="13" customFormat="1" ht="12">
      <c r="A308" s="13"/>
      <c r="B308" s="236"/>
      <c r="C308" s="237"/>
      <c r="D308" s="231" t="s">
        <v>163</v>
      </c>
      <c r="E308" s="238" t="s">
        <v>1</v>
      </c>
      <c r="F308" s="239" t="s">
        <v>394</v>
      </c>
      <c r="G308" s="237"/>
      <c r="H308" s="240">
        <v>2.4</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163</v>
      </c>
      <c r="AU308" s="246" t="s">
        <v>86</v>
      </c>
      <c r="AV308" s="13" t="s">
        <v>86</v>
      </c>
      <c r="AW308" s="13" t="s">
        <v>32</v>
      </c>
      <c r="AX308" s="13" t="s">
        <v>76</v>
      </c>
      <c r="AY308" s="246" t="s">
        <v>152</v>
      </c>
    </row>
    <row r="309" spans="1:51" s="13" customFormat="1" ht="12">
      <c r="A309" s="13"/>
      <c r="B309" s="236"/>
      <c r="C309" s="237"/>
      <c r="D309" s="231" t="s">
        <v>163</v>
      </c>
      <c r="E309" s="238" t="s">
        <v>1</v>
      </c>
      <c r="F309" s="239" t="s">
        <v>432</v>
      </c>
      <c r="G309" s="237"/>
      <c r="H309" s="240">
        <v>3.9</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163</v>
      </c>
      <c r="AU309" s="246" t="s">
        <v>86</v>
      </c>
      <c r="AV309" s="13" t="s">
        <v>86</v>
      </c>
      <c r="AW309" s="13" t="s">
        <v>32</v>
      </c>
      <c r="AX309" s="13" t="s">
        <v>76</v>
      </c>
      <c r="AY309" s="246" t="s">
        <v>152</v>
      </c>
    </row>
    <row r="310" spans="1:51" s="13" customFormat="1" ht="12">
      <c r="A310" s="13"/>
      <c r="B310" s="236"/>
      <c r="C310" s="237"/>
      <c r="D310" s="231" t="s">
        <v>163</v>
      </c>
      <c r="E310" s="238" t="s">
        <v>1</v>
      </c>
      <c r="F310" s="239" t="s">
        <v>394</v>
      </c>
      <c r="G310" s="237"/>
      <c r="H310" s="240">
        <v>2.4</v>
      </c>
      <c r="I310" s="241"/>
      <c r="J310" s="237"/>
      <c r="K310" s="237"/>
      <c r="L310" s="242"/>
      <c r="M310" s="243"/>
      <c r="N310" s="244"/>
      <c r="O310" s="244"/>
      <c r="P310" s="244"/>
      <c r="Q310" s="244"/>
      <c r="R310" s="244"/>
      <c r="S310" s="244"/>
      <c r="T310" s="245"/>
      <c r="U310" s="13"/>
      <c r="V310" s="13"/>
      <c r="W310" s="13"/>
      <c r="X310" s="13"/>
      <c r="Y310" s="13"/>
      <c r="Z310" s="13"/>
      <c r="AA310" s="13"/>
      <c r="AB310" s="13"/>
      <c r="AC310" s="13"/>
      <c r="AD310" s="13"/>
      <c r="AE310" s="13"/>
      <c r="AT310" s="246" t="s">
        <v>163</v>
      </c>
      <c r="AU310" s="246" t="s">
        <v>86</v>
      </c>
      <c r="AV310" s="13" t="s">
        <v>86</v>
      </c>
      <c r="AW310" s="13" t="s">
        <v>32</v>
      </c>
      <c r="AX310" s="13" t="s">
        <v>76</v>
      </c>
      <c r="AY310" s="246" t="s">
        <v>152</v>
      </c>
    </row>
    <row r="311" spans="1:51" s="13" customFormat="1" ht="12">
      <c r="A311" s="13"/>
      <c r="B311" s="236"/>
      <c r="C311" s="237"/>
      <c r="D311" s="231" t="s">
        <v>163</v>
      </c>
      <c r="E311" s="238" t="s">
        <v>1</v>
      </c>
      <c r="F311" s="239" t="s">
        <v>433</v>
      </c>
      <c r="G311" s="237"/>
      <c r="H311" s="240">
        <v>0.6</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163</v>
      </c>
      <c r="AU311" s="246" t="s">
        <v>86</v>
      </c>
      <c r="AV311" s="13" t="s">
        <v>86</v>
      </c>
      <c r="AW311" s="13" t="s">
        <v>32</v>
      </c>
      <c r="AX311" s="13" t="s">
        <v>76</v>
      </c>
      <c r="AY311" s="246" t="s">
        <v>152</v>
      </c>
    </row>
    <row r="312" spans="1:51" s="13" customFormat="1" ht="12">
      <c r="A312" s="13"/>
      <c r="B312" s="236"/>
      <c r="C312" s="237"/>
      <c r="D312" s="231" t="s">
        <v>163</v>
      </c>
      <c r="E312" s="238" t="s">
        <v>1</v>
      </c>
      <c r="F312" s="239" t="s">
        <v>394</v>
      </c>
      <c r="G312" s="237"/>
      <c r="H312" s="240">
        <v>2.4</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163</v>
      </c>
      <c r="AU312" s="246" t="s">
        <v>86</v>
      </c>
      <c r="AV312" s="13" t="s">
        <v>86</v>
      </c>
      <c r="AW312" s="13" t="s">
        <v>32</v>
      </c>
      <c r="AX312" s="13" t="s">
        <v>76</v>
      </c>
      <c r="AY312" s="246" t="s">
        <v>152</v>
      </c>
    </row>
    <row r="313" spans="1:51" s="13" customFormat="1" ht="12">
      <c r="A313" s="13"/>
      <c r="B313" s="236"/>
      <c r="C313" s="237"/>
      <c r="D313" s="231" t="s">
        <v>163</v>
      </c>
      <c r="E313" s="238" t="s">
        <v>1</v>
      </c>
      <c r="F313" s="239" t="s">
        <v>434</v>
      </c>
      <c r="G313" s="237"/>
      <c r="H313" s="240">
        <v>2.8</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163</v>
      </c>
      <c r="AU313" s="246" t="s">
        <v>86</v>
      </c>
      <c r="AV313" s="13" t="s">
        <v>86</v>
      </c>
      <c r="AW313" s="13" t="s">
        <v>32</v>
      </c>
      <c r="AX313" s="13" t="s">
        <v>76</v>
      </c>
      <c r="AY313" s="246" t="s">
        <v>152</v>
      </c>
    </row>
    <row r="314" spans="1:51" s="14" customFormat="1" ht="12">
      <c r="A314" s="14"/>
      <c r="B314" s="247"/>
      <c r="C314" s="248"/>
      <c r="D314" s="231" t="s">
        <v>163</v>
      </c>
      <c r="E314" s="249" t="s">
        <v>1</v>
      </c>
      <c r="F314" s="250" t="s">
        <v>196</v>
      </c>
      <c r="G314" s="248"/>
      <c r="H314" s="251">
        <v>28.299999999999997</v>
      </c>
      <c r="I314" s="252"/>
      <c r="J314" s="248"/>
      <c r="K314" s="248"/>
      <c r="L314" s="253"/>
      <c r="M314" s="254"/>
      <c r="N314" s="255"/>
      <c r="O314" s="255"/>
      <c r="P314" s="255"/>
      <c r="Q314" s="255"/>
      <c r="R314" s="255"/>
      <c r="S314" s="255"/>
      <c r="T314" s="256"/>
      <c r="U314" s="14"/>
      <c r="V314" s="14"/>
      <c r="W314" s="14"/>
      <c r="X314" s="14"/>
      <c r="Y314" s="14"/>
      <c r="Z314" s="14"/>
      <c r="AA314" s="14"/>
      <c r="AB314" s="14"/>
      <c r="AC314" s="14"/>
      <c r="AD314" s="14"/>
      <c r="AE314" s="14"/>
      <c r="AT314" s="257" t="s">
        <v>163</v>
      </c>
      <c r="AU314" s="257" t="s">
        <v>86</v>
      </c>
      <c r="AV314" s="14" t="s">
        <v>159</v>
      </c>
      <c r="AW314" s="14" t="s">
        <v>32</v>
      </c>
      <c r="AX314" s="14" t="s">
        <v>84</v>
      </c>
      <c r="AY314" s="257" t="s">
        <v>152</v>
      </c>
    </row>
    <row r="315" spans="1:65" s="2" customFormat="1" ht="24.15" customHeight="1">
      <c r="A315" s="38"/>
      <c r="B315" s="39"/>
      <c r="C315" s="218" t="s">
        <v>435</v>
      </c>
      <c r="D315" s="218" t="s">
        <v>154</v>
      </c>
      <c r="E315" s="219" t="s">
        <v>436</v>
      </c>
      <c r="F315" s="220" t="s">
        <v>437</v>
      </c>
      <c r="G315" s="221" t="s">
        <v>423</v>
      </c>
      <c r="H315" s="222">
        <v>0.45</v>
      </c>
      <c r="I315" s="223"/>
      <c r="J315" s="224">
        <f>ROUND(I315*H315,2)</f>
        <v>0</v>
      </c>
      <c r="K315" s="220" t="s">
        <v>158</v>
      </c>
      <c r="L315" s="44"/>
      <c r="M315" s="225" t="s">
        <v>1</v>
      </c>
      <c r="N315" s="226" t="s">
        <v>41</v>
      </c>
      <c r="O315" s="91"/>
      <c r="P315" s="227">
        <f>O315*H315</f>
        <v>0</v>
      </c>
      <c r="Q315" s="227">
        <v>0.00123</v>
      </c>
      <c r="R315" s="227">
        <f>Q315*H315</f>
        <v>0.0005535</v>
      </c>
      <c r="S315" s="227">
        <v>0.017</v>
      </c>
      <c r="T315" s="228">
        <f>S315*H315</f>
        <v>0.0076500000000000005</v>
      </c>
      <c r="U315" s="38"/>
      <c r="V315" s="38"/>
      <c r="W315" s="38"/>
      <c r="X315" s="38"/>
      <c r="Y315" s="38"/>
      <c r="Z315" s="38"/>
      <c r="AA315" s="38"/>
      <c r="AB315" s="38"/>
      <c r="AC315" s="38"/>
      <c r="AD315" s="38"/>
      <c r="AE315" s="38"/>
      <c r="AR315" s="229" t="s">
        <v>159</v>
      </c>
      <c r="AT315" s="229" t="s">
        <v>154</v>
      </c>
      <c r="AU315" s="229" t="s">
        <v>86</v>
      </c>
      <c r="AY315" s="17" t="s">
        <v>152</v>
      </c>
      <c r="BE315" s="230">
        <f>IF(N315="základní",J315,0)</f>
        <v>0</v>
      </c>
      <c r="BF315" s="230">
        <f>IF(N315="snížená",J315,0)</f>
        <v>0</v>
      </c>
      <c r="BG315" s="230">
        <f>IF(N315="zákl. přenesená",J315,0)</f>
        <v>0</v>
      </c>
      <c r="BH315" s="230">
        <f>IF(N315="sníž. přenesená",J315,0)</f>
        <v>0</v>
      </c>
      <c r="BI315" s="230">
        <f>IF(N315="nulová",J315,0)</f>
        <v>0</v>
      </c>
      <c r="BJ315" s="17" t="s">
        <v>84</v>
      </c>
      <c r="BK315" s="230">
        <f>ROUND(I315*H315,2)</f>
        <v>0</v>
      </c>
      <c r="BL315" s="17" t="s">
        <v>159</v>
      </c>
      <c r="BM315" s="229" t="s">
        <v>438</v>
      </c>
    </row>
    <row r="316" spans="1:47" s="2" customFormat="1" ht="12">
      <c r="A316" s="38"/>
      <c r="B316" s="39"/>
      <c r="C316" s="40"/>
      <c r="D316" s="231" t="s">
        <v>161</v>
      </c>
      <c r="E316" s="40"/>
      <c r="F316" s="232" t="s">
        <v>439</v>
      </c>
      <c r="G316" s="40"/>
      <c r="H316" s="40"/>
      <c r="I316" s="233"/>
      <c r="J316" s="40"/>
      <c r="K316" s="40"/>
      <c r="L316" s="44"/>
      <c r="M316" s="234"/>
      <c r="N316" s="235"/>
      <c r="O316" s="91"/>
      <c r="P316" s="91"/>
      <c r="Q316" s="91"/>
      <c r="R316" s="91"/>
      <c r="S316" s="91"/>
      <c r="T316" s="92"/>
      <c r="U316" s="38"/>
      <c r="V316" s="38"/>
      <c r="W316" s="38"/>
      <c r="X316" s="38"/>
      <c r="Y316" s="38"/>
      <c r="Z316" s="38"/>
      <c r="AA316" s="38"/>
      <c r="AB316" s="38"/>
      <c r="AC316" s="38"/>
      <c r="AD316" s="38"/>
      <c r="AE316" s="38"/>
      <c r="AT316" s="17" t="s">
        <v>161</v>
      </c>
      <c r="AU316" s="17" t="s">
        <v>86</v>
      </c>
    </row>
    <row r="317" spans="1:65" s="2" customFormat="1" ht="24.15" customHeight="1">
      <c r="A317" s="38"/>
      <c r="B317" s="39"/>
      <c r="C317" s="218" t="s">
        <v>440</v>
      </c>
      <c r="D317" s="218" t="s">
        <v>154</v>
      </c>
      <c r="E317" s="219" t="s">
        <v>441</v>
      </c>
      <c r="F317" s="220" t="s">
        <v>442</v>
      </c>
      <c r="G317" s="221" t="s">
        <v>423</v>
      </c>
      <c r="H317" s="222">
        <v>1.15</v>
      </c>
      <c r="I317" s="223"/>
      <c r="J317" s="224">
        <f>ROUND(I317*H317,2)</f>
        <v>0</v>
      </c>
      <c r="K317" s="220" t="s">
        <v>158</v>
      </c>
      <c r="L317" s="44"/>
      <c r="M317" s="225" t="s">
        <v>1</v>
      </c>
      <c r="N317" s="226" t="s">
        <v>41</v>
      </c>
      <c r="O317" s="91"/>
      <c r="P317" s="227">
        <f>O317*H317</f>
        <v>0</v>
      </c>
      <c r="Q317" s="227">
        <v>0.00137</v>
      </c>
      <c r="R317" s="227">
        <f>Q317*H317</f>
        <v>0.0015754999999999999</v>
      </c>
      <c r="S317" s="227">
        <v>0.029</v>
      </c>
      <c r="T317" s="228">
        <f>S317*H317</f>
        <v>0.03335</v>
      </c>
      <c r="U317" s="38"/>
      <c r="V317" s="38"/>
      <c r="W317" s="38"/>
      <c r="X317" s="38"/>
      <c r="Y317" s="38"/>
      <c r="Z317" s="38"/>
      <c r="AA317" s="38"/>
      <c r="AB317" s="38"/>
      <c r="AC317" s="38"/>
      <c r="AD317" s="38"/>
      <c r="AE317" s="38"/>
      <c r="AR317" s="229" t="s">
        <v>159</v>
      </c>
      <c r="AT317" s="229" t="s">
        <v>154</v>
      </c>
      <c r="AU317" s="229" t="s">
        <v>86</v>
      </c>
      <c r="AY317" s="17" t="s">
        <v>152</v>
      </c>
      <c r="BE317" s="230">
        <f>IF(N317="základní",J317,0)</f>
        <v>0</v>
      </c>
      <c r="BF317" s="230">
        <f>IF(N317="snížená",J317,0)</f>
        <v>0</v>
      </c>
      <c r="BG317" s="230">
        <f>IF(N317="zákl. přenesená",J317,0)</f>
        <v>0</v>
      </c>
      <c r="BH317" s="230">
        <f>IF(N317="sníž. přenesená",J317,0)</f>
        <v>0</v>
      </c>
      <c r="BI317" s="230">
        <f>IF(N317="nulová",J317,0)</f>
        <v>0</v>
      </c>
      <c r="BJ317" s="17" t="s">
        <v>84</v>
      </c>
      <c r="BK317" s="230">
        <f>ROUND(I317*H317,2)</f>
        <v>0</v>
      </c>
      <c r="BL317" s="17" t="s">
        <v>159</v>
      </c>
      <c r="BM317" s="229" t="s">
        <v>443</v>
      </c>
    </row>
    <row r="318" spans="1:47" s="2" customFormat="1" ht="12">
      <c r="A318" s="38"/>
      <c r="B318" s="39"/>
      <c r="C318" s="40"/>
      <c r="D318" s="231" t="s">
        <v>161</v>
      </c>
      <c r="E318" s="40"/>
      <c r="F318" s="232" t="s">
        <v>444</v>
      </c>
      <c r="G318" s="40"/>
      <c r="H318" s="40"/>
      <c r="I318" s="233"/>
      <c r="J318" s="40"/>
      <c r="K318" s="40"/>
      <c r="L318" s="44"/>
      <c r="M318" s="234"/>
      <c r="N318" s="235"/>
      <c r="O318" s="91"/>
      <c r="P318" s="91"/>
      <c r="Q318" s="91"/>
      <c r="R318" s="91"/>
      <c r="S318" s="91"/>
      <c r="T318" s="92"/>
      <c r="U318" s="38"/>
      <c r="V318" s="38"/>
      <c r="W318" s="38"/>
      <c r="X318" s="38"/>
      <c r="Y318" s="38"/>
      <c r="Z318" s="38"/>
      <c r="AA318" s="38"/>
      <c r="AB318" s="38"/>
      <c r="AC318" s="38"/>
      <c r="AD318" s="38"/>
      <c r="AE318" s="38"/>
      <c r="AT318" s="17" t="s">
        <v>161</v>
      </c>
      <c r="AU318" s="17" t="s">
        <v>86</v>
      </c>
    </row>
    <row r="319" spans="1:51" s="13" customFormat="1" ht="12">
      <c r="A319" s="13"/>
      <c r="B319" s="236"/>
      <c r="C319" s="237"/>
      <c r="D319" s="231" t="s">
        <v>163</v>
      </c>
      <c r="E319" s="238" t="s">
        <v>1</v>
      </c>
      <c r="F319" s="239" t="s">
        <v>445</v>
      </c>
      <c r="G319" s="237"/>
      <c r="H319" s="240">
        <v>1.15</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163</v>
      </c>
      <c r="AU319" s="246" t="s">
        <v>86</v>
      </c>
      <c r="AV319" s="13" t="s">
        <v>86</v>
      </c>
      <c r="AW319" s="13" t="s">
        <v>32</v>
      </c>
      <c r="AX319" s="13" t="s">
        <v>84</v>
      </c>
      <c r="AY319" s="246" t="s">
        <v>152</v>
      </c>
    </row>
    <row r="320" spans="1:65" s="2" customFormat="1" ht="24.15" customHeight="1">
      <c r="A320" s="38"/>
      <c r="B320" s="39"/>
      <c r="C320" s="218" t="s">
        <v>446</v>
      </c>
      <c r="D320" s="218" t="s">
        <v>154</v>
      </c>
      <c r="E320" s="219" t="s">
        <v>447</v>
      </c>
      <c r="F320" s="220" t="s">
        <v>448</v>
      </c>
      <c r="G320" s="221" t="s">
        <v>423</v>
      </c>
      <c r="H320" s="222">
        <v>0.7</v>
      </c>
      <c r="I320" s="223"/>
      <c r="J320" s="224">
        <f>ROUND(I320*H320,2)</f>
        <v>0</v>
      </c>
      <c r="K320" s="220" t="s">
        <v>158</v>
      </c>
      <c r="L320" s="44"/>
      <c r="M320" s="225" t="s">
        <v>1</v>
      </c>
      <c r="N320" s="226" t="s">
        <v>41</v>
      </c>
      <c r="O320" s="91"/>
      <c r="P320" s="227">
        <f>O320*H320</f>
        <v>0</v>
      </c>
      <c r="Q320" s="227">
        <v>0.00316</v>
      </c>
      <c r="R320" s="227">
        <f>Q320*H320</f>
        <v>0.002212</v>
      </c>
      <c r="S320" s="227">
        <v>0.069</v>
      </c>
      <c r="T320" s="228">
        <f>S320*H320</f>
        <v>0.0483</v>
      </c>
      <c r="U320" s="38"/>
      <c r="V320" s="38"/>
      <c r="W320" s="38"/>
      <c r="X320" s="38"/>
      <c r="Y320" s="38"/>
      <c r="Z320" s="38"/>
      <c r="AA320" s="38"/>
      <c r="AB320" s="38"/>
      <c r="AC320" s="38"/>
      <c r="AD320" s="38"/>
      <c r="AE320" s="38"/>
      <c r="AR320" s="229" t="s">
        <v>159</v>
      </c>
      <c r="AT320" s="229" t="s">
        <v>154</v>
      </c>
      <c r="AU320" s="229" t="s">
        <v>86</v>
      </c>
      <c r="AY320" s="17" t="s">
        <v>152</v>
      </c>
      <c r="BE320" s="230">
        <f>IF(N320="základní",J320,0)</f>
        <v>0</v>
      </c>
      <c r="BF320" s="230">
        <f>IF(N320="snížená",J320,0)</f>
        <v>0</v>
      </c>
      <c r="BG320" s="230">
        <f>IF(N320="zákl. přenesená",J320,0)</f>
        <v>0</v>
      </c>
      <c r="BH320" s="230">
        <f>IF(N320="sníž. přenesená",J320,0)</f>
        <v>0</v>
      </c>
      <c r="BI320" s="230">
        <f>IF(N320="nulová",J320,0)</f>
        <v>0</v>
      </c>
      <c r="BJ320" s="17" t="s">
        <v>84</v>
      </c>
      <c r="BK320" s="230">
        <f>ROUND(I320*H320,2)</f>
        <v>0</v>
      </c>
      <c r="BL320" s="17" t="s">
        <v>159</v>
      </c>
      <c r="BM320" s="229" t="s">
        <v>449</v>
      </c>
    </row>
    <row r="321" spans="1:47" s="2" customFormat="1" ht="12">
      <c r="A321" s="38"/>
      <c r="B321" s="39"/>
      <c r="C321" s="40"/>
      <c r="D321" s="231" t="s">
        <v>161</v>
      </c>
      <c r="E321" s="40"/>
      <c r="F321" s="232" t="s">
        <v>450</v>
      </c>
      <c r="G321" s="40"/>
      <c r="H321" s="40"/>
      <c r="I321" s="233"/>
      <c r="J321" s="40"/>
      <c r="K321" s="40"/>
      <c r="L321" s="44"/>
      <c r="M321" s="234"/>
      <c r="N321" s="235"/>
      <c r="O321" s="91"/>
      <c r="P321" s="91"/>
      <c r="Q321" s="91"/>
      <c r="R321" s="91"/>
      <c r="S321" s="91"/>
      <c r="T321" s="92"/>
      <c r="U321" s="38"/>
      <c r="V321" s="38"/>
      <c r="W321" s="38"/>
      <c r="X321" s="38"/>
      <c r="Y321" s="38"/>
      <c r="Z321" s="38"/>
      <c r="AA321" s="38"/>
      <c r="AB321" s="38"/>
      <c r="AC321" s="38"/>
      <c r="AD321" s="38"/>
      <c r="AE321" s="38"/>
      <c r="AT321" s="17" t="s">
        <v>161</v>
      </c>
      <c r="AU321" s="17" t="s">
        <v>86</v>
      </c>
    </row>
    <row r="322" spans="1:65" s="2" customFormat="1" ht="24.15" customHeight="1">
      <c r="A322" s="38"/>
      <c r="B322" s="39"/>
      <c r="C322" s="218" t="s">
        <v>451</v>
      </c>
      <c r="D322" s="218" t="s">
        <v>154</v>
      </c>
      <c r="E322" s="219" t="s">
        <v>452</v>
      </c>
      <c r="F322" s="220" t="s">
        <v>453</v>
      </c>
      <c r="G322" s="221" t="s">
        <v>423</v>
      </c>
      <c r="H322" s="222">
        <v>1.2</v>
      </c>
      <c r="I322" s="223"/>
      <c r="J322" s="224">
        <f>ROUND(I322*H322,2)</f>
        <v>0</v>
      </c>
      <c r="K322" s="220" t="s">
        <v>158</v>
      </c>
      <c r="L322" s="44"/>
      <c r="M322" s="225" t="s">
        <v>1</v>
      </c>
      <c r="N322" s="226" t="s">
        <v>41</v>
      </c>
      <c r="O322" s="91"/>
      <c r="P322" s="227">
        <f>O322*H322</f>
        <v>0</v>
      </c>
      <c r="Q322" s="227">
        <v>0.00345</v>
      </c>
      <c r="R322" s="227">
        <f>Q322*H322</f>
        <v>0.00414</v>
      </c>
      <c r="S322" s="227">
        <v>0.087</v>
      </c>
      <c r="T322" s="228">
        <f>S322*H322</f>
        <v>0.10439999999999999</v>
      </c>
      <c r="U322" s="38"/>
      <c r="V322" s="38"/>
      <c r="W322" s="38"/>
      <c r="X322" s="38"/>
      <c r="Y322" s="38"/>
      <c r="Z322" s="38"/>
      <c r="AA322" s="38"/>
      <c r="AB322" s="38"/>
      <c r="AC322" s="38"/>
      <c r="AD322" s="38"/>
      <c r="AE322" s="38"/>
      <c r="AR322" s="229" t="s">
        <v>159</v>
      </c>
      <c r="AT322" s="229" t="s">
        <v>154</v>
      </c>
      <c r="AU322" s="229" t="s">
        <v>86</v>
      </c>
      <c r="AY322" s="17" t="s">
        <v>152</v>
      </c>
      <c r="BE322" s="230">
        <f>IF(N322="základní",J322,0)</f>
        <v>0</v>
      </c>
      <c r="BF322" s="230">
        <f>IF(N322="snížená",J322,0)</f>
        <v>0</v>
      </c>
      <c r="BG322" s="230">
        <f>IF(N322="zákl. přenesená",J322,0)</f>
        <v>0</v>
      </c>
      <c r="BH322" s="230">
        <f>IF(N322="sníž. přenesená",J322,0)</f>
        <v>0</v>
      </c>
      <c r="BI322" s="230">
        <f>IF(N322="nulová",J322,0)</f>
        <v>0</v>
      </c>
      <c r="BJ322" s="17" t="s">
        <v>84</v>
      </c>
      <c r="BK322" s="230">
        <f>ROUND(I322*H322,2)</f>
        <v>0</v>
      </c>
      <c r="BL322" s="17" t="s">
        <v>159</v>
      </c>
      <c r="BM322" s="229" t="s">
        <v>454</v>
      </c>
    </row>
    <row r="323" spans="1:47" s="2" customFormat="1" ht="12">
      <c r="A323" s="38"/>
      <c r="B323" s="39"/>
      <c r="C323" s="40"/>
      <c r="D323" s="231" t="s">
        <v>161</v>
      </c>
      <c r="E323" s="40"/>
      <c r="F323" s="232" t="s">
        <v>455</v>
      </c>
      <c r="G323" s="40"/>
      <c r="H323" s="40"/>
      <c r="I323" s="233"/>
      <c r="J323" s="40"/>
      <c r="K323" s="40"/>
      <c r="L323" s="44"/>
      <c r="M323" s="234"/>
      <c r="N323" s="235"/>
      <c r="O323" s="91"/>
      <c r="P323" s="91"/>
      <c r="Q323" s="91"/>
      <c r="R323" s="91"/>
      <c r="S323" s="91"/>
      <c r="T323" s="92"/>
      <c r="U323" s="38"/>
      <c r="V323" s="38"/>
      <c r="W323" s="38"/>
      <c r="X323" s="38"/>
      <c r="Y323" s="38"/>
      <c r="Z323" s="38"/>
      <c r="AA323" s="38"/>
      <c r="AB323" s="38"/>
      <c r="AC323" s="38"/>
      <c r="AD323" s="38"/>
      <c r="AE323" s="38"/>
      <c r="AT323" s="17" t="s">
        <v>161</v>
      </c>
      <c r="AU323" s="17" t="s">
        <v>86</v>
      </c>
    </row>
    <row r="324" spans="1:51" s="13" customFormat="1" ht="12">
      <c r="A324" s="13"/>
      <c r="B324" s="236"/>
      <c r="C324" s="237"/>
      <c r="D324" s="231" t="s">
        <v>163</v>
      </c>
      <c r="E324" s="238" t="s">
        <v>1</v>
      </c>
      <c r="F324" s="239" t="s">
        <v>456</v>
      </c>
      <c r="G324" s="237"/>
      <c r="H324" s="240">
        <v>1.2</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163</v>
      </c>
      <c r="AU324" s="246" t="s">
        <v>86</v>
      </c>
      <c r="AV324" s="13" t="s">
        <v>86</v>
      </c>
      <c r="AW324" s="13" t="s">
        <v>32</v>
      </c>
      <c r="AX324" s="13" t="s">
        <v>84</v>
      </c>
      <c r="AY324" s="246" t="s">
        <v>152</v>
      </c>
    </row>
    <row r="325" spans="1:65" s="2" customFormat="1" ht="37.8" customHeight="1">
      <c r="A325" s="38"/>
      <c r="B325" s="39"/>
      <c r="C325" s="218" t="s">
        <v>457</v>
      </c>
      <c r="D325" s="218" t="s">
        <v>154</v>
      </c>
      <c r="E325" s="219" t="s">
        <v>458</v>
      </c>
      <c r="F325" s="220" t="s">
        <v>459</v>
      </c>
      <c r="G325" s="221" t="s">
        <v>167</v>
      </c>
      <c r="H325" s="222">
        <v>62.02</v>
      </c>
      <c r="I325" s="223"/>
      <c r="J325" s="224">
        <f>ROUND(I325*H325,2)</f>
        <v>0</v>
      </c>
      <c r="K325" s="220" t="s">
        <v>158</v>
      </c>
      <c r="L325" s="44"/>
      <c r="M325" s="225" t="s">
        <v>1</v>
      </c>
      <c r="N325" s="226" t="s">
        <v>41</v>
      </c>
      <c r="O325" s="91"/>
      <c r="P325" s="227">
        <f>O325*H325</f>
        <v>0</v>
      </c>
      <c r="Q325" s="227">
        <v>0</v>
      </c>
      <c r="R325" s="227">
        <f>Q325*H325</f>
        <v>0</v>
      </c>
      <c r="S325" s="227">
        <v>0.046</v>
      </c>
      <c r="T325" s="228">
        <f>S325*H325</f>
        <v>2.85292</v>
      </c>
      <c r="U325" s="38"/>
      <c r="V325" s="38"/>
      <c r="W325" s="38"/>
      <c r="X325" s="38"/>
      <c r="Y325" s="38"/>
      <c r="Z325" s="38"/>
      <c r="AA325" s="38"/>
      <c r="AB325" s="38"/>
      <c r="AC325" s="38"/>
      <c r="AD325" s="38"/>
      <c r="AE325" s="38"/>
      <c r="AR325" s="229" t="s">
        <v>159</v>
      </c>
      <c r="AT325" s="229" t="s">
        <v>154</v>
      </c>
      <c r="AU325" s="229" t="s">
        <v>86</v>
      </c>
      <c r="AY325" s="17" t="s">
        <v>152</v>
      </c>
      <c r="BE325" s="230">
        <f>IF(N325="základní",J325,0)</f>
        <v>0</v>
      </c>
      <c r="BF325" s="230">
        <f>IF(N325="snížená",J325,0)</f>
        <v>0</v>
      </c>
      <c r="BG325" s="230">
        <f>IF(N325="zákl. přenesená",J325,0)</f>
        <v>0</v>
      </c>
      <c r="BH325" s="230">
        <f>IF(N325="sníž. přenesená",J325,0)</f>
        <v>0</v>
      </c>
      <c r="BI325" s="230">
        <f>IF(N325="nulová",J325,0)</f>
        <v>0</v>
      </c>
      <c r="BJ325" s="17" t="s">
        <v>84</v>
      </c>
      <c r="BK325" s="230">
        <f>ROUND(I325*H325,2)</f>
        <v>0</v>
      </c>
      <c r="BL325" s="17" t="s">
        <v>159</v>
      </c>
      <c r="BM325" s="229" t="s">
        <v>460</v>
      </c>
    </row>
    <row r="326" spans="1:47" s="2" customFormat="1" ht="12">
      <c r="A326" s="38"/>
      <c r="B326" s="39"/>
      <c r="C326" s="40"/>
      <c r="D326" s="231" t="s">
        <v>161</v>
      </c>
      <c r="E326" s="40"/>
      <c r="F326" s="232" t="s">
        <v>461</v>
      </c>
      <c r="G326" s="40"/>
      <c r="H326" s="40"/>
      <c r="I326" s="233"/>
      <c r="J326" s="40"/>
      <c r="K326" s="40"/>
      <c r="L326" s="44"/>
      <c r="M326" s="234"/>
      <c r="N326" s="235"/>
      <c r="O326" s="91"/>
      <c r="P326" s="91"/>
      <c r="Q326" s="91"/>
      <c r="R326" s="91"/>
      <c r="S326" s="91"/>
      <c r="T326" s="92"/>
      <c r="U326" s="38"/>
      <c r="V326" s="38"/>
      <c r="W326" s="38"/>
      <c r="X326" s="38"/>
      <c r="Y326" s="38"/>
      <c r="Z326" s="38"/>
      <c r="AA326" s="38"/>
      <c r="AB326" s="38"/>
      <c r="AC326" s="38"/>
      <c r="AD326" s="38"/>
      <c r="AE326" s="38"/>
      <c r="AT326" s="17" t="s">
        <v>161</v>
      </c>
      <c r="AU326" s="17" t="s">
        <v>86</v>
      </c>
    </row>
    <row r="327" spans="1:51" s="13" customFormat="1" ht="12">
      <c r="A327" s="13"/>
      <c r="B327" s="236"/>
      <c r="C327" s="237"/>
      <c r="D327" s="231" t="s">
        <v>163</v>
      </c>
      <c r="E327" s="238" t="s">
        <v>1</v>
      </c>
      <c r="F327" s="239" t="s">
        <v>462</v>
      </c>
      <c r="G327" s="237"/>
      <c r="H327" s="240">
        <v>38.8</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163</v>
      </c>
      <c r="AU327" s="246" t="s">
        <v>86</v>
      </c>
      <c r="AV327" s="13" t="s">
        <v>86</v>
      </c>
      <c r="AW327" s="13" t="s">
        <v>32</v>
      </c>
      <c r="AX327" s="13" t="s">
        <v>76</v>
      </c>
      <c r="AY327" s="246" t="s">
        <v>152</v>
      </c>
    </row>
    <row r="328" spans="1:51" s="13" customFormat="1" ht="12">
      <c r="A328" s="13"/>
      <c r="B328" s="236"/>
      <c r="C328" s="237"/>
      <c r="D328" s="231" t="s">
        <v>163</v>
      </c>
      <c r="E328" s="238" t="s">
        <v>1</v>
      </c>
      <c r="F328" s="239" t="s">
        <v>463</v>
      </c>
      <c r="G328" s="237"/>
      <c r="H328" s="240">
        <v>8.2</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163</v>
      </c>
      <c r="AU328" s="246" t="s">
        <v>86</v>
      </c>
      <c r="AV328" s="13" t="s">
        <v>86</v>
      </c>
      <c r="AW328" s="13" t="s">
        <v>32</v>
      </c>
      <c r="AX328" s="13" t="s">
        <v>76</v>
      </c>
      <c r="AY328" s="246" t="s">
        <v>152</v>
      </c>
    </row>
    <row r="329" spans="1:51" s="13" customFormat="1" ht="12">
      <c r="A329" s="13"/>
      <c r="B329" s="236"/>
      <c r="C329" s="237"/>
      <c r="D329" s="231" t="s">
        <v>163</v>
      </c>
      <c r="E329" s="238" t="s">
        <v>1</v>
      </c>
      <c r="F329" s="239" t="s">
        <v>464</v>
      </c>
      <c r="G329" s="237"/>
      <c r="H329" s="240">
        <v>11.02</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163</v>
      </c>
      <c r="AU329" s="246" t="s">
        <v>86</v>
      </c>
      <c r="AV329" s="13" t="s">
        <v>86</v>
      </c>
      <c r="AW329" s="13" t="s">
        <v>32</v>
      </c>
      <c r="AX329" s="13" t="s">
        <v>76</v>
      </c>
      <c r="AY329" s="246" t="s">
        <v>152</v>
      </c>
    </row>
    <row r="330" spans="1:51" s="13" customFormat="1" ht="12">
      <c r="A330" s="13"/>
      <c r="B330" s="236"/>
      <c r="C330" s="237"/>
      <c r="D330" s="231" t="s">
        <v>163</v>
      </c>
      <c r="E330" s="238" t="s">
        <v>1</v>
      </c>
      <c r="F330" s="239" t="s">
        <v>465</v>
      </c>
      <c r="G330" s="237"/>
      <c r="H330" s="240">
        <v>4</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163</v>
      </c>
      <c r="AU330" s="246" t="s">
        <v>86</v>
      </c>
      <c r="AV330" s="13" t="s">
        <v>86</v>
      </c>
      <c r="AW330" s="13" t="s">
        <v>32</v>
      </c>
      <c r="AX330" s="13" t="s">
        <v>76</v>
      </c>
      <c r="AY330" s="246" t="s">
        <v>152</v>
      </c>
    </row>
    <row r="331" spans="1:51" s="14" customFormat="1" ht="12">
      <c r="A331" s="14"/>
      <c r="B331" s="247"/>
      <c r="C331" s="248"/>
      <c r="D331" s="231" t="s">
        <v>163</v>
      </c>
      <c r="E331" s="249" t="s">
        <v>1</v>
      </c>
      <c r="F331" s="250" t="s">
        <v>196</v>
      </c>
      <c r="G331" s="248"/>
      <c r="H331" s="251">
        <v>62.019999999999996</v>
      </c>
      <c r="I331" s="252"/>
      <c r="J331" s="248"/>
      <c r="K331" s="248"/>
      <c r="L331" s="253"/>
      <c r="M331" s="254"/>
      <c r="N331" s="255"/>
      <c r="O331" s="255"/>
      <c r="P331" s="255"/>
      <c r="Q331" s="255"/>
      <c r="R331" s="255"/>
      <c r="S331" s="255"/>
      <c r="T331" s="256"/>
      <c r="U331" s="14"/>
      <c r="V331" s="14"/>
      <c r="W331" s="14"/>
      <c r="X331" s="14"/>
      <c r="Y331" s="14"/>
      <c r="Z331" s="14"/>
      <c r="AA331" s="14"/>
      <c r="AB331" s="14"/>
      <c r="AC331" s="14"/>
      <c r="AD331" s="14"/>
      <c r="AE331" s="14"/>
      <c r="AT331" s="257" t="s">
        <v>163</v>
      </c>
      <c r="AU331" s="257" t="s">
        <v>86</v>
      </c>
      <c r="AV331" s="14" t="s">
        <v>159</v>
      </c>
      <c r="AW331" s="14" t="s">
        <v>32</v>
      </c>
      <c r="AX331" s="14" t="s">
        <v>84</v>
      </c>
      <c r="AY331" s="257" t="s">
        <v>152</v>
      </c>
    </row>
    <row r="332" spans="1:65" s="2" customFormat="1" ht="24.15" customHeight="1">
      <c r="A332" s="38"/>
      <c r="B332" s="39"/>
      <c r="C332" s="218" t="s">
        <v>466</v>
      </c>
      <c r="D332" s="218" t="s">
        <v>154</v>
      </c>
      <c r="E332" s="219" t="s">
        <v>467</v>
      </c>
      <c r="F332" s="220" t="s">
        <v>468</v>
      </c>
      <c r="G332" s="221" t="s">
        <v>167</v>
      </c>
      <c r="H332" s="222">
        <v>32.955</v>
      </c>
      <c r="I332" s="223"/>
      <c r="J332" s="224">
        <f>ROUND(I332*H332,2)</f>
        <v>0</v>
      </c>
      <c r="K332" s="220" t="s">
        <v>158</v>
      </c>
      <c r="L332" s="44"/>
      <c r="M332" s="225" t="s">
        <v>1</v>
      </c>
      <c r="N332" s="226" t="s">
        <v>41</v>
      </c>
      <c r="O332" s="91"/>
      <c r="P332" s="227">
        <f>O332*H332</f>
        <v>0</v>
      </c>
      <c r="Q332" s="227">
        <v>0</v>
      </c>
      <c r="R332" s="227">
        <f>Q332*H332</f>
        <v>0</v>
      </c>
      <c r="S332" s="227">
        <v>0.068</v>
      </c>
      <c r="T332" s="228">
        <f>S332*H332</f>
        <v>2.24094</v>
      </c>
      <c r="U332" s="38"/>
      <c r="V332" s="38"/>
      <c r="W332" s="38"/>
      <c r="X332" s="38"/>
      <c r="Y332" s="38"/>
      <c r="Z332" s="38"/>
      <c r="AA332" s="38"/>
      <c r="AB332" s="38"/>
      <c r="AC332" s="38"/>
      <c r="AD332" s="38"/>
      <c r="AE332" s="38"/>
      <c r="AR332" s="229" t="s">
        <v>159</v>
      </c>
      <c r="AT332" s="229" t="s">
        <v>154</v>
      </c>
      <c r="AU332" s="229" t="s">
        <v>86</v>
      </c>
      <c r="AY332" s="17" t="s">
        <v>152</v>
      </c>
      <c r="BE332" s="230">
        <f>IF(N332="základní",J332,0)</f>
        <v>0</v>
      </c>
      <c r="BF332" s="230">
        <f>IF(N332="snížená",J332,0)</f>
        <v>0</v>
      </c>
      <c r="BG332" s="230">
        <f>IF(N332="zákl. přenesená",J332,0)</f>
        <v>0</v>
      </c>
      <c r="BH332" s="230">
        <f>IF(N332="sníž. přenesená",J332,0)</f>
        <v>0</v>
      </c>
      <c r="BI332" s="230">
        <f>IF(N332="nulová",J332,0)</f>
        <v>0</v>
      </c>
      <c r="BJ332" s="17" t="s">
        <v>84</v>
      </c>
      <c r="BK332" s="230">
        <f>ROUND(I332*H332,2)</f>
        <v>0</v>
      </c>
      <c r="BL332" s="17" t="s">
        <v>159</v>
      </c>
      <c r="BM332" s="229" t="s">
        <v>469</v>
      </c>
    </row>
    <row r="333" spans="1:47" s="2" customFormat="1" ht="12">
      <c r="A333" s="38"/>
      <c r="B333" s="39"/>
      <c r="C333" s="40"/>
      <c r="D333" s="231" t="s">
        <v>161</v>
      </c>
      <c r="E333" s="40"/>
      <c r="F333" s="232" t="s">
        <v>470</v>
      </c>
      <c r="G333" s="40"/>
      <c r="H333" s="40"/>
      <c r="I333" s="233"/>
      <c r="J333" s="40"/>
      <c r="K333" s="40"/>
      <c r="L333" s="44"/>
      <c r="M333" s="234"/>
      <c r="N333" s="235"/>
      <c r="O333" s="91"/>
      <c r="P333" s="91"/>
      <c r="Q333" s="91"/>
      <c r="R333" s="91"/>
      <c r="S333" s="91"/>
      <c r="T333" s="92"/>
      <c r="U333" s="38"/>
      <c r="V333" s="38"/>
      <c r="W333" s="38"/>
      <c r="X333" s="38"/>
      <c r="Y333" s="38"/>
      <c r="Z333" s="38"/>
      <c r="AA333" s="38"/>
      <c r="AB333" s="38"/>
      <c r="AC333" s="38"/>
      <c r="AD333" s="38"/>
      <c r="AE333" s="38"/>
      <c r="AT333" s="17" t="s">
        <v>161</v>
      </c>
      <c r="AU333" s="17" t="s">
        <v>86</v>
      </c>
    </row>
    <row r="334" spans="1:51" s="13" customFormat="1" ht="12">
      <c r="A334" s="13"/>
      <c r="B334" s="236"/>
      <c r="C334" s="237"/>
      <c r="D334" s="231" t="s">
        <v>163</v>
      </c>
      <c r="E334" s="238" t="s">
        <v>1</v>
      </c>
      <c r="F334" s="239" t="s">
        <v>471</v>
      </c>
      <c r="G334" s="237"/>
      <c r="H334" s="240">
        <v>32.955</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163</v>
      </c>
      <c r="AU334" s="246" t="s">
        <v>86</v>
      </c>
      <c r="AV334" s="13" t="s">
        <v>86</v>
      </c>
      <c r="AW334" s="13" t="s">
        <v>32</v>
      </c>
      <c r="AX334" s="13" t="s">
        <v>84</v>
      </c>
      <c r="AY334" s="246" t="s">
        <v>152</v>
      </c>
    </row>
    <row r="335" spans="1:65" s="2" customFormat="1" ht="24.15" customHeight="1">
      <c r="A335" s="38"/>
      <c r="B335" s="39"/>
      <c r="C335" s="218" t="s">
        <v>472</v>
      </c>
      <c r="D335" s="218" t="s">
        <v>154</v>
      </c>
      <c r="E335" s="219" t="s">
        <v>473</v>
      </c>
      <c r="F335" s="220" t="s">
        <v>474</v>
      </c>
      <c r="G335" s="221" t="s">
        <v>167</v>
      </c>
      <c r="H335" s="222">
        <v>3</v>
      </c>
      <c r="I335" s="223"/>
      <c r="J335" s="224">
        <f>ROUND(I335*H335,2)</f>
        <v>0</v>
      </c>
      <c r="K335" s="220" t="s">
        <v>158</v>
      </c>
      <c r="L335" s="44"/>
      <c r="M335" s="225" t="s">
        <v>1</v>
      </c>
      <c r="N335" s="226" t="s">
        <v>41</v>
      </c>
      <c r="O335" s="91"/>
      <c r="P335" s="227">
        <f>O335*H335</f>
        <v>0</v>
      </c>
      <c r="Q335" s="227">
        <v>0</v>
      </c>
      <c r="R335" s="227">
        <f>Q335*H335</f>
        <v>0</v>
      </c>
      <c r="S335" s="227">
        <v>0</v>
      </c>
      <c r="T335" s="228">
        <f>S335*H335</f>
        <v>0</v>
      </c>
      <c r="U335" s="38"/>
      <c r="V335" s="38"/>
      <c r="W335" s="38"/>
      <c r="X335" s="38"/>
      <c r="Y335" s="38"/>
      <c r="Z335" s="38"/>
      <c r="AA335" s="38"/>
      <c r="AB335" s="38"/>
      <c r="AC335" s="38"/>
      <c r="AD335" s="38"/>
      <c r="AE335" s="38"/>
      <c r="AR335" s="229" t="s">
        <v>159</v>
      </c>
      <c r="AT335" s="229" t="s">
        <v>154</v>
      </c>
      <c r="AU335" s="229" t="s">
        <v>86</v>
      </c>
      <c r="AY335" s="17" t="s">
        <v>152</v>
      </c>
      <c r="BE335" s="230">
        <f>IF(N335="základní",J335,0)</f>
        <v>0</v>
      </c>
      <c r="BF335" s="230">
        <f>IF(N335="snížená",J335,0)</f>
        <v>0</v>
      </c>
      <c r="BG335" s="230">
        <f>IF(N335="zákl. přenesená",J335,0)</f>
        <v>0</v>
      </c>
      <c r="BH335" s="230">
        <f>IF(N335="sníž. přenesená",J335,0)</f>
        <v>0</v>
      </c>
      <c r="BI335" s="230">
        <f>IF(N335="nulová",J335,0)</f>
        <v>0</v>
      </c>
      <c r="BJ335" s="17" t="s">
        <v>84</v>
      </c>
      <c r="BK335" s="230">
        <f>ROUND(I335*H335,2)</f>
        <v>0</v>
      </c>
      <c r="BL335" s="17" t="s">
        <v>159</v>
      </c>
      <c r="BM335" s="229" t="s">
        <v>475</v>
      </c>
    </row>
    <row r="336" spans="1:47" s="2" customFormat="1" ht="12">
      <c r="A336" s="38"/>
      <c r="B336" s="39"/>
      <c r="C336" s="40"/>
      <c r="D336" s="231" t="s">
        <v>161</v>
      </c>
      <c r="E336" s="40"/>
      <c r="F336" s="232" t="s">
        <v>474</v>
      </c>
      <c r="G336" s="40"/>
      <c r="H336" s="40"/>
      <c r="I336" s="233"/>
      <c r="J336" s="40"/>
      <c r="K336" s="40"/>
      <c r="L336" s="44"/>
      <c r="M336" s="234"/>
      <c r="N336" s="235"/>
      <c r="O336" s="91"/>
      <c r="P336" s="91"/>
      <c r="Q336" s="91"/>
      <c r="R336" s="91"/>
      <c r="S336" s="91"/>
      <c r="T336" s="92"/>
      <c r="U336" s="38"/>
      <c r="V336" s="38"/>
      <c r="W336" s="38"/>
      <c r="X336" s="38"/>
      <c r="Y336" s="38"/>
      <c r="Z336" s="38"/>
      <c r="AA336" s="38"/>
      <c r="AB336" s="38"/>
      <c r="AC336" s="38"/>
      <c r="AD336" s="38"/>
      <c r="AE336" s="38"/>
      <c r="AT336" s="17" t="s">
        <v>161</v>
      </c>
      <c r="AU336" s="17" t="s">
        <v>86</v>
      </c>
    </row>
    <row r="337" spans="1:47" s="2" customFormat="1" ht="12">
      <c r="A337" s="38"/>
      <c r="B337" s="39"/>
      <c r="C337" s="40"/>
      <c r="D337" s="231" t="s">
        <v>248</v>
      </c>
      <c r="E337" s="40"/>
      <c r="F337" s="258" t="s">
        <v>476</v>
      </c>
      <c r="G337" s="40"/>
      <c r="H337" s="40"/>
      <c r="I337" s="233"/>
      <c r="J337" s="40"/>
      <c r="K337" s="40"/>
      <c r="L337" s="44"/>
      <c r="M337" s="234"/>
      <c r="N337" s="235"/>
      <c r="O337" s="91"/>
      <c r="P337" s="91"/>
      <c r="Q337" s="91"/>
      <c r="R337" s="91"/>
      <c r="S337" s="91"/>
      <c r="T337" s="92"/>
      <c r="U337" s="38"/>
      <c r="V337" s="38"/>
      <c r="W337" s="38"/>
      <c r="X337" s="38"/>
      <c r="Y337" s="38"/>
      <c r="Z337" s="38"/>
      <c r="AA337" s="38"/>
      <c r="AB337" s="38"/>
      <c r="AC337" s="38"/>
      <c r="AD337" s="38"/>
      <c r="AE337" s="38"/>
      <c r="AT337" s="17" t="s">
        <v>248</v>
      </c>
      <c r="AU337" s="17" t="s">
        <v>86</v>
      </c>
    </row>
    <row r="338" spans="1:65" s="2" customFormat="1" ht="24.15" customHeight="1">
      <c r="A338" s="38"/>
      <c r="B338" s="39"/>
      <c r="C338" s="218" t="s">
        <v>477</v>
      </c>
      <c r="D338" s="218" t="s">
        <v>154</v>
      </c>
      <c r="E338" s="219" t="s">
        <v>478</v>
      </c>
      <c r="F338" s="220" t="s">
        <v>479</v>
      </c>
      <c r="G338" s="221" t="s">
        <v>167</v>
      </c>
      <c r="H338" s="222">
        <v>3</v>
      </c>
      <c r="I338" s="223"/>
      <c r="J338" s="224">
        <f>ROUND(I338*H338,2)</f>
        <v>0</v>
      </c>
      <c r="K338" s="220" t="s">
        <v>158</v>
      </c>
      <c r="L338" s="44"/>
      <c r="M338" s="225" t="s">
        <v>1</v>
      </c>
      <c r="N338" s="226" t="s">
        <v>41</v>
      </c>
      <c r="O338" s="91"/>
      <c r="P338" s="227">
        <f>O338*H338</f>
        <v>0</v>
      </c>
      <c r="Q338" s="227">
        <v>0</v>
      </c>
      <c r="R338" s="227">
        <f>Q338*H338</f>
        <v>0</v>
      </c>
      <c r="S338" s="227">
        <v>0</v>
      </c>
      <c r="T338" s="228">
        <f>S338*H338</f>
        <v>0</v>
      </c>
      <c r="U338" s="38"/>
      <c r="V338" s="38"/>
      <c r="W338" s="38"/>
      <c r="X338" s="38"/>
      <c r="Y338" s="38"/>
      <c r="Z338" s="38"/>
      <c r="AA338" s="38"/>
      <c r="AB338" s="38"/>
      <c r="AC338" s="38"/>
      <c r="AD338" s="38"/>
      <c r="AE338" s="38"/>
      <c r="AR338" s="229" t="s">
        <v>159</v>
      </c>
      <c r="AT338" s="229" t="s">
        <v>154</v>
      </c>
      <c r="AU338" s="229" t="s">
        <v>86</v>
      </c>
      <c r="AY338" s="17" t="s">
        <v>152</v>
      </c>
      <c r="BE338" s="230">
        <f>IF(N338="základní",J338,0)</f>
        <v>0</v>
      </c>
      <c r="BF338" s="230">
        <f>IF(N338="snížená",J338,0)</f>
        <v>0</v>
      </c>
      <c r="BG338" s="230">
        <f>IF(N338="zákl. přenesená",J338,0)</f>
        <v>0</v>
      </c>
      <c r="BH338" s="230">
        <f>IF(N338="sníž. přenesená",J338,0)</f>
        <v>0</v>
      </c>
      <c r="BI338" s="230">
        <f>IF(N338="nulová",J338,0)</f>
        <v>0</v>
      </c>
      <c r="BJ338" s="17" t="s">
        <v>84</v>
      </c>
      <c r="BK338" s="230">
        <f>ROUND(I338*H338,2)</f>
        <v>0</v>
      </c>
      <c r="BL338" s="17" t="s">
        <v>159</v>
      </c>
      <c r="BM338" s="229" t="s">
        <v>480</v>
      </c>
    </row>
    <row r="339" spans="1:47" s="2" customFormat="1" ht="12">
      <c r="A339" s="38"/>
      <c r="B339" s="39"/>
      <c r="C339" s="40"/>
      <c r="D339" s="231" t="s">
        <v>161</v>
      </c>
      <c r="E339" s="40"/>
      <c r="F339" s="232" t="s">
        <v>481</v>
      </c>
      <c r="G339" s="40"/>
      <c r="H339" s="40"/>
      <c r="I339" s="233"/>
      <c r="J339" s="40"/>
      <c r="K339" s="40"/>
      <c r="L339" s="44"/>
      <c r="M339" s="234"/>
      <c r="N339" s="235"/>
      <c r="O339" s="91"/>
      <c r="P339" s="91"/>
      <c r="Q339" s="91"/>
      <c r="R339" s="91"/>
      <c r="S339" s="91"/>
      <c r="T339" s="92"/>
      <c r="U339" s="38"/>
      <c r="V339" s="38"/>
      <c r="W339" s="38"/>
      <c r="X339" s="38"/>
      <c r="Y339" s="38"/>
      <c r="Z339" s="38"/>
      <c r="AA339" s="38"/>
      <c r="AB339" s="38"/>
      <c r="AC339" s="38"/>
      <c r="AD339" s="38"/>
      <c r="AE339" s="38"/>
      <c r="AT339" s="17" t="s">
        <v>161</v>
      </c>
      <c r="AU339" s="17" t="s">
        <v>86</v>
      </c>
    </row>
    <row r="340" spans="1:65" s="2" customFormat="1" ht="16.5" customHeight="1">
      <c r="A340" s="38"/>
      <c r="B340" s="39"/>
      <c r="C340" s="218" t="s">
        <v>482</v>
      </c>
      <c r="D340" s="218" t="s">
        <v>154</v>
      </c>
      <c r="E340" s="219" t="s">
        <v>483</v>
      </c>
      <c r="F340" s="220" t="s">
        <v>484</v>
      </c>
      <c r="G340" s="221" t="s">
        <v>157</v>
      </c>
      <c r="H340" s="222">
        <v>0.05</v>
      </c>
      <c r="I340" s="223"/>
      <c r="J340" s="224">
        <f>ROUND(I340*H340,2)</f>
        <v>0</v>
      </c>
      <c r="K340" s="220" t="s">
        <v>158</v>
      </c>
      <c r="L340" s="44"/>
      <c r="M340" s="225" t="s">
        <v>1</v>
      </c>
      <c r="N340" s="226" t="s">
        <v>41</v>
      </c>
      <c r="O340" s="91"/>
      <c r="P340" s="227">
        <f>O340*H340</f>
        <v>0</v>
      </c>
      <c r="Q340" s="227">
        <v>0.54034</v>
      </c>
      <c r="R340" s="227">
        <f>Q340*H340</f>
        <v>0.027017000000000003</v>
      </c>
      <c r="S340" s="227">
        <v>0</v>
      </c>
      <c r="T340" s="228">
        <f>S340*H340</f>
        <v>0</v>
      </c>
      <c r="U340" s="38"/>
      <c r="V340" s="38"/>
      <c r="W340" s="38"/>
      <c r="X340" s="38"/>
      <c r="Y340" s="38"/>
      <c r="Z340" s="38"/>
      <c r="AA340" s="38"/>
      <c r="AB340" s="38"/>
      <c r="AC340" s="38"/>
      <c r="AD340" s="38"/>
      <c r="AE340" s="38"/>
      <c r="AR340" s="229" t="s">
        <v>159</v>
      </c>
      <c r="AT340" s="229" t="s">
        <v>154</v>
      </c>
      <c r="AU340" s="229" t="s">
        <v>86</v>
      </c>
      <c r="AY340" s="17" t="s">
        <v>152</v>
      </c>
      <c r="BE340" s="230">
        <f>IF(N340="základní",J340,0)</f>
        <v>0</v>
      </c>
      <c r="BF340" s="230">
        <f>IF(N340="snížená",J340,0)</f>
        <v>0</v>
      </c>
      <c r="BG340" s="230">
        <f>IF(N340="zákl. přenesená",J340,0)</f>
        <v>0</v>
      </c>
      <c r="BH340" s="230">
        <f>IF(N340="sníž. přenesená",J340,0)</f>
        <v>0</v>
      </c>
      <c r="BI340" s="230">
        <f>IF(N340="nulová",J340,0)</f>
        <v>0</v>
      </c>
      <c r="BJ340" s="17" t="s">
        <v>84</v>
      </c>
      <c r="BK340" s="230">
        <f>ROUND(I340*H340,2)</f>
        <v>0</v>
      </c>
      <c r="BL340" s="17" t="s">
        <v>159</v>
      </c>
      <c r="BM340" s="229" t="s">
        <v>485</v>
      </c>
    </row>
    <row r="341" spans="1:47" s="2" customFormat="1" ht="12">
      <c r="A341" s="38"/>
      <c r="B341" s="39"/>
      <c r="C341" s="40"/>
      <c r="D341" s="231" t="s">
        <v>161</v>
      </c>
      <c r="E341" s="40"/>
      <c r="F341" s="232" t="s">
        <v>486</v>
      </c>
      <c r="G341" s="40"/>
      <c r="H341" s="40"/>
      <c r="I341" s="233"/>
      <c r="J341" s="40"/>
      <c r="K341" s="40"/>
      <c r="L341" s="44"/>
      <c r="M341" s="234"/>
      <c r="N341" s="235"/>
      <c r="O341" s="91"/>
      <c r="P341" s="91"/>
      <c r="Q341" s="91"/>
      <c r="R341" s="91"/>
      <c r="S341" s="91"/>
      <c r="T341" s="92"/>
      <c r="U341" s="38"/>
      <c r="V341" s="38"/>
      <c r="W341" s="38"/>
      <c r="X341" s="38"/>
      <c r="Y341" s="38"/>
      <c r="Z341" s="38"/>
      <c r="AA341" s="38"/>
      <c r="AB341" s="38"/>
      <c r="AC341" s="38"/>
      <c r="AD341" s="38"/>
      <c r="AE341" s="38"/>
      <c r="AT341" s="17" t="s">
        <v>161</v>
      </c>
      <c r="AU341" s="17" t="s">
        <v>86</v>
      </c>
    </row>
    <row r="342" spans="1:65" s="2" customFormat="1" ht="16.5" customHeight="1">
      <c r="A342" s="38"/>
      <c r="B342" s="39"/>
      <c r="C342" s="270" t="s">
        <v>487</v>
      </c>
      <c r="D342" s="270" t="s">
        <v>324</v>
      </c>
      <c r="E342" s="271" t="s">
        <v>488</v>
      </c>
      <c r="F342" s="272" t="s">
        <v>489</v>
      </c>
      <c r="G342" s="273" t="s">
        <v>288</v>
      </c>
      <c r="H342" s="274">
        <v>15.25</v>
      </c>
      <c r="I342" s="275"/>
      <c r="J342" s="276">
        <f>ROUND(I342*H342,2)</f>
        <v>0</v>
      </c>
      <c r="K342" s="272" t="s">
        <v>158</v>
      </c>
      <c r="L342" s="277"/>
      <c r="M342" s="278" t="s">
        <v>1</v>
      </c>
      <c r="N342" s="279" t="s">
        <v>41</v>
      </c>
      <c r="O342" s="91"/>
      <c r="P342" s="227">
        <f>O342*H342</f>
        <v>0</v>
      </c>
      <c r="Q342" s="227">
        <v>0.0041</v>
      </c>
      <c r="R342" s="227">
        <f>Q342*H342</f>
        <v>0.06252500000000001</v>
      </c>
      <c r="S342" s="227">
        <v>0</v>
      </c>
      <c r="T342" s="228">
        <f>S342*H342</f>
        <v>0</v>
      </c>
      <c r="U342" s="38"/>
      <c r="V342" s="38"/>
      <c r="W342" s="38"/>
      <c r="X342" s="38"/>
      <c r="Y342" s="38"/>
      <c r="Z342" s="38"/>
      <c r="AA342" s="38"/>
      <c r="AB342" s="38"/>
      <c r="AC342" s="38"/>
      <c r="AD342" s="38"/>
      <c r="AE342" s="38"/>
      <c r="AR342" s="229" t="s">
        <v>205</v>
      </c>
      <c r="AT342" s="229" t="s">
        <v>324</v>
      </c>
      <c r="AU342" s="229" t="s">
        <v>86</v>
      </c>
      <c r="AY342" s="17" t="s">
        <v>152</v>
      </c>
      <c r="BE342" s="230">
        <f>IF(N342="základní",J342,0)</f>
        <v>0</v>
      </c>
      <c r="BF342" s="230">
        <f>IF(N342="snížená",J342,0)</f>
        <v>0</v>
      </c>
      <c r="BG342" s="230">
        <f>IF(N342="zákl. přenesená",J342,0)</f>
        <v>0</v>
      </c>
      <c r="BH342" s="230">
        <f>IF(N342="sníž. přenesená",J342,0)</f>
        <v>0</v>
      </c>
      <c r="BI342" s="230">
        <f>IF(N342="nulová",J342,0)</f>
        <v>0</v>
      </c>
      <c r="BJ342" s="17" t="s">
        <v>84</v>
      </c>
      <c r="BK342" s="230">
        <f>ROUND(I342*H342,2)</f>
        <v>0</v>
      </c>
      <c r="BL342" s="17" t="s">
        <v>159</v>
      </c>
      <c r="BM342" s="229" t="s">
        <v>490</v>
      </c>
    </row>
    <row r="343" spans="1:47" s="2" customFormat="1" ht="12">
      <c r="A343" s="38"/>
      <c r="B343" s="39"/>
      <c r="C343" s="40"/>
      <c r="D343" s="231" t="s">
        <v>161</v>
      </c>
      <c r="E343" s="40"/>
      <c r="F343" s="232" t="s">
        <v>489</v>
      </c>
      <c r="G343" s="40"/>
      <c r="H343" s="40"/>
      <c r="I343" s="233"/>
      <c r="J343" s="40"/>
      <c r="K343" s="40"/>
      <c r="L343" s="44"/>
      <c r="M343" s="234"/>
      <c r="N343" s="235"/>
      <c r="O343" s="91"/>
      <c r="P343" s="91"/>
      <c r="Q343" s="91"/>
      <c r="R343" s="91"/>
      <c r="S343" s="91"/>
      <c r="T343" s="92"/>
      <c r="U343" s="38"/>
      <c r="V343" s="38"/>
      <c r="W343" s="38"/>
      <c r="X343" s="38"/>
      <c r="Y343" s="38"/>
      <c r="Z343" s="38"/>
      <c r="AA343" s="38"/>
      <c r="AB343" s="38"/>
      <c r="AC343" s="38"/>
      <c r="AD343" s="38"/>
      <c r="AE343" s="38"/>
      <c r="AT343" s="17" t="s">
        <v>161</v>
      </c>
      <c r="AU343" s="17" t="s">
        <v>86</v>
      </c>
    </row>
    <row r="344" spans="1:51" s="13" customFormat="1" ht="12">
      <c r="A344" s="13"/>
      <c r="B344" s="236"/>
      <c r="C344" s="237"/>
      <c r="D344" s="231" t="s">
        <v>163</v>
      </c>
      <c r="E344" s="237"/>
      <c r="F344" s="239" t="s">
        <v>491</v>
      </c>
      <c r="G344" s="237"/>
      <c r="H344" s="240">
        <v>15.25</v>
      </c>
      <c r="I344" s="241"/>
      <c r="J344" s="237"/>
      <c r="K344" s="237"/>
      <c r="L344" s="242"/>
      <c r="M344" s="243"/>
      <c r="N344" s="244"/>
      <c r="O344" s="244"/>
      <c r="P344" s="244"/>
      <c r="Q344" s="244"/>
      <c r="R344" s="244"/>
      <c r="S344" s="244"/>
      <c r="T344" s="245"/>
      <c r="U344" s="13"/>
      <c r="V344" s="13"/>
      <c r="W344" s="13"/>
      <c r="X344" s="13"/>
      <c r="Y344" s="13"/>
      <c r="Z344" s="13"/>
      <c r="AA344" s="13"/>
      <c r="AB344" s="13"/>
      <c r="AC344" s="13"/>
      <c r="AD344" s="13"/>
      <c r="AE344" s="13"/>
      <c r="AT344" s="246" t="s">
        <v>163</v>
      </c>
      <c r="AU344" s="246" t="s">
        <v>86</v>
      </c>
      <c r="AV344" s="13" t="s">
        <v>86</v>
      </c>
      <c r="AW344" s="13" t="s">
        <v>4</v>
      </c>
      <c r="AX344" s="13" t="s">
        <v>84</v>
      </c>
      <c r="AY344" s="246" t="s">
        <v>152</v>
      </c>
    </row>
    <row r="345" spans="1:65" s="2" customFormat="1" ht="16.5" customHeight="1">
      <c r="A345" s="38"/>
      <c r="B345" s="39"/>
      <c r="C345" s="218" t="s">
        <v>492</v>
      </c>
      <c r="D345" s="218" t="s">
        <v>154</v>
      </c>
      <c r="E345" s="219" t="s">
        <v>493</v>
      </c>
      <c r="F345" s="220" t="s">
        <v>494</v>
      </c>
      <c r="G345" s="221" t="s">
        <v>495</v>
      </c>
      <c r="H345" s="222">
        <v>1</v>
      </c>
      <c r="I345" s="223"/>
      <c r="J345" s="224">
        <f>ROUND(I345*H345,2)</f>
        <v>0</v>
      </c>
      <c r="K345" s="220" t="s">
        <v>1</v>
      </c>
      <c r="L345" s="44"/>
      <c r="M345" s="225" t="s">
        <v>1</v>
      </c>
      <c r="N345" s="226" t="s">
        <v>41</v>
      </c>
      <c r="O345" s="91"/>
      <c r="P345" s="227">
        <f>O345*H345</f>
        <v>0</v>
      </c>
      <c r="Q345" s="227">
        <v>0</v>
      </c>
      <c r="R345" s="227">
        <f>Q345*H345</f>
        <v>0</v>
      </c>
      <c r="S345" s="227">
        <v>0</v>
      </c>
      <c r="T345" s="228">
        <f>S345*H345</f>
        <v>0</v>
      </c>
      <c r="U345" s="38"/>
      <c r="V345" s="38"/>
      <c r="W345" s="38"/>
      <c r="X345" s="38"/>
      <c r="Y345" s="38"/>
      <c r="Z345" s="38"/>
      <c r="AA345" s="38"/>
      <c r="AB345" s="38"/>
      <c r="AC345" s="38"/>
      <c r="AD345" s="38"/>
      <c r="AE345" s="38"/>
      <c r="AR345" s="229" t="s">
        <v>159</v>
      </c>
      <c r="AT345" s="229" t="s">
        <v>154</v>
      </c>
      <c r="AU345" s="229" t="s">
        <v>86</v>
      </c>
      <c r="AY345" s="17" t="s">
        <v>152</v>
      </c>
      <c r="BE345" s="230">
        <f>IF(N345="základní",J345,0)</f>
        <v>0</v>
      </c>
      <c r="BF345" s="230">
        <f>IF(N345="snížená",J345,0)</f>
        <v>0</v>
      </c>
      <c r="BG345" s="230">
        <f>IF(N345="zákl. přenesená",J345,0)</f>
        <v>0</v>
      </c>
      <c r="BH345" s="230">
        <f>IF(N345="sníž. přenesená",J345,0)</f>
        <v>0</v>
      </c>
      <c r="BI345" s="230">
        <f>IF(N345="nulová",J345,0)</f>
        <v>0</v>
      </c>
      <c r="BJ345" s="17" t="s">
        <v>84</v>
      </c>
      <c r="BK345" s="230">
        <f>ROUND(I345*H345,2)</f>
        <v>0</v>
      </c>
      <c r="BL345" s="17" t="s">
        <v>159</v>
      </c>
      <c r="BM345" s="229" t="s">
        <v>496</v>
      </c>
    </row>
    <row r="346" spans="1:47" s="2" customFormat="1" ht="12">
      <c r="A346" s="38"/>
      <c r="B346" s="39"/>
      <c r="C346" s="40"/>
      <c r="D346" s="231" t="s">
        <v>161</v>
      </c>
      <c r="E346" s="40"/>
      <c r="F346" s="232" t="s">
        <v>494</v>
      </c>
      <c r="G346" s="40"/>
      <c r="H346" s="40"/>
      <c r="I346" s="233"/>
      <c r="J346" s="40"/>
      <c r="K346" s="40"/>
      <c r="L346" s="44"/>
      <c r="M346" s="234"/>
      <c r="N346" s="235"/>
      <c r="O346" s="91"/>
      <c r="P346" s="91"/>
      <c r="Q346" s="91"/>
      <c r="R346" s="91"/>
      <c r="S346" s="91"/>
      <c r="T346" s="92"/>
      <c r="U346" s="38"/>
      <c r="V346" s="38"/>
      <c r="W346" s="38"/>
      <c r="X346" s="38"/>
      <c r="Y346" s="38"/>
      <c r="Z346" s="38"/>
      <c r="AA346" s="38"/>
      <c r="AB346" s="38"/>
      <c r="AC346" s="38"/>
      <c r="AD346" s="38"/>
      <c r="AE346" s="38"/>
      <c r="AT346" s="17" t="s">
        <v>161</v>
      </c>
      <c r="AU346" s="17" t="s">
        <v>86</v>
      </c>
    </row>
    <row r="347" spans="1:63" s="12" customFormat="1" ht="22.8" customHeight="1">
      <c r="A347" s="12"/>
      <c r="B347" s="202"/>
      <c r="C347" s="203"/>
      <c r="D347" s="204" t="s">
        <v>75</v>
      </c>
      <c r="E347" s="216" t="s">
        <v>497</v>
      </c>
      <c r="F347" s="216" t="s">
        <v>498</v>
      </c>
      <c r="G347" s="203"/>
      <c r="H347" s="203"/>
      <c r="I347" s="206"/>
      <c r="J347" s="217">
        <f>BK347</f>
        <v>0</v>
      </c>
      <c r="K347" s="203"/>
      <c r="L347" s="208"/>
      <c r="M347" s="209"/>
      <c r="N347" s="210"/>
      <c r="O347" s="210"/>
      <c r="P347" s="211">
        <f>SUM(P348:P356)</f>
        <v>0</v>
      </c>
      <c r="Q347" s="210"/>
      <c r="R347" s="211">
        <f>SUM(R348:R356)</f>
        <v>0</v>
      </c>
      <c r="S347" s="210"/>
      <c r="T347" s="212">
        <f>SUM(T348:T356)</f>
        <v>0</v>
      </c>
      <c r="U347" s="12"/>
      <c r="V347" s="12"/>
      <c r="W347" s="12"/>
      <c r="X347" s="12"/>
      <c r="Y347" s="12"/>
      <c r="Z347" s="12"/>
      <c r="AA347" s="12"/>
      <c r="AB347" s="12"/>
      <c r="AC347" s="12"/>
      <c r="AD347" s="12"/>
      <c r="AE347" s="12"/>
      <c r="AR347" s="213" t="s">
        <v>84</v>
      </c>
      <c r="AT347" s="214" t="s">
        <v>75</v>
      </c>
      <c r="AU347" s="214" t="s">
        <v>84</v>
      </c>
      <c r="AY347" s="213" t="s">
        <v>152</v>
      </c>
      <c r="BK347" s="215">
        <f>SUM(BK348:BK356)</f>
        <v>0</v>
      </c>
    </row>
    <row r="348" spans="1:65" s="2" customFormat="1" ht="24.15" customHeight="1">
      <c r="A348" s="38"/>
      <c r="B348" s="39"/>
      <c r="C348" s="218" t="s">
        <v>499</v>
      </c>
      <c r="D348" s="218" t="s">
        <v>154</v>
      </c>
      <c r="E348" s="219" t="s">
        <v>500</v>
      </c>
      <c r="F348" s="220" t="s">
        <v>501</v>
      </c>
      <c r="G348" s="221" t="s">
        <v>185</v>
      </c>
      <c r="H348" s="222">
        <v>26.683</v>
      </c>
      <c r="I348" s="223"/>
      <c r="J348" s="224">
        <f>ROUND(I348*H348,2)</f>
        <v>0</v>
      </c>
      <c r="K348" s="220" t="s">
        <v>158</v>
      </c>
      <c r="L348" s="44"/>
      <c r="M348" s="225" t="s">
        <v>1</v>
      </c>
      <c r="N348" s="226" t="s">
        <v>41</v>
      </c>
      <c r="O348" s="91"/>
      <c r="P348" s="227">
        <f>O348*H348</f>
        <v>0</v>
      </c>
      <c r="Q348" s="227">
        <v>0</v>
      </c>
      <c r="R348" s="227">
        <f>Q348*H348</f>
        <v>0</v>
      </c>
      <c r="S348" s="227">
        <v>0</v>
      </c>
      <c r="T348" s="228">
        <f>S348*H348</f>
        <v>0</v>
      </c>
      <c r="U348" s="38"/>
      <c r="V348" s="38"/>
      <c r="W348" s="38"/>
      <c r="X348" s="38"/>
      <c r="Y348" s="38"/>
      <c r="Z348" s="38"/>
      <c r="AA348" s="38"/>
      <c r="AB348" s="38"/>
      <c r="AC348" s="38"/>
      <c r="AD348" s="38"/>
      <c r="AE348" s="38"/>
      <c r="AR348" s="229" t="s">
        <v>159</v>
      </c>
      <c r="AT348" s="229" t="s">
        <v>154</v>
      </c>
      <c r="AU348" s="229" t="s">
        <v>86</v>
      </c>
      <c r="AY348" s="17" t="s">
        <v>152</v>
      </c>
      <c r="BE348" s="230">
        <f>IF(N348="základní",J348,0)</f>
        <v>0</v>
      </c>
      <c r="BF348" s="230">
        <f>IF(N348="snížená",J348,0)</f>
        <v>0</v>
      </c>
      <c r="BG348" s="230">
        <f>IF(N348="zákl. přenesená",J348,0)</f>
        <v>0</v>
      </c>
      <c r="BH348" s="230">
        <f>IF(N348="sníž. přenesená",J348,0)</f>
        <v>0</v>
      </c>
      <c r="BI348" s="230">
        <f>IF(N348="nulová",J348,0)</f>
        <v>0</v>
      </c>
      <c r="BJ348" s="17" t="s">
        <v>84</v>
      </c>
      <c r="BK348" s="230">
        <f>ROUND(I348*H348,2)</f>
        <v>0</v>
      </c>
      <c r="BL348" s="17" t="s">
        <v>159</v>
      </c>
      <c r="BM348" s="229" t="s">
        <v>502</v>
      </c>
    </row>
    <row r="349" spans="1:47" s="2" customFormat="1" ht="12">
      <c r="A349" s="38"/>
      <c r="B349" s="39"/>
      <c r="C349" s="40"/>
      <c r="D349" s="231" t="s">
        <v>161</v>
      </c>
      <c r="E349" s="40"/>
      <c r="F349" s="232" t="s">
        <v>503</v>
      </c>
      <c r="G349" s="40"/>
      <c r="H349" s="40"/>
      <c r="I349" s="233"/>
      <c r="J349" s="40"/>
      <c r="K349" s="40"/>
      <c r="L349" s="44"/>
      <c r="M349" s="234"/>
      <c r="N349" s="235"/>
      <c r="O349" s="91"/>
      <c r="P349" s="91"/>
      <c r="Q349" s="91"/>
      <c r="R349" s="91"/>
      <c r="S349" s="91"/>
      <c r="T349" s="92"/>
      <c r="U349" s="38"/>
      <c r="V349" s="38"/>
      <c r="W349" s="38"/>
      <c r="X349" s="38"/>
      <c r="Y349" s="38"/>
      <c r="Z349" s="38"/>
      <c r="AA349" s="38"/>
      <c r="AB349" s="38"/>
      <c r="AC349" s="38"/>
      <c r="AD349" s="38"/>
      <c r="AE349" s="38"/>
      <c r="AT349" s="17" t="s">
        <v>161</v>
      </c>
      <c r="AU349" s="17" t="s">
        <v>86</v>
      </c>
    </row>
    <row r="350" spans="1:65" s="2" customFormat="1" ht="24.15" customHeight="1">
      <c r="A350" s="38"/>
      <c r="B350" s="39"/>
      <c r="C350" s="218" t="s">
        <v>504</v>
      </c>
      <c r="D350" s="218" t="s">
        <v>154</v>
      </c>
      <c r="E350" s="219" t="s">
        <v>505</v>
      </c>
      <c r="F350" s="220" t="s">
        <v>506</v>
      </c>
      <c r="G350" s="221" t="s">
        <v>185</v>
      </c>
      <c r="H350" s="222">
        <v>26.683</v>
      </c>
      <c r="I350" s="223"/>
      <c r="J350" s="224">
        <f>ROUND(I350*H350,2)</f>
        <v>0</v>
      </c>
      <c r="K350" s="220" t="s">
        <v>158</v>
      </c>
      <c r="L350" s="44"/>
      <c r="M350" s="225" t="s">
        <v>1</v>
      </c>
      <c r="N350" s="226" t="s">
        <v>41</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159</v>
      </c>
      <c r="AT350" s="229" t="s">
        <v>154</v>
      </c>
      <c r="AU350" s="229" t="s">
        <v>86</v>
      </c>
      <c r="AY350" s="17" t="s">
        <v>152</v>
      </c>
      <c r="BE350" s="230">
        <f>IF(N350="základní",J350,0)</f>
        <v>0</v>
      </c>
      <c r="BF350" s="230">
        <f>IF(N350="snížená",J350,0)</f>
        <v>0</v>
      </c>
      <c r="BG350" s="230">
        <f>IF(N350="zákl. přenesená",J350,0)</f>
        <v>0</v>
      </c>
      <c r="BH350" s="230">
        <f>IF(N350="sníž. přenesená",J350,0)</f>
        <v>0</v>
      </c>
      <c r="BI350" s="230">
        <f>IF(N350="nulová",J350,0)</f>
        <v>0</v>
      </c>
      <c r="BJ350" s="17" t="s">
        <v>84</v>
      </c>
      <c r="BK350" s="230">
        <f>ROUND(I350*H350,2)</f>
        <v>0</v>
      </c>
      <c r="BL350" s="17" t="s">
        <v>159</v>
      </c>
      <c r="BM350" s="229" t="s">
        <v>507</v>
      </c>
    </row>
    <row r="351" spans="1:47" s="2" customFormat="1" ht="12">
      <c r="A351" s="38"/>
      <c r="B351" s="39"/>
      <c r="C351" s="40"/>
      <c r="D351" s="231" t="s">
        <v>161</v>
      </c>
      <c r="E351" s="40"/>
      <c r="F351" s="232" t="s">
        <v>508</v>
      </c>
      <c r="G351" s="40"/>
      <c r="H351" s="40"/>
      <c r="I351" s="233"/>
      <c r="J351" s="40"/>
      <c r="K351" s="40"/>
      <c r="L351" s="44"/>
      <c r="M351" s="234"/>
      <c r="N351" s="235"/>
      <c r="O351" s="91"/>
      <c r="P351" s="91"/>
      <c r="Q351" s="91"/>
      <c r="R351" s="91"/>
      <c r="S351" s="91"/>
      <c r="T351" s="92"/>
      <c r="U351" s="38"/>
      <c r="V351" s="38"/>
      <c r="W351" s="38"/>
      <c r="X351" s="38"/>
      <c r="Y351" s="38"/>
      <c r="Z351" s="38"/>
      <c r="AA351" s="38"/>
      <c r="AB351" s="38"/>
      <c r="AC351" s="38"/>
      <c r="AD351" s="38"/>
      <c r="AE351" s="38"/>
      <c r="AT351" s="17" t="s">
        <v>161</v>
      </c>
      <c r="AU351" s="17" t="s">
        <v>86</v>
      </c>
    </row>
    <row r="352" spans="1:65" s="2" customFormat="1" ht="24.15" customHeight="1">
      <c r="A352" s="38"/>
      <c r="B352" s="39"/>
      <c r="C352" s="218" t="s">
        <v>509</v>
      </c>
      <c r="D352" s="218" t="s">
        <v>154</v>
      </c>
      <c r="E352" s="219" t="s">
        <v>510</v>
      </c>
      <c r="F352" s="220" t="s">
        <v>511</v>
      </c>
      <c r="G352" s="221" t="s">
        <v>185</v>
      </c>
      <c r="H352" s="222">
        <v>133.415</v>
      </c>
      <c r="I352" s="223"/>
      <c r="J352" s="224">
        <f>ROUND(I352*H352,2)</f>
        <v>0</v>
      </c>
      <c r="K352" s="220" t="s">
        <v>158</v>
      </c>
      <c r="L352" s="44"/>
      <c r="M352" s="225" t="s">
        <v>1</v>
      </c>
      <c r="N352" s="226" t="s">
        <v>41</v>
      </c>
      <c r="O352" s="91"/>
      <c r="P352" s="227">
        <f>O352*H352</f>
        <v>0</v>
      </c>
      <c r="Q352" s="227">
        <v>0</v>
      </c>
      <c r="R352" s="227">
        <f>Q352*H352</f>
        <v>0</v>
      </c>
      <c r="S352" s="227">
        <v>0</v>
      </c>
      <c r="T352" s="228">
        <f>S352*H352</f>
        <v>0</v>
      </c>
      <c r="U352" s="38"/>
      <c r="V352" s="38"/>
      <c r="W352" s="38"/>
      <c r="X352" s="38"/>
      <c r="Y352" s="38"/>
      <c r="Z352" s="38"/>
      <c r="AA352" s="38"/>
      <c r="AB352" s="38"/>
      <c r="AC352" s="38"/>
      <c r="AD352" s="38"/>
      <c r="AE352" s="38"/>
      <c r="AR352" s="229" t="s">
        <v>159</v>
      </c>
      <c r="AT352" s="229" t="s">
        <v>154</v>
      </c>
      <c r="AU352" s="229" t="s">
        <v>86</v>
      </c>
      <c r="AY352" s="17" t="s">
        <v>152</v>
      </c>
      <c r="BE352" s="230">
        <f>IF(N352="základní",J352,0)</f>
        <v>0</v>
      </c>
      <c r="BF352" s="230">
        <f>IF(N352="snížená",J352,0)</f>
        <v>0</v>
      </c>
      <c r="BG352" s="230">
        <f>IF(N352="zákl. přenesená",J352,0)</f>
        <v>0</v>
      </c>
      <c r="BH352" s="230">
        <f>IF(N352="sníž. přenesená",J352,0)</f>
        <v>0</v>
      </c>
      <c r="BI352" s="230">
        <f>IF(N352="nulová",J352,0)</f>
        <v>0</v>
      </c>
      <c r="BJ352" s="17" t="s">
        <v>84</v>
      </c>
      <c r="BK352" s="230">
        <f>ROUND(I352*H352,2)</f>
        <v>0</v>
      </c>
      <c r="BL352" s="17" t="s">
        <v>159</v>
      </c>
      <c r="BM352" s="229" t="s">
        <v>512</v>
      </c>
    </row>
    <row r="353" spans="1:47" s="2" customFormat="1" ht="12">
      <c r="A353" s="38"/>
      <c r="B353" s="39"/>
      <c r="C353" s="40"/>
      <c r="D353" s="231" t="s">
        <v>161</v>
      </c>
      <c r="E353" s="40"/>
      <c r="F353" s="232" t="s">
        <v>513</v>
      </c>
      <c r="G353" s="40"/>
      <c r="H353" s="40"/>
      <c r="I353" s="233"/>
      <c r="J353" s="40"/>
      <c r="K353" s="40"/>
      <c r="L353" s="44"/>
      <c r="M353" s="234"/>
      <c r="N353" s="235"/>
      <c r="O353" s="91"/>
      <c r="P353" s="91"/>
      <c r="Q353" s="91"/>
      <c r="R353" s="91"/>
      <c r="S353" s="91"/>
      <c r="T353" s="92"/>
      <c r="U353" s="38"/>
      <c r="V353" s="38"/>
      <c r="W353" s="38"/>
      <c r="X353" s="38"/>
      <c r="Y353" s="38"/>
      <c r="Z353" s="38"/>
      <c r="AA353" s="38"/>
      <c r="AB353" s="38"/>
      <c r="AC353" s="38"/>
      <c r="AD353" s="38"/>
      <c r="AE353" s="38"/>
      <c r="AT353" s="17" t="s">
        <v>161</v>
      </c>
      <c r="AU353" s="17" t="s">
        <v>86</v>
      </c>
    </row>
    <row r="354" spans="1:51" s="13" customFormat="1" ht="12">
      <c r="A354" s="13"/>
      <c r="B354" s="236"/>
      <c r="C354" s="237"/>
      <c r="D354" s="231" t="s">
        <v>163</v>
      </c>
      <c r="E354" s="237"/>
      <c r="F354" s="239" t="s">
        <v>514</v>
      </c>
      <c r="G354" s="237"/>
      <c r="H354" s="240">
        <v>133.415</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163</v>
      </c>
      <c r="AU354" s="246" t="s">
        <v>86</v>
      </c>
      <c r="AV354" s="13" t="s">
        <v>86</v>
      </c>
      <c r="AW354" s="13" t="s">
        <v>4</v>
      </c>
      <c r="AX354" s="13" t="s">
        <v>84</v>
      </c>
      <c r="AY354" s="246" t="s">
        <v>152</v>
      </c>
    </row>
    <row r="355" spans="1:65" s="2" customFormat="1" ht="33" customHeight="1">
      <c r="A355" s="38"/>
      <c r="B355" s="39"/>
      <c r="C355" s="218" t="s">
        <v>515</v>
      </c>
      <c r="D355" s="218" t="s">
        <v>154</v>
      </c>
      <c r="E355" s="219" t="s">
        <v>516</v>
      </c>
      <c r="F355" s="220" t="s">
        <v>517</v>
      </c>
      <c r="G355" s="221" t="s">
        <v>185</v>
      </c>
      <c r="H355" s="222">
        <v>19.28</v>
      </c>
      <c r="I355" s="223"/>
      <c r="J355" s="224">
        <f>ROUND(I355*H355,2)</f>
        <v>0</v>
      </c>
      <c r="K355" s="220" t="s">
        <v>158</v>
      </c>
      <c r="L355" s="44"/>
      <c r="M355" s="225" t="s">
        <v>1</v>
      </c>
      <c r="N355" s="226" t="s">
        <v>41</v>
      </c>
      <c r="O355" s="91"/>
      <c r="P355" s="227">
        <f>O355*H355</f>
        <v>0</v>
      </c>
      <c r="Q355" s="227">
        <v>0</v>
      </c>
      <c r="R355" s="227">
        <f>Q355*H355</f>
        <v>0</v>
      </c>
      <c r="S355" s="227">
        <v>0</v>
      </c>
      <c r="T355" s="228">
        <f>S355*H355</f>
        <v>0</v>
      </c>
      <c r="U355" s="38"/>
      <c r="V355" s="38"/>
      <c r="W355" s="38"/>
      <c r="X355" s="38"/>
      <c r="Y355" s="38"/>
      <c r="Z355" s="38"/>
      <c r="AA355" s="38"/>
      <c r="AB355" s="38"/>
      <c r="AC355" s="38"/>
      <c r="AD355" s="38"/>
      <c r="AE355" s="38"/>
      <c r="AR355" s="229" t="s">
        <v>159</v>
      </c>
      <c r="AT355" s="229" t="s">
        <v>154</v>
      </c>
      <c r="AU355" s="229" t="s">
        <v>86</v>
      </c>
      <c r="AY355" s="17" t="s">
        <v>152</v>
      </c>
      <c r="BE355" s="230">
        <f>IF(N355="základní",J355,0)</f>
        <v>0</v>
      </c>
      <c r="BF355" s="230">
        <f>IF(N355="snížená",J355,0)</f>
        <v>0</v>
      </c>
      <c r="BG355" s="230">
        <f>IF(N355="zákl. přenesená",J355,0)</f>
        <v>0</v>
      </c>
      <c r="BH355" s="230">
        <f>IF(N355="sníž. přenesená",J355,0)</f>
        <v>0</v>
      </c>
      <c r="BI355" s="230">
        <f>IF(N355="nulová",J355,0)</f>
        <v>0</v>
      </c>
      <c r="BJ355" s="17" t="s">
        <v>84</v>
      </c>
      <c r="BK355" s="230">
        <f>ROUND(I355*H355,2)</f>
        <v>0</v>
      </c>
      <c r="BL355" s="17" t="s">
        <v>159</v>
      </c>
      <c r="BM355" s="229" t="s">
        <v>518</v>
      </c>
    </row>
    <row r="356" spans="1:47" s="2" customFormat="1" ht="12">
      <c r="A356" s="38"/>
      <c r="B356" s="39"/>
      <c r="C356" s="40"/>
      <c r="D356" s="231" t="s">
        <v>161</v>
      </c>
      <c r="E356" s="40"/>
      <c r="F356" s="232" t="s">
        <v>519</v>
      </c>
      <c r="G356" s="40"/>
      <c r="H356" s="40"/>
      <c r="I356" s="233"/>
      <c r="J356" s="40"/>
      <c r="K356" s="40"/>
      <c r="L356" s="44"/>
      <c r="M356" s="234"/>
      <c r="N356" s="235"/>
      <c r="O356" s="91"/>
      <c r="P356" s="91"/>
      <c r="Q356" s="91"/>
      <c r="R356" s="91"/>
      <c r="S356" s="91"/>
      <c r="T356" s="92"/>
      <c r="U356" s="38"/>
      <c r="V356" s="38"/>
      <c r="W356" s="38"/>
      <c r="X356" s="38"/>
      <c r="Y356" s="38"/>
      <c r="Z356" s="38"/>
      <c r="AA356" s="38"/>
      <c r="AB356" s="38"/>
      <c r="AC356" s="38"/>
      <c r="AD356" s="38"/>
      <c r="AE356" s="38"/>
      <c r="AT356" s="17" t="s">
        <v>161</v>
      </c>
      <c r="AU356" s="17" t="s">
        <v>86</v>
      </c>
    </row>
    <row r="357" spans="1:63" s="12" customFormat="1" ht="22.8" customHeight="1">
      <c r="A357" s="12"/>
      <c r="B357" s="202"/>
      <c r="C357" s="203"/>
      <c r="D357" s="204" t="s">
        <v>75</v>
      </c>
      <c r="E357" s="216" t="s">
        <v>520</v>
      </c>
      <c r="F357" s="216" t="s">
        <v>521</v>
      </c>
      <c r="G357" s="203"/>
      <c r="H357" s="203"/>
      <c r="I357" s="206"/>
      <c r="J357" s="217">
        <f>BK357</f>
        <v>0</v>
      </c>
      <c r="K357" s="203"/>
      <c r="L357" s="208"/>
      <c r="M357" s="209"/>
      <c r="N357" s="210"/>
      <c r="O357" s="210"/>
      <c r="P357" s="211">
        <f>SUM(P358:P359)</f>
        <v>0</v>
      </c>
      <c r="Q357" s="210"/>
      <c r="R357" s="211">
        <f>SUM(R358:R359)</f>
        <v>0</v>
      </c>
      <c r="S357" s="210"/>
      <c r="T357" s="212">
        <f>SUM(T358:T359)</f>
        <v>0</v>
      </c>
      <c r="U357" s="12"/>
      <c r="V357" s="12"/>
      <c r="W357" s="12"/>
      <c r="X357" s="12"/>
      <c r="Y357" s="12"/>
      <c r="Z357" s="12"/>
      <c r="AA357" s="12"/>
      <c r="AB357" s="12"/>
      <c r="AC357" s="12"/>
      <c r="AD357" s="12"/>
      <c r="AE357" s="12"/>
      <c r="AR357" s="213" t="s">
        <v>84</v>
      </c>
      <c r="AT357" s="214" t="s">
        <v>75</v>
      </c>
      <c r="AU357" s="214" t="s">
        <v>84</v>
      </c>
      <c r="AY357" s="213" t="s">
        <v>152</v>
      </c>
      <c r="BK357" s="215">
        <f>SUM(BK358:BK359)</f>
        <v>0</v>
      </c>
    </row>
    <row r="358" spans="1:65" s="2" customFormat="1" ht="16.5" customHeight="1">
      <c r="A358" s="38"/>
      <c r="B358" s="39"/>
      <c r="C358" s="218" t="s">
        <v>522</v>
      </c>
      <c r="D358" s="218" t="s">
        <v>154</v>
      </c>
      <c r="E358" s="219" t="s">
        <v>523</v>
      </c>
      <c r="F358" s="220" t="s">
        <v>524</v>
      </c>
      <c r="G358" s="221" t="s">
        <v>185</v>
      </c>
      <c r="H358" s="222">
        <v>26.255</v>
      </c>
      <c r="I358" s="223"/>
      <c r="J358" s="224">
        <f>ROUND(I358*H358,2)</f>
        <v>0</v>
      </c>
      <c r="K358" s="220" t="s">
        <v>158</v>
      </c>
      <c r="L358" s="44"/>
      <c r="M358" s="225" t="s">
        <v>1</v>
      </c>
      <c r="N358" s="226" t="s">
        <v>41</v>
      </c>
      <c r="O358" s="91"/>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159</v>
      </c>
      <c r="AT358" s="229" t="s">
        <v>154</v>
      </c>
      <c r="AU358" s="229" t="s">
        <v>86</v>
      </c>
      <c r="AY358" s="17" t="s">
        <v>152</v>
      </c>
      <c r="BE358" s="230">
        <f>IF(N358="základní",J358,0)</f>
        <v>0</v>
      </c>
      <c r="BF358" s="230">
        <f>IF(N358="snížená",J358,0)</f>
        <v>0</v>
      </c>
      <c r="BG358" s="230">
        <f>IF(N358="zákl. přenesená",J358,0)</f>
        <v>0</v>
      </c>
      <c r="BH358" s="230">
        <f>IF(N358="sníž. přenesená",J358,0)</f>
        <v>0</v>
      </c>
      <c r="BI358" s="230">
        <f>IF(N358="nulová",J358,0)</f>
        <v>0</v>
      </c>
      <c r="BJ358" s="17" t="s">
        <v>84</v>
      </c>
      <c r="BK358" s="230">
        <f>ROUND(I358*H358,2)</f>
        <v>0</v>
      </c>
      <c r="BL358" s="17" t="s">
        <v>159</v>
      </c>
      <c r="BM358" s="229" t="s">
        <v>525</v>
      </c>
    </row>
    <row r="359" spans="1:47" s="2" customFormat="1" ht="12">
      <c r="A359" s="38"/>
      <c r="B359" s="39"/>
      <c r="C359" s="40"/>
      <c r="D359" s="231" t="s">
        <v>161</v>
      </c>
      <c r="E359" s="40"/>
      <c r="F359" s="232" t="s">
        <v>526</v>
      </c>
      <c r="G359" s="40"/>
      <c r="H359" s="40"/>
      <c r="I359" s="233"/>
      <c r="J359" s="40"/>
      <c r="K359" s="40"/>
      <c r="L359" s="44"/>
      <c r="M359" s="234"/>
      <c r="N359" s="235"/>
      <c r="O359" s="91"/>
      <c r="P359" s="91"/>
      <c r="Q359" s="91"/>
      <c r="R359" s="91"/>
      <c r="S359" s="91"/>
      <c r="T359" s="92"/>
      <c r="U359" s="38"/>
      <c r="V359" s="38"/>
      <c r="W359" s="38"/>
      <c r="X359" s="38"/>
      <c r="Y359" s="38"/>
      <c r="Z359" s="38"/>
      <c r="AA359" s="38"/>
      <c r="AB359" s="38"/>
      <c r="AC359" s="38"/>
      <c r="AD359" s="38"/>
      <c r="AE359" s="38"/>
      <c r="AT359" s="17" t="s">
        <v>161</v>
      </c>
      <c r="AU359" s="17" t="s">
        <v>86</v>
      </c>
    </row>
    <row r="360" spans="1:63" s="12" customFormat="1" ht="25.9" customHeight="1">
      <c r="A360" s="12"/>
      <c r="B360" s="202"/>
      <c r="C360" s="203"/>
      <c r="D360" s="204" t="s">
        <v>75</v>
      </c>
      <c r="E360" s="205" t="s">
        <v>527</v>
      </c>
      <c r="F360" s="205" t="s">
        <v>528</v>
      </c>
      <c r="G360" s="203"/>
      <c r="H360" s="203"/>
      <c r="I360" s="206"/>
      <c r="J360" s="207">
        <f>BK360</f>
        <v>0</v>
      </c>
      <c r="K360" s="203"/>
      <c r="L360" s="208"/>
      <c r="M360" s="209"/>
      <c r="N360" s="210"/>
      <c r="O360" s="210"/>
      <c r="P360" s="211">
        <f>P361+P387+P393+P399+P427+P484+P494+P512+P577+P599+P611+P650</f>
        <v>0</v>
      </c>
      <c r="Q360" s="210"/>
      <c r="R360" s="211">
        <f>R361+R387+R393+R399+R427+R484+R494+R512+R577+R599+R611+R650</f>
        <v>9.588140619999999</v>
      </c>
      <c r="S360" s="210"/>
      <c r="T360" s="212">
        <f>T361+T387+T393+T399+T427+T484+T494+T512+T577+T599+T611+T650</f>
        <v>1.8298258200000002</v>
      </c>
      <c r="U360" s="12"/>
      <c r="V360" s="12"/>
      <c r="W360" s="12"/>
      <c r="X360" s="12"/>
      <c r="Y360" s="12"/>
      <c r="Z360" s="12"/>
      <c r="AA360" s="12"/>
      <c r="AB360" s="12"/>
      <c r="AC360" s="12"/>
      <c r="AD360" s="12"/>
      <c r="AE360" s="12"/>
      <c r="AR360" s="213" t="s">
        <v>86</v>
      </c>
      <c r="AT360" s="214" t="s">
        <v>75</v>
      </c>
      <c r="AU360" s="214" t="s">
        <v>76</v>
      </c>
      <c r="AY360" s="213" t="s">
        <v>152</v>
      </c>
      <c r="BK360" s="215">
        <f>BK361+BK387+BK393+BK399+BK427+BK484+BK494+BK512+BK577+BK599+BK611+BK650</f>
        <v>0</v>
      </c>
    </row>
    <row r="361" spans="1:63" s="12" customFormat="1" ht="22.8" customHeight="1">
      <c r="A361" s="12"/>
      <c r="B361" s="202"/>
      <c r="C361" s="203"/>
      <c r="D361" s="204" t="s">
        <v>75</v>
      </c>
      <c r="E361" s="216" t="s">
        <v>529</v>
      </c>
      <c r="F361" s="216" t="s">
        <v>530</v>
      </c>
      <c r="G361" s="203"/>
      <c r="H361" s="203"/>
      <c r="I361" s="206"/>
      <c r="J361" s="217">
        <f>BK361</f>
        <v>0</v>
      </c>
      <c r="K361" s="203"/>
      <c r="L361" s="208"/>
      <c r="M361" s="209"/>
      <c r="N361" s="210"/>
      <c r="O361" s="210"/>
      <c r="P361" s="211">
        <f>SUM(P362:P386)</f>
        <v>0</v>
      </c>
      <c r="Q361" s="210"/>
      <c r="R361" s="211">
        <f>SUM(R362:R386)</f>
        <v>0.1495657</v>
      </c>
      <c r="S361" s="210"/>
      <c r="T361" s="212">
        <f>SUM(T362:T386)</f>
        <v>0</v>
      </c>
      <c r="U361" s="12"/>
      <c r="V361" s="12"/>
      <c r="W361" s="12"/>
      <c r="X361" s="12"/>
      <c r="Y361" s="12"/>
      <c r="Z361" s="12"/>
      <c r="AA361" s="12"/>
      <c r="AB361" s="12"/>
      <c r="AC361" s="12"/>
      <c r="AD361" s="12"/>
      <c r="AE361" s="12"/>
      <c r="AR361" s="213" t="s">
        <v>86</v>
      </c>
      <c r="AT361" s="214" t="s">
        <v>75</v>
      </c>
      <c r="AU361" s="214" t="s">
        <v>84</v>
      </c>
      <c r="AY361" s="213" t="s">
        <v>152</v>
      </c>
      <c r="BK361" s="215">
        <f>SUM(BK362:BK386)</f>
        <v>0</v>
      </c>
    </row>
    <row r="362" spans="1:65" s="2" customFormat="1" ht="24.15" customHeight="1">
      <c r="A362" s="38"/>
      <c r="B362" s="39"/>
      <c r="C362" s="218" t="s">
        <v>531</v>
      </c>
      <c r="D362" s="218" t="s">
        <v>154</v>
      </c>
      <c r="E362" s="219" t="s">
        <v>532</v>
      </c>
      <c r="F362" s="220" t="s">
        <v>533</v>
      </c>
      <c r="G362" s="221" t="s">
        <v>167</v>
      </c>
      <c r="H362" s="222">
        <v>18</v>
      </c>
      <c r="I362" s="223"/>
      <c r="J362" s="224">
        <f>ROUND(I362*H362,2)</f>
        <v>0</v>
      </c>
      <c r="K362" s="220" t="s">
        <v>158</v>
      </c>
      <c r="L362" s="44"/>
      <c r="M362" s="225" t="s">
        <v>1</v>
      </c>
      <c r="N362" s="226" t="s">
        <v>41</v>
      </c>
      <c r="O362" s="91"/>
      <c r="P362" s="227">
        <f>O362*H362</f>
        <v>0</v>
      </c>
      <c r="Q362" s="227">
        <v>0</v>
      </c>
      <c r="R362" s="227">
        <f>Q362*H362</f>
        <v>0</v>
      </c>
      <c r="S362" s="227">
        <v>0</v>
      </c>
      <c r="T362" s="228">
        <f>S362*H362</f>
        <v>0</v>
      </c>
      <c r="U362" s="38"/>
      <c r="V362" s="38"/>
      <c r="W362" s="38"/>
      <c r="X362" s="38"/>
      <c r="Y362" s="38"/>
      <c r="Z362" s="38"/>
      <c r="AA362" s="38"/>
      <c r="AB362" s="38"/>
      <c r="AC362" s="38"/>
      <c r="AD362" s="38"/>
      <c r="AE362" s="38"/>
      <c r="AR362" s="229" t="s">
        <v>279</v>
      </c>
      <c r="AT362" s="229" t="s">
        <v>154</v>
      </c>
      <c r="AU362" s="229" t="s">
        <v>86</v>
      </c>
      <c r="AY362" s="17" t="s">
        <v>152</v>
      </c>
      <c r="BE362" s="230">
        <f>IF(N362="základní",J362,0)</f>
        <v>0</v>
      </c>
      <c r="BF362" s="230">
        <f>IF(N362="snížená",J362,0)</f>
        <v>0</v>
      </c>
      <c r="BG362" s="230">
        <f>IF(N362="zákl. přenesená",J362,0)</f>
        <v>0</v>
      </c>
      <c r="BH362" s="230">
        <f>IF(N362="sníž. přenesená",J362,0)</f>
        <v>0</v>
      </c>
      <c r="BI362" s="230">
        <f>IF(N362="nulová",J362,0)</f>
        <v>0</v>
      </c>
      <c r="BJ362" s="17" t="s">
        <v>84</v>
      </c>
      <c r="BK362" s="230">
        <f>ROUND(I362*H362,2)</f>
        <v>0</v>
      </c>
      <c r="BL362" s="17" t="s">
        <v>279</v>
      </c>
      <c r="BM362" s="229" t="s">
        <v>534</v>
      </c>
    </row>
    <row r="363" spans="1:47" s="2" customFormat="1" ht="12">
      <c r="A363" s="38"/>
      <c r="B363" s="39"/>
      <c r="C363" s="40"/>
      <c r="D363" s="231" t="s">
        <v>161</v>
      </c>
      <c r="E363" s="40"/>
      <c r="F363" s="232" t="s">
        <v>535</v>
      </c>
      <c r="G363" s="40"/>
      <c r="H363" s="40"/>
      <c r="I363" s="233"/>
      <c r="J363" s="40"/>
      <c r="K363" s="40"/>
      <c r="L363" s="44"/>
      <c r="M363" s="234"/>
      <c r="N363" s="235"/>
      <c r="O363" s="91"/>
      <c r="P363" s="91"/>
      <c r="Q363" s="91"/>
      <c r="R363" s="91"/>
      <c r="S363" s="91"/>
      <c r="T363" s="92"/>
      <c r="U363" s="38"/>
      <c r="V363" s="38"/>
      <c r="W363" s="38"/>
      <c r="X363" s="38"/>
      <c r="Y363" s="38"/>
      <c r="Z363" s="38"/>
      <c r="AA363" s="38"/>
      <c r="AB363" s="38"/>
      <c r="AC363" s="38"/>
      <c r="AD363" s="38"/>
      <c r="AE363" s="38"/>
      <c r="AT363" s="17" t="s">
        <v>161</v>
      </c>
      <c r="AU363" s="17" t="s">
        <v>86</v>
      </c>
    </row>
    <row r="364" spans="1:65" s="2" customFormat="1" ht="16.5" customHeight="1">
      <c r="A364" s="38"/>
      <c r="B364" s="39"/>
      <c r="C364" s="270" t="s">
        <v>536</v>
      </c>
      <c r="D364" s="270" t="s">
        <v>324</v>
      </c>
      <c r="E364" s="271" t="s">
        <v>537</v>
      </c>
      <c r="F364" s="272" t="s">
        <v>538</v>
      </c>
      <c r="G364" s="273" t="s">
        <v>185</v>
      </c>
      <c r="H364" s="274">
        <v>0.006</v>
      </c>
      <c r="I364" s="275"/>
      <c r="J364" s="276">
        <f>ROUND(I364*H364,2)</f>
        <v>0</v>
      </c>
      <c r="K364" s="272" t="s">
        <v>158</v>
      </c>
      <c r="L364" s="277"/>
      <c r="M364" s="278" t="s">
        <v>1</v>
      </c>
      <c r="N364" s="279" t="s">
        <v>41</v>
      </c>
      <c r="O364" s="91"/>
      <c r="P364" s="227">
        <f>O364*H364</f>
        <v>0</v>
      </c>
      <c r="Q364" s="227">
        <v>1</v>
      </c>
      <c r="R364" s="227">
        <f>Q364*H364</f>
        <v>0.006</v>
      </c>
      <c r="S364" s="227">
        <v>0</v>
      </c>
      <c r="T364" s="228">
        <f>S364*H364</f>
        <v>0</v>
      </c>
      <c r="U364" s="38"/>
      <c r="V364" s="38"/>
      <c r="W364" s="38"/>
      <c r="X364" s="38"/>
      <c r="Y364" s="38"/>
      <c r="Z364" s="38"/>
      <c r="AA364" s="38"/>
      <c r="AB364" s="38"/>
      <c r="AC364" s="38"/>
      <c r="AD364" s="38"/>
      <c r="AE364" s="38"/>
      <c r="AR364" s="229" t="s">
        <v>365</v>
      </c>
      <c r="AT364" s="229" t="s">
        <v>324</v>
      </c>
      <c r="AU364" s="229" t="s">
        <v>86</v>
      </c>
      <c r="AY364" s="17" t="s">
        <v>152</v>
      </c>
      <c r="BE364" s="230">
        <f>IF(N364="základní",J364,0)</f>
        <v>0</v>
      </c>
      <c r="BF364" s="230">
        <f>IF(N364="snížená",J364,0)</f>
        <v>0</v>
      </c>
      <c r="BG364" s="230">
        <f>IF(N364="zákl. přenesená",J364,0)</f>
        <v>0</v>
      </c>
      <c r="BH364" s="230">
        <f>IF(N364="sníž. přenesená",J364,0)</f>
        <v>0</v>
      </c>
      <c r="BI364" s="230">
        <f>IF(N364="nulová",J364,0)</f>
        <v>0</v>
      </c>
      <c r="BJ364" s="17" t="s">
        <v>84</v>
      </c>
      <c r="BK364" s="230">
        <f>ROUND(I364*H364,2)</f>
        <v>0</v>
      </c>
      <c r="BL364" s="17" t="s">
        <v>279</v>
      </c>
      <c r="BM364" s="229" t="s">
        <v>539</v>
      </c>
    </row>
    <row r="365" spans="1:47" s="2" customFormat="1" ht="12">
      <c r="A365" s="38"/>
      <c r="B365" s="39"/>
      <c r="C365" s="40"/>
      <c r="D365" s="231" t="s">
        <v>161</v>
      </c>
      <c r="E365" s="40"/>
      <c r="F365" s="232" t="s">
        <v>538</v>
      </c>
      <c r="G365" s="40"/>
      <c r="H365" s="40"/>
      <c r="I365" s="233"/>
      <c r="J365" s="40"/>
      <c r="K365" s="40"/>
      <c r="L365" s="44"/>
      <c r="M365" s="234"/>
      <c r="N365" s="235"/>
      <c r="O365" s="91"/>
      <c r="P365" s="91"/>
      <c r="Q365" s="91"/>
      <c r="R365" s="91"/>
      <c r="S365" s="91"/>
      <c r="T365" s="92"/>
      <c r="U365" s="38"/>
      <c r="V365" s="38"/>
      <c r="W365" s="38"/>
      <c r="X365" s="38"/>
      <c r="Y365" s="38"/>
      <c r="Z365" s="38"/>
      <c r="AA365" s="38"/>
      <c r="AB365" s="38"/>
      <c r="AC365" s="38"/>
      <c r="AD365" s="38"/>
      <c r="AE365" s="38"/>
      <c r="AT365" s="17" t="s">
        <v>161</v>
      </c>
      <c r="AU365" s="17" t="s">
        <v>86</v>
      </c>
    </row>
    <row r="366" spans="1:51" s="13" customFormat="1" ht="12">
      <c r="A366" s="13"/>
      <c r="B366" s="236"/>
      <c r="C366" s="237"/>
      <c r="D366" s="231" t="s">
        <v>163</v>
      </c>
      <c r="E366" s="237"/>
      <c r="F366" s="239" t="s">
        <v>540</v>
      </c>
      <c r="G366" s="237"/>
      <c r="H366" s="240">
        <v>0.006</v>
      </c>
      <c r="I366" s="241"/>
      <c r="J366" s="237"/>
      <c r="K366" s="237"/>
      <c r="L366" s="242"/>
      <c r="M366" s="243"/>
      <c r="N366" s="244"/>
      <c r="O366" s="244"/>
      <c r="P366" s="244"/>
      <c r="Q366" s="244"/>
      <c r="R366" s="244"/>
      <c r="S366" s="244"/>
      <c r="T366" s="245"/>
      <c r="U366" s="13"/>
      <c r="V366" s="13"/>
      <c r="W366" s="13"/>
      <c r="X366" s="13"/>
      <c r="Y366" s="13"/>
      <c r="Z366" s="13"/>
      <c r="AA366" s="13"/>
      <c r="AB366" s="13"/>
      <c r="AC366" s="13"/>
      <c r="AD366" s="13"/>
      <c r="AE366" s="13"/>
      <c r="AT366" s="246" t="s">
        <v>163</v>
      </c>
      <c r="AU366" s="246" t="s">
        <v>86</v>
      </c>
      <c r="AV366" s="13" t="s">
        <v>86</v>
      </c>
      <c r="AW366" s="13" t="s">
        <v>4</v>
      </c>
      <c r="AX366" s="13" t="s">
        <v>84</v>
      </c>
      <c r="AY366" s="246" t="s">
        <v>152</v>
      </c>
    </row>
    <row r="367" spans="1:65" s="2" customFormat="1" ht="24.15" customHeight="1">
      <c r="A367" s="38"/>
      <c r="B367" s="39"/>
      <c r="C367" s="218" t="s">
        <v>541</v>
      </c>
      <c r="D367" s="218" t="s">
        <v>154</v>
      </c>
      <c r="E367" s="219" t="s">
        <v>542</v>
      </c>
      <c r="F367" s="220" t="s">
        <v>543</v>
      </c>
      <c r="G367" s="221" t="s">
        <v>167</v>
      </c>
      <c r="H367" s="222">
        <v>3</v>
      </c>
      <c r="I367" s="223"/>
      <c r="J367" s="224">
        <f>ROUND(I367*H367,2)</f>
        <v>0</v>
      </c>
      <c r="K367" s="220" t="s">
        <v>158</v>
      </c>
      <c r="L367" s="44"/>
      <c r="M367" s="225" t="s">
        <v>1</v>
      </c>
      <c r="N367" s="226" t="s">
        <v>41</v>
      </c>
      <c r="O367" s="91"/>
      <c r="P367" s="227">
        <f>O367*H367</f>
        <v>0</v>
      </c>
      <c r="Q367" s="227">
        <v>0</v>
      </c>
      <c r="R367" s="227">
        <f>Q367*H367</f>
        <v>0</v>
      </c>
      <c r="S367" s="227">
        <v>0</v>
      </c>
      <c r="T367" s="228">
        <f>S367*H367</f>
        <v>0</v>
      </c>
      <c r="U367" s="38"/>
      <c r="V367" s="38"/>
      <c r="W367" s="38"/>
      <c r="X367" s="38"/>
      <c r="Y367" s="38"/>
      <c r="Z367" s="38"/>
      <c r="AA367" s="38"/>
      <c r="AB367" s="38"/>
      <c r="AC367" s="38"/>
      <c r="AD367" s="38"/>
      <c r="AE367" s="38"/>
      <c r="AR367" s="229" t="s">
        <v>279</v>
      </c>
      <c r="AT367" s="229" t="s">
        <v>154</v>
      </c>
      <c r="AU367" s="229" t="s">
        <v>86</v>
      </c>
      <c r="AY367" s="17" t="s">
        <v>152</v>
      </c>
      <c r="BE367" s="230">
        <f>IF(N367="základní",J367,0)</f>
        <v>0</v>
      </c>
      <c r="BF367" s="230">
        <f>IF(N367="snížená",J367,0)</f>
        <v>0</v>
      </c>
      <c r="BG367" s="230">
        <f>IF(N367="zákl. přenesená",J367,0)</f>
        <v>0</v>
      </c>
      <c r="BH367" s="230">
        <f>IF(N367="sníž. přenesená",J367,0)</f>
        <v>0</v>
      </c>
      <c r="BI367" s="230">
        <f>IF(N367="nulová",J367,0)</f>
        <v>0</v>
      </c>
      <c r="BJ367" s="17" t="s">
        <v>84</v>
      </c>
      <c r="BK367" s="230">
        <f>ROUND(I367*H367,2)</f>
        <v>0</v>
      </c>
      <c r="BL367" s="17" t="s">
        <v>279</v>
      </c>
      <c r="BM367" s="229" t="s">
        <v>544</v>
      </c>
    </row>
    <row r="368" spans="1:47" s="2" customFormat="1" ht="12">
      <c r="A368" s="38"/>
      <c r="B368" s="39"/>
      <c r="C368" s="40"/>
      <c r="D368" s="231" t="s">
        <v>161</v>
      </c>
      <c r="E368" s="40"/>
      <c r="F368" s="232" t="s">
        <v>545</v>
      </c>
      <c r="G368" s="40"/>
      <c r="H368" s="40"/>
      <c r="I368" s="233"/>
      <c r="J368" s="40"/>
      <c r="K368" s="40"/>
      <c r="L368" s="44"/>
      <c r="M368" s="234"/>
      <c r="N368" s="235"/>
      <c r="O368" s="91"/>
      <c r="P368" s="91"/>
      <c r="Q368" s="91"/>
      <c r="R368" s="91"/>
      <c r="S368" s="91"/>
      <c r="T368" s="92"/>
      <c r="U368" s="38"/>
      <c r="V368" s="38"/>
      <c r="W368" s="38"/>
      <c r="X368" s="38"/>
      <c r="Y368" s="38"/>
      <c r="Z368" s="38"/>
      <c r="AA368" s="38"/>
      <c r="AB368" s="38"/>
      <c r="AC368" s="38"/>
      <c r="AD368" s="38"/>
      <c r="AE368" s="38"/>
      <c r="AT368" s="17" t="s">
        <v>161</v>
      </c>
      <c r="AU368" s="17" t="s">
        <v>86</v>
      </c>
    </row>
    <row r="369" spans="1:65" s="2" customFormat="1" ht="16.5" customHeight="1">
      <c r="A369" s="38"/>
      <c r="B369" s="39"/>
      <c r="C369" s="270" t="s">
        <v>546</v>
      </c>
      <c r="D369" s="270" t="s">
        <v>324</v>
      </c>
      <c r="E369" s="271" t="s">
        <v>537</v>
      </c>
      <c r="F369" s="272" t="s">
        <v>538</v>
      </c>
      <c r="G369" s="273" t="s">
        <v>185</v>
      </c>
      <c r="H369" s="274">
        <v>0.001</v>
      </c>
      <c r="I369" s="275"/>
      <c r="J369" s="276">
        <f>ROUND(I369*H369,2)</f>
        <v>0</v>
      </c>
      <c r="K369" s="272" t="s">
        <v>158</v>
      </c>
      <c r="L369" s="277"/>
      <c r="M369" s="278" t="s">
        <v>1</v>
      </c>
      <c r="N369" s="279" t="s">
        <v>41</v>
      </c>
      <c r="O369" s="91"/>
      <c r="P369" s="227">
        <f>O369*H369</f>
        <v>0</v>
      </c>
      <c r="Q369" s="227">
        <v>1</v>
      </c>
      <c r="R369" s="227">
        <f>Q369*H369</f>
        <v>0.001</v>
      </c>
      <c r="S369" s="227">
        <v>0</v>
      </c>
      <c r="T369" s="228">
        <f>S369*H369</f>
        <v>0</v>
      </c>
      <c r="U369" s="38"/>
      <c r="V369" s="38"/>
      <c r="W369" s="38"/>
      <c r="X369" s="38"/>
      <c r="Y369" s="38"/>
      <c r="Z369" s="38"/>
      <c r="AA369" s="38"/>
      <c r="AB369" s="38"/>
      <c r="AC369" s="38"/>
      <c r="AD369" s="38"/>
      <c r="AE369" s="38"/>
      <c r="AR369" s="229" t="s">
        <v>365</v>
      </c>
      <c r="AT369" s="229" t="s">
        <v>324</v>
      </c>
      <c r="AU369" s="229" t="s">
        <v>86</v>
      </c>
      <c r="AY369" s="17" t="s">
        <v>152</v>
      </c>
      <c r="BE369" s="230">
        <f>IF(N369="základní",J369,0)</f>
        <v>0</v>
      </c>
      <c r="BF369" s="230">
        <f>IF(N369="snížená",J369,0)</f>
        <v>0</v>
      </c>
      <c r="BG369" s="230">
        <f>IF(N369="zákl. přenesená",J369,0)</f>
        <v>0</v>
      </c>
      <c r="BH369" s="230">
        <f>IF(N369="sníž. přenesená",J369,0)</f>
        <v>0</v>
      </c>
      <c r="BI369" s="230">
        <f>IF(N369="nulová",J369,0)</f>
        <v>0</v>
      </c>
      <c r="BJ369" s="17" t="s">
        <v>84</v>
      </c>
      <c r="BK369" s="230">
        <f>ROUND(I369*H369,2)</f>
        <v>0</v>
      </c>
      <c r="BL369" s="17" t="s">
        <v>279</v>
      </c>
      <c r="BM369" s="229" t="s">
        <v>547</v>
      </c>
    </row>
    <row r="370" spans="1:47" s="2" customFormat="1" ht="12">
      <c r="A370" s="38"/>
      <c r="B370" s="39"/>
      <c r="C370" s="40"/>
      <c r="D370" s="231" t="s">
        <v>161</v>
      </c>
      <c r="E370" s="40"/>
      <c r="F370" s="232" t="s">
        <v>538</v>
      </c>
      <c r="G370" s="40"/>
      <c r="H370" s="40"/>
      <c r="I370" s="233"/>
      <c r="J370" s="40"/>
      <c r="K370" s="40"/>
      <c r="L370" s="44"/>
      <c r="M370" s="234"/>
      <c r="N370" s="235"/>
      <c r="O370" s="91"/>
      <c r="P370" s="91"/>
      <c r="Q370" s="91"/>
      <c r="R370" s="91"/>
      <c r="S370" s="91"/>
      <c r="T370" s="92"/>
      <c r="U370" s="38"/>
      <c r="V370" s="38"/>
      <c r="W370" s="38"/>
      <c r="X370" s="38"/>
      <c r="Y370" s="38"/>
      <c r="Z370" s="38"/>
      <c r="AA370" s="38"/>
      <c r="AB370" s="38"/>
      <c r="AC370" s="38"/>
      <c r="AD370" s="38"/>
      <c r="AE370" s="38"/>
      <c r="AT370" s="17" t="s">
        <v>161</v>
      </c>
      <c r="AU370" s="17" t="s">
        <v>86</v>
      </c>
    </row>
    <row r="371" spans="1:51" s="13" customFormat="1" ht="12">
      <c r="A371" s="13"/>
      <c r="B371" s="236"/>
      <c r="C371" s="237"/>
      <c r="D371" s="231" t="s">
        <v>163</v>
      </c>
      <c r="E371" s="237"/>
      <c r="F371" s="239" t="s">
        <v>548</v>
      </c>
      <c r="G371" s="237"/>
      <c r="H371" s="240">
        <v>0.001</v>
      </c>
      <c r="I371" s="241"/>
      <c r="J371" s="237"/>
      <c r="K371" s="237"/>
      <c r="L371" s="242"/>
      <c r="M371" s="243"/>
      <c r="N371" s="244"/>
      <c r="O371" s="244"/>
      <c r="P371" s="244"/>
      <c r="Q371" s="244"/>
      <c r="R371" s="244"/>
      <c r="S371" s="244"/>
      <c r="T371" s="245"/>
      <c r="U371" s="13"/>
      <c r="V371" s="13"/>
      <c r="W371" s="13"/>
      <c r="X371" s="13"/>
      <c r="Y371" s="13"/>
      <c r="Z371" s="13"/>
      <c r="AA371" s="13"/>
      <c r="AB371" s="13"/>
      <c r="AC371" s="13"/>
      <c r="AD371" s="13"/>
      <c r="AE371" s="13"/>
      <c r="AT371" s="246" t="s">
        <v>163</v>
      </c>
      <c r="AU371" s="246" t="s">
        <v>86</v>
      </c>
      <c r="AV371" s="13" t="s">
        <v>86</v>
      </c>
      <c r="AW371" s="13" t="s">
        <v>4</v>
      </c>
      <c r="AX371" s="13" t="s">
        <v>84</v>
      </c>
      <c r="AY371" s="246" t="s">
        <v>152</v>
      </c>
    </row>
    <row r="372" spans="1:65" s="2" customFormat="1" ht="24.15" customHeight="1">
      <c r="A372" s="38"/>
      <c r="B372" s="39"/>
      <c r="C372" s="218" t="s">
        <v>549</v>
      </c>
      <c r="D372" s="218" t="s">
        <v>154</v>
      </c>
      <c r="E372" s="219" t="s">
        <v>550</v>
      </c>
      <c r="F372" s="220" t="s">
        <v>551</v>
      </c>
      <c r="G372" s="221" t="s">
        <v>167</v>
      </c>
      <c r="H372" s="222">
        <v>3</v>
      </c>
      <c r="I372" s="223"/>
      <c r="J372" s="224">
        <f>ROUND(I372*H372,2)</f>
        <v>0</v>
      </c>
      <c r="K372" s="220" t="s">
        <v>158</v>
      </c>
      <c r="L372" s="44"/>
      <c r="M372" s="225" t="s">
        <v>1</v>
      </c>
      <c r="N372" s="226" t="s">
        <v>41</v>
      </c>
      <c r="O372" s="91"/>
      <c r="P372" s="227">
        <f>O372*H372</f>
        <v>0</v>
      </c>
      <c r="Q372" s="227">
        <v>0</v>
      </c>
      <c r="R372" s="227">
        <f>Q372*H372</f>
        <v>0</v>
      </c>
      <c r="S372" s="227">
        <v>0</v>
      </c>
      <c r="T372" s="228">
        <f>S372*H372</f>
        <v>0</v>
      </c>
      <c r="U372" s="38"/>
      <c r="V372" s="38"/>
      <c r="W372" s="38"/>
      <c r="X372" s="38"/>
      <c r="Y372" s="38"/>
      <c r="Z372" s="38"/>
      <c r="AA372" s="38"/>
      <c r="AB372" s="38"/>
      <c r="AC372" s="38"/>
      <c r="AD372" s="38"/>
      <c r="AE372" s="38"/>
      <c r="AR372" s="229" t="s">
        <v>279</v>
      </c>
      <c r="AT372" s="229" t="s">
        <v>154</v>
      </c>
      <c r="AU372" s="229" t="s">
        <v>86</v>
      </c>
      <c r="AY372" s="17" t="s">
        <v>152</v>
      </c>
      <c r="BE372" s="230">
        <f>IF(N372="základní",J372,0)</f>
        <v>0</v>
      </c>
      <c r="BF372" s="230">
        <f>IF(N372="snížená",J372,0)</f>
        <v>0</v>
      </c>
      <c r="BG372" s="230">
        <f>IF(N372="zákl. přenesená",J372,0)</f>
        <v>0</v>
      </c>
      <c r="BH372" s="230">
        <f>IF(N372="sníž. přenesená",J372,0)</f>
        <v>0</v>
      </c>
      <c r="BI372" s="230">
        <f>IF(N372="nulová",J372,0)</f>
        <v>0</v>
      </c>
      <c r="BJ372" s="17" t="s">
        <v>84</v>
      </c>
      <c r="BK372" s="230">
        <f>ROUND(I372*H372,2)</f>
        <v>0</v>
      </c>
      <c r="BL372" s="17" t="s">
        <v>279</v>
      </c>
      <c r="BM372" s="229" t="s">
        <v>552</v>
      </c>
    </row>
    <row r="373" spans="1:47" s="2" customFormat="1" ht="12">
      <c r="A373" s="38"/>
      <c r="B373" s="39"/>
      <c r="C373" s="40"/>
      <c r="D373" s="231" t="s">
        <v>161</v>
      </c>
      <c r="E373" s="40"/>
      <c r="F373" s="232" t="s">
        <v>553</v>
      </c>
      <c r="G373" s="40"/>
      <c r="H373" s="40"/>
      <c r="I373" s="233"/>
      <c r="J373" s="40"/>
      <c r="K373" s="40"/>
      <c r="L373" s="44"/>
      <c r="M373" s="234"/>
      <c r="N373" s="235"/>
      <c r="O373" s="91"/>
      <c r="P373" s="91"/>
      <c r="Q373" s="91"/>
      <c r="R373" s="91"/>
      <c r="S373" s="91"/>
      <c r="T373" s="92"/>
      <c r="U373" s="38"/>
      <c r="V373" s="38"/>
      <c r="W373" s="38"/>
      <c r="X373" s="38"/>
      <c r="Y373" s="38"/>
      <c r="Z373" s="38"/>
      <c r="AA373" s="38"/>
      <c r="AB373" s="38"/>
      <c r="AC373" s="38"/>
      <c r="AD373" s="38"/>
      <c r="AE373" s="38"/>
      <c r="AT373" s="17" t="s">
        <v>161</v>
      </c>
      <c r="AU373" s="17" t="s">
        <v>86</v>
      </c>
    </row>
    <row r="374" spans="1:65" s="2" customFormat="1" ht="24.15" customHeight="1">
      <c r="A374" s="38"/>
      <c r="B374" s="39"/>
      <c r="C374" s="270" t="s">
        <v>554</v>
      </c>
      <c r="D374" s="270" t="s">
        <v>324</v>
      </c>
      <c r="E374" s="271" t="s">
        <v>555</v>
      </c>
      <c r="F374" s="272" t="s">
        <v>556</v>
      </c>
      <c r="G374" s="273" t="s">
        <v>167</v>
      </c>
      <c r="H374" s="274">
        <v>3.663</v>
      </c>
      <c r="I374" s="275"/>
      <c r="J374" s="276">
        <f>ROUND(I374*H374,2)</f>
        <v>0</v>
      </c>
      <c r="K374" s="272" t="s">
        <v>158</v>
      </c>
      <c r="L374" s="277"/>
      <c r="M374" s="278" t="s">
        <v>1</v>
      </c>
      <c r="N374" s="279" t="s">
        <v>41</v>
      </c>
      <c r="O374" s="91"/>
      <c r="P374" s="227">
        <f>O374*H374</f>
        <v>0</v>
      </c>
      <c r="Q374" s="227">
        <v>0.0003</v>
      </c>
      <c r="R374" s="227">
        <f>Q374*H374</f>
        <v>0.0010988999999999999</v>
      </c>
      <c r="S374" s="227">
        <v>0</v>
      </c>
      <c r="T374" s="228">
        <f>S374*H374</f>
        <v>0</v>
      </c>
      <c r="U374" s="38"/>
      <c r="V374" s="38"/>
      <c r="W374" s="38"/>
      <c r="X374" s="38"/>
      <c r="Y374" s="38"/>
      <c r="Z374" s="38"/>
      <c r="AA374" s="38"/>
      <c r="AB374" s="38"/>
      <c r="AC374" s="38"/>
      <c r="AD374" s="38"/>
      <c r="AE374" s="38"/>
      <c r="AR374" s="229" t="s">
        <v>365</v>
      </c>
      <c r="AT374" s="229" t="s">
        <v>324</v>
      </c>
      <c r="AU374" s="229" t="s">
        <v>86</v>
      </c>
      <c r="AY374" s="17" t="s">
        <v>152</v>
      </c>
      <c r="BE374" s="230">
        <f>IF(N374="základní",J374,0)</f>
        <v>0</v>
      </c>
      <c r="BF374" s="230">
        <f>IF(N374="snížená",J374,0)</f>
        <v>0</v>
      </c>
      <c r="BG374" s="230">
        <f>IF(N374="zákl. přenesená",J374,0)</f>
        <v>0</v>
      </c>
      <c r="BH374" s="230">
        <f>IF(N374="sníž. přenesená",J374,0)</f>
        <v>0</v>
      </c>
      <c r="BI374" s="230">
        <f>IF(N374="nulová",J374,0)</f>
        <v>0</v>
      </c>
      <c r="BJ374" s="17" t="s">
        <v>84</v>
      </c>
      <c r="BK374" s="230">
        <f>ROUND(I374*H374,2)</f>
        <v>0</v>
      </c>
      <c r="BL374" s="17" t="s">
        <v>279</v>
      </c>
      <c r="BM374" s="229" t="s">
        <v>557</v>
      </c>
    </row>
    <row r="375" spans="1:47" s="2" customFormat="1" ht="12">
      <c r="A375" s="38"/>
      <c r="B375" s="39"/>
      <c r="C375" s="40"/>
      <c r="D375" s="231" t="s">
        <v>161</v>
      </c>
      <c r="E375" s="40"/>
      <c r="F375" s="232" t="s">
        <v>556</v>
      </c>
      <c r="G375" s="40"/>
      <c r="H375" s="40"/>
      <c r="I375" s="233"/>
      <c r="J375" s="40"/>
      <c r="K375" s="40"/>
      <c r="L375" s="44"/>
      <c r="M375" s="234"/>
      <c r="N375" s="235"/>
      <c r="O375" s="91"/>
      <c r="P375" s="91"/>
      <c r="Q375" s="91"/>
      <c r="R375" s="91"/>
      <c r="S375" s="91"/>
      <c r="T375" s="92"/>
      <c r="U375" s="38"/>
      <c r="V375" s="38"/>
      <c r="W375" s="38"/>
      <c r="X375" s="38"/>
      <c r="Y375" s="38"/>
      <c r="Z375" s="38"/>
      <c r="AA375" s="38"/>
      <c r="AB375" s="38"/>
      <c r="AC375" s="38"/>
      <c r="AD375" s="38"/>
      <c r="AE375" s="38"/>
      <c r="AT375" s="17" t="s">
        <v>161</v>
      </c>
      <c r="AU375" s="17" t="s">
        <v>86</v>
      </c>
    </row>
    <row r="376" spans="1:51" s="13" customFormat="1" ht="12">
      <c r="A376" s="13"/>
      <c r="B376" s="236"/>
      <c r="C376" s="237"/>
      <c r="D376" s="231" t="s">
        <v>163</v>
      </c>
      <c r="E376" s="237"/>
      <c r="F376" s="239" t="s">
        <v>558</v>
      </c>
      <c r="G376" s="237"/>
      <c r="H376" s="240">
        <v>3.663</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163</v>
      </c>
      <c r="AU376" s="246" t="s">
        <v>86</v>
      </c>
      <c r="AV376" s="13" t="s">
        <v>86</v>
      </c>
      <c r="AW376" s="13" t="s">
        <v>4</v>
      </c>
      <c r="AX376" s="13" t="s">
        <v>84</v>
      </c>
      <c r="AY376" s="246" t="s">
        <v>152</v>
      </c>
    </row>
    <row r="377" spans="1:65" s="2" customFormat="1" ht="24.15" customHeight="1">
      <c r="A377" s="38"/>
      <c r="B377" s="39"/>
      <c r="C377" s="218" t="s">
        <v>559</v>
      </c>
      <c r="D377" s="218" t="s">
        <v>154</v>
      </c>
      <c r="E377" s="219" t="s">
        <v>560</v>
      </c>
      <c r="F377" s="220" t="s">
        <v>561</v>
      </c>
      <c r="G377" s="221" t="s">
        <v>167</v>
      </c>
      <c r="H377" s="222">
        <v>18</v>
      </c>
      <c r="I377" s="223"/>
      <c r="J377" s="224">
        <f>ROUND(I377*H377,2)</f>
        <v>0</v>
      </c>
      <c r="K377" s="220" t="s">
        <v>158</v>
      </c>
      <c r="L377" s="44"/>
      <c r="M377" s="225" t="s">
        <v>1</v>
      </c>
      <c r="N377" s="226" t="s">
        <v>41</v>
      </c>
      <c r="O377" s="91"/>
      <c r="P377" s="227">
        <f>O377*H377</f>
        <v>0</v>
      </c>
      <c r="Q377" s="227">
        <v>0.0004</v>
      </c>
      <c r="R377" s="227">
        <f>Q377*H377</f>
        <v>0.007200000000000001</v>
      </c>
      <c r="S377" s="227">
        <v>0</v>
      </c>
      <c r="T377" s="228">
        <f>S377*H377</f>
        <v>0</v>
      </c>
      <c r="U377" s="38"/>
      <c r="V377" s="38"/>
      <c r="W377" s="38"/>
      <c r="X377" s="38"/>
      <c r="Y377" s="38"/>
      <c r="Z377" s="38"/>
      <c r="AA377" s="38"/>
      <c r="AB377" s="38"/>
      <c r="AC377" s="38"/>
      <c r="AD377" s="38"/>
      <c r="AE377" s="38"/>
      <c r="AR377" s="229" t="s">
        <v>279</v>
      </c>
      <c r="AT377" s="229" t="s">
        <v>154</v>
      </c>
      <c r="AU377" s="229" t="s">
        <v>86</v>
      </c>
      <c r="AY377" s="17" t="s">
        <v>152</v>
      </c>
      <c r="BE377" s="230">
        <f>IF(N377="základní",J377,0)</f>
        <v>0</v>
      </c>
      <c r="BF377" s="230">
        <f>IF(N377="snížená",J377,0)</f>
        <v>0</v>
      </c>
      <c r="BG377" s="230">
        <f>IF(N377="zákl. přenesená",J377,0)</f>
        <v>0</v>
      </c>
      <c r="BH377" s="230">
        <f>IF(N377="sníž. přenesená",J377,0)</f>
        <v>0</v>
      </c>
      <c r="BI377" s="230">
        <f>IF(N377="nulová",J377,0)</f>
        <v>0</v>
      </c>
      <c r="BJ377" s="17" t="s">
        <v>84</v>
      </c>
      <c r="BK377" s="230">
        <f>ROUND(I377*H377,2)</f>
        <v>0</v>
      </c>
      <c r="BL377" s="17" t="s">
        <v>279</v>
      </c>
      <c r="BM377" s="229" t="s">
        <v>562</v>
      </c>
    </row>
    <row r="378" spans="1:47" s="2" customFormat="1" ht="12">
      <c r="A378" s="38"/>
      <c r="B378" s="39"/>
      <c r="C378" s="40"/>
      <c r="D378" s="231" t="s">
        <v>161</v>
      </c>
      <c r="E378" s="40"/>
      <c r="F378" s="232" t="s">
        <v>563</v>
      </c>
      <c r="G378" s="40"/>
      <c r="H378" s="40"/>
      <c r="I378" s="233"/>
      <c r="J378" s="40"/>
      <c r="K378" s="40"/>
      <c r="L378" s="44"/>
      <c r="M378" s="234"/>
      <c r="N378" s="235"/>
      <c r="O378" s="91"/>
      <c r="P378" s="91"/>
      <c r="Q378" s="91"/>
      <c r="R378" s="91"/>
      <c r="S378" s="91"/>
      <c r="T378" s="92"/>
      <c r="U378" s="38"/>
      <c r="V378" s="38"/>
      <c r="W378" s="38"/>
      <c r="X378" s="38"/>
      <c r="Y378" s="38"/>
      <c r="Z378" s="38"/>
      <c r="AA378" s="38"/>
      <c r="AB378" s="38"/>
      <c r="AC378" s="38"/>
      <c r="AD378" s="38"/>
      <c r="AE378" s="38"/>
      <c r="AT378" s="17" t="s">
        <v>161</v>
      </c>
      <c r="AU378" s="17" t="s">
        <v>86</v>
      </c>
    </row>
    <row r="379" spans="1:65" s="2" customFormat="1" ht="44.25" customHeight="1">
      <c r="A379" s="38"/>
      <c r="B379" s="39"/>
      <c r="C379" s="270" t="s">
        <v>564</v>
      </c>
      <c r="D379" s="270" t="s">
        <v>324</v>
      </c>
      <c r="E379" s="271" t="s">
        <v>565</v>
      </c>
      <c r="F379" s="272" t="s">
        <v>566</v>
      </c>
      <c r="G379" s="273" t="s">
        <v>167</v>
      </c>
      <c r="H379" s="274">
        <v>20.979</v>
      </c>
      <c r="I379" s="275"/>
      <c r="J379" s="276">
        <f>ROUND(I379*H379,2)</f>
        <v>0</v>
      </c>
      <c r="K379" s="272" t="s">
        <v>158</v>
      </c>
      <c r="L379" s="277"/>
      <c r="M379" s="278" t="s">
        <v>1</v>
      </c>
      <c r="N379" s="279" t="s">
        <v>41</v>
      </c>
      <c r="O379" s="91"/>
      <c r="P379" s="227">
        <f>O379*H379</f>
        <v>0</v>
      </c>
      <c r="Q379" s="227">
        <v>0.0054</v>
      </c>
      <c r="R379" s="227">
        <f>Q379*H379</f>
        <v>0.1132866</v>
      </c>
      <c r="S379" s="227">
        <v>0</v>
      </c>
      <c r="T379" s="228">
        <f>S379*H379</f>
        <v>0</v>
      </c>
      <c r="U379" s="38"/>
      <c r="V379" s="38"/>
      <c r="W379" s="38"/>
      <c r="X379" s="38"/>
      <c r="Y379" s="38"/>
      <c r="Z379" s="38"/>
      <c r="AA379" s="38"/>
      <c r="AB379" s="38"/>
      <c r="AC379" s="38"/>
      <c r="AD379" s="38"/>
      <c r="AE379" s="38"/>
      <c r="AR379" s="229" t="s">
        <v>365</v>
      </c>
      <c r="AT379" s="229" t="s">
        <v>324</v>
      </c>
      <c r="AU379" s="229" t="s">
        <v>86</v>
      </c>
      <c r="AY379" s="17" t="s">
        <v>152</v>
      </c>
      <c r="BE379" s="230">
        <f>IF(N379="základní",J379,0)</f>
        <v>0</v>
      </c>
      <c r="BF379" s="230">
        <f>IF(N379="snížená",J379,0)</f>
        <v>0</v>
      </c>
      <c r="BG379" s="230">
        <f>IF(N379="zákl. přenesená",J379,0)</f>
        <v>0</v>
      </c>
      <c r="BH379" s="230">
        <f>IF(N379="sníž. přenesená",J379,0)</f>
        <v>0</v>
      </c>
      <c r="BI379" s="230">
        <f>IF(N379="nulová",J379,0)</f>
        <v>0</v>
      </c>
      <c r="BJ379" s="17" t="s">
        <v>84</v>
      </c>
      <c r="BK379" s="230">
        <f>ROUND(I379*H379,2)</f>
        <v>0</v>
      </c>
      <c r="BL379" s="17" t="s">
        <v>279</v>
      </c>
      <c r="BM379" s="229" t="s">
        <v>567</v>
      </c>
    </row>
    <row r="380" spans="1:47" s="2" customFormat="1" ht="12">
      <c r="A380" s="38"/>
      <c r="B380" s="39"/>
      <c r="C380" s="40"/>
      <c r="D380" s="231" t="s">
        <v>161</v>
      </c>
      <c r="E380" s="40"/>
      <c r="F380" s="232" t="s">
        <v>566</v>
      </c>
      <c r="G380" s="40"/>
      <c r="H380" s="40"/>
      <c r="I380" s="233"/>
      <c r="J380" s="40"/>
      <c r="K380" s="40"/>
      <c r="L380" s="44"/>
      <c r="M380" s="234"/>
      <c r="N380" s="235"/>
      <c r="O380" s="91"/>
      <c r="P380" s="91"/>
      <c r="Q380" s="91"/>
      <c r="R380" s="91"/>
      <c r="S380" s="91"/>
      <c r="T380" s="92"/>
      <c r="U380" s="38"/>
      <c r="V380" s="38"/>
      <c r="W380" s="38"/>
      <c r="X380" s="38"/>
      <c r="Y380" s="38"/>
      <c r="Z380" s="38"/>
      <c r="AA380" s="38"/>
      <c r="AB380" s="38"/>
      <c r="AC380" s="38"/>
      <c r="AD380" s="38"/>
      <c r="AE380" s="38"/>
      <c r="AT380" s="17" t="s">
        <v>161</v>
      </c>
      <c r="AU380" s="17" t="s">
        <v>86</v>
      </c>
    </row>
    <row r="381" spans="1:51" s="13" customFormat="1" ht="12">
      <c r="A381" s="13"/>
      <c r="B381" s="236"/>
      <c r="C381" s="237"/>
      <c r="D381" s="231" t="s">
        <v>163</v>
      </c>
      <c r="E381" s="237"/>
      <c r="F381" s="239" t="s">
        <v>568</v>
      </c>
      <c r="G381" s="237"/>
      <c r="H381" s="240">
        <v>20.979</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163</v>
      </c>
      <c r="AU381" s="246" t="s">
        <v>86</v>
      </c>
      <c r="AV381" s="13" t="s">
        <v>86</v>
      </c>
      <c r="AW381" s="13" t="s">
        <v>4</v>
      </c>
      <c r="AX381" s="13" t="s">
        <v>84</v>
      </c>
      <c r="AY381" s="246" t="s">
        <v>152</v>
      </c>
    </row>
    <row r="382" spans="1:65" s="2" customFormat="1" ht="24.15" customHeight="1">
      <c r="A382" s="38"/>
      <c r="B382" s="39"/>
      <c r="C382" s="218" t="s">
        <v>569</v>
      </c>
      <c r="D382" s="218" t="s">
        <v>154</v>
      </c>
      <c r="E382" s="219" t="s">
        <v>570</v>
      </c>
      <c r="F382" s="220" t="s">
        <v>571</v>
      </c>
      <c r="G382" s="221" t="s">
        <v>167</v>
      </c>
      <c r="H382" s="222">
        <v>3</v>
      </c>
      <c r="I382" s="223"/>
      <c r="J382" s="224">
        <f>ROUND(I382*H382,2)</f>
        <v>0</v>
      </c>
      <c r="K382" s="220" t="s">
        <v>158</v>
      </c>
      <c r="L382" s="44"/>
      <c r="M382" s="225" t="s">
        <v>1</v>
      </c>
      <c r="N382" s="226" t="s">
        <v>41</v>
      </c>
      <c r="O382" s="91"/>
      <c r="P382" s="227">
        <f>O382*H382</f>
        <v>0</v>
      </c>
      <c r="Q382" s="227">
        <v>0.0004</v>
      </c>
      <c r="R382" s="227">
        <f>Q382*H382</f>
        <v>0.0012000000000000001</v>
      </c>
      <c r="S382" s="227">
        <v>0</v>
      </c>
      <c r="T382" s="228">
        <f>S382*H382</f>
        <v>0</v>
      </c>
      <c r="U382" s="38"/>
      <c r="V382" s="38"/>
      <c r="W382" s="38"/>
      <c r="X382" s="38"/>
      <c r="Y382" s="38"/>
      <c r="Z382" s="38"/>
      <c r="AA382" s="38"/>
      <c r="AB382" s="38"/>
      <c r="AC382" s="38"/>
      <c r="AD382" s="38"/>
      <c r="AE382" s="38"/>
      <c r="AR382" s="229" t="s">
        <v>279</v>
      </c>
      <c r="AT382" s="229" t="s">
        <v>154</v>
      </c>
      <c r="AU382" s="229" t="s">
        <v>86</v>
      </c>
      <c r="AY382" s="17" t="s">
        <v>152</v>
      </c>
      <c r="BE382" s="230">
        <f>IF(N382="základní",J382,0)</f>
        <v>0</v>
      </c>
      <c r="BF382" s="230">
        <f>IF(N382="snížená",J382,0)</f>
        <v>0</v>
      </c>
      <c r="BG382" s="230">
        <f>IF(N382="zákl. přenesená",J382,0)</f>
        <v>0</v>
      </c>
      <c r="BH382" s="230">
        <f>IF(N382="sníž. přenesená",J382,0)</f>
        <v>0</v>
      </c>
      <c r="BI382" s="230">
        <f>IF(N382="nulová",J382,0)</f>
        <v>0</v>
      </c>
      <c r="BJ382" s="17" t="s">
        <v>84</v>
      </c>
      <c r="BK382" s="230">
        <f>ROUND(I382*H382,2)</f>
        <v>0</v>
      </c>
      <c r="BL382" s="17" t="s">
        <v>279</v>
      </c>
      <c r="BM382" s="229" t="s">
        <v>572</v>
      </c>
    </row>
    <row r="383" spans="1:47" s="2" customFormat="1" ht="12">
      <c r="A383" s="38"/>
      <c r="B383" s="39"/>
      <c r="C383" s="40"/>
      <c r="D383" s="231" t="s">
        <v>161</v>
      </c>
      <c r="E383" s="40"/>
      <c r="F383" s="232" t="s">
        <v>573</v>
      </c>
      <c r="G383" s="40"/>
      <c r="H383" s="40"/>
      <c r="I383" s="233"/>
      <c r="J383" s="40"/>
      <c r="K383" s="40"/>
      <c r="L383" s="44"/>
      <c r="M383" s="234"/>
      <c r="N383" s="235"/>
      <c r="O383" s="91"/>
      <c r="P383" s="91"/>
      <c r="Q383" s="91"/>
      <c r="R383" s="91"/>
      <c r="S383" s="91"/>
      <c r="T383" s="92"/>
      <c r="U383" s="38"/>
      <c r="V383" s="38"/>
      <c r="W383" s="38"/>
      <c r="X383" s="38"/>
      <c r="Y383" s="38"/>
      <c r="Z383" s="38"/>
      <c r="AA383" s="38"/>
      <c r="AB383" s="38"/>
      <c r="AC383" s="38"/>
      <c r="AD383" s="38"/>
      <c r="AE383" s="38"/>
      <c r="AT383" s="17" t="s">
        <v>161</v>
      </c>
      <c r="AU383" s="17" t="s">
        <v>86</v>
      </c>
    </row>
    <row r="384" spans="1:65" s="2" customFormat="1" ht="44.25" customHeight="1">
      <c r="A384" s="38"/>
      <c r="B384" s="39"/>
      <c r="C384" s="270" t="s">
        <v>574</v>
      </c>
      <c r="D384" s="270" t="s">
        <v>324</v>
      </c>
      <c r="E384" s="271" t="s">
        <v>565</v>
      </c>
      <c r="F384" s="272" t="s">
        <v>566</v>
      </c>
      <c r="G384" s="273" t="s">
        <v>167</v>
      </c>
      <c r="H384" s="274">
        <v>3.663</v>
      </c>
      <c r="I384" s="275"/>
      <c r="J384" s="276">
        <f>ROUND(I384*H384,2)</f>
        <v>0</v>
      </c>
      <c r="K384" s="272" t="s">
        <v>158</v>
      </c>
      <c r="L384" s="277"/>
      <c r="M384" s="278" t="s">
        <v>1</v>
      </c>
      <c r="N384" s="279" t="s">
        <v>41</v>
      </c>
      <c r="O384" s="91"/>
      <c r="P384" s="227">
        <f>O384*H384</f>
        <v>0</v>
      </c>
      <c r="Q384" s="227">
        <v>0.0054</v>
      </c>
      <c r="R384" s="227">
        <f>Q384*H384</f>
        <v>0.0197802</v>
      </c>
      <c r="S384" s="227">
        <v>0</v>
      </c>
      <c r="T384" s="228">
        <f>S384*H384</f>
        <v>0</v>
      </c>
      <c r="U384" s="38"/>
      <c r="V384" s="38"/>
      <c r="W384" s="38"/>
      <c r="X384" s="38"/>
      <c r="Y384" s="38"/>
      <c r="Z384" s="38"/>
      <c r="AA384" s="38"/>
      <c r="AB384" s="38"/>
      <c r="AC384" s="38"/>
      <c r="AD384" s="38"/>
      <c r="AE384" s="38"/>
      <c r="AR384" s="229" t="s">
        <v>365</v>
      </c>
      <c r="AT384" s="229" t="s">
        <v>324</v>
      </c>
      <c r="AU384" s="229" t="s">
        <v>86</v>
      </c>
      <c r="AY384" s="17" t="s">
        <v>152</v>
      </c>
      <c r="BE384" s="230">
        <f>IF(N384="základní",J384,0)</f>
        <v>0</v>
      </c>
      <c r="BF384" s="230">
        <f>IF(N384="snížená",J384,0)</f>
        <v>0</v>
      </c>
      <c r="BG384" s="230">
        <f>IF(N384="zákl. přenesená",J384,0)</f>
        <v>0</v>
      </c>
      <c r="BH384" s="230">
        <f>IF(N384="sníž. přenesená",J384,0)</f>
        <v>0</v>
      </c>
      <c r="BI384" s="230">
        <f>IF(N384="nulová",J384,0)</f>
        <v>0</v>
      </c>
      <c r="BJ384" s="17" t="s">
        <v>84</v>
      </c>
      <c r="BK384" s="230">
        <f>ROUND(I384*H384,2)</f>
        <v>0</v>
      </c>
      <c r="BL384" s="17" t="s">
        <v>279</v>
      </c>
      <c r="BM384" s="229" t="s">
        <v>575</v>
      </c>
    </row>
    <row r="385" spans="1:47" s="2" customFormat="1" ht="12">
      <c r="A385" s="38"/>
      <c r="B385" s="39"/>
      <c r="C385" s="40"/>
      <c r="D385" s="231" t="s">
        <v>161</v>
      </c>
      <c r="E385" s="40"/>
      <c r="F385" s="232" t="s">
        <v>566</v>
      </c>
      <c r="G385" s="40"/>
      <c r="H385" s="40"/>
      <c r="I385" s="233"/>
      <c r="J385" s="40"/>
      <c r="K385" s="40"/>
      <c r="L385" s="44"/>
      <c r="M385" s="234"/>
      <c r="N385" s="235"/>
      <c r="O385" s="91"/>
      <c r="P385" s="91"/>
      <c r="Q385" s="91"/>
      <c r="R385" s="91"/>
      <c r="S385" s="91"/>
      <c r="T385" s="92"/>
      <c r="U385" s="38"/>
      <c r="V385" s="38"/>
      <c r="W385" s="38"/>
      <c r="X385" s="38"/>
      <c r="Y385" s="38"/>
      <c r="Z385" s="38"/>
      <c r="AA385" s="38"/>
      <c r="AB385" s="38"/>
      <c r="AC385" s="38"/>
      <c r="AD385" s="38"/>
      <c r="AE385" s="38"/>
      <c r="AT385" s="17" t="s">
        <v>161</v>
      </c>
      <c r="AU385" s="17" t="s">
        <v>86</v>
      </c>
    </row>
    <row r="386" spans="1:51" s="13" customFormat="1" ht="12">
      <c r="A386" s="13"/>
      <c r="B386" s="236"/>
      <c r="C386" s="237"/>
      <c r="D386" s="231" t="s">
        <v>163</v>
      </c>
      <c r="E386" s="237"/>
      <c r="F386" s="239" t="s">
        <v>558</v>
      </c>
      <c r="G386" s="237"/>
      <c r="H386" s="240">
        <v>3.663</v>
      </c>
      <c r="I386" s="241"/>
      <c r="J386" s="237"/>
      <c r="K386" s="237"/>
      <c r="L386" s="242"/>
      <c r="M386" s="243"/>
      <c r="N386" s="244"/>
      <c r="O386" s="244"/>
      <c r="P386" s="244"/>
      <c r="Q386" s="244"/>
      <c r="R386" s="244"/>
      <c r="S386" s="244"/>
      <c r="T386" s="245"/>
      <c r="U386" s="13"/>
      <c r="V386" s="13"/>
      <c r="W386" s="13"/>
      <c r="X386" s="13"/>
      <c r="Y386" s="13"/>
      <c r="Z386" s="13"/>
      <c r="AA386" s="13"/>
      <c r="AB386" s="13"/>
      <c r="AC386" s="13"/>
      <c r="AD386" s="13"/>
      <c r="AE386" s="13"/>
      <c r="AT386" s="246" t="s">
        <v>163</v>
      </c>
      <c r="AU386" s="246" t="s">
        <v>86</v>
      </c>
      <c r="AV386" s="13" t="s">
        <v>86</v>
      </c>
      <c r="AW386" s="13" t="s">
        <v>4</v>
      </c>
      <c r="AX386" s="13" t="s">
        <v>84</v>
      </c>
      <c r="AY386" s="246" t="s">
        <v>152</v>
      </c>
    </row>
    <row r="387" spans="1:63" s="12" customFormat="1" ht="22.8" customHeight="1">
      <c r="A387" s="12"/>
      <c r="B387" s="202"/>
      <c r="C387" s="203"/>
      <c r="D387" s="204" t="s">
        <v>75</v>
      </c>
      <c r="E387" s="216" t="s">
        <v>576</v>
      </c>
      <c r="F387" s="216" t="s">
        <v>577</v>
      </c>
      <c r="G387" s="203"/>
      <c r="H387" s="203"/>
      <c r="I387" s="206"/>
      <c r="J387" s="217">
        <f>BK387</f>
        <v>0</v>
      </c>
      <c r="K387" s="203"/>
      <c r="L387" s="208"/>
      <c r="M387" s="209"/>
      <c r="N387" s="210"/>
      <c r="O387" s="210"/>
      <c r="P387" s="211">
        <f>SUM(P388:P392)</f>
        <v>0</v>
      </c>
      <c r="Q387" s="210"/>
      <c r="R387" s="211">
        <f>SUM(R388:R392)</f>
        <v>0.03855599999999999</v>
      </c>
      <c r="S387" s="210"/>
      <c r="T387" s="212">
        <f>SUM(T388:T392)</f>
        <v>0</v>
      </c>
      <c r="U387" s="12"/>
      <c r="V387" s="12"/>
      <c r="W387" s="12"/>
      <c r="X387" s="12"/>
      <c r="Y387" s="12"/>
      <c r="Z387" s="12"/>
      <c r="AA387" s="12"/>
      <c r="AB387" s="12"/>
      <c r="AC387" s="12"/>
      <c r="AD387" s="12"/>
      <c r="AE387" s="12"/>
      <c r="AR387" s="213" t="s">
        <v>86</v>
      </c>
      <c r="AT387" s="214" t="s">
        <v>75</v>
      </c>
      <c r="AU387" s="214" t="s">
        <v>84</v>
      </c>
      <c r="AY387" s="213" t="s">
        <v>152</v>
      </c>
      <c r="BK387" s="215">
        <f>SUM(BK388:BK392)</f>
        <v>0</v>
      </c>
    </row>
    <row r="388" spans="1:65" s="2" customFormat="1" ht="24.15" customHeight="1">
      <c r="A388" s="38"/>
      <c r="B388" s="39"/>
      <c r="C388" s="218" t="s">
        <v>578</v>
      </c>
      <c r="D388" s="218" t="s">
        <v>154</v>
      </c>
      <c r="E388" s="219" t="s">
        <v>579</v>
      </c>
      <c r="F388" s="220" t="s">
        <v>580</v>
      </c>
      <c r="G388" s="221" t="s">
        <v>167</v>
      </c>
      <c r="H388" s="222">
        <v>18</v>
      </c>
      <c r="I388" s="223"/>
      <c r="J388" s="224">
        <f>ROUND(I388*H388,2)</f>
        <v>0</v>
      </c>
      <c r="K388" s="220" t="s">
        <v>158</v>
      </c>
      <c r="L388" s="44"/>
      <c r="M388" s="225" t="s">
        <v>1</v>
      </c>
      <c r="N388" s="226" t="s">
        <v>41</v>
      </c>
      <c r="O388" s="91"/>
      <c r="P388" s="227">
        <f>O388*H388</f>
        <v>0</v>
      </c>
      <c r="Q388" s="227">
        <v>0</v>
      </c>
      <c r="R388" s="227">
        <f>Q388*H388</f>
        <v>0</v>
      </c>
      <c r="S388" s="227">
        <v>0</v>
      </c>
      <c r="T388" s="228">
        <f>S388*H388</f>
        <v>0</v>
      </c>
      <c r="U388" s="38"/>
      <c r="V388" s="38"/>
      <c r="W388" s="38"/>
      <c r="X388" s="38"/>
      <c r="Y388" s="38"/>
      <c r="Z388" s="38"/>
      <c r="AA388" s="38"/>
      <c r="AB388" s="38"/>
      <c r="AC388" s="38"/>
      <c r="AD388" s="38"/>
      <c r="AE388" s="38"/>
      <c r="AR388" s="229" t="s">
        <v>279</v>
      </c>
      <c r="AT388" s="229" t="s">
        <v>154</v>
      </c>
      <c r="AU388" s="229" t="s">
        <v>86</v>
      </c>
      <c r="AY388" s="17" t="s">
        <v>152</v>
      </c>
      <c r="BE388" s="230">
        <f>IF(N388="základní",J388,0)</f>
        <v>0</v>
      </c>
      <c r="BF388" s="230">
        <f>IF(N388="snížená",J388,0)</f>
        <v>0</v>
      </c>
      <c r="BG388" s="230">
        <f>IF(N388="zákl. přenesená",J388,0)</f>
        <v>0</v>
      </c>
      <c r="BH388" s="230">
        <f>IF(N388="sníž. přenesená",J388,0)</f>
        <v>0</v>
      </c>
      <c r="BI388" s="230">
        <f>IF(N388="nulová",J388,0)</f>
        <v>0</v>
      </c>
      <c r="BJ388" s="17" t="s">
        <v>84</v>
      </c>
      <c r="BK388" s="230">
        <f>ROUND(I388*H388,2)</f>
        <v>0</v>
      </c>
      <c r="BL388" s="17" t="s">
        <v>279</v>
      </c>
      <c r="BM388" s="229" t="s">
        <v>581</v>
      </c>
    </row>
    <row r="389" spans="1:47" s="2" customFormat="1" ht="12">
      <c r="A389" s="38"/>
      <c r="B389" s="39"/>
      <c r="C389" s="40"/>
      <c r="D389" s="231" t="s">
        <v>161</v>
      </c>
      <c r="E389" s="40"/>
      <c r="F389" s="232" t="s">
        <v>582</v>
      </c>
      <c r="G389" s="40"/>
      <c r="H389" s="40"/>
      <c r="I389" s="233"/>
      <c r="J389" s="40"/>
      <c r="K389" s="40"/>
      <c r="L389" s="44"/>
      <c r="M389" s="234"/>
      <c r="N389" s="235"/>
      <c r="O389" s="91"/>
      <c r="P389" s="91"/>
      <c r="Q389" s="91"/>
      <c r="R389" s="91"/>
      <c r="S389" s="91"/>
      <c r="T389" s="92"/>
      <c r="U389" s="38"/>
      <c r="V389" s="38"/>
      <c r="W389" s="38"/>
      <c r="X389" s="38"/>
      <c r="Y389" s="38"/>
      <c r="Z389" s="38"/>
      <c r="AA389" s="38"/>
      <c r="AB389" s="38"/>
      <c r="AC389" s="38"/>
      <c r="AD389" s="38"/>
      <c r="AE389" s="38"/>
      <c r="AT389" s="17" t="s">
        <v>161</v>
      </c>
      <c r="AU389" s="17" t="s">
        <v>86</v>
      </c>
    </row>
    <row r="390" spans="1:65" s="2" customFormat="1" ht="24.15" customHeight="1">
      <c r="A390" s="38"/>
      <c r="B390" s="39"/>
      <c r="C390" s="270" t="s">
        <v>583</v>
      </c>
      <c r="D390" s="270" t="s">
        <v>324</v>
      </c>
      <c r="E390" s="271" t="s">
        <v>584</v>
      </c>
      <c r="F390" s="272" t="s">
        <v>585</v>
      </c>
      <c r="G390" s="273" t="s">
        <v>167</v>
      </c>
      <c r="H390" s="274">
        <v>18.36</v>
      </c>
      <c r="I390" s="275"/>
      <c r="J390" s="276">
        <f>ROUND(I390*H390,2)</f>
        <v>0</v>
      </c>
      <c r="K390" s="272" t="s">
        <v>158</v>
      </c>
      <c r="L390" s="277"/>
      <c r="M390" s="278" t="s">
        <v>1</v>
      </c>
      <c r="N390" s="279" t="s">
        <v>41</v>
      </c>
      <c r="O390" s="91"/>
      <c r="P390" s="227">
        <f>O390*H390</f>
        <v>0</v>
      </c>
      <c r="Q390" s="227">
        <v>0.0021</v>
      </c>
      <c r="R390" s="227">
        <f>Q390*H390</f>
        <v>0.03855599999999999</v>
      </c>
      <c r="S390" s="227">
        <v>0</v>
      </c>
      <c r="T390" s="228">
        <f>S390*H390</f>
        <v>0</v>
      </c>
      <c r="U390" s="38"/>
      <c r="V390" s="38"/>
      <c r="W390" s="38"/>
      <c r="X390" s="38"/>
      <c r="Y390" s="38"/>
      <c r="Z390" s="38"/>
      <c r="AA390" s="38"/>
      <c r="AB390" s="38"/>
      <c r="AC390" s="38"/>
      <c r="AD390" s="38"/>
      <c r="AE390" s="38"/>
      <c r="AR390" s="229" t="s">
        <v>365</v>
      </c>
      <c r="AT390" s="229" t="s">
        <v>324</v>
      </c>
      <c r="AU390" s="229" t="s">
        <v>86</v>
      </c>
      <c r="AY390" s="17" t="s">
        <v>152</v>
      </c>
      <c r="BE390" s="230">
        <f>IF(N390="základní",J390,0)</f>
        <v>0</v>
      </c>
      <c r="BF390" s="230">
        <f>IF(N390="snížená",J390,0)</f>
        <v>0</v>
      </c>
      <c r="BG390" s="230">
        <f>IF(N390="zákl. přenesená",J390,0)</f>
        <v>0</v>
      </c>
      <c r="BH390" s="230">
        <f>IF(N390="sníž. přenesená",J390,0)</f>
        <v>0</v>
      </c>
      <c r="BI390" s="230">
        <f>IF(N390="nulová",J390,0)</f>
        <v>0</v>
      </c>
      <c r="BJ390" s="17" t="s">
        <v>84</v>
      </c>
      <c r="BK390" s="230">
        <f>ROUND(I390*H390,2)</f>
        <v>0</v>
      </c>
      <c r="BL390" s="17" t="s">
        <v>279</v>
      </c>
      <c r="BM390" s="229" t="s">
        <v>586</v>
      </c>
    </row>
    <row r="391" spans="1:47" s="2" customFormat="1" ht="12">
      <c r="A391" s="38"/>
      <c r="B391" s="39"/>
      <c r="C391" s="40"/>
      <c r="D391" s="231" t="s">
        <v>161</v>
      </c>
      <c r="E391" s="40"/>
      <c r="F391" s="232" t="s">
        <v>585</v>
      </c>
      <c r="G391" s="40"/>
      <c r="H391" s="40"/>
      <c r="I391" s="233"/>
      <c r="J391" s="40"/>
      <c r="K391" s="40"/>
      <c r="L391" s="44"/>
      <c r="M391" s="234"/>
      <c r="N391" s="235"/>
      <c r="O391" s="91"/>
      <c r="P391" s="91"/>
      <c r="Q391" s="91"/>
      <c r="R391" s="91"/>
      <c r="S391" s="91"/>
      <c r="T391" s="92"/>
      <c r="U391" s="38"/>
      <c r="V391" s="38"/>
      <c r="W391" s="38"/>
      <c r="X391" s="38"/>
      <c r="Y391" s="38"/>
      <c r="Z391" s="38"/>
      <c r="AA391" s="38"/>
      <c r="AB391" s="38"/>
      <c r="AC391" s="38"/>
      <c r="AD391" s="38"/>
      <c r="AE391" s="38"/>
      <c r="AT391" s="17" t="s">
        <v>161</v>
      </c>
      <c r="AU391" s="17" t="s">
        <v>86</v>
      </c>
    </row>
    <row r="392" spans="1:51" s="13" customFormat="1" ht="12">
      <c r="A392" s="13"/>
      <c r="B392" s="236"/>
      <c r="C392" s="237"/>
      <c r="D392" s="231" t="s">
        <v>163</v>
      </c>
      <c r="E392" s="237"/>
      <c r="F392" s="239" t="s">
        <v>587</v>
      </c>
      <c r="G392" s="237"/>
      <c r="H392" s="240">
        <v>18.36</v>
      </c>
      <c r="I392" s="241"/>
      <c r="J392" s="237"/>
      <c r="K392" s="237"/>
      <c r="L392" s="242"/>
      <c r="M392" s="243"/>
      <c r="N392" s="244"/>
      <c r="O392" s="244"/>
      <c r="P392" s="244"/>
      <c r="Q392" s="244"/>
      <c r="R392" s="244"/>
      <c r="S392" s="244"/>
      <c r="T392" s="245"/>
      <c r="U392" s="13"/>
      <c r="V392" s="13"/>
      <c r="W392" s="13"/>
      <c r="X392" s="13"/>
      <c r="Y392" s="13"/>
      <c r="Z392" s="13"/>
      <c r="AA392" s="13"/>
      <c r="AB392" s="13"/>
      <c r="AC392" s="13"/>
      <c r="AD392" s="13"/>
      <c r="AE392" s="13"/>
      <c r="AT392" s="246" t="s">
        <v>163</v>
      </c>
      <c r="AU392" s="246" t="s">
        <v>86</v>
      </c>
      <c r="AV392" s="13" t="s">
        <v>86</v>
      </c>
      <c r="AW392" s="13" t="s">
        <v>4</v>
      </c>
      <c r="AX392" s="13" t="s">
        <v>84</v>
      </c>
      <c r="AY392" s="246" t="s">
        <v>152</v>
      </c>
    </row>
    <row r="393" spans="1:63" s="12" customFormat="1" ht="22.8" customHeight="1">
      <c r="A393" s="12"/>
      <c r="B393" s="202"/>
      <c r="C393" s="203"/>
      <c r="D393" s="204" t="s">
        <v>75</v>
      </c>
      <c r="E393" s="216" t="s">
        <v>588</v>
      </c>
      <c r="F393" s="216" t="s">
        <v>589</v>
      </c>
      <c r="G393" s="203"/>
      <c r="H393" s="203"/>
      <c r="I393" s="206"/>
      <c r="J393" s="217">
        <f>BK393</f>
        <v>0</v>
      </c>
      <c r="K393" s="203"/>
      <c r="L393" s="208"/>
      <c r="M393" s="209"/>
      <c r="N393" s="210"/>
      <c r="O393" s="210"/>
      <c r="P393" s="211">
        <f>SUM(P394:P398)</f>
        <v>0</v>
      </c>
      <c r="Q393" s="210"/>
      <c r="R393" s="211">
        <f>SUM(R394:R398)</f>
        <v>0</v>
      </c>
      <c r="S393" s="210"/>
      <c r="T393" s="212">
        <f>SUM(T394:T398)</f>
        <v>0.04554</v>
      </c>
      <c r="U393" s="12"/>
      <c r="V393" s="12"/>
      <c r="W393" s="12"/>
      <c r="X393" s="12"/>
      <c r="Y393" s="12"/>
      <c r="Z393" s="12"/>
      <c r="AA393" s="12"/>
      <c r="AB393" s="12"/>
      <c r="AC393" s="12"/>
      <c r="AD393" s="12"/>
      <c r="AE393" s="12"/>
      <c r="AR393" s="213" t="s">
        <v>86</v>
      </c>
      <c r="AT393" s="214" t="s">
        <v>75</v>
      </c>
      <c r="AU393" s="214" t="s">
        <v>84</v>
      </c>
      <c r="AY393" s="213" t="s">
        <v>152</v>
      </c>
      <c r="BK393" s="215">
        <f>SUM(BK394:BK398)</f>
        <v>0</v>
      </c>
    </row>
    <row r="394" spans="1:65" s="2" customFormat="1" ht="24.15" customHeight="1">
      <c r="A394" s="38"/>
      <c r="B394" s="39"/>
      <c r="C394" s="218" t="s">
        <v>590</v>
      </c>
      <c r="D394" s="218" t="s">
        <v>154</v>
      </c>
      <c r="E394" s="219" t="s">
        <v>591</v>
      </c>
      <c r="F394" s="220" t="s">
        <v>592</v>
      </c>
      <c r="G394" s="221" t="s">
        <v>423</v>
      </c>
      <c r="H394" s="222">
        <v>3.6</v>
      </c>
      <c r="I394" s="223"/>
      <c r="J394" s="224">
        <f>ROUND(I394*H394,2)</f>
        <v>0</v>
      </c>
      <c r="K394" s="220" t="s">
        <v>158</v>
      </c>
      <c r="L394" s="44"/>
      <c r="M394" s="225" t="s">
        <v>1</v>
      </c>
      <c r="N394" s="226" t="s">
        <v>41</v>
      </c>
      <c r="O394" s="91"/>
      <c r="P394" s="227">
        <f>O394*H394</f>
        <v>0</v>
      </c>
      <c r="Q394" s="227">
        <v>0</v>
      </c>
      <c r="R394" s="227">
        <f>Q394*H394</f>
        <v>0</v>
      </c>
      <c r="S394" s="227">
        <v>0.0044</v>
      </c>
      <c r="T394" s="228">
        <f>S394*H394</f>
        <v>0.01584</v>
      </c>
      <c r="U394" s="38"/>
      <c r="V394" s="38"/>
      <c r="W394" s="38"/>
      <c r="X394" s="38"/>
      <c r="Y394" s="38"/>
      <c r="Z394" s="38"/>
      <c r="AA394" s="38"/>
      <c r="AB394" s="38"/>
      <c r="AC394" s="38"/>
      <c r="AD394" s="38"/>
      <c r="AE394" s="38"/>
      <c r="AR394" s="229" t="s">
        <v>279</v>
      </c>
      <c r="AT394" s="229" t="s">
        <v>154</v>
      </c>
      <c r="AU394" s="229" t="s">
        <v>86</v>
      </c>
      <c r="AY394" s="17" t="s">
        <v>152</v>
      </c>
      <c r="BE394" s="230">
        <f>IF(N394="základní",J394,0)</f>
        <v>0</v>
      </c>
      <c r="BF394" s="230">
        <f>IF(N394="snížená",J394,0)</f>
        <v>0</v>
      </c>
      <c r="BG394" s="230">
        <f>IF(N394="zákl. přenesená",J394,0)</f>
        <v>0</v>
      </c>
      <c r="BH394" s="230">
        <f>IF(N394="sníž. přenesená",J394,0)</f>
        <v>0</v>
      </c>
      <c r="BI394" s="230">
        <f>IF(N394="nulová",J394,0)</f>
        <v>0</v>
      </c>
      <c r="BJ394" s="17" t="s">
        <v>84</v>
      </c>
      <c r="BK394" s="230">
        <f>ROUND(I394*H394,2)</f>
        <v>0</v>
      </c>
      <c r="BL394" s="17" t="s">
        <v>279</v>
      </c>
      <c r="BM394" s="229" t="s">
        <v>593</v>
      </c>
    </row>
    <row r="395" spans="1:47" s="2" customFormat="1" ht="12">
      <c r="A395" s="38"/>
      <c r="B395" s="39"/>
      <c r="C395" s="40"/>
      <c r="D395" s="231" t="s">
        <v>161</v>
      </c>
      <c r="E395" s="40"/>
      <c r="F395" s="232" t="s">
        <v>594</v>
      </c>
      <c r="G395" s="40"/>
      <c r="H395" s="40"/>
      <c r="I395" s="233"/>
      <c r="J395" s="40"/>
      <c r="K395" s="40"/>
      <c r="L395" s="44"/>
      <c r="M395" s="234"/>
      <c r="N395" s="235"/>
      <c r="O395" s="91"/>
      <c r="P395" s="91"/>
      <c r="Q395" s="91"/>
      <c r="R395" s="91"/>
      <c r="S395" s="91"/>
      <c r="T395" s="92"/>
      <c r="U395" s="38"/>
      <c r="V395" s="38"/>
      <c r="W395" s="38"/>
      <c r="X395" s="38"/>
      <c r="Y395" s="38"/>
      <c r="Z395" s="38"/>
      <c r="AA395" s="38"/>
      <c r="AB395" s="38"/>
      <c r="AC395" s="38"/>
      <c r="AD395" s="38"/>
      <c r="AE395" s="38"/>
      <c r="AT395" s="17" t="s">
        <v>161</v>
      </c>
      <c r="AU395" s="17" t="s">
        <v>86</v>
      </c>
    </row>
    <row r="396" spans="1:65" s="2" customFormat="1" ht="33" customHeight="1">
      <c r="A396" s="38"/>
      <c r="B396" s="39"/>
      <c r="C396" s="218" t="s">
        <v>595</v>
      </c>
      <c r="D396" s="218" t="s">
        <v>154</v>
      </c>
      <c r="E396" s="219" t="s">
        <v>596</v>
      </c>
      <c r="F396" s="220" t="s">
        <v>597</v>
      </c>
      <c r="G396" s="221" t="s">
        <v>423</v>
      </c>
      <c r="H396" s="222">
        <v>3.6</v>
      </c>
      <c r="I396" s="223"/>
      <c r="J396" s="224">
        <f>ROUND(I396*H396,2)</f>
        <v>0</v>
      </c>
      <c r="K396" s="220" t="s">
        <v>158</v>
      </c>
      <c r="L396" s="44"/>
      <c r="M396" s="225" t="s">
        <v>1</v>
      </c>
      <c r="N396" s="226" t="s">
        <v>41</v>
      </c>
      <c r="O396" s="91"/>
      <c r="P396" s="227">
        <f>O396*H396</f>
        <v>0</v>
      </c>
      <c r="Q396" s="227">
        <v>0</v>
      </c>
      <c r="R396" s="227">
        <f>Q396*H396</f>
        <v>0</v>
      </c>
      <c r="S396" s="227">
        <v>0.00825</v>
      </c>
      <c r="T396" s="228">
        <f>S396*H396</f>
        <v>0.0297</v>
      </c>
      <c r="U396" s="38"/>
      <c r="V396" s="38"/>
      <c r="W396" s="38"/>
      <c r="X396" s="38"/>
      <c r="Y396" s="38"/>
      <c r="Z396" s="38"/>
      <c r="AA396" s="38"/>
      <c r="AB396" s="38"/>
      <c r="AC396" s="38"/>
      <c r="AD396" s="38"/>
      <c r="AE396" s="38"/>
      <c r="AR396" s="229" t="s">
        <v>279</v>
      </c>
      <c r="AT396" s="229" t="s">
        <v>154</v>
      </c>
      <c r="AU396" s="229" t="s">
        <v>86</v>
      </c>
      <c r="AY396" s="17" t="s">
        <v>152</v>
      </c>
      <c r="BE396" s="230">
        <f>IF(N396="základní",J396,0)</f>
        <v>0</v>
      </c>
      <c r="BF396" s="230">
        <f>IF(N396="snížená",J396,0)</f>
        <v>0</v>
      </c>
      <c r="BG396" s="230">
        <f>IF(N396="zákl. přenesená",J396,0)</f>
        <v>0</v>
      </c>
      <c r="BH396" s="230">
        <f>IF(N396="sníž. přenesená",J396,0)</f>
        <v>0</v>
      </c>
      <c r="BI396" s="230">
        <f>IF(N396="nulová",J396,0)</f>
        <v>0</v>
      </c>
      <c r="BJ396" s="17" t="s">
        <v>84</v>
      </c>
      <c r="BK396" s="230">
        <f>ROUND(I396*H396,2)</f>
        <v>0</v>
      </c>
      <c r="BL396" s="17" t="s">
        <v>279</v>
      </c>
      <c r="BM396" s="229" t="s">
        <v>598</v>
      </c>
    </row>
    <row r="397" spans="1:47" s="2" customFormat="1" ht="12">
      <c r="A397" s="38"/>
      <c r="B397" s="39"/>
      <c r="C397" s="40"/>
      <c r="D397" s="231" t="s">
        <v>161</v>
      </c>
      <c r="E397" s="40"/>
      <c r="F397" s="232" t="s">
        <v>599</v>
      </c>
      <c r="G397" s="40"/>
      <c r="H397" s="40"/>
      <c r="I397" s="233"/>
      <c r="J397" s="40"/>
      <c r="K397" s="40"/>
      <c r="L397" s="44"/>
      <c r="M397" s="234"/>
      <c r="N397" s="235"/>
      <c r="O397" s="91"/>
      <c r="P397" s="91"/>
      <c r="Q397" s="91"/>
      <c r="R397" s="91"/>
      <c r="S397" s="91"/>
      <c r="T397" s="92"/>
      <c r="U397" s="38"/>
      <c r="V397" s="38"/>
      <c r="W397" s="38"/>
      <c r="X397" s="38"/>
      <c r="Y397" s="38"/>
      <c r="Z397" s="38"/>
      <c r="AA397" s="38"/>
      <c r="AB397" s="38"/>
      <c r="AC397" s="38"/>
      <c r="AD397" s="38"/>
      <c r="AE397" s="38"/>
      <c r="AT397" s="17" t="s">
        <v>161</v>
      </c>
      <c r="AU397" s="17" t="s">
        <v>86</v>
      </c>
    </row>
    <row r="398" spans="1:51" s="13" customFormat="1" ht="12">
      <c r="A398" s="13"/>
      <c r="B398" s="236"/>
      <c r="C398" s="237"/>
      <c r="D398" s="231" t="s">
        <v>163</v>
      </c>
      <c r="E398" s="238" t="s">
        <v>1</v>
      </c>
      <c r="F398" s="239" t="s">
        <v>600</v>
      </c>
      <c r="G398" s="237"/>
      <c r="H398" s="240">
        <v>3.6</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163</v>
      </c>
      <c r="AU398" s="246" t="s">
        <v>86</v>
      </c>
      <c r="AV398" s="13" t="s">
        <v>86</v>
      </c>
      <c r="AW398" s="13" t="s">
        <v>32</v>
      </c>
      <c r="AX398" s="13" t="s">
        <v>84</v>
      </c>
      <c r="AY398" s="246" t="s">
        <v>152</v>
      </c>
    </row>
    <row r="399" spans="1:63" s="12" customFormat="1" ht="22.8" customHeight="1">
      <c r="A399" s="12"/>
      <c r="B399" s="202"/>
      <c r="C399" s="203"/>
      <c r="D399" s="204" t="s">
        <v>75</v>
      </c>
      <c r="E399" s="216" t="s">
        <v>601</v>
      </c>
      <c r="F399" s="216" t="s">
        <v>602</v>
      </c>
      <c r="G399" s="203"/>
      <c r="H399" s="203"/>
      <c r="I399" s="206"/>
      <c r="J399" s="217">
        <f>BK399</f>
        <v>0</v>
      </c>
      <c r="K399" s="203"/>
      <c r="L399" s="208"/>
      <c r="M399" s="209"/>
      <c r="N399" s="210"/>
      <c r="O399" s="210"/>
      <c r="P399" s="211">
        <f>SUM(P400:P426)</f>
        <v>0</v>
      </c>
      <c r="Q399" s="210"/>
      <c r="R399" s="211">
        <f>SUM(R400:R426)</f>
        <v>2.7185197000000003</v>
      </c>
      <c r="S399" s="210"/>
      <c r="T399" s="212">
        <f>SUM(T400:T426)</f>
        <v>0</v>
      </c>
      <c r="U399" s="12"/>
      <c r="V399" s="12"/>
      <c r="W399" s="12"/>
      <c r="X399" s="12"/>
      <c r="Y399" s="12"/>
      <c r="Z399" s="12"/>
      <c r="AA399" s="12"/>
      <c r="AB399" s="12"/>
      <c r="AC399" s="12"/>
      <c r="AD399" s="12"/>
      <c r="AE399" s="12"/>
      <c r="AR399" s="213" t="s">
        <v>86</v>
      </c>
      <c r="AT399" s="214" t="s">
        <v>75</v>
      </c>
      <c r="AU399" s="214" t="s">
        <v>84</v>
      </c>
      <c r="AY399" s="213" t="s">
        <v>152</v>
      </c>
      <c r="BK399" s="215">
        <f>SUM(BK400:BK426)</f>
        <v>0</v>
      </c>
    </row>
    <row r="400" spans="1:65" s="2" customFormat="1" ht="24.15" customHeight="1">
      <c r="A400" s="38"/>
      <c r="B400" s="39"/>
      <c r="C400" s="218" t="s">
        <v>603</v>
      </c>
      <c r="D400" s="218" t="s">
        <v>154</v>
      </c>
      <c r="E400" s="219" t="s">
        <v>604</v>
      </c>
      <c r="F400" s="220" t="s">
        <v>605</v>
      </c>
      <c r="G400" s="221" t="s">
        <v>167</v>
      </c>
      <c r="H400" s="222">
        <v>9.242</v>
      </c>
      <c r="I400" s="223"/>
      <c r="J400" s="224">
        <f>ROUND(I400*H400,2)</f>
        <v>0</v>
      </c>
      <c r="K400" s="220" t="s">
        <v>158</v>
      </c>
      <c r="L400" s="44"/>
      <c r="M400" s="225" t="s">
        <v>1</v>
      </c>
      <c r="N400" s="226" t="s">
        <v>41</v>
      </c>
      <c r="O400" s="91"/>
      <c r="P400" s="227">
        <f>O400*H400</f>
        <v>0</v>
      </c>
      <c r="Q400" s="227">
        <v>0.04428</v>
      </c>
      <c r="R400" s="227">
        <f>Q400*H400</f>
        <v>0.40923576000000006</v>
      </c>
      <c r="S400" s="227">
        <v>0</v>
      </c>
      <c r="T400" s="228">
        <f>S400*H400</f>
        <v>0</v>
      </c>
      <c r="U400" s="38"/>
      <c r="V400" s="38"/>
      <c r="W400" s="38"/>
      <c r="X400" s="38"/>
      <c r="Y400" s="38"/>
      <c r="Z400" s="38"/>
      <c r="AA400" s="38"/>
      <c r="AB400" s="38"/>
      <c r="AC400" s="38"/>
      <c r="AD400" s="38"/>
      <c r="AE400" s="38"/>
      <c r="AR400" s="229" t="s">
        <v>279</v>
      </c>
      <c r="AT400" s="229" t="s">
        <v>154</v>
      </c>
      <c r="AU400" s="229" t="s">
        <v>86</v>
      </c>
      <c r="AY400" s="17" t="s">
        <v>152</v>
      </c>
      <c r="BE400" s="230">
        <f>IF(N400="základní",J400,0)</f>
        <v>0</v>
      </c>
      <c r="BF400" s="230">
        <f>IF(N400="snížená",J400,0)</f>
        <v>0</v>
      </c>
      <c r="BG400" s="230">
        <f>IF(N400="zákl. přenesená",J400,0)</f>
        <v>0</v>
      </c>
      <c r="BH400" s="230">
        <f>IF(N400="sníž. přenesená",J400,0)</f>
        <v>0</v>
      </c>
      <c r="BI400" s="230">
        <f>IF(N400="nulová",J400,0)</f>
        <v>0</v>
      </c>
      <c r="BJ400" s="17" t="s">
        <v>84</v>
      </c>
      <c r="BK400" s="230">
        <f>ROUND(I400*H400,2)</f>
        <v>0</v>
      </c>
      <c r="BL400" s="17" t="s">
        <v>279</v>
      </c>
      <c r="BM400" s="229" t="s">
        <v>606</v>
      </c>
    </row>
    <row r="401" spans="1:47" s="2" customFormat="1" ht="12">
      <c r="A401" s="38"/>
      <c r="B401" s="39"/>
      <c r="C401" s="40"/>
      <c r="D401" s="231" t="s">
        <v>161</v>
      </c>
      <c r="E401" s="40"/>
      <c r="F401" s="232" t="s">
        <v>607</v>
      </c>
      <c r="G401" s="40"/>
      <c r="H401" s="40"/>
      <c r="I401" s="233"/>
      <c r="J401" s="40"/>
      <c r="K401" s="40"/>
      <c r="L401" s="44"/>
      <c r="M401" s="234"/>
      <c r="N401" s="235"/>
      <c r="O401" s="91"/>
      <c r="P401" s="91"/>
      <c r="Q401" s="91"/>
      <c r="R401" s="91"/>
      <c r="S401" s="91"/>
      <c r="T401" s="92"/>
      <c r="U401" s="38"/>
      <c r="V401" s="38"/>
      <c r="W401" s="38"/>
      <c r="X401" s="38"/>
      <c r="Y401" s="38"/>
      <c r="Z401" s="38"/>
      <c r="AA401" s="38"/>
      <c r="AB401" s="38"/>
      <c r="AC401" s="38"/>
      <c r="AD401" s="38"/>
      <c r="AE401" s="38"/>
      <c r="AT401" s="17" t="s">
        <v>161</v>
      </c>
      <c r="AU401" s="17" t="s">
        <v>86</v>
      </c>
    </row>
    <row r="402" spans="1:51" s="13" customFormat="1" ht="12">
      <c r="A402" s="13"/>
      <c r="B402" s="236"/>
      <c r="C402" s="237"/>
      <c r="D402" s="231" t="s">
        <v>163</v>
      </c>
      <c r="E402" s="238" t="s">
        <v>1</v>
      </c>
      <c r="F402" s="239" t="s">
        <v>608</v>
      </c>
      <c r="G402" s="237"/>
      <c r="H402" s="240">
        <v>3.962</v>
      </c>
      <c r="I402" s="241"/>
      <c r="J402" s="237"/>
      <c r="K402" s="237"/>
      <c r="L402" s="242"/>
      <c r="M402" s="243"/>
      <c r="N402" s="244"/>
      <c r="O402" s="244"/>
      <c r="P402" s="244"/>
      <c r="Q402" s="244"/>
      <c r="R402" s="244"/>
      <c r="S402" s="244"/>
      <c r="T402" s="245"/>
      <c r="U402" s="13"/>
      <c r="V402" s="13"/>
      <c r="W402" s="13"/>
      <c r="X402" s="13"/>
      <c r="Y402" s="13"/>
      <c r="Z402" s="13"/>
      <c r="AA402" s="13"/>
      <c r="AB402" s="13"/>
      <c r="AC402" s="13"/>
      <c r="AD402" s="13"/>
      <c r="AE402" s="13"/>
      <c r="AT402" s="246" t="s">
        <v>163</v>
      </c>
      <c r="AU402" s="246" t="s">
        <v>86</v>
      </c>
      <c r="AV402" s="13" t="s">
        <v>86</v>
      </c>
      <c r="AW402" s="13" t="s">
        <v>32</v>
      </c>
      <c r="AX402" s="13" t="s">
        <v>76</v>
      </c>
      <c r="AY402" s="246" t="s">
        <v>152</v>
      </c>
    </row>
    <row r="403" spans="1:51" s="13" customFormat="1" ht="12">
      <c r="A403" s="13"/>
      <c r="B403" s="236"/>
      <c r="C403" s="237"/>
      <c r="D403" s="231" t="s">
        <v>163</v>
      </c>
      <c r="E403" s="238" t="s">
        <v>1</v>
      </c>
      <c r="F403" s="239" t="s">
        <v>395</v>
      </c>
      <c r="G403" s="237"/>
      <c r="H403" s="240">
        <v>2.64</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163</v>
      </c>
      <c r="AU403" s="246" t="s">
        <v>86</v>
      </c>
      <c r="AV403" s="13" t="s">
        <v>86</v>
      </c>
      <c r="AW403" s="13" t="s">
        <v>32</v>
      </c>
      <c r="AX403" s="13" t="s">
        <v>76</v>
      </c>
      <c r="AY403" s="246" t="s">
        <v>152</v>
      </c>
    </row>
    <row r="404" spans="1:51" s="13" customFormat="1" ht="12">
      <c r="A404" s="13"/>
      <c r="B404" s="236"/>
      <c r="C404" s="237"/>
      <c r="D404" s="231" t="s">
        <v>163</v>
      </c>
      <c r="E404" s="238" t="s">
        <v>1</v>
      </c>
      <c r="F404" s="239" t="s">
        <v>395</v>
      </c>
      <c r="G404" s="237"/>
      <c r="H404" s="240">
        <v>2.64</v>
      </c>
      <c r="I404" s="241"/>
      <c r="J404" s="237"/>
      <c r="K404" s="237"/>
      <c r="L404" s="242"/>
      <c r="M404" s="243"/>
      <c r="N404" s="244"/>
      <c r="O404" s="244"/>
      <c r="P404" s="244"/>
      <c r="Q404" s="244"/>
      <c r="R404" s="244"/>
      <c r="S404" s="244"/>
      <c r="T404" s="245"/>
      <c r="U404" s="13"/>
      <c r="V404" s="13"/>
      <c r="W404" s="13"/>
      <c r="X404" s="13"/>
      <c r="Y404" s="13"/>
      <c r="Z404" s="13"/>
      <c r="AA404" s="13"/>
      <c r="AB404" s="13"/>
      <c r="AC404" s="13"/>
      <c r="AD404" s="13"/>
      <c r="AE404" s="13"/>
      <c r="AT404" s="246" t="s">
        <v>163</v>
      </c>
      <c r="AU404" s="246" t="s">
        <v>86</v>
      </c>
      <c r="AV404" s="13" t="s">
        <v>86</v>
      </c>
      <c r="AW404" s="13" t="s">
        <v>32</v>
      </c>
      <c r="AX404" s="13" t="s">
        <v>76</v>
      </c>
      <c r="AY404" s="246" t="s">
        <v>152</v>
      </c>
    </row>
    <row r="405" spans="1:51" s="14" customFormat="1" ht="12">
      <c r="A405" s="14"/>
      <c r="B405" s="247"/>
      <c r="C405" s="248"/>
      <c r="D405" s="231" t="s">
        <v>163</v>
      </c>
      <c r="E405" s="249" t="s">
        <v>1</v>
      </c>
      <c r="F405" s="250" t="s">
        <v>196</v>
      </c>
      <c r="G405" s="248"/>
      <c r="H405" s="251">
        <v>9.242</v>
      </c>
      <c r="I405" s="252"/>
      <c r="J405" s="248"/>
      <c r="K405" s="248"/>
      <c r="L405" s="253"/>
      <c r="M405" s="254"/>
      <c r="N405" s="255"/>
      <c r="O405" s="255"/>
      <c r="P405" s="255"/>
      <c r="Q405" s="255"/>
      <c r="R405" s="255"/>
      <c r="S405" s="255"/>
      <c r="T405" s="256"/>
      <c r="U405" s="14"/>
      <c r="V405" s="14"/>
      <c r="W405" s="14"/>
      <c r="X405" s="14"/>
      <c r="Y405" s="14"/>
      <c r="Z405" s="14"/>
      <c r="AA405" s="14"/>
      <c r="AB405" s="14"/>
      <c r="AC405" s="14"/>
      <c r="AD405" s="14"/>
      <c r="AE405" s="14"/>
      <c r="AT405" s="257" t="s">
        <v>163</v>
      </c>
      <c r="AU405" s="257" t="s">
        <v>86</v>
      </c>
      <c r="AV405" s="14" t="s">
        <v>159</v>
      </c>
      <c r="AW405" s="14" t="s">
        <v>32</v>
      </c>
      <c r="AX405" s="14" t="s">
        <v>84</v>
      </c>
      <c r="AY405" s="257" t="s">
        <v>152</v>
      </c>
    </row>
    <row r="406" spans="1:65" s="2" customFormat="1" ht="24.15" customHeight="1">
      <c r="A406" s="38"/>
      <c r="B406" s="39"/>
      <c r="C406" s="218" t="s">
        <v>609</v>
      </c>
      <c r="D406" s="218" t="s">
        <v>154</v>
      </c>
      <c r="E406" s="219" t="s">
        <v>610</v>
      </c>
      <c r="F406" s="220" t="s">
        <v>611</v>
      </c>
      <c r="G406" s="221" t="s">
        <v>167</v>
      </c>
      <c r="H406" s="222">
        <v>15.84</v>
      </c>
      <c r="I406" s="223"/>
      <c r="J406" s="224">
        <f>ROUND(I406*H406,2)</f>
        <v>0</v>
      </c>
      <c r="K406" s="220" t="s">
        <v>158</v>
      </c>
      <c r="L406" s="44"/>
      <c r="M406" s="225" t="s">
        <v>1</v>
      </c>
      <c r="N406" s="226" t="s">
        <v>41</v>
      </c>
      <c r="O406" s="91"/>
      <c r="P406" s="227">
        <f>O406*H406</f>
        <v>0</v>
      </c>
      <c r="Q406" s="227">
        <v>0.05026</v>
      </c>
      <c r="R406" s="227">
        <f>Q406*H406</f>
        <v>0.7961184</v>
      </c>
      <c r="S406" s="227">
        <v>0</v>
      </c>
      <c r="T406" s="228">
        <f>S406*H406</f>
        <v>0</v>
      </c>
      <c r="U406" s="38"/>
      <c r="V406" s="38"/>
      <c r="W406" s="38"/>
      <c r="X406" s="38"/>
      <c r="Y406" s="38"/>
      <c r="Z406" s="38"/>
      <c r="AA406" s="38"/>
      <c r="AB406" s="38"/>
      <c r="AC406" s="38"/>
      <c r="AD406" s="38"/>
      <c r="AE406" s="38"/>
      <c r="AR406" s="229" t="s">
        <v>279</v>
      </c>
      <c r="AT406" s="229" t="s">
        <v>154</v>
      </c>
      <c r="AU406" s="229" t="s">
        <v>86</v>
      </c>
      <c r="AY406" s="17" t="s">
        <v>152</v>
      </c>
      <c r="BE406" s="230">
        <f>IF(N406="základní",J406,0)</f>
        <v>0</v>
      </c>
      <c r="BF406" s="230">
        <f>IF(N406="snížená",J406,0)</f>
        <v>0</v>
      </c>
      <c r="BG406" s="230">
        <f>IF(N406="zákl. přenesená",J406,0)</f>
        <v>0</v>
      </c>
      <c r="BH406" s="230">
        <f>IF(N406="sníž. přenesená",J406,0)</f>
        <v>0</v>
      </c>
      <c r="BI406" s="230">
        <f>IF(N406="nulová",J406,0)</f>
        <v>0</v>
      </c>
      <c r="BJ406" s="17" t="s">
        <v>84</v>
      </c>
      <c r="BK406" s="230">
        <f>ROUND(I406*H406,2)</f>
        <v>0</v>
      </c>
      <c r="BL406" s="17" t="s">
        <v>279</v>
      </c>
      <c r="BM406" s="229" t="s">
        <v>612</v>
      </c>
    </row>
    <row r="407" spans="1:47" s="2" customFormat="1" ht="12">
      <c r="A407" s="38"/>
      <c r="B407" s="39"/>
      <c r="C407" s="40"/>
      <c r="D407" s="231" t="s">
        <v>161</v>
      </c>
      <c r="E407" s="40"/>
      <c r="F407" s="232" t="s">
        <v>613</v>
      </c>
      <c r="G407" s="40"/>
      <c r="H407" s="40"/>
      <c r="I407" s="233"/>
      <c r="J407" s="40"/>
      <c r="K407" s="40"/>
      <c r="L407" s="44"/>
      <c r="M407" s="234"/>
      <c r="N407" s="235"/>
      <c r="O407" s="91"/>
      <c r="P407" s="91"/>
      <c r="Q407" s="91"/>
      <c r="R407" s="91"/>
      <c r="S407" s="91"/>
      <c r="T407" s="92"/>
      <c r="U407" s="38"/>
      <c r="V407" s="38"/>
      <c r="W407" s="38"/>
      <c r="X407" s="38"/>
      <c r="Y407" s="38"/>
      <c r="Z407" s="38"/>
      <c r="AA407" s="38"/>
      <c r="AB407" s="38"/>
      <c r="AC407" s="38"/>
      <c r="AD407" s="38"/>
      <c r="AE407" s="38"/>
      <c r="AT407" s="17" t="s">
        <v>161</v>
      </c>
      <c r="AU407" s="17" t="s">
        <v>86</v>
      </c>
    </row>
    <row r="408" spans="1:51" s="13" customFormat="1" ht="12">
      <c r="A408" s="13"/>
      <c r="B408" s="236"/>
      <c r="C408" s="237"/>
      <c r="D408" s="231" t="s">
        <v>163</v>
      </c>
      <c r="E408" s="238" t="s">
        <v>1</v>
      </c>
      <c r="F408" s="239" t="s">
        <v>614</v>
      </c>
      <c r="G408" s="237"/>
      <c r="H408" s="240">
        <v>15.84</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163</v>
      </c>
      <c r="AU408" s="246" t="s">
        <v>86</v>
      </c>
      <c r="AV408" s="13" t="s">
        <v>86</v>
      </c>
      <c r="AW408" s="13" t="s">
        <v>32</v>
      </c>
      <c r="AX408" s="13" t="s">
        <v>84</v>
      </c>
      <c r="AY408" s="246" t="s">
        <v>152</v>
      </c>
    </row>
    <row r="409" spans="1:65" s="2" customFormat="1" ht="33" customHeight="1">
      <c r="A409" s="38"/>
      <c r="B409" s="39"/>
      <c r="C409" s="218" t="s">
        <v>615</v>
      </c>
      <c r="D409" s="218" t="s">
        <v>154</v>
      </c>
      <c r="E409" s="219" t="s">
        <v>616</v>
      </c>
      <c r="F409" s="220" t="s">
        <v>617</v>
      </c>
      <c r="G409" s="221" t="s">
        <v>167</v>
      </c>
      <c r="H409" s="222">
        <v>1.898</v>
      </c>
      <c r="I409" s="223"/>
      <c r="J409" s="224">
        <f>ROUND(I409*H409,2)</f>
        <v>0</v>
      </c>
      <c r="K409" s="220" t="s">
        <v>158</v>
      </c>
      <c r="L409" s="44"/>
      <c r="M409" s="225" t="s">
        <v>1</v>
      </c>
      <c r="N409" s="226" t="s">
        <v>41</v>
      </c>
      <c r="O409" s="91"/>
      <c r="P409" s="227">
        <f>O409*H409</f>
        <v>0</v>
      </c>
      <c r="Q409" s="227">
        <v>0.01288</v>
      </c>
      <c r="R409" s="227">
        <f>Q409*H409</f>
        <v>0.02444624</v>
      </c>
      <c r="S409" s="227">
        <v>0</v>
      </c>
      <c r="T409" s="228">
        <f>S409*H409</f>
        <v>0</v>
      </c>
      <c r="U409" s="38"/>
      <c r="V409" s="38"/>
      <c r="W409" s="38"/>
      <c r="X409" s="38"/>
      <c r="Y409" s="38"/>
      <c r="Z409" s="38"/>
      <c r="AA409" s="38"/>
      <c r="AB409" s="38"/>
      <c r="AC409" s="38"/>
      <c r="AD409" s="38"/>
      <c r="AE409" s="38"/>
      <c r="AR409" s="229" t="s">
        <v>279</v>
      </c>
      <c r="AT409" s="229" t="s">
        <v>154</v>
      </c>
      <c r="AU409" s="229" t="s">
        <v>86</v>
      </c>
      <c r="AY409" s="17" t="s">
        <v>152</v>
      </c>
      <c r="BE409" s="230">
        <f>IF(N409="základní",J409,0)</f>
        <v>0</v>
      </c>
      <c r="BF409" s="230">
        <f>IF(N409="snížená",J409,0)</f>
        <v>0</v>
      </c>
      <c r="BG409" s="230">
        <f>IF(N409="zákl. přenesená",J409,0)</f>
        <v>0</v>
      </c>
      <c r="BH409" s="230">
        <f>IF(N409="sníž. přenesená",J409,0)</f>
        <v>0</v>
      </c>
      <c r="BI409" s="230">
        <f>IF(N409="nulová",J409,0)</f>
        <v>0</v>
      </c>
      <c r="BJ409" s="17" t="s">
        <v>84</v>
      </c>
      <c r="BK409" s="230">
        <f>ROUND(I409*H409,2)</f>
        <v>0</v>
      </c>
      <c r="BL409" s="17" t="s">
        <v>279</v>
      </c>
      <c r="BM409" s="229" t="s">
        <v>618</v>
      </c>
    </row>
    <row r="410" spans="1:47" s="2" customFormat="1" ht="12">
      <c r="A410" s="38"/>
      <c r="B410" s="39"/>
      <c r="C410" s="40"/>
      <c r="D410" s="231" t="s">
        <v>161</v>
      </c>
      <c r="E410" s="40"/>
      <c r="F410" s="232" t="s">
        <v>619</v>
      </c>
      <c r="G410" s="40"/>
      <c r="H410" s="40"/>
      <c r="I410" s="233"/>
      <c r="J410" s="40"/>
      <c r="K410" s="40"/>
      <c r="L410" s="44"/>
      <c r="M410" s="234"/>
      <c r="N410" s="235"/>
      <c r="O410" s="91"/>
      <c r="P410" s="91"/>
      <c r="Q410" s="91"/>
      <c r="R410" s="91"/>
      <c r="S410" s="91"/>
      <c r="T410" s="92"/>
      <c r="U410" s="38"/>
      <c r="V410" s="38"/>
      <c r="W410" s="38"/>
      <c r="X410" s="38"/>
      <c r="Y410" s="38"/>
      <c r="Z410" s="38"/>
      <c r="AA410" s="38"/>
      <c r="AB410" s="38"/>
      <c r="AC410" s="38"/>
      <c r="AD410" s="38"/>
      <c r="AE410" s="38"/>
      <c r="AT410" s="17" t="s">
        <v>161</v>
      </c>
      <c r="AU410" s="17" t="s">
        <v>86</v>
      </c>
    </row>
    <row r="411" spans="1:51" s="13" customFormat="1" ht="12">
      <c r="A411" s="13"/>
      <c r="B411" s="236"/>
      <c r="C411" s="237"/>
      <c r="D411" s="231" t="s">
        <v>163</v>
      </c>
      <c r="E411" s="238" t="s">
        <v>1</v>
      </c>
      <c r="F411" s="239" t="s">
        <v>620</v>
      </c>
      <c r="G411" s="237"/>
      <c r="H411" s="240">
        <v>1.898</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163</v>
      </c>
      <c r="AU411" s="246" t="s">
        <v>86</v>
      </c>
      <c r="AV411" s="13" t="s">
        <v>86</v>
      </c>
      <c r="AW411" s="13" t="s">
        <v>32</v>
      </c>
      <c r="AX411" s="13" t="s">
        <v>84</v>
      </c>
      <c r="AY411" s="246" t="s">
        <v>152</v>
      </c>
    </row>
    <row r="412" spans="1:65" s="2" customFormat="1" ht="24.15" customHeight="1">
      <c r="A412" s="38"/>
      <c r="B412" s="39"/>
      <c r="C412" s="218" t="s">
        <v>621</v>
      </c>
      <c r="D412" s="218" t="s">
        <v>154</v>
      </c>
      <c r="E412" s="219" t="s">
        <v>622</v>
      </c>
      <c r="F412" s="220" t="s">
        <v>623</v>
      </c>
      <c r="G412" s="221" t="s">
        <v>167</v>
      </c>
      <c r="H412" s="222">
        <v>88.35</v>
      </c>
      <c r="I412" s="223"/>
      <c r="J412" s="224">
        <f>ROUND(I412*H412,2)</f>
        <v>0</v>
      </c>
      <c r="K412" s="220" t="s">
        <v>158</v>
      </c>
      <c r="L412" s="44"/>
      <c r="M412" s="225" t="s">
        <v>1</v>
      </c>
      <c r="N412" s="226" t="s">
        <v>41</v>
      </c>
      <c r="O412" s="91"/>
      <c r="P412" s="227">
        <f>O412*H412</f>
        <v>0</v>
      </c>
      <c r="Q412" s="227">
        <v>0.0122</v>
      </c>
      <c r="R412" s="227">
        <f>Q412*H412</f>
        <v>1.07787</v>
      </c>
      <c r="S412" s="227">
        <v>0</v>
      </c>
      <c r="T412" s="228">
        <f>S412*H412</f>
        <v>0</v>
      </c>
      <c r="U412" s="38"/>
      <c r="V412" s="38"/>
      <c r="W412" s="38"/>
      <c r="X412" s="38"/>
      <c r="Y412" s="38"/>
      <c r="Z412" s="38"/>
      <c r="AA412" s="38"/>
      <c r="AB412" s="38"/>
      <c r="AC412" s="38"/>
      <c r="AD412" s="38"/>
      <c r="AE412" s="38"/>
      <c r="AR412" s="229" t="s">
        <v>279</v>
      </c>
      <c r="AT412" s="229" t="s">
        <v>154</v>
      </c>
      <c r="AU412" s="229" t="s">
        <v>86</v>
      </c>
      <c r="AY412" s="17" t="s">
        <v>152</v>
      </c>
      <c r="BE412" s="230">
        <f>IF(N412="základní",J412,0)</f>
        <v>0</v>
      </c>
      <c r="BF412" s="230">
        <f>IF(N412="snížená",J412,0)</f>
        <v>0</v>
      </c>
      <c r="BG412" s="230">
        <f>IF(N412="zákl. přenesená",J412,0)</f>
        <v>0</v>
      </c>
      <c r="BH412" s="230">
        <f>IF(N412="sníž. přenesená",J412,0)</f>
        <v>0</v>
      </c>
      <c r="BI412" s="230">
        <f>IF(N412="nulová",J412,0)</f>
        <v>0</v>
      </c>
      <c r="BJ412" s="17" t="s">
        <v>84</v>
      </c>
      <c r="BK412" s="230">
        <f>ROUND(I412*H412,2)</f>
        <v>0</v>
      </c>
      <c r="BL412" s="17" t="s">
        <v>279</v>
      </c>
      <c r="BM412" s="229" t="s">
        <v>624</v>
      </c>
    </row>
    <row r="413" spans="1:47" s="2" customFormat="1" ht="12">
      <c r="A413" s="38"/>
      <c r="B413" s="39"/>
      <c r="C413" s="40"/>
      <c r="D413" s="231" t="s">
        <v>161</v>
      </c>
      <c r="E413" s="40"/>
      <c r="F413" s="232" t="s">
        <v>625</v>
      </c>
      <c r="G413" s="40"/>
      <c r="H413" s="40"/>
      <c r="I413" s="233"/>
      <c r="J413" s="40"/>
      <c r="K413" s="40"/>
      <c r="L413" s="44"/>
      <c r="M413" s="234"/>
      <c r="N413" s="235"/>
      <c r="O413" s="91"/>
      <c r="P413" s="91"/>
      <c r="Q413" s="91"/>
      <c r="R413" s="91"/>
      <c r="S413" s="91"/>
      <c r="T413" s="92"/>
      <c r="U413" s="38"/>
      <c r="V413" s="38"/>
      <c r="W413" s="38"/>
      <c r="X413" s="38"/>
      <c r="Y413" s="38"/>
      <c r="Z413" s="38"/>
      <c r="AA413" s="38"/>
      <c r="AB413" s="38"/>
      <c r="AC413" s="38"/>
      <c r="AD413" s="38"/>
      <c r="AE413" s="38"/>
      <c r="AT413" s="17" t="s">
        <v>161</v>
      </c>
      <c r="AU413" s="17" t="s">
        <v>86</v>
      </c>
    </row>
    <row r="414" spans="1:51" s="13" customFormat="1" ht="12">
      <c r="A414" s="13"/>
      <c r="B414" s="236"/>
      <c r="C414" s="237"/>
      <c r="D414" s="231" t="s">
        <v>163</v>
      </c>
      <c r="E414" s="238" t="s">
        <v>1</v>
      </c>
      <c r="F414" s="239" t="s">
        <v>626</v>
      </c>
      <c r="G414" s="237"/>
      <c r="H414" s="240">
        <v>64.54</v>
      </c>
      <c r="I414" s="241"/>
      <c r="J414" s="237"/>
      <c r="K414" s="237"/>
      <c r="L414" s="242"/>
      <c r="M414" s="243"/>
      <c r="N414" s="244"/>
      <c r="O414" s="244"/>
      <c r="P414" s="244"/>
      <c r="Q414" s="244"/>
      <c r="R414" s="244"/>
      <c r="S414" s="244"/>
      <c r="T414" s="245"/>
      <c r="U414" s="13"/>
      <c r="V414" s="13"/>
      <c r="W414" s="13"/>
      <c r="X414" s="13"/>
      <c r="Y414" s="13"/>
      <c r="Z414" s="13"/>
      <c r="AA414" s="13"/>
      <c r="AB414" s="13"/>
      <c r="AC414" s="13"/>
      <c r="AD414" s="13"/>
      <c r="AE414" s="13"/>
      <c r="AT414" s="246" t="s">
        <v>163</v>
      </c>
      <c r="AU414" s="246" t="s">
        <v>86</v>
      </c>
      <c r="AV414" s="13" t="s">
        <v>86</v>
      </c>
      <c r="AW414" s="13" t="s">
        <v>32</v>
      </c>
      <c r="AX414" s="13" t="s">
        <v>76</v>
      </c>
      <c r="AY414" s="246" t="s">
        <v>152</v>
      </c>
    </row>
    <row r="415" spans="1:51" s="13" customFormat="1" ht="12">
      <c r="A415" s="13"/>
      <c r="B415" s="236"/>
      <c r="C415" s="237"/>
      <c r="D415" s="231" t="s">
        <v>163</v>
      </c>
      <c r="E415" s="238" t="s">
        <v>1</v>
      </c>
      <c r="F415" s="239" t="s">
        <v>627</v>
      </c>
      <c r="G415" s="237"/>
      <c r="H415" s="240">
        <v>23.81</v>
      </c>
      <c r="I415" s="241"/>
      <c r="J415" s="237"/>
      <c r="K415" s="237"/>
      <c r="L415" s="242"/>
      <c r="M415" s="243"/>
      <c r="N415" s="244"/>
      <c r="O415" s="244"/>
      <c r="P415" s="244"/>
      <c r="Q415" s="244"/>
      <c r="R415" s="244"/>
      <c r="S415" s="244"/>
      <c r="T415" s="245"/>
      <c r="U415" s="13"/>
      <c r="V415" s="13"/>
      <c r="W415" s="13"/>
      <c r="X415" s="13"/>
      <c r="Y415" s="13"/>
      <c r="Z415" s="13"/>
      <c r="AA415" s="13"/>
      <c r="AB415" s="13"/>
      <c r="AC415" s="13"/>
      <c r="AD415" s="13"/>
      <c r="AE415" s="13"/>
      <c r="AT415" s="246" t="s">
        <v>163</v>
      </c>
      <c r="AU415" s="246" t="s">
        <v>86</v>
      </c>
      <c r="AV415" s="13" t="s">
        <v>86</v>
      </c>
      <c r="AW415" s="13" t="s">
        <v>32</v>
      </c>
      <c r="AX415" s="13" t="s">
        <v>76</v>
      </c>
      <c r="AY415" s="246" t="s">
        <v>152</v>
      </c>
    </row>
    <row r="416" spans="1:51" s="14" customFormat="1" ht="12">
      <c r="A416" s="14"/>
      <c r="B416" s="247"/>
      <c r="C416" s="248"/>
      <c r="D416" s="231" t="s">
        <v>163</v>
      </c>
      <c r="E416" s="249" t="s">
        <v>1</v>
      </c>
      <c r="F416" s="250" t="s">
        <v>196</v>
      </c>
      <c r="G416" s="248"/>
      <c r="H416" s="251">
        <v>88.35000000000001</v>
      </c>
      <c r="I416" s="252"/>
      <c r="J416" s="248"/>
      <c r="K416" s="248"/>
      <c r="L416" s="253"/>
      <c r="M416" s="254"/>
      <c r="N416" s="255"/>
      <c r="O416" s="255"/>
      <c r="P416" s="255"/>
      <c r="Q416" s="255"/>
      <c r="R416" s="255"/>
      <c r="S416" s="255"/>
      <c r="T416" s="256"/>
      <c r="U416" s="14"/>
      <c r="V416" s="14"/>
      <c r="W416" s="14"/>
      <c r="X416" s="14"/>
      <c r="Y416" s="14"/>
      <c r="Z416" s="14"/>
      <c r="AA416" s="14"/>
      <c r="AB416" s="14"/>
      <c r="AC416" s="14"/>
      <c r="AD416" s="14"/>
      <c r="AE416" s="14"/>
      <c r="AT416" s="257" t="s">
        <v>163</v>
      </c>
      <c r="AU416" s="257" t="s">
        <v>86</v>
      </c>
      <c r="AV416" s="14" t="s">
        <v>159</v>
      </c>
      <c r="AW416" s="14" t="s">
        <v>32</v>
      </c>
      <c r="AX416" s="14" t="s">
        <v>84</v>
      </c>
      <c r="AY416" s="257" t="s">
        <v>152</v>
      </c>
    </row>
    <row r="417" spans="1:65" s="2" customFormat="1" ht="24.15" customHeight="1">
      <c r="A417" s="38"/>
      <c r="B417" s="39"/>
      <c r="C417" s="218" t="s">
        <v>628</v>
      </c>
      <c r="D417" s="218" t="s">
        <v>154</v>
      </c>
      <c r="E417" s="219" t="s">
        <v>629</v>
      </c>
      <c r="F417" s="220" t="s">
        <v>630</v>
      </c>
      <c r="G417" s="221" t="s">
        <v>167</v>
      </c>
      <c r="H417" s="222">
        <v>27.91</v>
      </c>
      <c r="I417" s="223"/>
      <c r="J417" s="224">
        <f>ROUND(I417*H417,2)</f>
        <v>0</v>
      </c>
      <c r="K417" s="220" t="s">
        <v>158</v>
      </c>
      <c r="L417" s="44"/>
      <c r="M417" s="225" t="s">
        <v>1</v>
      </c>
      <c r="N417" s="226" t="s">
        <v>41</v>
      </c>
      <c r="O417" s="91"/>
      <c r="P417" s="227">
        <f>O417*H417</f>
        <v>0</v>
      </c>
      <c r="Q417" s="227">
        <v>0.01259</v>
      </c>
      <c r="R417" s="227">
        <f>Q417*H417</f>
        <v>0.3513869</v>
      </c>
      <c r="S417" s="227">
        <v>0</v>
      </c>
      <c r="T417" s="228">
        <f>S417*H417</f>
        <v>0</v>
      </c>
      <c r="U417" s="38"/>
      <c r="V417" s="38"/>
      <c r="W417" s="38"/>
      <c r="X417" s="38"/>
      <c r="Y417" s="38"/>
      <c r="Z417" s="38"/>
      <c r="AA417" s="38"/>
      <c r="AB417" s="38"/>
      <c r="AC417" s="38"/>
      <c r="AD417" s="38"/>
      <c r="AE417" s="38"/>
      <c r="AR417" s="229" t="s">
        <v>279</v>
      </c>
      <c r="AT417" s="229" t="s">
        <v>154</v>
      </c>
      <c r="AU417" s="229" t="s">
        <v>86</v>
      </c>
      <c r="AY417" s="17" t="s">
        <v>152</v>
      </c>
      <c r="BE417" s="230">
        <f>IF(N417="základní",J417,0)</f>
        <v>0</v>
      </c>
      <c r="BF417" s="230">
        <f>IF(N417="snížená",J417,0)</f>
        <v>0</v>
      </c>
      <c r="BG417" s="230">
        <f>IF(N417="zákl. přenesená",J417,0)</f>
        <v>0</v>
      </c>
      <c r="BH417" s="230">
        <f>IF(N417="sníž. přenesená",J417,0)</f>
        <v>0</v>
      </c>
      <c r="BI417" s="230">
        <f>IF(N417="nulová",J417,0)</f>
        <v>0</v>
      </c>
      <c r="BJ417" s="17" t="s">
        <v>84</v>
      </c>
      <c r="BK417" s="230">
        <f>ROUND(I417*H417,2)</f>
        <v>0</v>
      </c>
      <c r="BL417" s="17" t="s">
        <v>279</v>
      </c>
      <c r="BM417" s="229" t="s">
        <v>631</v>
      </c>
    </row>
    <row r="418" spans="1:47" s="2" customFormat="1" ht="12">
      <c r="A418" s="38"/>
      <c r="B418" s="39"/>
      <c r="C418" s="40"/>
      <c r="D418" s="231" t="s">
        <v>161</v>
      </c>
      <c r="E418" s="40"/>
      <c r="F418" s="232" t="s">
        <v>632</v>
      </c>
      <c r="G418" s="40"/>
      <c r="H418" s="40"/>
      <c r="I418" s="233"/>
      <c r="J418" s="40"/>
      <c r="K418" s="40"/>
      <c r="L418" s="44"/>
      <c r="M418" s="234"/>
      <c r="N418" s="235"/>
      <c r="O418" s="91"/>
      <c r="P418" s="91"/>
      <c r="Q418" s="91"/>
      <c r="R418" s="91"/>
      <c r="S418" s="91"/>
      <c r="T418" s="92"/>
      <c r="U418" s="38"/>
      <c r="V418" s="38"/>
      <c r="W418" s="38"/>
      <c r="X418" s="38"/>
      <c r="Y418" s="38"/>
      <c r="Z418" s="38"/>
      <c r="AA418" s="38"/>
      <c r="AB418" s="38"/>
      <c r="AC418" s="38"/>
      <c r="AD418" s="38"/>
      <c r="AE418" s="38"/>
      <c r="AT418" s="17" t="s">
        <v>161</v>
      </c>
      <c r="AU418" s="17" t="s">
        <v>86</v>
      </c>
    </row>
    <row r="419" spans="1:65" s="2" customFormat="1" ht="16.5" customHeight="1">
      <c r="A419" s="38"/>
      <c r="B419" s="39"/>
      <c r="C419" s="218" t="s">
        <v>633</v>
      </c>
      <c r="D419" s="218" t="s">
        <v>154</v>
      </c>
      <c r="E419" s="219" t="s">
        <v>634</v>
      </c>
      <c r="F419" s="220" t="s">
        <v>635</v>
      </c>
      <c r="G419" s="221" t="s">
        <v>288</v>
      </c>
      <c r="H419" s="222">
        <v>2</v>
      </c>
      <c r="I419" s="223"/>
      <c r="J419" s="224">
        <f>ROUND(I419*H419,2)</f>
        <v>0</v>
      </c>
      <c r="K419" s="220" t="s">
        <v>158</v>
      </c>
      <c r="L419" s="44"/>
      <c r="M419" s="225" t="s">
        <v>1</v>
      </c>
      <c r="N419" s="226" t="s">
        <v>41</v>
      </c>
      <c r="O419" s="91"/>
      <c r="P419" s="227">
        <f>O419*H419</f>
        <v>0</v>
      </c>
      <c r="Q419" s="227">
        <v>0.00022</v>
      </c>
      <c r="R419" s="227">
        <f>Q419*H419</f>
        <v>0.00044</v>
      </c>
      <c r="S419" s="227">
        <v>0</v>
      </c>
      <c r="T419" s="228">
        <f>S419*H419</f>
        <v>0</v>
      </c>
      <c r="U419" s="38"/>
      <c r="V419" s="38"/>
      <c r="W419" s="38"/>
      <c r="X419" s="38"/>
      <c r="Y419" s="38"/>
      <c r="Z419" s="38"/>
      <c r="AA419" s="38"/>
      <c r="AB419" s="38"/>
      <c r="AC419" s="38"/>
      <c r="AD419" s="38"/>
      <c r="AE419" s="38"/>
      <c r="AR419" s="229" t="s">
        <v>279</v>
      </c>
      <c r="AT419" s="229" t="s">
        <v>154</v>
      </c>
      <c r="AU419" s="229" t="s">
        <v>86</v>
      </c>
      <c r="AY419" s="17" t="s">
        <v>152</v>
      </c>
      <c r="BE419" s="230">
        <f>IF(N419="základní",J419,0)</f>
        <v>0</v>
      </c>
      <c r="BF419" s="230">
        <f>IF(N419="snížená",J419,0)</f>
        <v>0</v>
      </c>
      <c r="BG419" s="230">
        <f>IF(N419="zákl. přenesená",J419,0)</f>
        <v>0</v>
      </c>
      <c r="BH419" s="230">
        <f>IF(N419="sníž. přenesená",J419,0)</f>
        <v>0</v>
      </c>
      <c r="BI419" s="230">
        <f>IF(N419="nulová",J419,0)</f>
        <v>0</v>
      </c>
      <c r="BJ419" s="17" t="s">
        <v>84</v>
      </c>
      <c r="BK419" s="230">
        <f>ROUND(I419*H419,2)</f>
        <v>0</v>
      </c>
      <c r="BL419" s="17" t="s">
        <v>279</v>
      </c>
      <c r="BM419" s="229" t="s">
        <v>636</v>
      </c>
    </row>
    <row r="420" spans="1:47" s="2" customFormat="1" ht="12">
      <c r="A420" s="38"/>
      <c r="B420" s="39"/>
      <c r="C420" s="40"/>
      <c r="D420" s="231" t="s">
        <v>161</v>
      </c>
      <c r="E420" s="40"/>
      <c r="F420" s="232" t="s">
        <v>637</v>
      </c>
      <c r="G420" s="40"/>
      <c r="H420" s="40"/>
      <c r="I420" s="233"/>
      <c r="J420" s="40"/>
      <c r="K420" s="40"/>
      <c r="L420" s="44"/>
      <c r="M420" s="234"/>
      <c r="N420" s="235"/>
      <c r="O420" s="91"/>
      <c r="P420" s="91"/>
      <c r="Q420" s="91"/>
      <c r="R420" s="91"/>
      <c r="S420" s="91"/>
      <c r="T420" s="92"/>
      <c r="U420" s="38"/>
      <c r="V420" s="38"/>
      <c r="W420" s="38"/>
      <c r="X420" s="38"/>
      <c r="Y420" s="38"/>
      <c r="Z420" s="38"/>
      <c r="AA420" s="38"/>
      <c r="AB420" s="38"/>
      <c r="AC420" s="38"/>
      <c r="AD420" s="38"/>
      <c r="AE420" s="38"/>
      <c r="AT420" s="17" t="s">
        <v>161</v>
      </c>
      <c r="AU420" s="17" t="s">
        <v>86</v>
      </c>
    </row>
    <row r="421" spans="1:51" s="13" customFormat="1" ht="12">
      <c r="A421" s="13"/>
      <c r="B421" s="236"/>
      <c r="C421" s="237"/>
      <c r="D421" s="231" t="s">
        <v>163</v>
      </c>
      <c r="E421" s="238" t="s">
        <v>1</v>
      </c>
      <c r="F421" s="239" t="s">
        <v>638</v>
      </c>
      <c r="G421" s="237"/>
      <c r="H421" s="240">
        <v>2</v>
      </c>
      <c r="I421" s="241"/>
      <c r="J421" s="237"/>
      <c r="K421" s="237"/>
      <c r="L421" s="242"/>
      <c r="M421" s="243"/>
      <c r="N421" s="244"/>
      <c r="O421" s="244"/>
      <c r="P421" s="244"/>
      <c r="Q421" s="244"/>
      <c r="R421" s="244"/>
      <c r="S421" s="244"/>
      <c r="T421" s="245"/>
      <c r="U421" s="13"/>
      <c r="V421" s="13"/>
      <c r="W421" s="13"/>
      <c r="X421" s="13"/>
      <c r="Y421" s="13"/>
      <c r="Z421" s="13"/>
      <c r="AA421" s="13"/>
      <c r="AB421" s="13"/>
      <c r="AC421" s="13"/>
      <c r="AD421" s="13"/>
      <c r="AE421" s="13"/>
      <c r="AT421" s="246" t="s">
        <v>163</v>
      </c>
      <c r="AU421" s="246" t="s">
        <v>86</v>
      </c>
      <c r="AV421" s="13" t="s">
        <v>86</v>
      </c>
      <c r="AW421" s="13" t="s">
        <v>32</v>
      </c>
      <c r="AX421" s="13" t="s">
        <v>84</v>
      </c>
      <c r="AY421" s="246" t="s">
        <v>152</v>
      </c>
    </row>
    <row r="422" spans="1:65" s="2" customFormat="1" ht="33" customHeight="1">
      <c r="A422" s="38"/>
      <c r="B422" s="39"/>
      <c r="C422" s="270" t="s">
        <v>639</v>
      </c>
      <c r="D422" s="270" t="s">
        <v>324</v>
      </c>
      <c r="E422" s="271" t="s">
        <v>640</v>
      </c>
      <c r="F422" s="272" t="s">
        <v>641</v>
      </c>
      <c r="G422" s="273" t="s">
        <v>288</v>
      </c>
      <c r="H422" s="274">
        <v>2</v>
      </c>
      <c r="I422" s="275"/>
      <c r="J422" s="276">
        <f>ROUND(I422*H422,2)</f>
        <v>0</v>
      </c>
      <c r="K422" s="272" t="s">
        <v>158</v>
      </c>
      <c r="L422" s="277"/>
      <c r="M422" s="278" t="s">
        <v>1</v>
      </c>
      <c r="N422" s="279" t="s">
        <v>41</v>
      </c>
      <c r="O422" s="91"/>
      <c r="P422" s="227">
        <f>O422*H422</f>
        <v>0</v>
      </c>
      <c r="Q422" s="227">
        <v>0.01272</v>
      </c>
      <c r="R422" s="227">
        <f>Q422*H422</f>
        <v>0.02544</v>
      </c>
      <c r="S422" s="227">
        <v>0</v>
      </c>
      <c r="T422" s="228">
        <f>S422*H422</f>
        <v>0</v>
      </c>
      <c r="U422" s="38"/>
      <c r="V422" s="38"/>
      <c r="W422" s="38"/>
      <c r="X422" s="38"/>
      <c r="Y422" s="38"/>
      <c r="Z422" s="38"/>
      <c r="AA422" s="38"/>
      <c r="AB422" s="38"/>
      <c r="AC422" s="38"/>
      <c r="AD422" s="38"/>
      <c r="AE422" s="38"/>
      <c r="AR422" s="229" t="s">
        <v>365</v>
      </c>
      <c r="AT422" s="229" t="s">
        <v>324</v>
      </c>
      <c r="AU422" s="229" t="s">
        <v>86</v>
      </c>
      <c r="AY422" s="17" t="s">
        <v>152</v>
      </c>
      <c r="BE422" s="230">
        <f>IF(N422="základní",J422,0)</f>
        <v>0</v>
      </c>
      <c r="BF422" s="230">
        <f>IF(N422="snížená",J422,0)</f>
        <v>0</v>
      </c>
      <c r="BG422" s="230">
        <f>IF(N422="zákl. přenesená",J422,0)</f>
        <v>0</v>
      </c>
      <c r="BH422" s="230">
        <f>IF(N422="sníž. přenesená",J422,0)</f>
        <v>0</v>
      </c>
      <c r="BI422" s="230">
        <f>IF(N422="nulová",J422,0)</f>
        <v>0</v>
      </c>
      <c r="BJ422" s="17" t="s">
        <v>84</v>
      </c>
      <c r="BK422" s="230">
        <f>ROUND(I422*H422,2)</f>
        <v>0</v>
      </c>
      <c r="BL422" s="17" t="s">
        <v>279</v>
      </c>
      <c r="BM422" s="229" t="s">
        <v>642</v>
      </c>
    </row>
    <row r="423" spans="1:47" s="2" customFormat="1" ht="12">
      <c r="A423" s="38"/>
      <c r="B423" s="39"/>
      <c r="C423" s="40"/>
      <c r="D423" s="231" t="s">
        <v>161</v>
      </c>
      <c r="E423" s="40"/>
      <c r="F423" s="232" t="s">
        <v>641</v>
      </c>
      <c r="G423" s="40"/>
      <c r="H423" s="40"/>
      <c r="I423" s="233"/>
      <c r="J423" s="40"/>
      <c r="K423" s="40"/>
      <c r="L423" s="44"/>
      <c r="M423" s="234"/>
      <c r="N423" s="235"/>
      <c r="O423" s="91"/>
      <c r="P423" s="91"/>
      <c r="Q423" s="91"/>
      <c r="R423" s="91"/>
      <c r="S423" s="91"/>
      <c r="T423" s="92"/>
      <c r="U423" s="38"/>
      <c r="V423" s="38"/>
      <c r="W423" s="38"/>
      <c r="X423" s="38"/>
      <c r="Y423" s="38"/>
      <c r="Z423" s="38"/>
      <c r="AA423" s="38"/>
      <c r="AB423" s="38"/>
      <c r="AC423" s="38"/>
      <c r="AD423" s="38"/>
      <c r="AE423" s="38"/>
      <c r="AT423" s="17" t="s">
        <v>161</v>
      </c>
      <c r="AU423" s="17" t="s">
        <v>86</v>
      </c>
    </row>
    <row r="424" spans="1:65" s="2" customFormat="1" ht="21.75" customHeight="1">
      <c r="A424" s="38"/>
      <c r="B424" s="39"/>
      <c r="C424" s="218" t="s">
        <v>643</v>
      </c>
      <c r="D424" s="218" t="s">
        <v>154</v>
      </c>
      <c r="E424" s="219" t="s">
        <v>644</v>
      </c>
      <c r="F424" s="220" t="s">
        <v>645</v>
      </c>
      <c r="G424" s="221" t="s">
        <v>423</v>
      </c>
      <c r="H424" s="222">
        <v>12.08</v>
      </c>
      <c r="I424" s="223"/>
      <c r="J424" s="224">
        <f>ROUND(I424*H424,2)</f>
        <v>0</v>
      </c>
      <c r="K424" s="220" t="s">
        <v>158</v>
      </c>
      <c r="L424" s="44"/>
      <c r="M424" s="225" t="s">
        <v>1</v>
      </c>
      <c r="N424" s="226" t="s">
        <v>41</v>
      </c>
      <c r="O424" s="91"/>
      <c r="P424" s="227">
        <f>O424*H424</f>
        <v>0</v>
      </c>
      <c r="Q424" s="227">
        <v>0.00278</v>
      </c>
      <c r="R424" s="227">
        <f>Q424*H424</f>
        <v>0.0335824</v>
      </c>
      <c r="S424" s="227">
        <v>0</v>
      </c>
      <c r="T424" s="228">
        <f>S424*H424</f>
        <v>0</v>
      </c>
      <c r="U424" s="38"/>
      <c r="V424" s="38"/>
      <c r="W424" s="38"/>
      <c r="X424" s="38"/>
      <c r="Y424" s="38"/>
      <c r="Z424" s="38"/>
      <c r="AA424" s="38"/>
      <c r="AB424" s="38"/>
      <c r="AC424" s="38"/>
      <c r="AD424" s="38"/>
      <c r="AE424" s="38"/>
      <c r="AR424" s="229" t="s">
        <v>279</v>
      </c>
      <c r="AT424" s="229" t="s">
        <v>154</v>
      </c>
      <c r="AU424" s="229" t="s">
        <v>86</v>
      </c>
      <c r="AY424" s="17" t="s">
        <v>152</v>
      </c>
      <c r="BE424" s="230">
        <f>IF(N424="základní",J424,0)</f>
        <v>0</v>
      </c>
      <c r="BF424" s="230">
        <f>IF(N424="snížená",J424,0)</f>
        <v>0</v>
      </c>
      <c r="BG424" s="230">
        <f>IF(N424="zákl. přenesená",J424,0)</f>
        <v>0</v>
      </c>
      <c r="BH424" s="230">
        <f>IF(N424="sníž. přenesená",J424,0)</f>
        <v>0</v>
      </c>
      <c r="BI424" s="230">
        <f>IF(N424="nulová",J424,0)</f>
        <v>0</v>
      </c>
      <c r="BJ424" s="17" t="s">
        <v>84</v>
      </c>
      <c r="BK424" s="230">
        <f>ROUND(I424*H424,2)</f>
        <v>0</v>
      </c>
      <c r="BL424" s="17" t="s">
        <v>279</v>
      </c>
      <c r="BM424" s="229" t="s">
        <v>646</v>
      </c>
    </row>
    <row r="425" spans="1:47" s="2" customFormat="1" ht="12">
      <c r="A425" s="38"/>
      <c r="B425" s="39"/>
      <c r="C425" s="40"/>
      <c r="D425" s="231" t="s">
        <v>161</v>
      </c>
      <c r="E425" s="40"/>
      <c r="F425" s="232" t="s">
        <v>647</v>
      </c>
      <c r="G425" s="40"/>
      <c r="H425" s="40"/>
      <c r="I425" s="233"/>
      <c r="J425" s="40"/>
      <c r="K425" s="40"/>
      <c r="L425" s="44"/>
      <c r="M425" s="234"/>
      <c r="N425" s="235"/>
      <c r="O425" s="91"/>
      <c r="P425" s="91"/>
      <c r="Q425" s="91"/>
      <c r="R425" s="91"/>
      <c r="S425" s="91"/>
      <c r="T425" s="92"/>
      <c r="U425" s="38"/>
      <c r="V425" s="38"/>
      <c r="W425" s="38"/>
      <c r="X425" s="38"/>
      <c r="Y425" s="38"/>
      <c r="Z425" s="38"/>
      <c r="AA425" s="38"/>
      <c r="AB425" s="38"/>
      <c r="AC425" s="38"/>
      <c r="AD425" s="38"/>
      <c r="AE425" s="38"/>
      <c r="AT425" s="17" t="s">
        <v>161</v>
      </c>
      <c r="AU425" s="17" t="s">
        <v>86</v>
      </c>
    </row>
    <row r="426" spans="1:51" s="13" customFormat="1" ht="12">
      <c r="A426" s="13"/>
      <c r="B426" s="236"/>
      <c r="C426" s="237"/>
      <c r="D426" s="231" t="s">
        <v>163</v>
      </c>
      <c r="E426" s="238" t="s">
        <v>1</v>
      </c>
      <c r="F426" s="239" t="s">
        <v>648</v>
      </c>
      <c r="G426" s="237"/>
      <c r="H426" s="240">
        <v>12.08</v>
      </c>
      <c r="I426" s="241"/>
      <c r="J426" s="237"/>
      <c r="K426" s="237"/>
      <c r="L426" s="242"/>
      <c r="M426" s="243"/>
      <c r="N426" s="244"/>
      <c r="O426" s="244"/>
      <c r="P426" s="244"/>
      <c r="Q426" s="244"/>
      <c r="R426" s="244"/>
      <c r="S426" s="244"/>
      <c r="T426" s="245"/>
      <c r="U426" s="13"/>
      <c r="V426" s="13"/>
      <c r="W426" s="13"/>
      <c r="X426" s="13"/>
      <c r="Y426" s="13"/>
      <c r="Z426" s="13"/>
      <c r="AA426" s="13"/>
      <c r="AB426" s="13"/>
      <c r="AC426" s="13"/>
      <c r="AD426" s="13"/>
      <c r="AE426" s="13"/>
      <c r="AT426" s="246" t="s">
        <v>163</v>
      </c>
      <c r="AU426" s="246" t="s">
        <v>86</v>
      </c>
      <c r="AV426" s="13" t="s">
        <v>86</v>
      </c>
      <c r="AW426" s="13" t="s">
        <v>32</v>
      </c>
      <c r="AX426" s="13" t="s">
        <v>84</v>
      </c>
      <c r="AY426" s="246" t="s">
        <v>152</v>
      </c>
    </row>
    <row r="427" spans="1:63" s="12" customFormat="1" ht="22.8" customHeight="1">
      <c r="A427" s="12"/>
      <c r="B427" s="202"/>
      <c r="C427" s="203"/>
      <c r="D427" s="204" t="s">
        <v>75</v>
      </c>
      <c r="E427" s="216" t="s">
        <v>649</v>
      </c>
      <c r="F427" s="216" t="s">
        <v>650</v>
      </c>
      <c r="G427" s="203"/>
      <c r="H427" s="203"/>
      <c r="I427" s="206"/>
      <c r="J427" s="217">
        <f>BK427</f>
        <v>0</v>
      </c>
      <c r="K427" s="203"/>
      <c r="L427" s="208"/>
      <c r="M427" s="209"/>
      <c r="N427" s="210"/>
      <c r="O427" s="210"/>
      <c r="P427" s="211">
        <f>SUM(P428:P483)</f>
        <v>0</v>
      </c>
      <c r="Q427" s="210"/>
      <c r="R427" s="211">
        <f>SUM(R428:R483)</f>
        <v>0.54</v>
      </c>
      <c r="S427" s="210"/>
      <c r="T427" s="212">
        <f>SUM(T428:T483)</f>
        <v>0.46309377000000007</v>
      </c>
      <c r="U427" s="12"/>
      <c r="V427" s="12"/>
      <c r="W427" s="12"/>
      <c r="X427" s="12"/>
      <c r="Y427" s="12"/>
      <c r="Z427" s="12"/>
      <c r="AA427" s="12"/>
      <c r="AB427" s="12"/>
      <c r="AC427" s="12"/>
      <c r="AD427" s="12"/>
      <c r="AE427" s="12"/>
      <c r="AR427" s="213" t="s">
        <v>86</v>
      </c>
      <c r="AT427" s="214" t="s">
        <v>75</v>
      </c>
      <c r="AU427" s="214" t="s">
        <v>84</v>
      </c>
      <c r="AY427" s="213" t="s">
        <v>152</v>
      </c>
      <c r="BK427" s="215">
        <f>SUM(BK428:BK483)</f>
        <v>0</v>
      </c>
    </row>
    <row r="428" spans="1:65" s="2" customFormat="1" ht="16.5" customHeight="1">
      <c r="A428" s="38"/>
      <c r="B428" s="39"/>
      <c r="C428" s="218" t="s">
        <v>651</v>
      </c>
      <c r="D428" s="218" t="s">
        <v>154</v>
      </c>
      <c r="E428" s="219" t="s">
        <v>652</v>
      </c>
      <c r="F428" s="220" t="s">
        <v>653</v>
      </c>
      <c r="G428" s="221" t="s">
        <v>167</v>
      </c>
      <c r="H428" s="222">
        <v>4.804</v>
      </c>
      <c r="I428" s="223"/>
      <c r="J428" s="224">
        <f>ROUND(I428*H428,2)</f>
        <v>0</v>
      </c>
      <c r="K428" s="220" t="s">
        <v>158</v>
      </c>
      <c r="L428" s="44"/>
      <c r="M428" s="225" t="s">
        <v>1</v>
      </c>
      <c r="N428" s="226" t="s">
        <v>41</v>
      </c>
      <c r="O428" s="91"/>
      <c r="P428" s="227">
        <f>O428*H428</f>
        <v>0</v>
      </c>
      <c r="Q428" s="227">
        <v>0</v>
      </c>
      <c r="R428" s="227">
        <f>Q428*H428</f>
        <v>0</v>
      </c>
      <c r="S428" s="227">
        <v>0.01638</v>
      </c>
      <c r="T428" s="228">
        <f>S428*H428</f>
        <v>0.07868952</v>
      </c>
      <c r="U428" s="38"/>
      <c r="V428" s="38"/>
      <c r="W428" s="38"/>
      <c r="X428" s="38"/>
      <c r="Y428" s="38"/>
      <c r="Z428" s="38"/>
      <c r="AA428" s="38"/>
      <c r="AB428" s="38"/>
      <c r="AC428" s="38"/>
      <c r="AD428" s="38"/>
      <c r="AE428" s="38"/>
      <c r="AR428" s="229" t="s">
        <v>279</v>
      </c>
      <c r="AT428" s="229" t="s">
        <v>154</v>
      </c>
      <c r="AU428" s="229" t="s">
        <v>86</v>
      </c>
      <c r="AY428" s="17" t="s">
        <v>152</v>
      </c>
      <c r="BE428" s="230">
        <f>IF(N428="základní",J428,0)</f>
        <v>0</v>
      </c>
      <c r="BF428" s="230">
        <f>IF(N428="snížená",J428,0)</f>
        <v>0</v>
      </c>
      <c r="BG428" s="230">
        <f>IF(N428="zákl. přenesená",J428,0)</f>
        <v>0</v>
      </c>
      <c r="BH428" s="230">
        <f>IF(N428="sníž. přenesená",J428,0)</f>
        <v>0</v>
      </c>
      <c r="BI428" s="230">
        <f>IF(N428="nulová",J428,0)</f>
        <v>0</v>
      </c>
      <c r="BJ428" s="17" t="s">
        <v>84</v>
      </c>
      <c r="BK428" s="230">
        <f>ROUND(I428*H428,2)</f>
        <v>0</v>
      </c>
      <c r="BL428" s="17" t="s">
        <v>279</v>
      </c>
      <c r="BM428" s="229" t="s">
        <v>654</v>
      </c>
    </row>
    <row r="429" spans="1:47" s="2" customFormat="1" ht="12">
      <c r="A429" s="38"/>
      <c r="B429" s="39"/>
      <c r="C429" s="40"/>
      <c r="D429" s="231" t="s">
        <v>161</v>
      </c>
      <c r="E429" s="40"/>
      <c r="F429" s="232" t="s">
        <v>655</v>
      </c>
      <c r="G429" s="40"/>
      <c r="H429" s="40"/>
      <c r="I429" s="233"/>
      <c r="J429" s="40"/>
      <c r="K429" s="40"/>
      <c r="L429" s="44"/>
      <c r="M429" s="234"/>
      <c r="N429" s="235"/>
      <c r="O429" s="91"/>
      <c r="P429" s="91"/>
      <c r="Q429" s="91"/>
      <c r="R429" s="91"/>
      <c r="S429" s="91"/>
      <c r="T429" s="92"/>
      <c r="U429" s="38"/>
      <c r="V429" s="38"/>
      <c r="W429" s="38"/>
      <c r="X429" s="38"/>
      <c r="Y429" s="38"/>
      <c r="Z429" s="38"/>
      <c r="AA429" s="38"/>
      <c r="AB429" s="38"/>
      <c r="AC429" s="38"/>
      <c r="AD429" s="38"/>
      <c r="AE429" s="38"/>
      <c r="AT429" s="17" t="s">
        <v>161</v>
      </c>
      <c r="AU429" s="17" t="s">
        <v>86</v>
      </c>
    </row>
    <row r="430" spans="1:51" s="13" customFormat="1" ht="12">
      <c r="A430" s="13"/>
      <c r="B430" s="236"/>
      <c r="C430" s="237"/>
      <c r="D430" s="231" t="s">
        <v>163</v>
      </c>
      <c r="E430" s="238" t="s">
        <v>1</v>
      </c>
      <c r="F430" s="239" t="s">
        <v>656</v>
      </c>
      <c r="G430" s="237"/>
      <c r="H430" s="240">
        <v>2.534</v>
      </c>
      <c r="I430" s="241"/>
      <c r="J430" s="237"/>
      <c r="K430" s="237"/>
      <c r="L430" s="242"/>
      <c r="M430" s="243"/>
      <c r="N430" s="244"/>
      <c r="O430" s="244"/>
      <c r="P430" s="244"/>
      <c r="Q430" s="244"/>
      <c r="R430" s="244"/>
      <c r="S430" s="244"/>
      <c r="T430" s="245"/>
      <c r="U430" s="13"/>
      <c r="V430" s="13"/>
      <c r="W430" s="13"/>
      <c r="X430" s="13"/>
      <c r="Y430" s="13"/>
      <c r="Z430" s="13"/>
      <c r="AA430" s="13"/>
      <c r="AB430" s="13"/>
      <c r="AC430" s="13"/>
      <c r="AD430" s="13"/>
      <c r="AE430" s="13"/>
      <c r="AT430" s="246" t="s">
        <v>163</v>
      </c>
      <c r="AU430" s="246" t="s">
        <v>86</v>
      </c>
      <c r="AV430" s="13" t="s">
        <v>86</v>
      </c>
      <c r="AW430" s="13" t="s">
        <v>32</v>
      </c>
      <c r="AX430" s="13" t="s">
        <v>76</v>
      </c>
      <c r="AY430" s="246" t="s">
        <v>152</v>
      </c>
    </row>
    <row r="431" spans="1:51" s="13" customFormat="1" ht="12">
      <c r="A431" s="13"/>
      <c r="B431" s="236"/>
      <c r="C431" s="237"/>
      <c r="D431" s="231" t="s">
        <v>163</v>
      </c>
      <c r="E431" s="238" t="s">
        <v>1</v>
      </c>
      <c r="F431" s="239" t="s">
        <v>657</v>
      </c>
      <c r="G431" s="237"/>
      <c r="H431" s="240">
        <v>2.27</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163</v>
      </c>
      <c r="AU431" s="246" t="s">
        <v>86</v>
      </c>
      <c r="AV431" s="13" t="s">
        <v>86</v>
      </c>
      <c r="AW431" s="13" t="s">
        <v>32</v>
      </c>
      <c r="AX431" s="13" t="s">
        <v>76</v>
      </c>
      <c r="AY431" s="246" t="s">
        <v>152</v>
      </c>
    </row>
    <row r="432" spans="1:51" s="14" customFormat="1" ht="12">
      <c r="A432" s="14"/>
      <c r="B432" s="247"/>
      <c r="C432" s="248"/>
      <c r="D432" s="231" t="s">
        <v>163</v>
      </c>
      <c r="E432" s="249" t="s">
        <v>1</v>
      </c>
      <c r="F432" s="250" t="s">
        <v>196</v>
      </c>
      <c r="G432" s="248"/>
      <c r="H432" s="251">
        <v>4.804</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163</v>
      </c>
      <c r="AU432" s="257" t="s">
        <v>86</v>
      </c>
      <c r="AV432" s="14" t="s">
        <v>159</v>
      </c>
      <c r="AW432" s="14" t="s">
        <v>32</v>
      </c>
      <c r="AX432" s="14" t="s">
        <v>84</v>
      </c>
      <c r="AY432" s="257" t="s">
        <v>152</v>
      </c>
    </row>
    <row r="433" spans="1:65" s="2" customFormat="1" ht="24.15" customHeight="1">
      <c r="A433" s="38"/>
      <c r="B433" s="39"/>
      <c r="C433" s="218" t="s">
        <v>658</v>
      </c>
      <c r="D433" s="218" t="s">
        <v>154</v>
      </c>
      <c r="E433" s="219" t="s">
        <v>659</v>
      </c>
      <c r="F433" s="220" t="s">
        <v>660</v>
      </c>
      <c r="G433" s="221" t="s">
        <v>423</v>
      </c>
      <c r="H433" s="222">
        <v>9</v>
      </c>
      <c r="I433" s="223"/>
      <c r="J433" s="224">
        <f>ROUND(I433*H433,2)</f>
        <v>0</v>
      </c>
      <c r="K433" s="220" t="s">
        <v>158</v>
      </c>
      <c r="L433" s="44"/>
      <c r="M433" s="225" t="s">
        <v>1</v>
      </c>
      <c r="N433" s="226" t="s">
        <v>41</v>
      </c>
      <c r="O433" s="91"/>
      <c r="P433" s="227">
        <f>O433*H433</f>
        <v>0</v>
      </c>
      <c r="Q433" s="227">
        <v>0</v>
      </c>
      <c r="R433" s="227">
        <f>Q433*H433</f>
        <v>0</v>
      </c>
      <c r="S433" s="227">
        <v>0</v>
      </c>
      <c r="T433" s="228">
        <f>S433*H433</f>
        <v>0</v>
      </c>
      <c r="U433" s="38"/>
      <c r="V433" s="38"/>
      <c r="W433" s="38"/>
      <c r="X433" s="38"/>
      <c r="Y433" s="38"/>
      <c r="Z433" s="38"/>
      <c r="AA433" s="38"/>
      <c r="AB433" s="38"/>
      <c r="AC433" s="38"/>
      <c r="AD433" s="38"/>
      <c r="AE433" s="38"/>
      <c r="AR433" s="229" t="s">
        <v>279</v>
      </c>
      <c r="AT433" s="229" t="s">
        <v>154</v>
      </c>
      <c r="AU433" s="229" t="s">
        <v>86</v>
      </c>
      <c r="AY433" s="17" t="s">
        <v>152</v>
      </c>
      <c r="BE433" s="230">
        <f>IF(N433="základní",J433,0)</f>
        <v>0</v>
      </c>
      <c r="BF433" s="230">
        <f>IF(N433="snížená",J433,0)</f>
        <v>0</v>
      </c>
      <c r="BG433" s="230">
        <f>IF(N433="zákl. přenesená",J433,0)</f>
        <v>0</v>
      </c>
      <c r="BH433" s="230">
        <f>IF(N433="sníž. přenesená",J433,0)</f>
        <v>0</v>
      </c>
      <c r="BI433" s="230">
        <f>IF(N433="nulová",J433,0)</f>
        <v>0</v>
      </c>
      <c r="BJ433" s="17" t="s">
        <v>84</v>
      </c>
      <c r="BK433" s="230">
        <f>ROUND(I433*H433,2)</f>
        <v>0</v>
      </c>
      <c r="BL433" s="17" t="s">
        <v>279</v>
      </c>
      <c r="BM433" s="229" t="s">
        <v>661</v>
      </c>
    </row>
    <row r="434" spans="1:47" s="2" customFormat="1" ht="12">
      <c r="A434" s="38"/>
      <c r="B434" s="39"/>
      <c r="C434" s="40"/>
      <c r="D434" s="231" t="s">
        <v>161</v>
      </c>
      <c r="E434" s="40"/>
      <c r="F434" s="232" t="s">
        <v>662</v>
      </c>
      <c r="G434" s="40"/>
      <c r="H434" s="40"/>
      <c r="I434" s="233"/>
      <c r="J434" s="40"/>
      <c r="K434" s="40"/>
      <c r="L434" s="44"/>
      <c r="M434" s="234"/>
      <c r="N434" s="235"/>
      <c r="O434" s="91"/>
      <c r="P434" s="91"/>
      <c r="Q434" s="91"/>
      <c r="R434" s="91"/>
      <c r="S434" s="91"/>
      <c r="T434" s="92"/>
      <c r="U434" s="38"/>
      <c r="V434" s="38"/>
      <c r="W434" s="38"/>
      <c r="X434" s="38"/>
      <c r="Y434" s="38"/>
      <c r="Z434" s="38"/>
      <c r="AA434" s="38"/>
      <c r="AB434" s="38"/>
      <c r="AC434" s="38"/>
      <c r="AD434" s="38"/>
      <c r="AE434" s="38"/>
      <c r="AT434" s="17" t="s">
        <v>161</v>
      </c>
      <c r="AU434" s="17" t="s">
        <v>86</v>
      </c>
    </row>
    <row r="435" spans="1:47" s="2" customFormat="1" ht="12">
      <c r="A435" s="38"/>
      <c r="B435" s="39"/>
      <c r="C435" s="40"/>
      <c r="D435" s="231" t="s">
        <v>248</v>
      </c>
      <c r="E435" s="40"/>
      <c r="F435" s="258" t="s">
        <v>663</v>
      </c>
      <c r="G435" s="40"/>
      <c r="H435" s="40"/>
      <c r="I435" s="233"/>
      <c r="J435" s="40"/>
      <c r="K435" s="40"/>
      <c r="L435" s="44"/>
      <c r="M435" s="234"/>
      <c r="N435" s="235"/>
      <c r="O435" s="91"/>
      <c r="P435" s="91"/>
      <c r="Q435" s="91"/>
      <c r="R435" s="91"/>
      <c r="S435" s="91"/>
      <c r="T435" s="92"/>
      <c r="U435" s="38"/>
      <c r="V435" s="38"/>
      <c r="W435" s="38"/>
      <c r="X435" s="38"/>
      <c r="Y435" s="38"/>
      <c r="Z435" s="38"/>
      <c r="AA435" s="38"/>
      <c r="AB435" s="38"/>
      <c r="AC435" s="38"/>
      <c r="AD435" s="38"/>
      <c r="AE435" s="38"/>
      <c r="AT435" s="17" t="s">
        <v>248</v>
      </c>
      <c r="AU435" s="17" t="s">
        <v>86</v>
      </c>
    </row>
    <row r="436" spans="1:65" s="2" customFormat="1" ht="24.15" customHeight="1">
      <c r="A436" s="38"/>
      <c r="B436" s="39"/>
      <c r="C436" s="218" t="s">
        <v>664</v>
      </c>
      <c r="D436" s="218" t="s">
        <v>154</v>
      </c>
      <c r="E436" s="219" t="s">
        <v>665</v>
      </c>
      <c r="F436" s="220" t="s">
        <v>666</v>
      </c>
      <c r="G436" s="221" t="s">
        <v>167</v>
      </c>
      <c r="H436" s="222">
        <v>14.345</v>
      </c>
      <c r="I436" s="223"/>
      <c r="J436" s="224">
        <f>ROUND(I436*H436,2)</f>
        <v>0</v>
      </c>
      <c r="K436" s="220" t="s">
        <v>158</v>
      </c>
      <c r="L436" s="44"/>
      <c r="M436" s="225" t="s">
        <v>1</v>
      </c>
      <c r="N436" s="226" t="s">
        <v>41</v>
      </c>
      <c r="O436" s="91"/>
      <c r="P436" s="227">
        <f>O436*H436</f>
        <v>0</v>
      </c>
      <c r="Q436" s="227">
        <v>0</v>
      </c>
      <c r="R436" s="227">
        <f>Q436*H436</f>
        <v>0</v>
      </c>
      <c r="S436" s="227">
        <v>0.02465</v>
      </c>
      <c r="T436" s="228">
        <f>S436*H436</f>
        <v>0.35360425</v>
      </c>
      <c r="U436" s="38"/>
      <c r="V436" s="38"/>
      <c r="W436" s="38"/>
      <c r="X436" s="38"/>
      <c r="Y436" s="38"/>
      <c r="Z436" s="38"/>
      <c r="AA436" s="38"/>
      <c r="AB436" s="38"/>
      <c r="AC436" s="38"/>
      <c r="AD436" s="38"/>
      <c r="AE436" s="38"/>
      <c r="AR436" s="229" t="s">
        <v>279</v>
      </c>
      <c r="AT436" s="229" t="s">
        <v>154</v>
      </c>
      <c r="AU436" s="229" t="s">
        <v>86</v>
      </c>
      <c r="AY436" s="17" t="s">
        <v>152</v>
      </c>
      <c r="BE436" s="230">
        <f>IF(N436="základní",J436,0)</f>
        <v>0</v>
      </c>
      <c r="BF436" s="230">
        <f>IF(N436="snížená",J436,0)</f>
        <v>0</v>
      </c>
      <c r="BG436" s="230">
        <f>IF(N436="zákl. přenesená",J436,0)</f>
        <v>0</v>
      </c>
      <c r="BH436" s="230">
        <f>IF(N436="sníž. přenesená",J436,0)</f>
        <v>0</v>
      </c>
      <c r="BI436" s="230">
        <f>IF(N436="nulová",J436,0)</f>
        <v>0</v>
      </c>
      <c r="BJ436" s="17" t="s">
        <v>84</v>
      </c>
      <c r="BK436" s="230">
        <f>ROUND(I436*H436,2)</f>
        <v>0</v>
      </c>
      <c r="BL436" s="17" t="s">
        <v>279</v>
      </c>
      <c r="BM436" s="229" t="s">
        <v>667</v>
      </c>
    </row>
    <row r="437" spans="1:47" s="2" customFormat="1" ht="12">
      <c r="A437" s="38"/>
      <c r="B437" s="39"/>
      <c r="C437" s="40"/>
      <c r="D437" s="231" t="s">
        <v>161</v>
      </c>
      <c r="E437" s="40"/>
      <c r="F437" s="232" t="s">
        <v>668</v>
      </c>
      <c r="G437" s="40"/>
      <c r="H437" s="40"/>
      <c r="I437" s="233"/>
      <c r="J437" s="40"/>
      <c r="K437" s="40"/>
      <c r="L437" s="44"/>
      <c r="M437" s="234"/>
      <c r="N437" s="235"/>
      <c r="O437" s="91"/>
      <c r="P437" s="91"/>
      <c r="Q437" s="91"/>
      <c r="R437" s="91"/>
      <c r="S437" s="91"/>
      <c r="T437" s="92"/>
      <c r="U437" s="38"/>
      <c r="V437" s="38"/>
      <c r="W437" s="38"/>
      <c r="X437" s="38"/>
      <c r="Y437" s="38"/>
      <c r="Z437" s="38"/>
      <c r="AA437" s="38"/>
      <c r="AB437" s="38"/>
      <c r="AC437" s="38"/>
      <c r="AD437" s="38"/>
      <c r="AE437" s="38"/>
      <c r="AT437" s="17" t="s">
        <v>161</v>
      </c>
      <c r="AU437" s="17" t="s">
        <v>86</v>
      </c>
    </row>
    <row r="438" spans="1:51" s="13" customFormat="1" ht="12">
      <c r="A438" s="13"/>
      <c r="B438" s="236"/>
      <c r="C438" s="237"/>
      <c r="D438" s="231" t="s">
        <v>163</v>
      </c>
      <c r="E438" s="238" t="s">
        <v>1</v>
      </c>
      <c r="F438" s="239" t="s">
        <v>669</v>
      </c>
      <c r="G438" s="237"/>
      <c r="H438" s="240">
        <v>14.345</v>
      </c>
      <c r="I438" s="241"/>
      <c r="J438" s="237"/>
      <c r="K438" s="237"/>
      <c r="L438" s="242"/>
      <c r="M438" s="243"/>
      <c r="N438" s="244"/>
      <c r="O438" s="244"/>
      <c r="P438" s="244"/>
      <c r="Q438" s="244"/>
      <c r="R438" s="244"/>
      <c r="S438" s="244"/>
      <c r="T438" s="245"/>
      <c r="U438" s="13"/>
      <c r="V438" s="13"/>
      <c r="W438" s="13"/>
      <c r="X438" s="13"/>
      <c r="Y438" s="13"/>
      <c r="Z438" s="13"/>
      <c r="AA438" s="13"/>
      <c r="AB438" s="13"/>
      <c r="AC438" s="13"/>
      <c r="AD438" s="13"/>
      <c r="AE438" s="13"/>
      <c r="AT438" s="246" t="s">
        <v>163</v>
      </c>
      <c r="AU438" s="246" t="s">
        <v>86</v>
      </c>
      <c r="AV438" s="13" t="s">
        <v>86</v>
      </c>
      <c r="AW438" s="13" t="s">
        <v>32</v>
      </c>
      <c r="AX438" s="13" t="s">
        <v>84</v>
      </c>
      <c r="AY438" s="246" t="s">
        <v>152</v>
      </c>
    </row>
    <row r="439" spans="1:65" s="2" customFormat="1" ht="33" customHeight="1">
      <c r="A439" s="38"/>
      <c r="B439" s="39"/>
      <c r="C439" s="218" t="s">
        <v>670</v>
      </c>
      <c r="D439" s="218" t="s">
        <v>154</v>
      </c>
      <c r="E439" s="219" t="s">
        <v>671</v>
      </c>
      <c r="F439" s="220" t="s">
        <v>672</v>
      </c>
      <c r="G439" s="221" t="s">
        <v>288</v>
      </c>
      <c r="H439" s="222">
        <v>3</v>
      </c>
      <c r="I439" s="223"/>
      <c r="J439" s="224">
        <f>ROUND(I439*H439,2)</f>
        <v>0</v>
      </c>
      <c r="K439" s="220" t="s">
        <v>158</v>
      </c>
      <c r="L439" s="44"/>
      <c r="M439" s="225" t="s">
        <v>1</v>
      </c>
      <c r="N439" s="226" t="s">
        <v>41</v>
      </c>
      <c r="O439" s="91"/>
      <c r="P439" s="227">
        <f>O439*H439</f>
        <v>0</v>
      </c>
      <c r="Q439" s="227">
        <v>0</v>
      </c>
      <c r="R439" s="227">
        <f>Q439*H439</f>
        <v>0</v>
      </c>
      <c r="S439" s="227">
        <v>0.005</v>
      </c>
      <c r="T439" s="228">
        <f>S439*H439</f>
        <v>0.015</v>
      </c>
      <c r="U439" s="38"/>
      <c r="V439" s="38"/>
      <c r="W439" s="38"/>
      <c r="X439" s="38"/>
      <c r="Y439" s="38"/>
      <c r="Z439" s="38"/>
      <c r="AA439" s="38"/>
      <c r="AB439" s="38"/>
      <c r="AC439" s="38"/>
      <c r="AD439" s="38"/>
      <c r="AE439" s="38"/>
      <c r="AR439" s="229" t="s">
        <v>279</v>
      </c>
      <c r="AT439" s="229" t="s">
        <v>154</v>
      </c>
      <c r="AU439" s="229" t="s">
        <v>86</v>
      </c>
      <c r="AY439" s="17" t="s">
        <v>152</v>
      </c>
      <c r="BE439" s="230">
        <f>IF(N439="základní",J439,0)</f>
        <v>0</v>
      </c>
      <c r="BF439" s="230">
        <f>IF(N439="snížená",J439,0)</f>
        <v>0</v>
      </c>
      <c r="BG439" s="230">
        <f>IF(N439="zákl. přenesená",J439,0)</f>
        <v>0</v>
      </c>
      <c r="BH439" s="230">
        <f>IF(N439="sníž. přenesená",J439,0)</f>
        <v>0</v>
      </c>
      <c r="BI439" s="230">
        <f>IF(N439="nulová",J439,0)</f>
        <v>0</v>
      </c>
      <c r="BJ439" s="17" t="s">
        <v>84</v>
      </c>
      <c r="BK439" s="230">
        <f>ROUND(I439*H439,2)</f>
        <v>0</v>
      </c>
      <c r="BL439" s="17" t="s">
        <v>279</v>
      </c>
      <c r="BM439" s="229" t="s">
        <v>673</v>
      </c>
    </row>
    <row r="440" spans="1:47" s="2" customFormat="1" ht="12">
      <c r="A440" s="38"/>
      <c r="B440" s="39"/>
      <c r="C440" s="40"/>
      <c r="D440" s="231" t="s">
        <v>161</v>
      </c>
      <c r="E440" s="40"/>
      <c r="F440" s="232" t="s">
        <v>674</v>
      </c>
      <c r="G440" s="40"/>
      <c r="H440" s="40"/>
      <c r="I440" s="233"/>
      <c r="J440" s="40"/>
      <c r="K440" s="40"/>
      <c r="L440" s="44"/>
      <c r="M440" s="234"/>
      <c r="N440" s="235"/>
      <c r="O440" s="91"/>
      <c r="P440" s="91"/>
      <c r="Q440" s="91"/>
      <c r="R440" s="91"/>
      <c r="S440" s="91"/>
      <c r="T440" s="92"/>
      <c r="U440" s="38"/>
      <c r="V440" s="38"/>
      <c r="W440" s="38"/>
      <c r="X440" s="38"/>
      <c r="Y440" s="38"/>
      <c r="Z440" s="38"/>
      <c r="AA440" s="38"/>
      <c r="AB440" s="38"/>
      <c r="AC440" s="38"/>
      <c r="AD440" s="38"/>
      <c r="AE440" s="38"/>
      <c r="AT440" s="17" t="s">
        <v>161</v>
      </c>
      <c r="AU440" s="17" t="s">
        <v>86</v>
      </c>
    </row>
    <row r="441" spans="1:65" s="2" customFormat="1" ht="16.5" customHeight="1">
      <c r="A441" s="38"/>
      <c r="B441" s="39"/>
      <c r="C441" s="218" t="s">
        <v>675</v>
      </c>
      <c r="D441" s="218" t="s">
        <v>154</v>
      </c>
      <c r="E441" s="219" t="s">
        <v>676</v>
      </c>
      <c r="F441" s="220" t="s">
        <v>677</v>
      </c>
      <c r="G441" s="221" t="s">
        <v>288</v>
      </c>
      <c r="H441" s="222">
        <v>3</v>
      </c>
      <c r="I441" s="223"/>
      <c r="J441" s="224">
        <f>ROUND(I441*H441,2)</f>
        <v>0</v>
      </c>
      <c r="K441" s="220" t="s">
        <v>158</v>
      </c>
      <c r="L441" s="44"/>
      <c r="M441" s="225" t="s">
        <v>1</v>
      </c>
      <c r="N441" s="226" t="s">
        <v>41</v>
      </c>
      <c r="O441" s="91"/>
      <c r="P441" s="227">
        <f>O441*H441</f>
        <v>0</v>
      </c>
      <c r="Q441" s="227">
        <v>0</v>
      </c>
      <c r="R441" s="227">
        <f>Q441*H441</f>
        <v>0</v>
      </c>
      <c r="S441" s="227">
        <v>0.001</v>
      </c>
      <c r="T441" s="228">
        <f>S441*H441</f>
        <v>0.003</v>
      </c>
      <c r="U441" s="38"/>
      <c r="V441" s="38"/>
      <c r="W441" s="38"/>
      <c r="X441" s="38"/>
      <c r="Y441" s="38"/>
      <c r="Z441" s="38"/>
      <c r="AA441" s="38"/>
      <c r="AB441" s="38"/>
      <c r="AC441" s="38"/>
      <c r="AD441" s="38"/>
      <c r="AE441" s="38"/>
      <c r="AR441" s="229" t="s">
        <v>279</v>
      </c>
      <c r="AT441" s="229" t="s">
        <v>154</v>
      </c>
      <c r="AU441" s="229" t="s">
        <v>86</v>
      </c>
      <c r="AY441" s="17" t="s">
        <v>152</v>
      </c>
      <c r="BE441" s="230">
        <f>IF(N441="základní",J441,0)</f>
        <v>0</v>
      </c>
      <c r="BF441" s="230">
        <f>IF(N441="snížená",J441,0)</f>
        <v>0</v>
      </c>
      <c r="BG441" s="230">
        <f>IF(N441="zákl. přenesená",J441,0)</f>
        <v>0</v>
      </c>
      <c r="BH441" s="230">
        <f>IF(N441="sníž. přenesená",J441,0)</f>
        <v>0</v>
      </c>
      <c r="BI441" s="230">
        <f>IF(N441="nulová",J441,0)</f>
        <v>0</v>
      </c>
      <c r="BJ441" s="17" t="s">
        <v>84</v>
      </c>
      <c r="BK441" s="230">
        <f>ROUND(I441*H441,2)</f>
        <v>0</v>
      </c>
      <c r="BL441" s="17" t="s">
        <v>279</v>
      </c>
      <c r="BM441" s="229" t="s">
        <v>678</v>
      </c>
    </row>
    <row r="442" spans="1:47" s="2" customFormat="1" ht="12">
      <c r="A442" s="38"/>
      <c r="B442" s="39"/>
      <c r="C442" s="40"/>
      <c r="D442" s="231" t="s">
        <v>161</v>
      </c>
      <c r="E442" s="40"/>
      <c r="F442" s="232" t="s">
        <v>679</v>
      </c>
      <c r="G442" s="40"/>
      <c r="H442" s="40"/>
      <c r="I442" s="233"/>
      <c r="J442" s="40"/>
      <c r="K442" s="40"/>
      <c r="L442" s="44"/>
      <c r="M442" s="234"/>
      <c r="N442" s="235"/>
      <c r="O442" s="91"/>
      <c r="P442" s="91"/>
      <c r="Q442" s="91"/>
      <c r="R442" s="91"/>
      <c r="S442" s="91"/>
      <c r="T442" s="92"/>
      <c r="U442" s="38"/>
      <c r="V442" s="38"/>
      <c r="W442" s="38"/>
      <c r="X442" s="38"/>
      <c r="Y442" s="38"/>
      <c r="Z442" s="38"/>
      <c r="AA442" s="38"/>
      <c r="AB442" s="38"/>
      <c r="AC442" s="38"/>
      <c r="AD442" s="38"/>
      <c r="AE442" s="38"/>
      <c r="AT442" s="17" t="s">
        <v>161</v>
      </c>
      <c r="AU442" s="17" t="s">
        <v>86</v>
      </c>
    </row>
    <row r="443" spans="1:65" s="2" customFormat="1" ht="16.5" customHeight="1">
      <c r="A443" s="38"/>
      <c r="B443" s="39"/>
      <c r="C443" s="218" t="s">
        <v>680</v>
      </c>
      <c r="D443" s="218" t="s">
        <v>154</v>
      </c>
      <c r="E443" s="219" t="s">
        <v>681</v>
      </c>
      <c r="F443" s="220" t="s">
        <v>682</v>
      </c>
      <c r="G443" s="221" t="s">
        <v>288</v>
      </c>
      <c r="H443" s="222">
        <v>4</v>
      </c>
      <c r="I443" s="223"/>
      <c r="J443" s="224">
        <f>ROUND(I443*H443,2)</f>
        <v>0</v>
      </c>
      <c r="K443" s="220" t="s">
        <v>158</v>
      </c>
      <c r="L443" s="44"/>
      <c r="M443" s="225" t="s">
        <v>1</v>
      </c>
      <c r="N443" s="226" t="s">
        <v>41</v>
      </c>
      <c r="O443" s="91"/>
      <c r="P443" s="227">
        <f>O443*H443</f>
        <v>0</v>
      </c>
      <c r="Q443" s="227">
        <v>0</v>
      </c>
      <c r="R443" s="227">
        <f>Q443*H443</f>
        <v>0</v>
      </c>
      <c r="S443" s="227">
        <v>0.003</v>
      </c>
      <c r="T443" s="228">
        <f>S443*H443</f>
        <v>0.012</v>
      </c>
      <c r="U443" s="38"/>
      <c r="V443" s="38"/>
      <c r="W443" s="38"/>
      <c r="X443" s="38"/>
      <c r="Y443" s="38"/>
      <c r="Z443" s="38"/>
      <c r="AA443" s="38"/>
      <c r="AB443" s="38"/>
      <c r="AC443" s="38"/>
      <c r="AD443" s="38"/>
      <c r="AE443" s="38"/>
      <c r="AR443" s="229" t="s">
        <v>279</v>
      </c>
      <c r="AT443" s="229" t="s">
        <v>154</v>
      </c>
      <c r="AU443" s="229" t="s">
        <v>86</v>
      </c>
      <c r="AY443" s="17" t="s">
        <v>152</v>
      </c>
      <c r="BE443" s="230">
        <f>IF(N443="základní",J443,0)</f>
        <v>0</v>
      </c>
      <c r="BF443" s="230">
        <f>IF(N443="snížená",J443,0)</f>
        <v>0</v>
      </c>
      <c r="BG443" s="230">
        <f>IF(N443="zákl. přenesená",J443,0)</f>
        <v>0</v>
      </c>
      <c r="BH443" s="230">
        <f>IF(N443="sníž. přenesená",J443,0)</f>
        <v>0</v>
      </c>
      <c r="BI443" s="230">
        <f>IF(N443="nulová",J443,0)</f>
        <v>0</v>
      </c>
      <c r="BJ443" s="17" t="s">
        <v>84</v>
      </c>
      <c r="BK443" s="230">
        <f>ROUND(I443*H443,2)</f>
        <v>0</v>
      </c>
      <c r="BL443" s="17" t="s">
        <v>279</v>
      </c>
      <c r="BM443" s="229" t="s">
        <v>683</v>
      </c>
    </row>
    <row r="444" spans="1:47" s="2" customFormat="1" ht="12">
      <c r="A444" s="38"/>
      <c r="B444" s="39"/>
      <c r="C444" s="40"/>
      <c r="D444" s="231" t="s">
        <v>161</v>
      </c>
      <c r="E444" s="40"/>
      <c r="F444" s="232" t="s">
        <v>684</v>
      </c>
      <c r="G444" s="40"/>
      <c r="H444" s="40"/>
      <c r="I444" s="233"/>
      <c r="J444" s="40"/>
      <c r="K444" s="40"/>
      <c r="L444" s="44"/>
      <c r="M444" s="234"/>
      <c r="N444" s="235"/>
      <c r="O444" s="91"/>
      <c r="P444" s="91"/>
      <c r="Q444" s="91"/>
      <c r="R444" s="91"/>
      <c r="S444" s="91"/>
      <c r="T444" s="92"/>
      <c r="U444" s="38"/>
      <c r="V444" s="38"/>
      <c r="W444" s="38"/>
      <c r="X444" s="38"/>
      <c r="Y444" s="38"/>
      <c r="Z444" s="38"/>
      <c r="AA444" s="38"/>
      <c r="AB444" s="38"/>
      <c r="AC444" s="38"/>
      <c r="AD444" s="38"/>
      <c r="AE444" s="38"/>
      <c r="AT444" s="17" t="s">
        <v>161</v>
      </c>
      <c r="AU444" s="17" t="s">
        <v>86</v>
      </c>
    </row>
    <row r="445" spans="1:65" s="2" customFormat="1" ht="24.15" customHeight="1">
      <c r="A445" s="38"/>
      <c r="B445" s="39"/>
      <c r="C445" s="218" t="s">
        <v>685</v>
      </c>
      <c r="D445" s="218" t="s">
        <v>154</v>
      </c>
      <c r="E445" s="219" t="s">
        <v>686</v>
      </c>
      <c r="F445" s="220" t="s">
        <v>687</v>
      </c>
      <c r="G445" s="221" t="s">
        <v>288</v>
      </c>
      <c r="H445" s="222">
        <v>6</v>
      </c>
      <c r="I445" s="223"/>
      <c r="J445" s="224">
        <f>ROUND(I445*H445,2)</f>
        <v>0</v>
      </c>
      <c r="K445" s="220" t="s">
        <v>158</v>
      </c>
      <c r="L445" s="44"/>
      <c r="M445" s="225" t="s">
        <v>1</v>
      </c>
      <c r="N445" s="226" t="s">
        <v>41</v>
      </c>
      <c r="O445" s="91"/>
      <c r="P445" s="227">
        <f>O445*H445</f>
        <v>0</v>
      </c>
      <c r="Q445" s="227">
        <v>0</v>
      </c>
      <c r="R445" s="227">
        <f>Q445*H445</f>
        <v>0</v>
      </c>
      <c r="S445" s="227">
        <v>0</v>
      </c>
      <c r="T445" s="228">
        <f>S445*H445</f>
        <v>0</v>
      </c>
      <c r="U445" s="38"/>
      <c r="V445" s="38"/>
      <c r="W445" s="38"/>
      <c r="X445" s="38"/>
      <c r="Y445" s="38"/>
      <c r="Z445" s="38"/>
      <c r="AA445" s="38"/>
      <c r="AB445" s="38"/>
      <c r="AC445" s="38"/>
      <c r="AD445" s="38"/>
      <c r="AE445" s="38"/>
      <c r="AR445" s="229" t="s">
        <v>279</v>
      </c>
      <c r="AT445" s="229" t="s">
        <v>154</v>
      </c>
      <c r="AU445" s="229" t="s">
        <v>86</v>
      </c>
      <c r="AY445" s="17" t="s">
        <v>152</v>
      </c>
      <c r="BE445" s="230">
        <f>IF(N445="základní",J445,0)</f>
        <v>0</v>
      </c>
      <c r="BF445" s="230">
        <f>IF(N445="snížená",J445,0)</f>
        <v>0</v>
      </c>
      <c r="BG445" s="230">
        <f>IF(N445="zákl. přenesená",J445,0)</f>
        <v>0</v>
      </c>
      <c r="BH445" s="230">
        <f>IF(N445="sníž. přenesená",J445,0)</f>
        <v>0</v>
      </c>
      <c r="BI445" s="230">
        <f>IF(N445="nulová",J445,0)</f>
        <v>0</v>
      </c>
      <c r="BJ445" s="17" t="s">
        <v>84</v>
      </c>
      <c r="BK445" s="230">
        <f>ROUND(I445*H445,2)</f>
        <v>0</v>
      </c>
      <c r="BL445" s="17" t="s">
        <v>279</v>
      </c>
      <c r="BM445" s="229" t="s">
        <v>688</v>
      </c>
    </row>
    <row r="446" spans="1:47" s="2" customFormat="1" ht="12">
      <c r="A446" s="38"/>
      <c r="B446" s="39"/>
      <c r="C446" s="40"/>
      <c r="D446" s="231" t="s">
        <v>161</v>
      </c>
      <c r="E446" s="40"/>
      <c r="F446" s="232" t="s">
        <v>689</v>
      </c>
      <c r="G446" s="40"/>
      <c r="H446" s="40"/>
      <c r="I446" s="233"/>
      <c r="J446" s="40"/>
      <c r="K446" s="40"/>
      <c r="L446" s="44"/>
      <c r="M446" s="234"/>
      <c r="N446" s="235"/>
      <c r="O446" s="91"/>
      <c r="P446" s="91"/>
      <c r="Q446" s="91"/>
      <c r="R446" s="91"/>
      <c r="S446" s="91"/>
      <c r="T446" s="92"/>
      <c r="U446" s="38"/>
      <c r="V446" s="38"/>
      <c r="W446" s="38"/>
      <c r="X446" s="38"/>
      <c r="Y446" s="38"/>
      <c r="Z446" s="38"/>
      <c r="AA446" s="38"/>
      <c r="AB446" s="38"/>
      <c r="AC446" s="38"/>
      <c r="AD446" s="38"/>
      <c r="AE446" s="38"/>
      <c r="AT446" s="17" t="s">
        <v>161</v>
      </c>
      <c r="AU446" s="17" t="s">
        <v>86</v>
      </c>
    </row>
    <row r="447" spans="1:65" s="2" customFormat="1" ht="16.5" customHeight="1">
      <c r="A447" s="38"/>
      <c r="B447" s="39"/>
      <c r="C447" s="270" t="s">
        <v>690</v>
      </c>
      <c r="D447" s="270" t="s">
        <v>324</v>
      </c>
      <c r="E447" s="271" t="s">
        <v>691</v>
      </c>
      <c r="F447" s="272" t="s">
        <v>692</v>
      </c>
      <c r="G447" s="273" t="s">
        <v>288</v>
      </c>
      <c r="H447" s="274">
        <v>1</v>
      </c>
      <c r="I447" s="275"/>
      <c r="J447" s="276">
        <f>ROUND(I447*H447,2)</f>
        <v>0</v>
      </c>
      <c r="K447" s="272" t="s">
        <v>1</v>
      </c>
      <c r="L447" s="277"/>
      <c r="M447" s="278" t="s">
        <v>1</v>
      </c>
      <c r="N447" s="279" t="s">
        <v>41</v>
      </c>
      <c r="O447" s="91"/>
      <c r="P447" s="227">
        <f>O447*H447</f>
        <v>0</v>
      </c>
      <c r="Q447" s="227">
        <v>0.04</v>
      </c>
      <c r="R447" s="227">
        <f>Q447*H447</f>
        <v>0.04</v>
      </c>
      <c r="S447" s="227">
        <v>0</v>
      </c>
      <c r="T447" s="228">
        <f>S447*H447</f>
        <v>0</v>
      </c>
      <c r="U447" s="38"/>
      <c r="V447" s="38"/>
      <c r="W447" s="38"/>
      <c r="X447" s="38"/>
      <c r="Y447" s="38"/>
      <c r="Z447" s="38"/>
      <c r="AA447" s="38"/>
      <c r="AB447" s="38"/>
      <c r="AC447" s="38"/>
      <c r="AD447" s="38"/>
      <c r="AE447" s="38"/>
      <c r="AR447" s="229" t="s">
        <v>365</v>
      </c>
      <c r="AT447" s="229" t="s">
        <v>324</v>
      </c>
      <c r="AU447" s="229" t="s">
        <v>86</v>
      </c>
      <c r="AY447" s="17" t="s">
        <v>152</v>
      </c>
      <c r="BE447" s="230">
        <f>IF(N447="základní",J447,0)</f>
        <v>0</v>
      </c>
      <c r="BF447" s="230">
        <f>IF(N447="snížená",J447,0)</f>
        <v>0</v>
      </c>
      <c r="BG447" s="230">
        <f>IF(N447="zákl. přenesená",J447,0)</f>
        <v>0</v>
      </c>
      <c r="BH447" s="230">
        <f>IF(N447="sníž. přenesená",J447,0)</f>
        <v>0</v>
      </c>
      <c r="BI447" s="230">
        <f>IF(N447="nulová",J447,0)</f>
        <v>0</v>
      </c>
      <c r="BJ447" s="17" t="s">
        <v>84</v>
      </c>
      <c r="BK447" s="230">
        <f>ROUND(I447*H447,2)</f>
        <v>0</v>
      </c>
      <c r="BL447" s="17" t="s">
        <v>279</v>
      </c>
      <c r="BM447" s="229" t="s">
        <v>693</v>
      </c>
    </row>
    <row r="448" spans="1:47" s="2" customFormat="1" ht="12">
      <c r="A448" s="38"/>
      <c r="B448" s="39"/>
      <c r="C448" s="40"/>
      <c r="D448" s="231" t="s">
        <v>161</v>
      </c>
      <c r="E448" s="40"/>
      <c r="F448" s="232" t="s">
        <v>692</v>
      </c>
      <c r="G448" s="40"/>
      <c r="H448" s="40"/>
      <c r="I448" s="233"/>
      <c r="J448" s="40"/>
      <c r="K448" s="40"/>
      <c r="L448" s="44"/>
      <c r="M448" s="234"/>
      <c r="N448" s="235"/>
      <c r="O448" s="91"/>
      <c r="P448" s="91"/>
      <c r="Q448" s="91"/>
      <c r="R448" s="91"/>
      <c r="S448" s="91"/>
      <c r="T448" s="92"/>
      <c r="U448" s="38"/>
      <c r="V448" s="38"/>
      <c r="W448" s="38"/>
      <c r="X448" s="38"/>
      <c r="Y448" s="38"/>
      <c r="Z448" s="38"/>
      <c r="AA448" s="38"/>
      <c r="AB448" s="38"/>
      <c r="AC448" s="38"/>
      <c r="AD448" s="38"/>
      <c r="AE448" s="38"/>
      <c r="AT448" s="17" t="s">
        <v>161</v>
      </c>
      <c r="AU448" s="17" t="s">
        <v>86</v>
      </c>
    </row>
    <row r="449" spans="1:65" s="2" customFormat="1" ht="16.5" customHeight="1">
      <c r="A449" s="38"/>
      <c r="B449" s="39"/>
      <c r="C449" s="270" t="s">
        <v>694</v>
      </c>
      <c r="D449" s="270" t="s">
        <v>324</v>
      </c>
      <c r="E449" s="271" t="s">
        <v>695</v>
      </c>
      <c r="F449" s="272" t="s">
        <v>696</v>
      </c>
      <c r="G449" s="273" t="s">
        <v>288</v>
      </c>
      <c r="H449" s="274">
        <v>1</v>
      </c>
      <c r="I449" s="275"/>
      <c r="J449" s="276">
        <f>ROUND(I449*H449,2)</f>
        <v>0</v>
      </c>
      <c r="K449" s="272" t="s">
        <v>1</v>
      </c>
      <c r="L449" s="277"/>
      <c r="M449" s="278" t="s">
        <v>1</v>
      </c>
      <c r="N449" s="279" t="s">
        <v>41</v>
      </c>
      <c r="O449" s="91"/>
      <c r="P449" s="227">
        <f>O449*H449</f>
        <v>0</v>
      </c>
      <c r="Q449" s="227">
        <v>0.04</v>
      </c>
      <c r="R449" s="227">
        <f>Q449*H449</f>
        <v>0.04</v>
      </c>
      <c r="S449" s="227">
        <v>0</v>
      </c>
      <c r="T449" s="228">
        <f>S449*H449</f>
        <v>0</v>
      </c>
      <c r="U449" s="38"/>
      <c r="V449" s="38"/>
      <c r="W449" s="38"/>
      <c r="X449" s="38"/>
      <c r="Y449" s="38"/>
      <c r="Z449" s="38"/>
      <c r="AA449" s="38"/>
      <c r="AB449" s="38"/>
      <c r="AC449" s="38"/>
      <c r="AD449" s="38"/>
      <c r="AE449" s="38"/>
      <c r="AR449" s="229" t="s">
        <v>365</v>
      </c>
      <c r="AT449" s="229" t="s">
        <v>324</v>
      </c>
      <c r="AU449" s="229" t="s">
        <v>86</v>
      </c>
      <c r="AY449" s="17" t="s">
        <v>152</v>
      </c>
      <c r="BE449" s="230">
        <f>IF(N449="základní",J449,0)</f>
        <v>0</v>
      </c>
      <c r="BF449" s="230">
        <f>IF(N449="snížená",J449,0)</f>
        <v>0</v>
      </c>
      <c r="BG449" s="230">
        <f>IF(N449="zákl. přenesená",J449,0)</f>
        <v>0</v>
      </c>
      <c r="BH449" s="230">
        <f>IF(N449="sníž. přenesená",J449,0)</f>
        <v>0</v>
      </c>
      <c r="BI449" s="230">
        <f>IF(N449="nulová",J449,0)</f>
        <v>0</v>
      </c>
      <c r="BJ449" s="17" t="s">
        <v>84</v>
      </c>
      <c r="BK449" s="230">
        <f>ROUND(I449*H449,2)</f>
        <v>0</v>
      </c>
      <c r="BL449" s="17" t="s">
        <v>279</v>
      </c>
      <c r="BM449" s="229" t="s">
        <v>697</v>
      </c>
    </row>
    <row r="450" spans="1:47" s="2" customFormat="1" ht="12">
      <c r="A450" s="38"/>
      <c r="B450" s="39"/>
      <c r="C450" s="40"/>
      <c r="D450" s="231" t="s">
        <v>161</v>
      </c>
      <c r="E450" s="40"/>
      <c r="F450" s="232" t="s">
        <v>696</v>
      </c>
      <c r="G450" s="40"/>
      <c r="H450" s="40"/>
      <c r="I450" s="233"/>
      <c r="J450" s="40"/>
      <c r="K450" s="40"/>
      <c r="L450" s="44"/>
      <c r="M450" s="234"/>
      <c r="N450" s="235"/>
      <c r="O450" s="91"/>
      <c r="P450" s="91"/>
      <c r="Q450" s="91"/>
      <c r="R450" s="91"/>
      <c r="S450" s="91"/>
      <c r="T450" s="92"/>
      <c r="U450" s="38"/>
      <c r="V450" s="38"/>
      <c r="W450" s="38"/>
      <c r="X450" s="38"/>
      <c r="Y450" s="38"/>
      <c r="Z450" s="38"/>
      <c r="AA450" s="38"/>
      <c r="AB450" s="38"/>
      <c r="AC450" s="38"/>
      <c r="AD450" s="38"/>
      <c r="AE450" s="38"/>
      <c r="AT450" s="17" t="s">
        <v>161</v>
      </c>
      <c r="AU450" s="17" t="s">
        <v>86</v>
      </c>
    </row>
    <row r="451" spans="1:65" s="2" customFormat="1" ht="16.5" customHeight="1">
      <c r="A451" s="38"/>
      <c r="B451" s="39"/>
      <c r="C451" s="270" t="s">
        <v>698</v>
      </c>
      <c r="D451" s="270" t="s">
        <v>324</v>
      </c>
      <c r="E451" s="271" t="s">
        <v>699</v>
      </c>
      <c r="F451" s="272" t="s">
        <v>700</v>
      </c>
      <c r="G451" s="273" t="s">
        <v>288</v>
      </c>
      <c r="H451" s="274">
        <v>1</v>
      </c>
      <c r="I451" s="275"/>
      <c r="J451" s="276">
        <f>ROUND(I451*H451,2)</f>
        <v>0</v>
      </c>
      <c r="K451" s="272" t="s">
        <v>1</v>
      </c>
      <c r="L451" s="277"/>
      <c r="M451" s="278" t="s">
        <v>1</v>
      </c>
      <c r="N451" s="279" t="s">
        <v>41</v>
      </c>
      <c r="O451" s="91"/>
      <c r="P451" s="227">
        <f>O451*H451</f>
        <v>0</v>
      </c>
      <c r="Q451" s="227">
        <v>0.04</v>
      </c>
      <c r="R451" s="227">
        <f>Q451*H451</f>
        <v>0.04</v>
      </c>
      <c r="S451" s="227">
        <v>0</v>
      </c>
      <c r="T451" s="228">
        <f>S451*H451</f>
        <v>0</v>
      </c>
      <c r="U451" s="38"/>
      <c r="V451" s="38"/>
      <c r="W451" s="38"/>
      <c r="X451" s="38"/>
      <c r="Y451" s="38"/>
      <c r="Z451" s="38"/>
      <c r="AA451" s="38"/>
      <c r="AB451" s="38"/>
      <c r="AC451" s="38"/>
      <c r="AD451" s="38"/>
      <c r="AE451" s="38"/>
      <c r="AR451" s="229" t="s">
        <v>365</v>
      </c>
      <c r="AT451" s="229" t="s">
        <v>324</v>
      </c>
      <c r="AU451" s="229" t="s">
        <v>86</v>
      </c>
      <c r="AY451" s="17" t="s">
        <v>152</v>
      </c>
      <c r="BE451" s="230">
        <f>IF(N451="základní",J451,0)</f>
        <v>0</v>
      </c>
      <c r="BF451" s="230">
        <f>IF(N451="snížená",J451,0)</f>
        <v>0</v>
      </c>
      <c r="BG451" s="230">
        <f>IF(N451="zákl. přenesená",J451,0)</f>
        <v>0</v>
      </c>
      <c r="BH451" s="230">
        <f>IF(N451="sníž. přenesená",J451,0)</f>
        <v>0</v>
      </c>
      <c r="BI451" s="230">
        <f>IF(N451="nulová",J451,0)</f>
        <v>0</v>
      </c>
      <c r="BJ451" s="17" t="s">
        <v>84</v>
      </c>
      <c r="BK451" s="230">
        <f>ROUND(I451*H451,2)</f>
        <v>0</v>
      </c>
      <c r="BL451" s="17" t="s">
        <v>279</v>
      </c>
      <c r="BM451" s="229" t="s">
        <v>701</v>
      </c>
    </row>
    <row r="452" spans="1:47" s="2" customFormat="1" ht="12">
      <c r="A452" s="38"/>
      <c r="B452" s="39"/>
      <c r="C452" s="40"/>
      <c r="D452" s="231" t="s">
        <v>161</v>
      </c>
      <c r="E452" s="40"/>
      <c r="F452" s="232" t="s">
        <v>700</v>
      </c>
      <c r="G452" s="40"/>
      <c r="H452" s="40"/>
      <c r="I452" s="233"/>
      <c r="J452" s="40"/>
      <c r="K452" s="40"/>
      <c r="L452" s="44"/>
      <c r="M452" s="234"/>
      <c r="N452" s="235"/>
      <c r="O452" s="91"/>
      <c r="P452" s="91"/>
      <c r="Q452" s="91"/>
      <c r="R452" s="91"/>
      <c r="S452" s="91"/>
      <c r="T452" s="92"/>
      <c r="U452" s="38"/>
      <c r="V452" s="38"/>
      <c r="W452" s="38"/>
      <c r="X452" s="38"/>
      <c r="Y452" s="38"/>
      <c r="Z452" s="38"/>
      <c r="AA452" s="38"/>
      <c r="AB452" s="38"/>
      <c r="AC452" s="38"/>
      <c r="AD452" s="38"/>
      <c r="AE452" s="38"/>
      <c r="AT452" s="17" t="s">
        <v>161</v>
      </c>
      <c r="AU452" s="17" t="s">
        <v>86</v>
      </c>
    </row>
    <row r="453" spans="1:65" s="2" customFormat="1" ht="16.5" customHeight="1">
      <c r="A453" s="38"/>
      <c r="B453" s="39"/>
      <c r="C453" s="270" t="s">
        <v>702</v>
      </c>
      <c r="D453" s="270" t="s">
        <v>324</v>
      </c>
      <c r="E453" s="271" t="s">
        <v>703</v>
      </c>
      <c r="F453" s="272" t="s">
        <v>704</v>
      </c>
      <c r="G453" s="273" t="s">
        <v>288</v>
      </c>
      <c r="H453" s="274">
        <v>1</v>
      </c>
      <c r="I453" s="275"/>
      <c r="J453" s="276">
        <f>ROUND(I453*H453,2)</f>
        <v>0</v>
      </c>
      <c r="K453" s="272" t="s">
        <v>1</v>
      </c>
      <c r="L453" s="277"/>
      <c r="M453" s="278" t="s">
        <v>1</v>
      </c>
      <c r="N453" s="279" t="s">
        <v>41</v>
      </c>
      <c r="O453" s="91"/>
      <c r="P453" s="227">
        <f>O453*H453</f>
        <v>0</v>
      </c>
      <c r="Q453" s="227">
        <v>0.04</v>
      </c>
      <c r="R453" s="227">
        <f>Q453*H453</f>
        <v>0.04</v>
      </c>
      <c r="S453" s="227">
        <v>0</v>
      </c>
      <c r="T453" s="228">
        <f>S453*H453</f>
        <v>0</v>
      </c>
      <c r="U453" s="38"/>
      <c r="V453" s="38"/>
      <c r="W453" s="38"/>
      <c r="X453" s="38"/>
      <c r="Y453" s="38"/>
      <c r="Z453" s="38"/>
      <c r="AA453" s="38"/>
      <c r="AB453" s="38"/>
      <c r="AC453" s="38"/>
      <c r="AD453" s="38"/>
      <c r="AE453" s="38"/>
      <c r="AR453" s="229" t="s">
        <v>365</v>
      </c>
      <c r="AT453" s="229" t="s">
        <v>324</v>
      </c>
      <c r="AU453" s="229" t="s">
        <v>86</v>
      </c>
      <c r="AY453" s="17" t="s">
        <v>152</v>
      </c>
      <c r="BE453" s="230">
        <f>IF(N453="základní",J453,0)</f>
        <v>0</v>
      </c>
      <c r="BF453" s="230">
        <f>IF(N453="snížená",J453,0)</f>
        <v>0</v>
      </c>
      <c r="BG453" s="230">
        <f>IF(N453="zákl. přenesená",J453,0)</f>
        <v>0</v>
      </c>
      <c r="BH453" s="230">
        <f>IF(N453="sníž. přenesená",J453,0)</f>
        <v>0</v>
      </c>
      <c r="BI453" s="230">
        <f>IF(N453="nulová",J453,0)</f>
        <v>0</v>
      </c>
      <c r="BJ453" s="17" t="s">
        <v>84</v>
      </c>
      <c r="BK453" s="230">
        <f>ROUND(I453*H453,2)</f>
        <v>0</v>
      </c>
      <c r="BL453" s="17" t="s">
        <v>279</v>
      </c>
      <c r="BM453" s="229" t="s">
        <v>705</v>
      </c>
    </row>
    <row r="454" spans="1:47" s="2" customFormat="1" ht="12">
      <c r="A454" s="38"/>
      <c r="B454" s="39"/>
      <c r="C454" s="40"/>
      <c r="D454" s="231" t="s">
        <v>161</v>
      </c>
      <c r="E454" s="40"/>
      <c r="F454" s="232" t="s">
        <v>704</v>
      </c>
      <c r="G454" s="40"/>
      <c r="H454" s="40"/>
      <c r="I454" s="233"/>
      <c r="J454" s="40"/>
      <c r="K454" s="40"/>
      <c r="L454" s="44"/>
      <c r="M454" s="234"/>
      <c r="N454" s="235"/>
      <c r="O454" s="91"/>
      <c r="P454" s="91"/>
      <c r="Q454" s="91"/>
      <c r="R454" s="91"/>
      <c r="S454" s="91"/>
      <c r="T454" s="92"/>
      <c r="U454" s="38"/>
      <c r="V454" s="38"/>
      <c r="W454" s="38"/>
      <c r="X454" s="38"/>
      <c r="Y454" s="38"/>
      <c r="Z454" s="38"/>
      <c r="AA454" s="38"/>
      <c r="AB454" s="38"/>
      <c r="AC454" s="38"/>
      <c r="AD454" s="38"/>
      <c r="AE454" s="38"/>
      <c r="AT454" s="17" t="s">
        <v>161</v>
      </c>
      <c r="AU454" s="17" t="s">
        <v>86</v>
      </c>
    </row>
    <row r="455" spans="1:65" s="2" customFormat="1" ht="16.5" customHeight="1">
      <c r="A455" s="38"/>
      <c r="B455" s="39"/>
      <c r="C455" s="270" t="s">
        <v>706</v>
      </c>
      <c r="D455" s="270" t="s">
        <v>324</v>
      </c>
      <c r="E455" s="271" t="s">
        <v>707</v>
      </c>
      <c r="F455" s="272" t="s">
        <v>708</v>
      </c>
      <c r="G455" s="273" t="s">
        <v>288</v>
      </c>
      <c r="H455" s="274">
        <v>1</v>
      </c>
      <c r="I455" s="275"/>
      <c r="J455" s="276">
        <f>ROUND(I455*H455,2)</f>
        <v>0</v>
      </c>
      <c r="K455" s="272" t="s">
        <v>1</v>
      </c>
      <c r="L455" s="277"/>
      <c r="M455" s="278" t="s">
        <v>1</v>
      </c>
      <c r="N455" s="279" t="s">
        <v>41</v>
      </c>
      <c r="O455" s="91"/>
      <c r="P455" s="227">
        <f>O455*H455</f>
        <v>0</v>
      </c>
      <c r="Q455" s="227">
        <v>0.04</v>
      </c>
      <c r="R455" s="227">
        <f>Q455*H455</f>
        <v>0.04</v>
      </c>
      <c r="S455" s="227">
        <v>0</v>
      </c>
      <c r="T455" s="228">
        <f>S455*H455</f>
        <v>0</v>
      </c>
      <c r="U455" s="38"/>
      <c r="V455" s="38"/>
      <c r="W455" s="38"/>
      <c r="X455" s="38"/>
      <c r="Y455" s="38"/>
      <c r="Z455" s="38"/>
      <c r="AA455" s="38"/>
      <c r="AB455" s="38"/>
      <c r="AC455" s="38"/>
      <c r="AD455" s="38"/>
      <c r="AE455" s="38"/>
      <c r="AR455" s="229" t="s">
        <v>365</v>
      </c>
      <c r="AT455" s="229" t="s">
        <v>324</v>
      </c>
      <c r="AU455" s="229" t="s">
        <v>86</v>
      </c>
      <c r="AY455" s="17" t="s">
        <v>152</v>
      </c>
      <c r="BE455" s="230">
        <f>IF(N455="základní",J455,0)</f>
        <v>0</v>
      </c>
      <c r="BF455" s="230">
        <f>IF(N455="snížená",J455,0)</f>
        <v>0</v>
      </c>
      <c r="BG455" s="230">
        <f>IF(N455="zákl. přenesená",J455,0)</f>
        <v>0</v>
      </c>
      <c r="BH455" s="230">
        <f>IF(N455="sníž. přenesená",J455,0)</f>
        <v>0</v>
      </c>
      <c r="BI455" s="230">
        <f>IF(N455="nulová",J455,0)</f>
        <v>0</v>
      </c>
      <c r="BJ455" s="17" t="s">
        <v>84</v>
      </c>
      <c r="BK455" s="230">
        <f>ROUND(I455*H455,2)</f>
        <v>0</v>
      </c>
      <c r="BL455" s="17" t="s">
        <v>279</v>
      </c>
      <c r="BM455" s="229" t="s">
        <v>709</v>
      </c>
    </row>
    <row r="456" spans="1:47" s="2" customFormat="1" ht="12">
      <c r="A456" s="38"/>
      <c r="B456" s="39"/>
      <c r="C456" s="40"/>
      <c r="D456" s="231" t="s">
        <v>161</v>
      </c>
      <c r="E456" s="40"/>
      <c r="F456" s="232" t="s">
        <v>708</v>
      </c>
      <c r="G456" s="40"/>
      <c r="H456" s="40"/>
      <c r="I456" s="233"/>
      <c r="J456" s="40"/>
      <c r="K456" s="40"/>
      <c r="L456" s="44"/>
      <c r="M456" s="234"/>
      <c r="N456" s="235"/>
      <c r="O456" s="91"/>
      <c r="P456" s="91"/>
      <c r="Q456" s="91"/>
      <c r="R456" s="91"/>
      <c r="S456" s="91"/>
      <c r="T456" s="92"/>
      <c r="U456" s="38"/>
      <c r="V456" s="38"/>
      <c r="W456" s="38"/>
      <c r="X456" s="38"/>
      <c r="Y456" s="38"/>
      <c r="Z456" s="38"/>
      <c r="AA456" s="38"/>
      <c r="AB456" s="38"/>
      <c r="AC456" s="38"/>
      <c r="AD456" s="38"/>
      <c r="AE456" s="38"/>
      <c r="AT456" s="17" t="s">
        <v>161</v>
      </c>
      <c r="AU456" s="17" t="s">
        <v>86</v>
      </c>
    </row>
    <row r="457" spans="1:65" s="2" customFormat="1" ht="16.5" customHeight="1">
      <c r="A457" s="38"/>
      <c r="B457" s="39"/>
      <c r="C457" s="270" t="s">
        <v>710</v>
      </c>
      <c r="D457" s="270" t="s">
        <v>324</v>
      </c>
      <c r="E457" s="271" t="s">
        <v>711</v>
      </c>
      <c r="F457" s="272" t="s">
        <v>712</v>
      </c>
      <c r="G457" s="273" t="s">
        <v>288</v>
      </c>
      <c r="H457" s="274">
        <v>1</v>
      </c>
      <c r="I457" s="275"/>
      <c r="J457" s="276">
        <f>ROUND(I457*H457,2)</f>
        <v>0</v>
      </c>
      <c r="K457" s="272" t="s">
        <v>1</v>
      </c>
      <c r="L457" s="277"/>
      <c r="M457" s="278" t="s">
        <v>1</v>
      </c>
      <c r="N457" s="279" t="s">
        <v>41</v>
      </c>
      <c r="O457" s="91"/>
      <c r="P457" s="227">
        <f>O457*H457</f>
        <v>0</v>
      </c>
      <c r="Q457" s="227">
        <v>0.04</v>
      </c>
      <c r="R457" s="227">
        <f>Q457*H457</f>
        <v>0.04</v>
      </c>
      <c r="S457" s="227">
        <v>0</v>
      </c>
      <c r="T457" s="228">
        <f>S457*H457</f>
        <v>0</v>
      </c>
      <c r="U457" s="38"/>
      <c r="V457" s="38"/>
      <c r="W457" s="38"/>
      <c r="X457" s="38"/>
      <c r="Y457" s="38"/>
      <c r="Z457" s="38"/>
      <c r="AA457" s="38"/>
      <c r="AB457" s="38"/>
      <c r="AC457" s="38"/>
      <c r="AD457" s="38"/>
      <c r="AE457" s="38"/>
      <c r="AR457" s="229" t="s">
        <v>365</v>
      </c>
      <c r="AT457" s="229" t="s">
        <v>324</v>
      </c>
      <c r="AU457" s="229" t="s">
        <v>86</v>
      </c>
      <c r="AY457" s="17" t="s">
        <v>152</v>
      </c>
      <c r="BE457" s="230">
        <f>IF(N457="základní",J457,0)</f>
        <v>0</v>
      </c>
      <c r="BF457" s="230">
        <f>IF(N457="snížená",J457,0)</f>
        <v>0</v>
      </c>
      <c r="BG457" s="230">
        <f>IF(N457="zákl. přenesená",J457,0)</f>
        <v>0</v>
      </c>
      <c r="BH457" s="230">
        <f>IF(N457="sníž. přenesená",J457,0)</f>
        <v>0</v>
      </c>
      <c r="BI457" s="230">
        <f>IF(N457="nulová",J457,0)</f>
        <v>0</v>
      </c>
      <c r="BJ457" s="17" t="s">
        <v>84</v>
      </c>
      <c r="BK457" s="230">
        <f>ROUND(I457*H457,2)</f>
        <v>0</v>
      </c>
      <c r="BL457" s="17" t="s">
        <v>279</v>
      </c>
      <c r="BM457" s="229" t="s">
        <v>713</v>
      </c>
    </row>
    <row r="458" spans="1:47" s="2" customFormat="1" ht="12">
      <c r="A458" s="38"/>
      <c r="B458" s="39"/>
      <c r="C458" s="40"/>
      <c r="D458" s="231" t="s">
        <v>161</v>
      </c>
      <c r="E458" s="40"/>
      <c r="F458" s="232" t="s">
        <v>712</v>
      </c>
      <c r="G458" s="40"/>
      <c r="H458" s="40"/>
      <c r="I458" s="233"/>
      <c r="J458" s="40"/>
      <c r="K458" s="40"/>
      <c r="L458" s="44"/>
      <c r="M458" s="234"/>
      <c r="N458" s="235"/>
      <c r="O458" s="91"/>
      <c r="P458" s="91"/>
      <c r="Q458" s="91"/>
      <c r="R458" s="91"/>
      <c r="S458" s="91"/>
      <c r="T458" s="92"/>
      <c r="U458" s="38"/>
      <c r="V458" s="38"/>
      <c r="W458" s="38"/>
      <c r="X458" s="38"/>
      <c r="Y458" s="38"/>
      <c r="Z458" s="38"/>
      <c r="AA458" s="38"/>
      <c r="AB458" s="38"/>
      <c r="AC458" s="38"/>
      <c r="AD458" s="38"/>
      <c r="AE458" s="38"/>
      <c r="AT458" s="17" t="s">
        <v>161</v>
      </c>
      <c r="AU458" s="17" t="s">
        <v>86</v>
      </c>
    </row>
    <row r="459" spans="1:65" s="2" customFormat="1" ht="24.15" customHeight="1">
      <c r="A459" s="38"/>
      <c r="B459" s="39"/>
      <c r="C459" s="218" t="s">
        <v>714</v>
      </c>
      <c r="D459" s="218" t="s">
        <v>154</v>
      </c>
      <c r="E459" s="219" t="s">
        <v>715</v>
      </c>
      <c r="F459" s="220" t="s">
        <v>716</v>
      </c>
      <c r="G459" s="221" t="s">
        <v>288</v>
      </c>
      <c r="H459" s="222">
        <v>5</v>
      </c>
      <c r="I459" s="223"/>
      <c r="J459" s="224">
        <f>ROUND(I459*H459,2)</f>
        <v>0</v>
      </c>
      <c r="K459" s="220" t="s">
        <v>158</v>
      </c>
      <c r="L459" s="44"/>
      <c r="M459" s="225" t="s">
        <v>1</v>
      </c>
      <c r="N459" s="226" t="s">
        <v>41</v>
      </c>
      <c r="O459" s="91"/>
      <c r="P459" s="227">
        <f>O459*H459</f>
        <v>0</v>
      </c>
      <c r="Q459" s="227">
        <v>0</v>
      </c>
      <c r="R459" s="227">
        <f>Q459*H459</f>
        <v>0</v>
      </c>
      <c r="S459" s="227">
        <v>0</v>
      </c>
      <c r="T459" s="228">
        <f>S459*H459</f>
        <v>0</v>
      </c>
      <c r="U459" s="38"/>
      <c r="V459" s="38"/>
      <c r="W459" s="38"/>
      <c r="X459" s="38"/>
      <c r="Y459" s="38"/>
      <c r="Z459" s="38"/>
      <c r="AA459" s="38"/>
      <c r="AB459" s="38"/>
      <c r="AC459" s="38"/>
      <c r="AD459" s="38"/>
      <c r="AE459" s="38"/>
      <c r="AR459" s="229" t="s">
        <v>279</v>
      </c>
      <c r="AT459" s="229" t="s">
        <v>154</v>
      </c>
      <c r="AU459" s="229" t="s">
        <v>86</v>
      </c>
      <c r="AY459" s="17" t="s">
        <v>152</v>
      </c>
      <c r="BE459" s="230">
        <f>IF(N459="základní",J459,0)</f>
        <v>0</v>
      </c>
      <c r="BF459" s="230">
        <f>IF(N459="snížená",J459,0)</f>
        <v>0</v>
      </c>
      <c r="BG459" s="230">
        <f>IF(N459="zákl. přenesená",J459,0)</f>
        <v>0</v>
      </c>
      <c r="BH459" s="230">
        <f>IF(N459="sníž. přenesená",J459,0)</f>
        <v>0</v>
      </c>
      <c r="BI459" s="230">
        <f>IF(N459="nulová",J459,0)</f>
        <v>0</v>
      </c>
      <c r="BJ459" s="17" t="s">
        <v>84</v>
      </c>
      <c r="BK459" s="230">
        <f>ROUND(I459*H459,2)</f>
        <v>0</v>
      </c>
      <c r="BL459" s="17" t="s">
        <v>279</v>
      </c>
      <c r="BM459" s="229" t="s">
        <v>717</v>
      </c>
    </row>
    <row r="460" spans="1:47" s="2" customFormat="1" ht="12">
      <c r="A460" s="38"/>
      <c r="B460" s="39"/>
      <c r="C460" s="40"/>
      <c r="D460" s="231" t="s">
        <v>161</v>
      </c>
      <c r="E460" s="40"/>
      <c r="F460" s="232" t="s">
        <v>718</v>
      </c>
      <c r="G460" s="40"/>
      <c r="H460" s="40"/>
      <c r="I460" s="233"/>
      <c r="J460" s="40"/>
      <c r="K460" s="40"/>
      <c r="L460" s="44"/>
      <c r="M460" s="234"/>
      <c r="N460" s="235"/>
      <c r="O460" s="91"/>
      <c r="P460" s="91"/>
      <c r="Q460" s="91"/>
      <c r="R460" s="91"/>
      <c r="S460" s="91"/>
      <c r="T460" s="92"/>
      <c r="U460" s="38"/>
      <c r="V460" s="38"/>
      <c r="W460" s="38"/>
      <c r="X460" s="38"/>
      <c r="Y460" s="38"/>
      <c r="Z460" s="38"/>
      <c r="AA460" s="38"/>
      <c r="AB460" s="38"/>
      <c r="AC460" s="38"/>
      <c r="AD460" s="38"/>
      <c r="AE460" s="38"/>
      <c r="AT460" s="17" t="s">
        <v>161</v>
      </c>
      <c r="AU460" s="17" t="s">
        <v>86</v>
      </c>
    </row>
    <row r="461" spans="1:51" s="13" customFormat="1" ht="12">
      <c r="A461" s="13"/>
      <c r="B461" s="236"/>
      <c r="C461" s="237"/>
      <c r="D461" s="231" t="s">
        <v>163</v>
      </c>
      <c r="E461" s="238" t="s">
        <v>1</v>
      </c>
      <c r="F461" s="239" t="s">
        <v>719</v>
      </c>
      <c r="G461" s="237"/>
      <c r="H461" s="240">
        <v>5</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163</v>
      </c>
      <c r="AU461" s="246" t="s">
        <v>86</v>
      </c>
      <c r="AV461" s="13" t="s">
        <v>86</v>
      </c>
      <c r="AW461" s="13" t="s">
        <v>32</v>
      </c>
      <c r="AX461" s="13" t="s">
        <v>84</v>
      </c>
      <c r="AY461" s="246" t="s">
        <v>152</v>
      </c>
    </row>
    <row r="462" spans="1:65" s="2" customFormat="1" ht="16.5" customHeight="1">
      <c r="A462" s="38"/>
      <c r="B462" s="39"/>
      <c r="C462" s="270" t="s">
        <v>720</v>
      </c>
      <c r="D462" s="270" t="s">
        <v>324</v>
      </c>
      <c r="E462" s="271" t="s">
        <v>721</v>
      </c>
      <c r="F462" s="272" t="s">
        <v>722</v>
      </c>
      <c r="G462" s="273" t="s">
        <v>288</v>
      </c>
      <c r="H462" s="274">
        <v>1</v>
      </c>
      <c r="I462" s="275"/>
      <c r="J462" s="276">
        <f>ROUND(I462*H462,2)</f>
        <v>0</v>
      </c>
      <c r="K462" s="272" t="s">
        <v>1</v>
      </c>
      <c r="L462" s="277"/>
      <c r="M462" s="278" t="s">
        <v>1</v>
      </c>
      <c r="N462" s="279" t="s">
        <v>41</v>
      </c>
      <c r="O462" s="91"/>
      <c r="P462" s="227">
        <f>O462*H462</f>
        <v>0</v>
      </c>
      <c r="Q462" s="227">
        <v>0.06</v>
      </c>
      <c r="R462" s="227">
        <f>Q462*H462</f>
        <v>0.06</v>
      </c>
      <c r="S462" s="227">
        <v>0</v>
      </c>
      <c r="T462" s="228">
        <f>S462*H462</f>
        <v>0</v>
      </c>
      <c r="U462" s="38"/>
      <c r="V462" s="38"/>
      <c r="W462" s="38"/>
      <c r="X462" s="38"/>
      <c r="Y462" s="38"/>
      <c r="Z462" s="38"/>
      <c r="AA462" s="38"/>
      <c r="AB462" s="38"/>
      <c r="AC462" s="38"/>
      <c r="AD462" s="38"/>
      <c r="AE462" s="38"/>
      <c r="AR462" s="229" t="s">
        <v>365</v>
      </c>
      <c r="AT462" s="229" t="s">
        <v>324</v>
      </c>
      <c r="AU462" s="229" t="s">
        <v>86</v>
      </c>
      <c r="AY462" s="17" t="s">
        <v>152</v>
      </c>
      <c r="BE462" s="230">
        <f>IF(N462="základní",J462,0)</f>
        <v>0</v>
      </c>
      <c r="BF462" s="230">
        <f>IF(N462="snížená",J462,0)</f>
        <v>0</v>
      </c>
      <c r="BG462" s="230">
        <f>IF(N462="zákl. přenesená",J462,0)</f>
        <v>0</v>
      </c>
      <c r="BH462" s="230">
        <f>IF(N462="sníž. přenesená",J462,0)</f>
        <v>0</v>
      </c>
      <c r="BI462" s="230">
        <f>IF(N462="nulová",J462,0)</f>
        <v>0</v>
      </c>
      <c r="BJ462" s="17" t="s">
        <v>84</v>
      </c>
      <c r="BK462" s="230">
        <f>ROUND(I462*H462,2)</f>
        <v>0</v>
      </c>
      <c r="BL462" s="17" t="s">
        <v>279</v>
      </c>
      <c r="BM462" s="229" t="s">
        <v>723</v>
      </c>
    </row>
    <row r="463" spans="1:47" s="2" customFormat="1" ht="12">
      <c r="A463" s="38"/>
      <c r="B463" s="39"/>
      <c r="C463" s="40"/>
      <c r="D463" s="231" t="s">
        <v>161</v>
      </c>
      <c r="E463" s="40"/>
      <c r="F463" s="232" t="s">
        <v>722</v>
      </c>
      <c r="G463" s="40"/>
      <c r="H463" s="40"/>
      <c r="I463" s="233"/>
      <c r="J463" s="40"/>
      <c r="K463" s="40"/>
      <c r="L463" s="44"/>
      <c r="M463" s="234"/>
      <c r="N463" s="235"/>
      <c r="O463" s="91"/>
      <c r="P463" s="91"/>
      <c r="Q463" s="91"/>
      <c r="R463" s="91"/>
      <c r="S463" s="91"/>
      <c r="T463" s="92"/>
      <c r="U463" s="38"/>
      <c r="V463" s="38"/>
      <c r="W463" s="38"/>
      <c r="X463" s="38"/>
      <c r="Y463" s="38"/>
      <c r="Z463" s="38"/>
      <c r="AA463" s="38"/>
      <c r="AB463" s="38"/>
      <c r="AC463" s="38"/>
      <c r="AD463" s="38"/>
      <c r="AE463" s="38"/>
      <c r="AT463" s="17" t="s">
        <v>161</v>
      </c>
      <c r="AU463" s="17" t="s">
        <v>86</v>
      </c>
    </row>
    <row r="464" spans="1:65" s="2" customFormat="1" ht="16.5" customHeight="1">
      <c r="A464" s="38"/>
      <c r="B464" s="39"/>
      <c r="C464" s="270" t="s">
        <v>724</v>
      </c>
      <c r="D464" s="270" t="s">
        <v>324</v>
      </c>
      <c r="E464" s="271" t="s">
        <v>725</v>
      </c>
      <c r="F464" s="272" t="s">
        <v>726</v>
      </c>
      <c r="G464" s="273" t="s">
        <v>288</v>
      </c>
      <c r="H464" s="274">
        <v>1</v>
      </c>
      <c r="I464" s="275"/>
      <c r="J464" s="276">
        <f>ROUND(I464*H464,2)</f>
        <v>0</v>
      </c>
      <c r="K464" s="272" t="s">
        <v>1</v>
      </c>
      <c r="L464" s="277"/>
      <c r="M464" s="278" t="s">
        <v>1</v>
      </c>
      <c r="N464" s="279" t="s">
        <v>41</v>
      </c>
      <c r="O464" s="91"/>
      <c r="P464" s="227">
        <f>O464*H464</f>
        <v>0</v>
      </c>
      <c r="Q464" s="227">
        <v>0.06</v>
      </c>
      <c r="R464" s="227">
        <f>Q464*H464</f>
        <v>0.06</v>
      </c>
      <c r="S464" s="227">
        <v>0</v>
      </c>
      <c r="T464" s="228">
        <f>S464*H464</f>
        <v>0</v>
      </c>
      <c r="U464" s="38"/>
      <c r="V464" s="38"/>
      <c r="W464" s="38"/>
      <c r="X464" s="38"/>
      <c r="Y464" s="38"/>
      <c r="Z464" s="38"/>
      <c r="AA464" s="38"/>
      <c r="AB464" s="38"/>
      <c r="AC464" s="38"/>
      <c r="AD464" s="38"/>
      <c r="AE464" s="38"/>
      <c r="AR464" s="229" t="s">
        <v>365</v>
      </c>
      <c r="AT464" s="229" t="s">
        <v>324</v>
      </c>
      <c r="AU464" s="229" t="s">
        <v>86</v>
      </c>
      <c r="AY464" s="17" t="s">
        <v>152</v>
      </c>
      <c r="BE464" s="230">
        <f>IF(N464="základní",J464,0)</f>
        <v>0</v>
      </c>
      <c r="BF464" s="230">
        <f>IF(N464="snížená",J464,0)</f>
        <v>0</v>
      </c>
      <c r="BG464" s="230">
        <f>IF(N464="zákl. přenesená",J464,0)</f>
        <v>0</v>
      </c>
      <c r="BH464" s="230">
        <f>IF(N464="sníž. přenesená",J464,0)</f>
        <v>0</v>
      </c>
      <c r="BI464" s="230">
        <f>IF(N464="nulová",J464,0)</f>
        <v>0</v>
      </c>
      <c r="BJ464" s="17" t="s">
        <v>84</v>
      </c>
      <c r="BK464" s="230">
        <f>ROUND(I464*H464,2)</f>
        <v>0</v>
      </c>
      <c r="BL464" s="17" t="s">
        <v>279</v>
      </c>
      <c r="BM464" s="229" t="s">
        <v>727</v>
      </c>
    </row>
    <row r="465" spans="1:47" s="2" customFormat="1" ht="12">
      <c r="A465" s="38"/>
      <c r="B465" s="39"/>
      <c r="C465" s="40"/>
      <c r="D465" s="231" t="s">
        <v>161</v>
      </c>
      <c r="E465" s="40"/>
      <c r="F465" s="232" t="s">
        <v>726</v>
      </c>
      <c r="G465" s="40"/>
      <c r="H465" s="40"/>
      <c r="I465" s="233"/>
      <c r="J465" s="40"/>
      <c r="K465" s="40"/>
      <c r="L465" s="44"/>
      <c r="M465" s="234"/>
      <c r="N465" s="235"/>
      <c r="O465" s="91"/>
      <c r="P465" s="91"/>
      <c r="Q465" s="91"/>
      <c r="R465" s="91"/>
      <c r="S465" s="91"/>
      <c r="T465" s="92"/>
      <c r="U465" s="38"/>
      <c r="V465" s="38"/>
      <c r="W465" s="38"/>
      <c r="X465" s="38"/>
      <c r="Y465" s="38"/>
      <c r="Z465" s="38"/>
      <c r="AA465" s="38"/>
      <c r="AB465" s="38"/>
      <c r="AC465" s="38"/>
      <c r="AD465" s="38"/>
      <c r="AE465" s="38"/>
      <c r="AT465" s="17" t="s">
        <v>161</v>
      </c>
      <c r="AU465" s="17" t="s">
        <v>86</v>
      </c>
    </row>
    <row r="466" spans="1:65" s="2" customFormat="1" ht="16.5" customHeight="1">
      <c r="A466" s="38"/>
      <c r="B466" s="39"/>
      <c r="C466" s="270" t="s">
        <v>728</v>
      </c>
      <c r="D466" s="270" t="s">
        <v>324</v>
      </c>
      <c r="E466" s="271" t="s">
        <v>729</v>
      </c>
      <c r="F466" s="272" t="s">
        <v>730</v>
      </c>
      <c r="G466" s="273" t="s">
        <v>288</v>
      </c>
      <c r="H466" s="274">
        <v>1</v>
      </c>
      <c r="I466" s="275"/>
      <c r="J466" s="276">
        <f>ROUND(I466*H466,2)</f>
        <v>0</v>
      </c>
      <c r="K466" s="272" t="s">
        <v>1</v>
      </c>
      <c r="L466" s="277"/>
      <c r="M466" s="278" t="s">
        <v>1</v>
      </c>
      <c r="N466" s="279" t="s">
        <v>41</v>
      </c>
      <c r="O466" s="91"/>
      <c r="P466" s="227">
        <f>O466*H466</f>
        <v>0</v>
      </c>
      <c r="Q466" s="227">
        <v>0.06</v>
      </c>
      <c r="R466" s="227">
        <f>Q466*H466</f>
        <v>0.06</v>
      </c>
      <c r="S466" s="227">
        <v>0</v>
      </c>
      <c r="T466" s="228">
        <f>S466*H466</f>
        <v>0</v>
      </c>
      <c r="U466" s="38"/>
      <c r="V466" s="38"/>
      <c r="W466" s="38"/>
      <c r="X466" s="38"/>
      <c r="Y466" s="38"/>
      <c r="Z466" s="38"/>
      <c r="AA466" s="38"/>
      <c r="AB466" s="38"/>
      <c r="AC466" s="38"/>
      <c r="AD466" s="38"/>
      <c r="AE466" s="38"/>
      <c r="AR466" s="229" t="s">
        <v>365</v>
      </c>
      <c r="AT466" s="229" t="s">
        <v>324</v>
      </c>
      <c r="AU466" s="229" t="s">
        <v>86</v>
      </c>
      <c r="AY466" s="17" t="s">
        <v>152</v>
      </c>
      <c r="BE466" s="230">
        <f>IF(N466="základní",J466,0)</f>
        <v>0</v>
      </c>
      <c r="BF466" s="230">
        <f>IF(N466="snížená",J466,0)</f>
        <v>0</v>
      </c>
      <c r="BG466" s="230">
        <f>IF(N466="zákl. přenesená",J466,0)</f>
        <v>0</v>
      </c>
      <c r="BH466" s="230">
        <f>IF(N466="sníž. přenesená",J466,0)</f>
        <v>0</v>
      </c>
      <c r="BI466" s="230">
        <f>IF(N466="nulová",J466,0)</f>
        <v>0</v>
      </c>
      <c r="BJ466" s="17" t="s">
        <v>84</v>
      </c>
      <c r="BK466" s="230">
        <f>ROUND(I466*H466,2)</f>
        <v>0</v>
      </c>
      <c r="BL466" s="17" t="s">
        <v>279</v>
      </c>
      <c r="BM466" s="229" t="s">
        <v>731</v>
      </c>
    </row>
    <row r="467" spans="1:47" s="2" customFormat="1" ht="12">
      <c r="A467" s="38"/>
      <c r="B467" s="39"/>
      <c r="C467" s="40"/>
      <c r="D467" s="231" t="s">
        <v>161</v>
      </c>
      <c r="E467" s="40"/>
      <c r="F467" s="232" t="s">
        <v>730</v>
      </c>
      <c r="G467" s="40"/>
      <c r="H467" s="40"/>
      <c r="I467" s="233"/>
      <c r="J467" s="40"/>
      <c r="K467" s="40"/>
      <c r="L467" s="44"/>
      <c r="M467" s="234"/>
      <c r="N467" s="235"/>
      <c r="O467" s="91"/>
      <c r="P467" s="91"/>
      <c r="Q467" s="91"/>
      <c r="R467" s="91"/>
      <c r="S467" s="91"/>
      <c r="T467" s="92"/>
      <c r="U467" s="38"/>
      <c r="V467" s="38"/>
      <c r="W467" s="38"/>
      <c r="X467" s="38"/>
      <c r="Y467" s="38"/>
      <c r="Z467" s="38"/>
      <c r="AA467" s="38"/>
      <c r="AB467" s="38"/>
      <c r="AC467" s="38"/>
      <c r="AD467" s="38"/>
      <c r="AE467" s="38"/>
      <c r="AT467" s="17" t="s">
        <v>161</v>
      </c>
      <c r="AU467" s="17" t="s">
        <v>86</v>
      </c>
    </row>
    <row r="468" spans="1:65" s="2" customFormat="1" ht="16.5" customHeight="1">
      <c r="A468" s="38"/>
      <c r="B468" s="39"/>
      <c r="C468" s="270" t="s">
        <v>732</v>
      </c>
      <c r="D468" s="270" t="s">
        <v>324</v>
      </c>
      <c r="E468" s="271" t="s">
        <v>733</v>
      </c>
      <c r="F468" s="272" t="s">
        <v>734</v>
      </c>
      <c r="G468" s="273" t="s">
        <v>288</v>
      </c>
      <c r="H468" s="274">
        <v>1</v>
      </c>
      <c r="I468" s="275"/>
      <c r="J468" s="276">
        <f>ROUND(I468*H468,2)</f>
        <v>0</v>
      </c>
      <c r="K468" s="272" t="s">
        <v>1</v>
      </c>
      <c r="L468" s="277"/>
      <c r="M468" s="278" t="s">
        <v>1</v>
      </c>
      <c r="N468" s="279" t="s">
        <v>41</v>
      </c>
      <c r="O468" s="91"/>
      <c r="P468" s="227">
        <f>O468*H468</f>
        <v>0</v>
      </c>
      <c r="Q468" s="227">
        <v>0.06</v>
      </c>
      <c r="R468" s="227">
        <f>Q468*H468</f>
        <v>0.06</v>
      </c>
      <c r="S468" s="227">
        <v>0</v>
      </c>
      <c r="T468" s="228">
        <f>S468*H468</f>
        <v>0</v>
      </c>
      <c r="U468" s="38"/>
      <c r="V468" s="38"/>
      <c r="W468" s="38"/>
      <c r="X468" s="38"/>
      <c r="Y468" s="38"/>
      <c r="Z468" s="38"/>
      <c r="AA468" s="38"/>
      <c r="AB468" s="38"/>
      <c r="AC468" s="38"/>
      <c r="AD468" s="38"/>
      <c r="AE468" s="38"/>
      <c r="AR468" s="229" t="s">
        <v>365</v>
      </c>
      <c r="AT468" s="229" t="s">
        <v>324</v>
      </c>
      <c r="AU468" s="229" t="s">
        <v>86</v>
      </c>
      <c r="AY468" s="17" t="s">
        <v>152</v>
      </c>
      <c r="BE468" s="230">
        <f>IF(N468="základní",J468,0)</f>
        <v>0</v>
      </c>
      <c r="BF468" s="230">
        <f>IF(N468="snížená",J468,0)</f>
        <v>0</v>
      </c>
      <c r="BG468" s="230">
        <f>IF(N468="zákl. přenesená",J468,0)</f>
        <v>0</v>
      </c>
      <c r="BH468" s="230">
        <f>IF(N468="sníž. přenesená",J468,0)</f>
        <v>0</v>
      </c>
      <c r="BI468" s="230">
        <f>IF(N468="nulová",J468,0)</f>
        <v>0</v>
      </c>
      <c r="BJ468" s="17" t="s">
        <v>84</v>
      </c>
      <c r="BK468" s="230">
        <f>ROUND(I468*H468,2)</f>
        <v>0</v>
      </c>
      <c r="BL468" s="17" t="s">
        <v>279</v>
      </c>
      <c r="BM468" s="229" t="s">
        <v>735</v>
      </c>
    </row>
    <row r="469" spans="1:47" s="2" customFormat="1" ht="12">
      <c r="A469" s="38"/>
      <c r="B469" s="39"/>
      <c r="C469" s="40"/>
      <c r="D469" s="231" t="s">
        <v>161</v>
      </c>
      <c r="E469" s="40"/>
      <c r="F469" s="232" t="s">
        <v>734</v>
      </c>
      <c r="G469" s="40"/>
      <c r="H469" s="40"/>
      <c r="I469" s="233"/>
      <c r="J469" s="40"/>
      <c r="K469" s="40"/>
      <c r="L469" s="44"/>
      <c r="M469" s="234"/>
      <c r="N469" s="235"/>
      <c r="O469" s="91"/>
      <c r="P469" s="91"/>
      <c r="Q469" s="91"/>
      <c r="R469" s="91"/>
      <c r="S469" s="91"/>
      <c r="T469" s="92"/>
      <c r="U469" s="38"/>
      <c r="V469" s="38"/>
      <c r="W469" s="38"/>
      <c r="X469" s="38"/>
      <c r="Y469" s="38"/>
      <c r="Z469" s="38"/>
      <c r="AA469" s="38"/>
      <c r="AB469" s="38"/>
      <c r="AC469" s="38"/>
      <c r="AD469" s="38"/>
      <c r="AE469" s="38"/>
      <c r="AT469" s="17" t="s">
        <v>161</v>
      </c>
      <c r="AU469" s="17" t="s">
        <v>86</v>
      </c>
    </row>
    <row r="470" spans="1:65" s="2" customFormat="1" ht="16.5" customHeight="1">
      <c r="A470" s="38"/>
      <c r="B470" s="39"/>
      <c r="C470" s="270" t="s">
        <v>736</v>
      </c>
      <c r="D470" s="270" t="s">
        <v>324</v>
      </c>
      <c r="E470" s="271" t="s">
        <v>737</v>
      </c>
      <c r="F470" s="272" t="s">
        <v>738</v>
      </c>
      <c r="G470" s="273" t="s">
        <v>288</v>
      </c>
      <c r="H470" s="274">
        <v>1</v>
      </c>
      <c r="I470" s="275"/>
      <c r="J470" s="276">
        <f>ROUND(I470*H470,2)</f>
        <v>0</v>
      </c>
      <c r="K470" s="272" t="s">
        <v>1</v>
      </c>
      <c r="L470" s="277"/>
      <c r="M470" s="278" t="s">
        <v>1</v>
      </c>
      <c r="N470" s="279" t="s">
        <v>41</v>
      </c>
      <c r="O470" s="91"/>
      <c r="P470" s="227">
        <f>O470*H470</f>
        <v>0</v>
      </c>
      <c r="Q470" s="227">
        <v>0.06</v>
      </c>
      <c r="R470" s="227">
        <f>Q470*H470</f>
        <v>0.06</v>
      </c>
      <c r="S470" s="227">
        <v>0</v>
      </c>
      <c r="T470" s="228">
        <f>S470*H470</f>
        <v>0</v>
      </c>
      <c r="U470" s="38"/>
      <c r="V470" s="38"/>
      <c r="W470" s="38"/>
      <c r="X470" s="38"/>
      <c r="Y470" s="38"/>
      <c r="Z470" s="38"/>
      <c r="AA470" s="38"/>
      <c r="AB470" s="38"/>
      <c r="AC470" s="38"/>
      <c r="AD470" s="38"/>
      <c r="AE470" s="38"/>
      <c r="AR470" s="229" t="s">
        <v>365</v>
      </c>
      <c r="AT470" s="229" t="s">
        <v>324</v>
      </c>
      <c r="AU470" s="229" t="s">
        <v>86</v>
      </c>
      <c r="AY470" s="17" t="s">
        <v>152</v>
      </c>
      <c r="BE470" s="230">
        <f>IF(N470="základní",J470,0)</f>
        <v>0</v>
      </c>
      <c r="BF470" s="230">
        <f>IF(N470="snížená",J470,0)</f>
        <v>0</v>
      </c>
      <c r="BG470" s="230">
        <f>IF(N470="zákl. přenesená",J470,0)</f>
        <v>0</v>
      </c>
      <c r="BH470" s="230">
        <f>IF(N470="sníž. přenesená",J470,0)</f>
        <v>0</v>
      </c>
      <c r="BI470" s="230">
        <f>IF(N470="nulová",J470,0)</f>
        <v>0</v>
      </c>
      <c r="BJ470" s="17" t="s">
        <v>84</v>
      </c>
      <c r="BK470" s="230">
        <f>ROUND(I470*H470,2)</f>
        <v>0</v>
      </c>
      <c r="BL470" s="17" t="s">
        <v>279</v>
      </c>
      <c r="BM470" s="229" t="s">
        <v>739</v>
      </c>
    </row>
    <row r="471" spans="1:47" s="2" customFormat="1" ht="12">
      <c r="A471" s="38"/>
      <c r="B471" s="39"/>
      <c r="C471" s="40"/>
      <c r="D471" s="231" t="s">
        <v>161</v>
      </c>
      <c r="E471" s="40"/>
      <c r="F471" s="232" t="s">
        <v>738</v>
      </c>
      <c r="G471" s="40"/>
      <c r="H471" s="40"/>
      <c r="I471" s="233"/>
      <c r="J471" s="40"/>
      <c r="K471" s="40"/>
      <c r="L471" s="44"/>
      <c r="M471" s="234"/>
      <c r="N471" s="235"/>
      <c r="O471" s="91"/>
      <c r="P471" s="91"/>
      <c r="Q471" s="91"/>
      <c r="R471" s="91"/>
      <c r="S471" s="91"/>
      <c r="T471" s="92"/>
      <c r="U471" s="38"/>
      <c r="V471" s="38"/>
      <c r="W471" s="38"/>
      <c r="X471" s="38"/>
      <c r="Y471" s="38"/>
      <c r="Z471" s="38"/>
      <c r="AA471" s="38"/>
      <c r="AB471" s="38"/>
      <c r="AC471" s="38"/>
      <c r="AD471" s="38"/>
      <c r="AE471" s="38"/>
      <c r="AT471" s="17" t="s">
        <v>161</v>
      </c>
      <c r="AU471" s="17" t="s">
        <v>86</v>
      </c>
    </row>
    <row r="472" spans="1:65" s="2" customFormat="1" ht="37.8" customHeight="1">
      <c r="A472" s="38"/>
      <c r="B472" s="39"/>
      <c r="C472" s="218" t="s">
        <v>740</v>
      </c>
      <c r="D472" s="218" t="s">
        <v>154</v>
      </c>
      <c r="E472" s="219" t="s">
        <v>741</v>
      </c>
      <c r="F472" s="220" t="s">
        <v>742</v>
      </c>
      <c r="G472" s="221" t="s">
        <v>288</v>
      </c>
      <c r="H472" s="222">
        <v>2</v>
      </c>
      <c r="I472" s="223"/>
      <c r="J472" s="224">
        <f>ROUND(I472*H472,2)</f>
        <v>0</v>
      </c>
      <c r="K472" s="220" t="s">
        <v>158</v>
      </c>
      <c r="L472" s="44"/>
      <c r="M472" s="225" t="s">
        <v>1</v>
      </c>
      <c r="N472" s="226" t="s">
        <v>41</v>
      </c>
      <c r="O472" s="91"/>
      <c r="P472" s="227">
        <f>O472*H472</f>
        <v>0</v>
      </c>
      <c r="Q472" s="227">
        <v>0</v>
      </c>
      <c r="R472" s="227">
        <f>Q472*H472</f>
        <v>0</v>
      </c>
      <c r="S472" s="227">
        <v>0</v>
      </c>
      <c r="T472" s="228">
        <f>S472*H472</f>
        <v>0</v>
      </c>
      <c r="U472" s="38"/>
      <c r="V472" s="38"/>
      <c r="W472" s="38"/>
      <c r="X472" s="38"/>
      <c r="Y472" s="38"/>
      <c r="Z472" s="38"/>
      <c r="AA472" s="38"/>
      <c r="AB472" s="38"/>
      <c r="AC472" s="38"/>
      <c r="AD472" s="38"/>
      <c r="AE472" s="38"/>
      <c r="AR472" s="229" t="s">
        <v>279</v>
      </c>
      <c r="AT472" s="229" t="s">
        <v>154</v>
      </c>
      <c r="AU472" s="229" t="s">
        <v>86</v>
      </c>
      <c r="AY472" s="17" t="s">
        <v>152</v>
      </c>
      <c r="BE472" s="230">
        <f>IF(N472="základní",J472,0)</f>
        <v>0</v>
      </c>
      <c r="BF472" s="230">
        <f>IF(N472="snížená",J472,0)</f>
        <v>0</v>
      </c>
      <c r="BG472" s="230">
        <f>IF(N472="zákl. přenesená",J472,0)</f>
        <v>0</v>
      </c>
      <c r="BH472" s="230">
        <f>IF(N472="sníž. přenesená",J472,0)</f>
        <v>0</v>
      </c>
      <c r="BI472" s="230">
        <f>IF(N472="nulová",J472,0)</f>
        <v>0</v>
      </c>
      <c r="BJ472" s="17" t="s">
        <v>84</v>
      </c>
      <c r="BK472" s="230">
        <f>ROUND(I472*H472,2)</f>
        <v>0</v>
      </c>
      <c r="BL472" s="17" t="s">
        <v>279</v>
      </c>
      <c r="BM472" s="229" t="s">
        <v>743</v>
      </c>
    </row>
    <row r="473" spans="1:47" s="2" customFormat="1" ht="12">
      <c r="A473" s="38"/>
      <c r="B473" s="39"/>
      <c r="C473" s="40"/>
      <c r="D473" s="231" t="s">
        <v>161</v>
      </c>
      <c r="E473" s="40"/>
      <c r="F473" s="232" t="s">
        <v>744</v>
      </c>
      <c r="G473" s="40"/>
      <c r="H473" s="40"/>
      <c r="I473" s="233"/>
      <c r="J473" s="40"/>
      <c r="K473" s="40"/>
      <c r="L473" s="44"/>
      <c r="M473" s="234"/>
      <c r="N473" s="235"/>
      <c r="O473" s="91"/>
      <c r="P473" s="91"/>
      <c r="Q473" s="91"/>
      <c r="R473" s="91"/>
      <c r="S473" s="91"/>
      <c r="T473" s="92"/>
      <c r="U473" s="38"/>
      <c r="V473" s="38"/>
      <c r="W473" s="38"/>
      <c r="X473" s="38"/>
      <c r="Y473" s="38"/>
      <c r="Z473" s="38"/>
      <c r="AA473" s="38"/>
      <c r="AB473" s="38"/>
      <c r="AC473" s="38"/>
      <c r="AD473" s="38"/>
      <c r="AE473" s="38"/>
      <c r="AT473" s="17" t="s">
        <v>161</v>
      </c>
      <c r="AU473" s="17" t="s">
        <v>86</v>
      </c>
    </row>
    <row r="474" spans="1:65" s="2" customFormat="1" ht="16.5" customHeight="1">
      <c r="A474" s="38"/>
      <c r="B474" s="39"/>
      <c r="C474" s="270" t="s">
        <v>745</v>
      </c>
      <c r="D474" s="270" t="s">
        <v>324</v>
      </c>
      <c r="E474" s="271" t="s">
        <v>746</v>
      </c>
      <c r="F474" s="272" t="s">
        <v>747</v>
      </c>
      <c r="G474" s="273" t="s">
        <v>288</v>
      </c>
      <c r="H474" s="274">
        <v>1</v>
      </c>
      <c r="I474" s="275"/>
      <c r="J474" s="276">
        <f>ROUND(I474*H474,2)</f>
        <v>0</v>
      </c>
      <c r="K474" s="272" t="s">
        <v>1</v>
      </c>
      <c r="L474" s="277"/>
      <c r="M474" s="278" t="s">
        <v>1</v>
      </c>
      <c r="N474" s="279" t="s">
        <v>41</v>
      </c>
      <c r="O474" s="91"/>
      <c r="P474" s="227">
        <f>O474*H474</f>
        <v>0</v>
      </c>
      <c r="Q474" s="227">
        <v>0</v>
      </c>
      <c r="R474" s="227">
        <f>Q474*H474</f>
        <v>0</v>
      </c>
      <c r="S474" s="227">
        <v>0</v>
      </c>
      <c r="T474" s="228">
        <f>S474*H474</f>
        <v>0</v>
      </c>
      <c r="U474" s="38"/>
      <c r="V474" s="38"/>
      <c r="W474" s="38"/>
      <c r="X474" s="38"/>
      <c r="Y474" s="38"/>
      <c r="Z474" s="38"/>
      <c r="AA474" s="38"/>
      <c r="AB474" s="38"/>
      <c r="AC474" s="38"/>
      <c r="AD474" s="38"/>
      <c r="AE474" s="38"/>
      <c r="AR474" s="229" t="s">
        <v>365</v>
      </c>
      <c r="AT474" s="229" t="s">
        <v>324</v>
      </c>
      <c r="AU474" s="229" t="s">
        <v>86</v>
      </c>
      <c r="AY474" s="17" t="s">
        <v>152</v>
      </c>
      <c r="BE474" s="230">
        <f>IF(N474="základní",J474,0)</f>
        <v>0</v>
      </c>
      <c r="BF474" s="230">
        <f>IF(N474="snížená",J474,0)</f>
        <v>0</v>
      </c>
      <c r="BG474" s="230">
        <f>IF(N474="zákl. přenesená",J474,0)</f>
        <v>0</v>
      </c>
      <c r="BH474" s="230">
        <f>IF(N474="sníž. přenesená",J474,0)</f>
        <v>0</v>
      </c>
      <c r="BI474" s="230">
        <f>IF(N474="nulová",J474,0)</f>
        <v>0</v>
      </c>
      <c r="BJ474" s="17" t="s">
        <v>84</v>
      </c>
      <c r="BK474" s="230">
        <f>ROUND(I474*H474,2)</f>
        <v>0</v>
      </c>
      <c r="BL474" s="17" t="s">
        <v>279</v>
      </c>
      <c r="BM474" s="229" t="s">
        <v>748</v>
      </c>
    </row>
    <row r="475" spans="1:47" s="2" customFormat="1" ht="12">
      <c r="A475" s="38"/>
      <c r="B475" s="39"/>
      <c r="C475" s="40"/>
      <c r="D475" s="231" t="s">
        <v>161</v>
      </c>
      <c r="E475" s="40"/>
      <c r="F475" s="232" t="s">
        <v>747</v>
      </c>
      <c r="G475" s="40"/>
      <c r="H475" s="40"/>
      <c r="I475" s="233"/>
      <c r="J475" s="40"/>
      <c r="K475" s="40"/>
      <c r="L475" s="44"/>
      <c r="M475" s="234"/>
      <c r="N475" s="235"/>
      <c r="O475" s="91"/>
      <c r="P475" s="91"/>
      <c r="Q475" s="91"/>
      <c r="R475" s="91"/>
      <c r="S475" s="91"/>
      <c r="T475" s="92"/>
      <c r="U475" s="38"/>
      <c r="V475" s="38"/>
      <c r="W475" s="38"/>
      <c r="X475" s="38"/>
      <c r="Y475" s="38"/>
      <c r="Z475" s="38"/>
      <c r="AA475" s="38"/>
      <c r="AB475" s="38"/>
      <c r="AC475" s="38"/>
      <c r="AD475" s="38"/>
      <c r="AE475" s="38"/>
      <c r="AT475" s="17" t="s">
        <v>161</v>
      </c>
      <c r="AU475" s="17" t="s">
        <v>86</v>
      </c>
    </row>
    <row r="476" spans="1:65" s="2" customFormat="1" ht="16.5" customHeight="1">
      <c r="A476" s="38"/>
      <c r="B476" s="39"/>
      <c r="C476" s="270" t="s">
        <v>749</v>
      </c>
      <c r="D476" s="270" t="s">
        <v>324</v>
      </c>
      <c r="E476" s="271" t="s">
        <v>750</v>
      </c>
      <c r="F476" s="272" t="s">
        <v>751</v>
      </c>
      <c r="G476" s="273" t="s">
        <v>288</v>
      </c>
      <c r="H476" s="274">
        <v>1</v>
      </c>
      <c r="I476" s="275"/>
      <c r="J476" s="276">
        <f>ROUND(I476*H476,2)</f>
        <v>0</v>
      </c>
      <c r="K476" s="272" t="s">
        <v>1</v>
      </c>
      <c r="L476" s="277"/>
      <c r="M476" s="278" t="s">
        <v>1</v>
      </c>
      <c r="N476" s="279" t="s">
        <v>41</v>
      </c>
      <c r="O476" s="91"/>
      <c r="P476" s="227">
        <f>O476*H476</f>
        <v>0</v>
      </c>
      <c r="Q476" s="227">
        <v>0</v>
      </c>
      <c r="R476" s="227">
        <f>Q476*H476</f>
        <v>0</v>
      </c>
      <c r="S476" s="227">
        <v>0</v>
      </c>
      <c r="T476" s="228">
        <f>S476*H476</f>
        <v>0</v>
      </c>
      <c r="U476" s="38"/>
      <c r="V476" s="38"/>
      <c r="W476" s="38"/>
      <c r="X476" s="38"/>
      <c r="Y476" s="38"/>
      <c r="Z476" s="38"/>
      <c r="AA476" s="38"/>
      <c r="AB476" s="38"/>
      <c r="AC476" s="38"/>
      <c r="AD476" s="38"/>
      <c r="AE476" s="38"/>
      <c r="AR476" s="229" t="s">
        <v>365</v>
      </c>
      <c r="AT476" s="229" t="s">
        <v>324</v>
      </c>
      <c r="AU476" s="229" t="s">
        <v>86</v>
      </c>
      <c r="AY476" s="17" t="s">
        <v>152</v>
      </c>
      <c r="BE476" s="230">
        <f>IF(N476="základní",J476,0)</f>
        <v>0</v>
      </c>
      <c r="BF476" s="230">
        <f>IF(N476="snížená",J476,0)</f>
        <v>0</v>
      </c>
      <c r="BG476" s="230">
        <f>IF(N476="zákl. přenesená",J476,0)</f>
        <v>0</v>
      </c>
      <c r="BH476" s="230">
        <f>IF(N476="sníž. přenesená",J476,0)</f>
        <v>0</v>
      </c>
      <c r="BI476" s="230">
        <f>IF(N476="nulová",J476,0)</f>
        <v>0</v>
      </c>
      <c r="BJ476" s="17" t="s">
        <v>84</v>
      </c>
      <c r="BK476" s="230">
        <f>ROUND(I476*H476,2)</f>
        <v>0</v>
      </c>
      <c r="BL476" s="17" t="s">
        <v>279</v>
      </c>
      <c r="BM476" s="229" t="s">
        <v>752</v>
      </c>
    </row>
    <row r="477" spans="1:47" s="2" customFormat="1" ht="12">
      <c r="A477" s="38"/>
      <c r="B477" s="39"/>
      <c r="C477" s="40"/>
      <c r="D477" s="231" t="s">
        <v>161</v>
      </c>
      <c r="E477" s="40"/>
      <c r="F477" s="232" t="s">
        <v>751</v>
      </c>
      <c r="G477" s="40"/>
      <c r="H477" s="40"/>
      <c r="I477" s="233"/>
      <c r="J477" s="40"/>
      <c r="K477" s="40"/>
      <c r="L477" s="44"/>
      <c r="M477" s="234"/>
      <c r="N477" s="235"/>
      <c r="O477" s="91"/>
      <c r="P477" s="91"/>
      <c r="Q477" s="91"/>
      <c r="R477" s="91"/>
      <c r="S477" s="91"/>
      <c r="T477" s="92"/>
      <c r="U477" s="38"/>
      <c r="V477" s="38"/>
      <c r="W477" s="38"/>
      <c r="X477" s="38"/>
      <c r="Y477" s="38"/>
      <c r="Z477" s="38"/>
      <c r="AA477" s="38"/>
      <c r="AB477" s="38"/>
      <c r="AC477" s="38"/>
      <c r="AD477" s="38"/>
      <c r="AE477" s="38"/>
      <c r="AT477" s="17" t="s">
        <v>161</v>
      </c>
      <c r="AU477" s="17" t="s">
        <v>86</v>
      </c>
    </row>
    <row r="478" spans="1:65" s="2" customFormat="1" ht="16.5" customHeight="1">
      <c r="A478" s="38"/>
      <c r="B478" s="39"/>
      <c r="C478" s="218" t="s">
        <v>753</v>
      </c>
      <c r="D478" s="218" t="s">
        <v>154</v>
      </c>
      <c r="E478" s="219" t="s">
        <v>754</v>
      </c>
      <c r="F478" s="220" t="s">
        <v>755</v>
      </c>
      <c r="G478" s="221" t="s">
        <v>288</v>
      </c>
      <c r="H478" s="222">
        <v>4</v>
      </c>
      <c r="I478" s="223"/>
      <c r="J478" s="224">
        <f>ROUND(I478*H478,2)</f>
        <v>0</v>
      </c>
      <c r="K478" s="220" t="s">
        <v>158</v>
      </c>
      <c r="L478" s="44"/>
      <c r="M478" s="225" t="s">
        <v>1</v>
      </c>
      <c r="N478" s="226" t="s">
        <v>41</v>
      </c>
      <c r="O478" s="91"/>
      <c r="P478" s="227">
        <f>O478*H478</f>
        <v>0</v>
      </c>
      <c r="Q478" s="227">
        <v>0</v>
      </c>
      <c r="R478" s="227">
        <f>Q478*H478</f>
        <v>0</v>
      </c>
      <c r="S478" s="227">
        <v>0.0001</v>
      </c>
      <c r="T478" s="228">
        <f>S478*H478</f>
        <v>0.0004</v>
      </c>
      <c r="U478" s="38"/>
      <c r="V478" s="38"/>
      <c r="W478" s="38"/>
      <c r="X478" s="38"/>
      <c r="Y478" s="38"/>
      <c r="Z478" s="38"/>
      <c r="AA478" s="38"/>
      <c r="AB478" s="38"/>
      <c r="AC478" s="38"/>
      <c r="AD478" s="38"/>
      <c r="AE478" s="38"/>
      <c r="AR478" s="229" t="s">
        <v>279</v>
      </c>
      <c r="AT478" s="229" t="s">
        <v>154</v>
      </c>
      <c r="AU478" s="229" t="s">
        <v>86</v>
      </c>
      <c r="AY478" s="17" t="s">
        <v>152</v>
      </c>
      <c r="BE478" s="230">
        <f>IF(N478="základní",J478,0)</f>
        <v>0</v>
      </c>
      <c r="BF478" s="230">
        <f>IF(N478="snížená",J478,0)</f>
        <v>0</v>
      </c>
      <c r="BG478" s="230">
        <f>IF(N478="zákl. přenesená",J478,0)</f>
        <v>0</v>
      </c>
      <c r="BH478" s="230">
        <f>IF(N478="sníž. přenesená",J478,0)</f>
        <v>0</v>
      </c>
      <c r="BI478" s="230">
        <f>IF(N478="nulová",J478,0)</f>
        <v>0</v>
      </c>
      <c r="BJ478" s="17" t="s">
        <v>84</v>
      </c>
      <c r="BK478" s="230">
        <f>ROUND(I478*H478,2)</f>
        <v>0</v>
      </c>
      <c r="BL478" s="17" t="s">
        <v>279</v>
      </c>
      <c r="BM478" s="229" t="s">
        <v>756</v>
      </c>
    </row>
    <row r="479" spans="1:47" s="2" customFormat="1" ht="12">
      <c r="A479" s="38"/>
      <c r="B479" s="39"/>
      <c r="C479" s="40"/>
      <c r="D479" s="231" t="s">
        <v>161</v>
      </c>
      <c r="E479" s="40"/>
      <c r="F479" s="232" t="s">
        <v>757</v>
      </c>
      <c r="G479" s="40"/>
      <c r="H479" s="40"/>
      <c r="I479" s="233"/>
      <c r="J479" s="40"/>
      <c r="K479" s="40"/>
      <c r="L479" s="44"/>
      <c r="M479" s="234"/>
      <c r="N479" s="235"/>
      <c r="O479" s="91"/>
      <c r="P479" s="91"/>
      <c r="Q479" s="91"/>
      <c r="R479" s="91"/>
      <c r="S479" s="91"/>
      <c r="T479" s="92"/>
      <c r="U479" s="38"/>
      <c r="V479" s="38"/>
      <c r="W479" s="38"/>
      <c r="X479" s="38"/>
      <c r="Y479" s="38"/>
      <c r="Z479" s="38"/>
      <c r="AA479" s="38"/>
      <c r="AB479" s="38"/>
      <c r="AC479" s="38"/>
      <c r="AD479" s="38"/>
      <c r="AE479" s="38"/>
      <c r="AT479" s="17" t="s">
        <v>161</v>
      </c>
      <c r="AU479" s="17" t="s">
        <v>86</v>
      </c>
    </row>
    <row r="480" spans="1:65" s="2" customFormat="1" ht="16.5" customHeight="1">
      <c r="A480" s="38"/>
      <c r="B480" s="39"/>
      <c r="C480" s="218" t="s">
        <v>758</v>
      </c>
      <c r="D480" s="218" t="s">
        <v>154</v>
      </c>
      <c r="E480" s="219" t="s">
        <v>759</v>
      </c>
      <c r="F480" s="220" t="s">
        <v>760</v>
      </c>
      <c r="G480" s="221" t="s">
        <v>288</v>
      </c>
      <c r="H480" s="222">
        <v>4</v>
      </c>
      <c r="I480" s="223"/>
      <c r="J480" s="224">
        <f>ROUND(I480*H480,2)</f>
        <v>0</v>
      </c>
      <c r="K480" s="220" t="s">
        <v>158</v>
      </c>
      <c r="L480" s="44"/>
      <c r="M480" s="225" t="s">
        <v>1</v>
      </c>
      <c r="N480" s="226" t="s">
        <v>41</v>
      </c>
      <c r="O480" s="91"/>
      <c r="P480" s="227">
        <f>O480*H480</f>
        <v>0</v>
      </c>
      <c r="Q480" s="227">
        <v>0</v>
      </c>
      <c r="R480" s="227">
        <f>Q480*H480</f>
        <v>0</v>
      </c>
      <c r="S480" s="227">
        <v>0.0001</v>
      </c>
      <c r="T480" s="228">
        <f>S480*H480</f>
        <v>0.0004</v>
      </c>
      <c r="U480" s="38"/>
      <c r="V480" s="38"/>
      <c r="W480" s="38"/>
      <c r="X480" s="38"/>
      <c r="Y480" s="38"/>
      <c r="Z480" s="38"/>
      <c r="AA480" s="38"/>
      <c r="AB480" s="38"/>
      <c r="AC480" s="38"/>
      <c r="AD480" s="38"/>
      <c r="AE480" s="38"/>
      <c r="AR480" s="229" t="s">
        <v>279</v>
      </c>
      <c r="AT480" s="229" t="s">
        <v>154</v>
      </c>
      <c r="AU480" s="229" t="s">
        <v>86</v>
      </c>
      <c r="AY480" s="17" t="s">
        <v>152</v>
      </c>
      <c r="BE480" s="230">
        <f>IF(N480="základní",J480,0)</f>
        <v>0</v>
      </c>
      <c r="BF480" s="230">
        <f>IF(N480="snížená",J480,0)</f>
        <v>0</v>
      </c>
      <c r="BG480" s="230">
        <f>IF(N480="zákl. přenesená",J480,0)</f>
        <v>0</v>
      </c>
      <c r="BH480" s="230">
        <f>IF(N480="sníž. přenesená",J480,0)</f>
        <v>0</v>
      </c>
      <c r="BI480" s="230">
        <f>IF(N480="nulová",J480,0)</f>
        <v>0</v>
      </c>
      <c r="BJ480" s="17" t="s">
        <v>84</v>
      </c>
      <c r="BK480" s="230">
        <f>ROUND(I480*H480,2)</f>
        <v>0</v>
      </c>
      <c r="BL480" s="17" t="s">
        <v>279</v>
      </c>
      <c r="BM480" s="229" t="s">
        <v>761</v>
      </c>
    </row>
    <row r="481" spans="1:47" s="2" customFormat="1" ht="12">
      <c r="A481" s="38"/>
      <c r="B481" s="39"/>
      <c r="C481" s="40"/>
      <c r="D481" s="231" t="s">
        <v>161</v>
      </c>
      <c r="E481" s="40"/>
      <c r="F481" s="232" t="s">
        <v>762</v>
      </c>
      <c r="G481" s="40"/>
      <c r="H481" s="40"/>
      <c r="I481" s="233"/>
      <c r="J481" s="40"/>
      <c r="K481" s="40"/>
      <c r="L481" s="44"/>
      <c r="M481" s="234"/>
      <c r="N481" s="235"/>
      <c r="O481" s="91"/>
      <c r="P481" s="91"/>
      <c r="Q481" s="91"/>
      <c r="R481" s="91"/>
      <c r="S481" s="91"/>
      <c r="T481" s="92"/>
      <c r="U481" s="38"/>
      <c r="V481" s="38"/>
      <c r="W481" s="38"/>
      <c r="X481" s="38"/>
      <c r="Y481" s="38"/>
      <c r="Z481" s="38"/>
      <c r="AA481" s="38"/>
      <c r="AB481" s="38"/>
      <c r="AC481" s="38"/>
      <c r="AD481" s="38"/>
      <c r="AE481" s="38"/>
      <c r="AT481" s="17" t="s">
        <v>161</v>
      </c>
      <c r="AU481" s="17" t="s">
        <v>86</v>
      </c>
    </row>
    <row r="482" spans="1:65" s="2" customFormat="1" ht="24.15" customHeight="1">
      <c r="A482" s="38"/>
      <c r="B482" s="39"/>
      <c r="C482" s="218" t="s">
        <v>763</v>
      </c>
      <c r="D482" s="218" t="s">
        <v>154</v>
      </c>
      <c r="E482" s="219" t="s">
        <v>764</v>
      </c>
      <c r="F482" s="220" t="s">
        <v>765</v>
      </c>
      <c r="G482" s="221" t="s">
        <v>185</v>
      </c>
      <c r="H482" s="222">
        <v>0.54</v>
      </c>
      <c r="I482" s="223"/>
      <c r="J482" s="224">
        <f>ROUND(I482*H482,2)</f>
        <v>0</v>
      </c>
      <c r="K482" s="220" t="s">
        <v>158</v>
      </c>
      <c r="L482" s="44"/>
      <c r="M482" s="225" t="s">
        <v>1</v>
      </c>
      <c r="N482" s="226" t="s">
        <v>41</v>
      </c>
      <c r="O482" s="91"/>
      <c r="P482" s="227">
        <f>O482*H482</f>
        <v>0</v>
      </c>
      <c r="Q482" s="227">
        <v>0</v>
      </c>
      <c r="R482" s="227">
        <f>Q482*H482</f>
        <v>0</v>
      </c>
      <c r="S482" s="227">
        <v>0</v>
      </c>
      <c r="T482" s="228">
        <f>S482*H482</f>
        <v>0</v>
      </c>
      <c r="U482" s="38"/>
      <c r="V482" s="38"/>
      <c r="W482" s="38"/>
      <c r="X482" s="38"/>
      <c r="Y482" s="38"/>
      <c r="Z482" s="38"/>
      <c r="AA482" s="38"/>
      <c r="AB482" s="38"/>
      <c r="AC482" s="38"/>
      <c r="AD482" s="38"/>
      <c r="AE482" s="38"/>
      <c r="AR482" s="229" t="s">
        <v>279</v>
      </c>
      <c r="AT482" s="229" t="s">
        <v>154</v>
      </c>
      <c r="AU482" s="229" t="s">
        <v>86</v>
      </c>
      <c r="AY482" s="17" t="s">
        <v>152</v>
      </c>
      <c r="BE482" s="230">
        <f>IF(N482="základní",J482,0)</f>
        <v>0</v>
      </c>
      <c r="BF482" s="230">
        <f>IF(N482="snížená",J482,0)</f>
        <v>0</v>
      </c>
      <c r="BG482" s="230">
        <f>IF(N482="zákl. přenesená",J482,0)</f>
        <v>0</v>
      </c>
      <c r="BH482" s="230">
        <f>IF(N482="sníž. přenesená",J482,0)</f>
        <v>0</v>
      </c>
      <c r="BI482" s="230">
        <f>IF(N482="nulová",J482,0)</f>
        <v>0</v>
      </c>
      <c r="BJ482" s="17" t="s">
        <v>84</v>
      </c>
      <c r="BK482" s="230">
        <f>ROUND(I482*H482,2)</f>
        <v>0</v>
      </c>
      <c r="BL482" s="17" t="s">
        <v>279</v>
      </c>
      <c r="BM482" s="229" t="s">
        <v>766</v>
      </c>
    </row>
    <row r="483" spans="1:47" s="2" customFormat="1" ht="12">
      <c r="A483" s="38"/>
      <c r="B483" s="39"/>
      <c r="C483" s="40"/>
      <c r="D483" s="231" t="s">
        <v>161</v>
      </c>
      <c r="E483" s="40"/>
      <c r="F483" s="232" t="s">
        <v>767</v>
      </c>
      <c r="G483" s="40"/>
      <c r="H483" s="40"/>
      <c r="I483" s="233"/>
      <c r="J483" s="40"/>
      <c r="K483" s="40"/>
      <c r="L483" s="44"/>
      <c r="M483" s="234"/>
      <c r="N483" s="235"/>
      <c r="O483" s="91"/>
      <c r="P483" s="91"/>
      <c r="Q483" s="91"/>
      <c r="R483" s="91"/>
      <c r="S483" s="91"/>
      <c r="T483" s="92"/>
      <c r="U483" s="38"/>
      <c r="V483" s="38"/>
      <c r="W483" s="38"/>
      <c r="X483" s="38"/>
      <c r="Y483" s="38"/>
      <c r="Z483" s="38"/>
      <c r="AA483" s="38"/>
      <c r="AB483" s="38"/>
      <c r="AC483" s="38"/>
      <c r="AD483" s="38"/>
      <c r="AE483" s="38"/>
      <c r="AT483" s="17" t="s">
        <v>161</v>
      </c>
      <c r="AU483" s="17" t="s">
        <v>86</v>
      </c>
    </row>
    <row r="484" spans="1:63" s="12" customFormat="1" ht="22.8" customHeight="1">
      <c r="A484" s="12"/>
      <c r="B484" s="202"/>
      <c r="C484" s="203"/>
      <c r="D484" s="204" t="s">
        <v>75</v>
      </c>
      <c r="E484" s="216" t="s">
        <v>768</v>
      </c>
      <c r="F484" s="216" t="s">
        <v>769</v>
      </c>
      <c r="G484" s="203"/>
      <c r="H484" s="203"/>
      <c r="I484" s="206"/>
      <c r="J484" s="217">
        <f>BK484</f>
        <v>0</v>
      </c>
      <c r="K484" s="203"/>
      <c r="L484" s="208"/>
      <c r="M484" s="209"/>
      <c r="N484" s="210"/>
      <c r="O484" s="210"/>
      <c r="P484" s="211">
        <f>SUM(P485:P493)</f>
        <v>0</v>
      </c>
      <c r="Q484" s="210"/>
      <c r="R484" s="211">
        <f>SUM(R485:R493)</f>
        <v>0.034573440000000004</v>
      </c>
      <c r="S484" s="210"/>
      <c r="T484" s="212">
        <f>SUM(T485:T493)</f>
        <v>0</v>
      </c>
      <c r="U484" s="12"/>
      <c r="V484" s="12"/>
      <c r="W484" s="12"/>
      <c r="X484" s="12"/>
      <c r="Y484" s="12"/>
      <c r="Z484" s="12"/>
      <c r="AA484" s="12"/>
      <c r="AB484" s="12"/>
      <c r="AC484" s="12"/>
      <c r="AD484" s="12"/>
      <c r="AE484" s="12"/>
      <c r="AR484" s="213" t="s">
        <v>86</v>
      </c>
      <c r="AT484" s="214" t="s">
        <v>75</v>
      </c>
      <c r="AU484" s="214" t="s">
        <v>84</v>
      </c>
      <c r="AY484" s="213" t="s">
        <v>152</v>
      </c>
      <c r="BK484" s="215">
        <f>SUM(BK485:BK493)</f>
        <v>0</v>
      </c>
    </row>
    <row r="485" spans="1:65" s="2" customFormat="1" ht="24.15" customHeight="1">
      <c r="A485" s="38"/>
      <c r="B485" s="39"/>
      <c r="C485" s="218" t="s">
        <v>770</v>
      </c>
      <c r="D485" s="218" t="s">
        <v>154</v>
      </c>
      <c r="E485" s="219" t="s">
        <v>771</v>
      </c>
      <c r="F485" s="220" t="s">
        <v>772</v>
      </c>
      <c r="G485" s="221" t="s">
        <v>167</v>
      </c>
      <c r="H485" s="222">
        <v>2.112</v>
      </c>
      <c r="I485" s="223"/>
      <c r="J485" s="224">
        <f>ROUND(I485*H485,2)</f>
        <v>0</v>
      </c>
      <c r="K485" s="220" t="s">
        <v>158</v>
      </c>
      <c r="L485" s="44"/>
      <c r="M485" s="225" t="s">
        <v>1</v>
      </c>
      <c r="N485" s="226" t="s">
        <v>41</v>
      </c>
      <c r="O485" s="91"/>
      <c r="P485" s="227">
        <f>O485*H485</f>
        <v>0</v>
      </c>
      <c r="Q485" s="227">
        <v>0.0004</v>
      </c>
      <c r="R485" s="227">
        <f>Q485*H485</f>
        <v>0.0008448</v>
      </c>
      <c r="S485" s="227">
        <v>0</v>
      </c>
      <c r="T485" s="228">
        <f>S485*H485</f>
        <v>0</v>
      </c>
      <c r="U485" s="38"/>
      <c r="V485" s="38"/>
      <c r="W485" s="38"/>
      <c r="X485" s="38"/>
      <c r="Y485" s="38"/>
      <c r="Z485" s="38"/>
      <c r="AA485" s="38"/>
      <c r="AB485" s="38"/>
      <c r="AC485" s="38"/>
      <c r="AD485" s="38"/>
      <c r="AE485" s="38"/>
      <c r="AR485" s="229" t="s">
        <v>279</v>
      </c>
      <c r="AT485" s="229" t="s">
        <v>154</v>
      </c>
      <c r="AU485" s="229" t="s">
        <v>86</v>
      </c>
      <c r="AY485" s="17" t="s">
        <v>152</v>
      </c>
      <c r="BE485" s="230">
        <f>IF(N485="základní",J485,0)</f>
        <v>0</v>
      </c>
      <c r="BF485" s="230">
        <f>IF(N485="snížená",J485,0)</f>
        <v>0</v>
      </c>
      <c r="BG485" s="230">
        <f>IF(N485="zákl. přenesená",J485,0)</f>
        <v>0</v>
      </c>
      <c r="BH485" s="230">
        <f>IF(N485="sníž. přenesená",J485,0)</f>
        <v>0</v>
      </c>
      <c r="BI485" s="230">
        <f>IF(N485="nulová",J485,0)</f>
        <v>0</v>
      </c>
      <c r="BJ485" s="17" t="s">
        <v>84</v>
      </c>
      <c r="BK485" s="230">
        <f>ROUND(I485*H485,2)</f>
        <v>0</v>
      </c>
      <c r="BL485" s="17" t="s">
        <v>279</v>
      </c>
      <c r="BM485" s="229" t="s">
        <v>773</v>
      </c>
    </row>
    <row r="486" spans="1:47" s="2" customFormat="1" ht="12">
      <c r="A486" s="38"/>
      <c r="B486" s="39"/>
      <c r="C486" s="40"/>
      <c r="D486" s="231" t="s">
        <v>161</v>
      </c>
      <c r="E486" s="40"/>
      <c r="F486" s="232" t="s">
        <v>774</v>
      </c>
      <c r="G486" s="40"/>
      <c r="H486" s="40"/>
      <c r="I486" s="233"/>
      <c r="J486" s="40"/>
      <c r="K486" s="40"/>
      <c r="L486" s="44"/>
      <c r="M486" s="234"/>
      <c r="N486" s="235"/>
      <c r="O486" s="91"/>
      <c r="P486" s="91"/>
      <c r="Q486" s="91"/>
      <c r="R486" s="91"/>
      <c r="S486" s="91"/>
      <c r="T486" s="92"/>
      <c r="U486" s="38"/>
      <c r="V486" s="38"/>
      <c r="W486" s="38"/>
      <c r="X486" s="38"/>
      <c r="Y486" s="38"/>
      <c r="Z486" s="38"/>
      <c r="AA486" s="38"/>
      <c r="AB486" s="38"/>
      <c r="AC486" s="38"/>
      <c r="AD486" s="38"/>
      <c r="AE486" s="38"/>
      <c r="AT486" s="17" t="s">
        <v>161</v>
      </c>
      <c r="AU486" s="17" t="s">
        <v>86</v>
      </c>
    </row>
    <row r="487" spans="1:51" s="13" customFormat="1" ht="12">
      <c r="A487" s="13"/>
      <c r="B487" s="236"/>
      <c r="C487" s="237"/>
      <c r="D487" s="231" t="s">
        <v>163</v>
      </c>
      <c r="E487" s="238" t="s">
        <v>1</v>
      </c>
      <c r="F487" s="239" t="s">
        <v>775</v>
      </c>
      <c r="G487" s="237"/>
      <c r="H487" s="240">
        <v>2.112</v>
      </c>
      <c r="I487" s="241"/>
      <c r="J487" s="237"/>
      <c r="K487" s="237"/>
      <c r="L487" s="242"/>
      <c r="M487" s="243"/>
      <c r="N487" s="244"/>
      <c r="O487" s="244"/>
      <c r="P487" s="244"/>
      <c r="Q487" s="244"/>
      <c r="R487" s="244"/>
      <c r="S487" s="244"/>
      <c r="T487" s="245"/>
      <c r="U487" s="13"/>
      <c r="V487" s="13"/>
      <c r="W487" s="13"/>
      <c r="X487" s="13"/>
      <c r="Y487" s="13"/>
      <c r="Z487" s="13"/>
      <c r="AA487" s="13"/>
      <c r="AB487" s="13"/>
      <c r="AC487" s="13"/>
      <c r="AD487" s="13"/>
      <c r="AE487" s="13"/>
      <c r="AT487" s="246" t="s">
        <v>163</v>
      </c>
      <c r="AU487" s="246" t="s">
        <v>86</v>
      </c>
      <c r="AV487" s="13" t="s">
        <v>86</v>
      </c>
      <c r="AW487" s="13" t="s">
        <v>32</v>
      </c>
      <c r="AX487" s="13" t="s">
        <v>84</v>
      </c>
      <c r="AY487" s="246" t="s">
        <v>152</v>
      </c>
    </row>
    <row r="488" spans="1:65" s="2" customFormat="1" ht="16.5" customHeight="1">
      <c r="A488" s="38"/>
      <c r="B488" s="39"/>
      <c r="C488" s="270" t="s">
        <v>776</v>
      </c>
      <c r="D488" s="270" t="s">
        <v>324</v>
      </c>
      <c r="E488" s="271" t="s">
        <v>777</v>
      </c>
      <c r="F488" s="272" t="s">
        <v>778</v>
      </c>
      <c r="G488" s="273" t="s">
        <v>167</v>
      </c>
      <c r="H488" s="274">
        <v>2.112</v>
      </c>
      <c r="I488" s="275"/>
      <c r="J488" s="276">
        <f>ROUND(I488*H488,2)</f>
        <v>0</v>
      </c>
      <c r="K488" s="272" t="s">
        <v>158</v>
      </c>
      <c r="L488" s="277"/>
      <c r="M488" s="278" t="s">
        <v>1</v>
      </c>
      <c r="N488" s="279" t="s">
        <v>41</v>
      </c>
      <c r="O488" s="91"/>
      <c r="P488" s="227">
        <f>O488*H488</f>
        <v>0</v>
      </c>
      <c r="Q488" s="227">
        <v>0.01597</v>
      </c>
      <c r="R488" s="227">
        <f>Q488*H488</f>
        <v>0.033728640000000004</v>
      </c>
      <c r="S488" s="227">
        <v>0</v>
      </c>
      <c r="T488" s="228">
        <f>S488*H488</f>
        <v>0</v>
      </c>
      <c r="U488" s="38"/>
      <c r="V488" s="38"/>
      <c r="W488" s="38"/>
      <c r="X488" s="38"/>
      <c r="Y488" s="38"/>
      <c r="Z488" s="38"/>
      <c r="AA488" s="38"/>
      <c r="AB488" s="38"/>
      <c r="AC488" s="38"/>
      <c r="AD488" s="38"/>
      <c r="AE488" s="38"/>
      <c r="AR488" s="229" t="s">
        <v>365</v>
      </c>
      <c r="AT488" s="229" t="s">
        <v>324</v>
      </c>
      <c r="AU488" s="229" t="s">
        <v>86</v>
      </c>
      <c r="AY488" s="17" t="s">
        <v>152</v>
      </c>
      <c r="BE488" s="230">
        <f>IF(N488="základní",J488,0)</f>
        <v>0</v>
      </c>
      <c r="BF488" s="230">
        <f>IF(N488="snížená",J488,0)</f>
        <v>0</v>
      </c>
      <c r="BG488" s="230">
        <f>IF(N488="zákl. přenesená",J488,0)</f>
        <v>0</v>
      </c>
      <c r="BH488" s="230">
        <f>IF(N488="sníž. přenesená",J488,0)</f>
        <v>0</v>
      </c>
      <c r="BI488" s="230">
        <f>IF(N488="nulová",J488,0)</f>
        <v>0</v>
      </c>
      <c r="BJ488" s="17" t="s">
        <v>84</v>
      </c>
      <c r="BK488" s="230">
        <f>ROUND(I488*H488,2)</f>
        <v>0</v>
      </c>
      <c r="BL488" s="17" t="s">
        <v>279</v>
      </c>
      <c r="BM488" s="229" t="s">
        <v>779</v>
      </c>
    </row>
    <row r="489" spans="1:47" s="2" customFormat="1" ht="12">
      <c r="A489" s="38"/>
      <c r="B489" s="39"/>
      <c r="C489" s="40"/>
      <c r="D489" s="231" t="s">
        <v>161</v>
      </c>
      <c r="E489" s="40"/>
      <c r="F489" s="232" t="s">
        <v>780</v>
      </c>
      <c r="G489" s="40"/>
      <c r="H489" s="40"/>
      <c r="I489" s="233"/>
      <c r="J489" s="40"/>
      <c r="K489" s="40"/>
      <c r="L489" s="44"/>
      <c r="M489" s="234"/>
      <c r="N489" s="235"/>
      <c r="O489" s="91"/>
      <c r="P489" s="91"/>
      <c r="Q489" s="91"/>
      <c r="R489" s="91"/>
      <c r="S489" s="91"/>
      <c r="T489" s="92"/>
      <c r="U489" s="38"/>
      <c r="V489" s="38"/>
      <c r="W489" s="38"/>
      <c r="X489" s="38"/>
      <c r="Y489" s="38"/>
      <c r="Z489" s="38"/>
      <c r="AA489" s="38"/>
      <c r="AB489" s="38"/>
      <c r="AC489" s="38"/>
      <c r="AD489" s="38"/>
      <c r="AE489" s="38"/>
      <c r="AT489" s="17" t="s">
        <v>161</v>
      </c>
      <c r="AU489" s="17" t="s">
        <v>86</v>
      </c>
    </row>
    <row r="490" spans="1:47" s="2" customFormat="1" ht="12">
      <c r="A490" s="38"/>
      <c r="B490" s="39"/>
      <c r="C490" s="40"/>
      <c r="D490" s="231" t="s">
        <v>248</v>
      </c>
      <c r="E490" s="40"/>
      <c r="F490" s="258" t="s">
        <v>781</v>
      </c>
      <c r="G490" s="40"/>
      <c r="H490" s="40"/>
      <c r="I490" s="233"/>
      <c r="J490" s="40"/>
      <c r="K490" s="40"/>
      <c r="L490" s="44"/>
      <c r="M490" s="234"/>
      <c r="N490" s="235"/>
      <c r="O490" s="91"/>
      <c r="P490" s="91"/>
      <c r="Q490" s="91"/>
      <c r="R490" s="91"/>
      <c r="S490" s="91"/>
      <c r="T490" s="92"/>
      <c r="U490" s="38"/>
      <c r="V490" s="38"/>
      <c r="W490" s="38"/>
      <c r="X490" s="38"/>
      <c r="Y490" s="38"/>
      <c r="Z490" s="38"/>
      <c r="AA490" s="38"/>
      <c r="AB490" s="38"/>
      <c r="AC490" s="38"/>
      <c r="AD490" s="38"/>
      <c r="AE490" s="38"/>
      <c r="AT490" s="17" t="s">
        <v>248</v>
      </c>
      <c r="AU490" s="17" t="s">
        <v>86</v>
      </c>
    </row>
    <row r="491" spans="1:65" s="2" customFormat="1" ht="16.5" customHeight="1">
      <c r="A491" s="38"/>
      <c r="B491" s="39"/>
      <c r="C491" s="218" t="s">
        <v>782</v>
      </c>
      <c r="D491" s="218" t="s">
        <v>154</v>
      </c>
      <c r="E491" s="219" t="s">
        <v>783</v>
      </c>
      <c r="F491" s="220" t="s">
        <v>784</v>
      </c>
      <c r="G491" s="221" t="s">
        <v>495</v>
      </c>
      <c r="H491" s="222">
        <v>1</v>
      </c>
      <c r="I491" s="223"/>
      <c r="J491" s="224">
        <f>ROUND(I491*H491,2)</f>
        <v>0</v>
      </c>
      <c r="K491" s="220" t="s">
        <v>1</v>
      </c>
      <c r="L491" s="44"/>
      <c r="M491" s="225" t="s">
        <v>1</v>
      </c>
      <c r="N491" s="226" t="s">
        <v>41</v>
      </c>
      <c r="O491" s="91"/>
      <c r="P491" s="227">
        <f>O491*H491</f>
        <v>0</v>
      </c>
      <c r="Q491" s="227">
        <v>0</v>
      </c>
      <c r="R491" s="227">
        <f>Q491*H491</f>
        <v>0</v>
      </c>
      <c r="S491" s="227">
        <v>0</v>
      </c>
      <c r="T491" s="228">
        <f>S491*H491</f>
        <v>0</v>
      </c>
      <c r="U491" s="38"/>
      <c r="V491" s="38"/>
      <c r="W491" s="38"/>
      <c r="X491" s="38"/>
      <c r="Y491" s="38"/>
      <c r="Z491" s="38"/>
      <c r="AA491" s="38"/>
      <c r="AB491" s="38"/>
      <c r="AC491" s="38"/>
      <c r="AD491" s="38"/>
      <c r="AE491" s="38"/>
      <c r="AR491" s="229" t="s">
        <v>279</v>
      </c>
      <c r="AT491" s="229" t="s">
        <v>154</v>
      </c>
      <c r="AU491" s="229" t="s">
        <v>86</v>
      </c>
      <c r="AY491" s="17" t="s">
        <v>152</v>
      </c>
      <c r="BE491" s="230">
        <f>IF(N491="základní",J491,0)</f>
        <v>0</v>
      </c>
      <c r="BF491" s="230">
        <f>IF(N491="snížená",J491,0)</f>
        <v>0</v>
      </c>
      <c r="BG491" s="230">
        <f>IF(N491="zákl. přenesená",J491,0)</f>
        <v>0</v>
      </c>
      <c r="BH491" s="230">
        <f>IF(N491="sníž. přenesená",J491,0)</f>
        <v>0</v>
      </c>
      <c r="BI491" s="230">
        <f>IF(N491="nulová",J491,0)</f>
        <v>0</v>
      </c>
      <c r="BJ491" s="17" t="s">
        <v>84</v>
      </c>
      <c r="BK491" s="230">
        <f>ROUND(I491*H491,2)</f>
        <v>0</v>
      </c>
      <c r="BL491" s="17" t="s">
        <v>279</v>
      </c>
      <c r="BM491" s="229" t="s">
        <v>785</v>
      </c>
    </row>
    <row r="492" spans="1:47" s="2" customFormat="1" ht="12">
      <c r="A492" s="38"/>
      <c r="B492" s="39"/>
      <c r="C492" s="40"/>
      <c r="D492" s="231" t="s">
        <v>161</v>
      </c>
      <c r="E492" s="40"/>
      <c r="F492" s="232" t="s">
        <v>784</v>
      </c>
      <c r="G492" s="40"/>
      <c r="H492" s="40"/>
      <c r="I492" s="233"/>
      <c r="J492" s="40"/>
      <c r="K492" s="40"/>
      <c r="L492" s="44"/>
      <c r="M492" s="234"/>
      <c r="N492" s="235"/>
      <c r="O492" s="91"/>
      <c r="P492" s="91"/>
      <c r="Q492" s="91"/>
      <c r="R492" s="91"/>
      <c r="S492" s="91"/>
      <c r="T492" s="92"/>
      <c r="U492" s="38"/>
      <c r="V492" s="38"/>
      <c r="W492" s="38"/>
      <c r="X492" s="38"/>
      <c r="Y492" s="38"/>
      <c r="Z492" s="38"/>
      <c r="AA492" s="38"/>
      <c r="AB492" s="38"/>
      <c r="AC492" s="38"/>
      <c r="AD492" s="38"/>
      <c r="AE492" s="38"/>
      <c r="AT492" s="17" t="s">
        <v>161</v>
      </c>
      <c r="AU492" s="17" t="s">
        <v>86</v>
      </c>
    </row>
    <row r="493" spans="1:47" s="2" customFormat="1" ht="12">
      <c r="A493" s="38"/>
      <c r="B493" s="39"/>
      <c r="C493" s="40"/>
      <c r="D493" s="231" t="s">
        <v>248</v>
      </c>
      <c r="E493" s="40"/>
      <c r="F493" s="258" t="s">
        <v>786</v>
      </c>
      <c r="G493" s="40"/>
      <c r="H493" s="40"/>
      <c r="I493" s="233"/>
      <c r="J493" s="40"/>
      <c r="K493" s="40"/>
      <c r="L493" s="44"/>
      <c r="M493" s="234"/>
      <c r="N493" s="235"/>
      <c r="O493" s="91"/>
      <c r="P493" s="91"/>
      <c r="Q493" s="91"/>
      <c r="R493" s="91"/>
      <c r="S493" s="91"/>
      <c r="T493" s="92"/>
      <c r="U493" s="38"/>
      <c r="V493" s="38"/>
      <c r="W493" s="38"/>
      <c r="X493" s="38"/>
      <c r="Y493" s="38"/>
      <c r="Z493" s="38"/>
      <c r="AA493" s="38"/>
      <c r="AB493" s="38"/>
      <c r="AC493" s="38"/>
      <c r="AD493" s="38"/>
      <c r="AE493" s="38"/>
      <c r="AT493" s="17" t="s">
        <v>248</v>
      </c>
      <c r="AU493" s="17" t="s">
        <v>86</v>
      </c>
    </row>
    <row r="494" spans="1:63" s="12" customFormat="1" ht="22.8" customHeight="1">
      <c r="A494" s="12"/>
      <c r="B494" s="202"/>
      <c r="C494" s="203"/>
      <c r="D494" s="204" t="s">
        <v>75</v>
      </c>
      <c r="E494" s="216" t="s">
        <v>787</v>
      </c>
      <c r="F494" s="216" t="s">
        <v>788</v>
      </c>
      <c r="G494" s="203"/>
      <c r="H494" s="203"/>
      <c r="I494" s="206"/>
      <c r="J494" s="217">
        <f>BK494</f>
        <v>0</v>
      </c>
      <c r="K494" s="203"/>
      <c r="L494" s="208"/>
      <c r="M494" s="209"/>
      <c r="N494" s="210"/>
      <c r="O494" s="210"/>
      <c r="P494" s="211">
        <f>SUM(P495:P511)</f>
        <v>0</v>
      </c>
      <c r="Q494" s="210"/>
      <c r="R494" s="211">
        <f>SUM(R495:R511)</f>
        <v>1.0324319</v>
      </c>
      <c r="S494" s="210"/>
      <c r="T494" s="212">
        <f>SUM(T495:T511)</f>
        <v>0.3102241</v>
      </c>
      <c r="U494" s="12"/>
      <c r="V494" s="12"/>
      <c r="W494" s="12"/>
      <c r="X494" s="12"/>
      <c r="Y494" s="12"/>
      <c r="Z494" s="12"/>
      <c r="AA494" s="12"/>
      <c r="AB494" s="12"/>
      <c r="AC494" s="12"/>
      <c r="AD494" s="12"/>
      <c r="AE494" s="12"/>
      <c r="AR494" s="213" t="s">
        <v>86</v>
      </c>
      <c r="AT494" s="214" t="s">
        <v>75</v>
      </c>
      <c r="AU494" s="214" t="s">
        <v>84</v>
      </c>
      <c r="AY494" s="213" t="s">
        <v>152</v>
      </c>
      <c r="BK494" s="215">
        <f>SUM(BK495:BK511)</f>
        <v>0</v>
      </c>
    </row>
    <row r="495" spans="1:65" s="2" customFormat="1" ht="16.5" customHeight="1">
      <c r="A495" s="38"/>
      <c r="B495" s="39"/>
      <c r="C495" s="218" t="s">
        <v>789</v>
      </c>
      <c r="D495" s="218" t="s">
        <v>154</v>
      </c>
      <c r="E495" s="219" t="s">
        <v>790</v>
      </c>
      <c r="F495" s="220" t="s">
        <v>791</v>
      </c>
      <c r="G495" s="221" t="s">
        <v>167</v>
      </c>
      <c r="H495" s="222">
        <v>34.99</v>
      </c>
      <c r="I495" s="223"/>
      <c r="J495" s="224">
        <f>ROUND(I495*H495,2)</f>
        <v>0</v>
      </c>
      <c r="K495" s="220" t="s">
        <v>158</v>
      </c>
      <c r="L495" s="44"/>
      <c r="M495" s="225" t="s">
        <v>1</v>
      </c>
      <c r="N495" s="226" t="s">
        <v>41</v>
      </c>
      <c r="O495" s="91"/>
      <c r="P495" s="227">
        <f>O495*H495</f>
        <v>0</v>
      </c>
      <c r="Q495" s="227">
        <v>0</v>
      </c>
      <c r="R495" s="227">
        <f>Q495*H495</f>
        <v>0</v>
      </c>
      <c r="S495" s="227">
        <v>0</v>
      </c>
      <c r="T495" s="228">
        <f>S495*H495</f>
        <v>0</v>
      </c>
      <c r="U495" s="38"/>
      <c r="V495" s="38"/>
      <c r="W495" s="38"/>
      <c r="X495" s="38"/>
      <c r="Y495" s="38"/>
      <c r="Z495" s="38"/>
      <c r="AA495" s="38"/>
      <c r="AB495" s="38"/>
      <c r="AC495" s="38"/>
      <c r="AD495" s="38"/>
      <c r="AE495" s="38"/>
      <c r="AR495" s="229" t="s">
        <v>279</v>
      </c>
      <c r="AT495" s="229" t="s">
        <v>154</v>
      </c>
      <c r="AU495" s="229" t="s">
        <v>86</v>
      </c>
      <c r="AY495" s="17" t="s">
        <v>152</v>
      </c>
      <c r="BE495" s="230">
        <f>IF(N495="základní",J495,0)</f>
        <v>0</v>
      </c>
      <c r="BF495" s="230">
        <f>IF(N495="snížená",J495,0)</f>
        <v>0</v>
      </c>
      <c r="BG495" s="230">
        <f>IF(N495="zákl. přenesená",J495,0)</f>
        <v>0</v>
      </c>
      <c r="BH495" s="230">
        <f>IF(N495="sníž. přenesená",J495,0)</f>
        <v>0</v>
      </c>
      <c r="BI495" s="230">
        <f>IF(N495="nulová",J495,0)</f>
        <v>0</v>
      </c>
      <c r="BJ495" s="17" t="s">
        <v>84</v>
      </c>
      <c r="BK495" s="230">
        <f>ROUND(I495*H495,2)</f>
        <v>0</v>
      </c>
      <c r="BL495" s="17" t="s">
        <v>279</v>
      </c>
      <c r="BM495" s="229" t="s">
        <v>792</v>
      </c>
    </row>
    <row r="496" spans="1:47" s="2" customFormat="1" ht="12">
      <c r="A496" s="38"/>
      <c r="B496" s="39"/>
      <c r="C496" s="40"/>
      <c r="D496" s="231" t="s">
        <v>161</v>
      </c>
      <c r="E496" s="40"/>
      <c r="F496" s="232" t="s">
        <v>793</v>
      </c>
      <c r="G496" s="40"/>
      <c r="H496" s="40"/>
      <c r="I496" s="233"/>
      <c r="J496" s="40"/>
      <c r="K496" s="40"/>
      <c r="L496" s="44"/>
      <c r="M496" s="234"/>
      <c r="N496" s="235"/>
      <c r="O496" s="91"/>
      <c r="P496" s="91"/>
      <c r="Q496" s="91"/>
      <c r="R496" s="91"/>
      <c r="S496" s="91"/>
      <c r="T496" s="92"/>
      <c r="U496" s="38"/>
      <c r="V496" s="38"/>
      <c r="W496" s="38"/>
      <c r="X496" s="38"/>
      <c r="Y496" s="38"/>
      <c r="Z496" s="38"/>
      <c r="AA496" s="38"/>
      <c r="AB496" s="38"/>
      <c r="AC496" s="38"/>
      <c r="AD496" s="38"/>
      <c r="AE496" s="38"/>
      <c r="AT496" s="17" t="s">
        <v>161</v>
      </c>
      <c r="AU496" s="17" t="s">
        <v>86</v>
      </c>
    </row>
    <row r="497" spans="1:51" s="13" customFormat="1" ht="12">
      <c r="A497" s="13"/>
      <c r="B497" s="236"/>
      <c r="C497" s="237"/>
      <c r="D497" s="231" t="s">
        <v>163</v>
      </c>
      <c r="E497" s="238" t="s">
        <v>1</v>
      </c>
      <c r="F497" s="239" t="s">
        <v>794</v>
      </c>
      <c r="G497" s="237"/>
      <c r="H497" s="240">
        <v>34.99</v>
      </c>
      <c r="I497" s="241"/>
      <c r="J497" s="237"/>
      <c r="K497" s="237"/>
      <c r="L497" s="242"/>
      <c r="M497" s="243"/>
      <c r="N497" s="244"/>
      <c r="O497" s="244"/>
      <c r="P497" s="244"/>
      <c r="Q497" s="244"/>
      <c r="R497" s="244"/>
      <c r="S497" s="244"/>
      <c r="T497" s="245"/>
      <c r="U497" s="13"/>
      <c r="V497" s="13"/>
      <c r="W497" s="13"/>
      <c r="X497" s="13"/>
      <c r="Y497" s="13"/>
      <c r="Z497" s="13"/>
      <c r="AA497" s="13"/>
      <c r="AB497" s="13"/>
      <c r="AC497" s="13"/>
      <c r="AD497" s="13"/>
      <c r="AE497" s="13"/>
      <c r="AT497" s="246" t="s">
        <v>163</v>
      </c>
      <c r="AU497" s="246" t="s">
        <v>86</v>
      </c>
      <c r="AV497" s="13" t="s">
        <v>86</v>
      </c>
      <c r="AW497" s="13" t="s">
        <v>32</v>
      </c>
      <c r="AX497" s="13" t="s">
        <v>84</v>
      </c>
      <c r="AY497" s="246" t="s">
        <v>152</v>
      </c>
    </row>
    <row r="498" spans="1:65" s="2" customFormat="1" ht="16.5" customHeight="1">
      <c r="A498" s="38"/>
      <c r="B498" s="39"/>
      <c r="C498" s="218" t="s">
        <v>795</v>
      </c>
      <c r="D498" s="218" t="s">
        <v>154</v>
      </c>
      <c r="E498" s="219" t="s">
        <v>796</v>
      </c>
      <c r="F498" s="220" t="s">
        <v>797</v>
      </c>
      <c r="G498" s="221" t="s">
        <v>167</v>
      </c>
      <c r="H498" s="222">
        <v>34.99</v>
      </c>
      <c r="I498" s="223"/>
      <c r="J498" s="224">
        <f>ROUND(I498*H498,2)</f>
        <v>0</v>
      </c>
      <c r="K498" s="220" t="s">
        <v>158</v>
      </c>
      <c r="L498" s="44"/>
      <c r="M498" s="225" t="s">
        <v>1</v>
      </c>
      <c r="N498" s="226" t="s">
        <v>41</v>
      </c>
      <c r="O498" s="91"/>
      <c r="P498" s="227">
        <f>O498*H498</f>
        <v>0</v>
      </c>
      <c r="Q498" s="227">
        <v>0.0003</v>
      </c>
      <c r="R498" s="227">
        <f>Q498*H498</f>
        <v>0.010497</v>
      </c>
      <c r="S498" s="227">
        <v>0</v>
      </c>
      <c r="T498" s="228">
        <f>S498*H498</f>
        <v>0</v>
      </c>
      <c r="U498" s="38"/>
      <c r="V498" s="38"/>
      <c r="W498" s="38"/>
      <c r="X498" s="38"/>
      <c r="Y498" s="38"/>
      <c r="Z498" s="38"/>
      <c r="AA498" s="38"/>
      <c r="AB498" s="38"/>
      <c r="AC498" s="38"/>
      <c r="AD498" s="38"/>
      <c r="AE498" s="38"/>
      <c r="AR498" s="229" t="s">
        <v>279</v>
      </c>
      <c r="AT498" s="229" t="s">
        <v>154</v>
      </c>
      <c r="AU498" s="229" t="s">
        <v>86</v>
      </c>
      <c r="AY498" s="17" t="s">
        <v>152</v>
      </c>
      <c r="BE498" s="230">
        <f>IF(N498="základní",J498,0)</f>
        <v>0</v>
      </c>
      <c r="BF498" s="230">
        <f>IF(N498="snížená",J498,0)</f>
        <v>0</v>
      </c>
      <c r="BG498" s="230">
        <f>IF(N498="zákl. přenesená",J498,0)</f>
        <v>0</v>
      </c>
      <c r="BH498" s="230">
        <f>IF(N498="sníž. přenesená",J498,0)</f>
        <v>0</v>
      </c>
      <c r="BI498" s="230">
        <f>IF(N498="nulová",J498,0)</f>
        <v>0</v>
      </c>
      <c r="BJ498" s="17" t="s">
        <v>84</v>
      </c>
      <c r="BK498" s="230">
        <f>ROUND(I498*H498,2)</f>
        <v>0</v>
      </c>
      <c r="BL498" s="17" t="s">
        <v>279</v>
      </c>
      <c r="BM498" s="229" t="s">
        <v>798</v>
      </c>
    </row>
    <row r="499" spans="1:47" s="2" customFormat="1" ht="12">
      <c r="A499" s="38"/>
      <c r="B499" s="39"/>
      <c r="C499" s="40"/>
      <c r="D499" s="231" t="s">
        <v>161</v>
      </c>
      <c r="E499" s="40"/>
      <c r="F499" s="232" t="s">
        <v>799</v>
      </c>
      <c r="G499" s="40"/>
      <c r="H499" s="40"/>
      <c r="I499" s="233"/>
      <c r="J499" s="40"/>
      <c r="K499" s="40"/>
      <c r="L499" s="44"/>
      <c r="M499" s="234"/>
      <c r="N499" s="235"/>
      <c r="O499" s="91"/>
      <c r="P499" s="91"/>
      <c r="Q499" s="91"/>
      <c r="R499" s="91"/>
      <c r="S499" s="91"/>
      <c r="T499" s="92"/>
      <c r="U499" s="38"/>
      <c r="V499" s="38"/>
      <c r="W499" s="38"/>
      <c r="X499" s="38"/>
      <c r="Y499" s="38"/>
      <c r="Z499" s="38"/>
      <c r="AA499" s="38"/>
      <c r="AB499" s="38"/>
      <c r="AC499" s="38"/>
      <c r="AD499" s="38"/>
      <c r="AE499" s="38"/>
      <c r="AT499" s="17" t="s">
        <v>161</v>
      </c>
      <c r="AU499" s="17" t="s">
        <v>86</v>
      </c>
    </row>
    <row r="500" spans="1:65" s="2" customFormat="1" ht="24.15" customHeight="1">
      <c r="A500" s="38"/>
      <c r="B500" s="39"/>
      <c r="C500" s="218" t="s">
        <v>800</v>
      </c>
      <c r="D500" s="218" t="s">
        <v>154</v>
      </c>
      <c r="E500" s="219" t="s">
        <v>801</v>
      </c>
      <c r="F500" s="220" t="s">
        <v>802</v>
      </c>
      <c r="G500" s="221" t="s">
        <v>167</v>
      </c>
      <c r="H500" s="222">
        <v>3.73</v>
      </c>
      <c r="I500" s="223"/>
      <c r="J500" s="224">
        <f>ROUND(I500*H500,2)</f>
        <v>0</v>
      </c>
      <c r="K500" s="220" t="s">
        <v>158</v>
      </c>
      <c r="L500" s="44"/>
      <c r="M500" s="225" t="s">
        <v>1</v>
      </c>
      <c r="N500" s="226" t="s">
        <v>41</v>
      </c>
      <c r="O500" s="91"/>
      <c r="P500" s="227">
        <f>O500*H500</f>
        <v>0</v>
      </c>
      <c r="Q500" s="227">
        <v>0</v>
      </c>
      <c r="R500" s="227">
        <f>Q500*H500</f>
        <v>0</v>
      </c>
      <c r="S500" s="227">
        <v>0.08317</v>
      </c>
      <c r="T500" s="228">
        <f>S500*H500</f>
        <v>0.3102241</v>
      </c>
      <c r="U500" s="38"/>
      <c r="V500" s="38"/>
      <c r="W500" s="38"/>
      <c r="X500" s="38"/>
      <c r="Y500" s="38"/>
      <c r="Z500" s="38"/>
      <c r="AA500" s="38"/>
      <c r="AB500" s="38"/>
      <c r="AC500" s="38"/>
      <c r="AD500" s="38"/>
      <c r="AE500" s="38"/>
      <c r="AR500" s="229" t="s">
        <v>279</v>
      </c>
      <c r="AT500" s="229" t="s">
        <v>154</v>
      </c>
      <c r="AU500" s="229" t="s">
        <v>86</v>
      </c>
      <c r="AY500" s="17" t="s">
        <v>152</v>
      </c>
      <c r="BE500" s="230">
        <f>IF(N500="základní",J500,0)</f>
        <v>0</v>
      </c>
      <c r="BF500" s="230">
        <f>IF(N500="snížená",J500,0)</f>
        <v>0</v>
      </c>
      <c r="BG500" s="230">
        <f>IF(N500="zákl. přenesená",J500,0)</f>
        <v>0</v>
      </c>
      <c r="BH500" s="230">
        <f>IF(N500="sníž. přenesená",J500,0)</f>
        <v>0</v>
      </c>
      <c r="BI500" s="230">
        <f>IF(N500="nulová",J500,0)</f>
        <v>0</v>
      </c>
      <c r="BJ500" s="17" t="s">
        <v>84</v>
      </c>
      <c r="BK500" s="230">
        <f>ROUND(I500*H500,2)</f>
        <v>0</v>
      </c>
      <c r="BL500" s="17" t="s">
        <v>279</v>
      </c>
      <c r="BM500" s="229" t="s">
        <v>803</v>
      </c>
    </row>
    <row r="501" spans="1:47" s="2" customFormat="1" ht="12">
      <c r="A501" s="38"/>
      <c r="B501" s="39"/>
      <c r="C501" s="40"/>
      <c r="D501" s="231" t="s">
        <v>161</v>
      </c>
      <c r="E501" s="40"/>
      <c r="F501" s="232" t="s">
        <v>802</v>
      </c>
      <c r="G501" s="40"/>
      <c r="H501" s="40"/>
      <c r="I501" s="233"/>
      <c r="J501" s="40"/>
      <c r="K501" s="40"/>
      <c r="L501" s="44"/>
      <c r="M501" s="234"/>
      <c r="N501" s="235"/>
      <c r="O501" s="91"/>
      <c r="P501" s="91"/>
      <c r="Q501" s="91"/>
      <c r="R501" s="91"/>
      <c r="S501" s="91"/>
      <c r="T501" s="92"/>
      <c r="U501" s="38"/>
      <c r="V501" s="38"/>
      <c r="W501" s="38"/>
      <c r="X501" s="38"/>
      <c r="Y501" s="38"/>
      <c r="Z501" s="38"/>
      <c r="AA501" s="38"/>
      <c r="AB501" s="38"/>
      <c r="AC501" s="38"/>
      <c r="AD501" s="38"/>
      <c r="AE501" s="38"/>
      <c r="AT501" s="17" t="s">
        <v>161</v>
      </c>
      <c r="AU501" s="17" t="s">
        <v>86</v>
      </c>
    </row>
    <row r="502" spans="1:51" s="13" customFormat="1" ht="12">
      <c r="A502" s="13"/>
      <c r="B502" s="236"/>
      <c r="C502" s="237"/>
      <c r="D502" s="231" t="s">
        <v>163</v>
      </c>
      <c r="E502" s="238" t="s">
        <v>1</v>
      </c>
      <c r="F502" s="239" t="s">
        <v>804</v>
      </c>
      <c r="G502" s="237"/>
      <c r="H502" s="240">
        <v>3.73</v>
      </c>
      <c r="I502" s="241"/>
      <c r="J502" s="237"/>
      <c r="K502" s="237"/>
      <c r="L502" s="242"/>
      <c r="M502" s="243"/>
      <c r="N502" s="244"/>
      <c r="O502" s="244"/>
      <c r="P502" s="244"/>
      <c r="Q502" s="244"/>
      <c r="R502" s="244"/>
      <c r="S502" s="244"/>
      <c r="T502" s="245"/>
      <c r="U502" s="13"/>
      <c r="V502" s="13"/>
      <c r="W502" s="13"/>
      <c r="X502" s="13"/>
      <c r="Y502" s="13"/>
      <c r="Z502" s="13"/>
      <c r="AA502" s="13"/>
      <c r="AB502" s="13"/>
      <c r="AC502" s="13"/>
      <c r="AD502" s="13"/>
      <c r="AE502" s="13"/>
      <c r="AT502" s="246" t="s">
        <v>163</v>
      </c>
      <c r="AU502" s="246" t="s">
        <v>86</v>
      </c>
      <c r="AV502" s="13" t="s">
        <v>86</v>
      </c>
      <c r="AW502" s="13" t="s">
        <v>32</v>
      </c>
      <c r="AX502" s="13" t="s">
        <v>84</v>
      </c>
      <c r="AY502" s="246" t="s">
        <v>152</v>
      </c>
    </row>
    <row r="503" spans="1:65" s="2" customFormat="1" ht="37.8" customHeight="1">
      <c r="A503" s="38"/>
      <c r="B503" s="39"/>
      <c r="C503" s="218" t="s">
        <v>805</v>
      </c>
      <c r="D503" s="218" t="s">
        <v>154</v>
      </c>
      <c r="E503" s="219" t="s">
        <v>806</v>
      </c>
      <c r="F503" s="220" t="s">
        <v>807</v>
      </c>
      <c r="G503" s="221" t="s">
        <v>167</v>
      </c>
      <c r="H503" s="222">
        <v>34.99</v>
      </c>
      <c r="I503" s="223"/>
      <c r="J503" s="224">
        <f>ROUND(I503*H503,2)</f>
        <v>0</v>
      </c>
      <c r="K503" s="220" t="s">
        <v>158</v>
      </c>
      <c r="L503" s="44"/>
      <c r="M503" s="225" t="s">
        <v>1</v>
      </c>
      <c r="N503" s="226" t="s">
        <v>41</v>
      </c>
      <c r="O503" s="91"/>
      <c r="P503" s="227">
        <f>O503*H503</f>
        <v>0</v>
      </c>
      <c r="Q503" s="227">
        <v>0.00689</v>
      </c>
      <c r="R503" s="227">
        <f>Q503*H503</f>
        <v>0.24108110000000002</v>
      </c>
      <c r="S503" s="227">
        <v>0</v>
      </c>
      <c r="T503" s="228">
        <f>S503*H503</f>
        <v>0</v>
      </c>
      <c r="U503" s="38"/>
      <c r="V503" s="38"/>
      <c r="W503" s="38"/>
      <c r="X503" s="38"/>
      <c r="Y503" s="38"/>
      <c r="Z503" s="38"/>
      <c r="AA503" s="38"/>
      <c r="AB503" s="38"/>
      <c r="AC503" s="38"/>
      <c r="AD503" s="38"/>
      <c r="AE503" s="38"/>
      <c r="AR503" s="229" t="s">
        <v>279</v>
      </c>
      <c r="AT503" s="229" t="s">
        <v>154</v>
      </c>
      <c r="AU503" s="229" t="s">
        <v>86</v>
      </c>
      <c r="AY503" s="17" t="s">
        <v>152</v>
      </c>
      <c r="BE503" s="230">
        <f>IF(N503="základní",J503,0)</f>
        <v>0</v>
      </c>
      <c r="BF503" s="230">
        <f>IF(N503="snížená",J503,0)</f>
        <v>0</v>
      </c>
      <c r="BG503" s="230">
        <f>IF(N503="zákl. přenesená",J503,0)</f>
        <v>0</v>
      </c>
      <c r="BH503" s="230">
        <f>IF(N503="sníž. přenesená",J503,0)</f>
        <v>0</v>
      </c>
      <c r="BI503" s="230">
        <f>IF(N503="nulová",J503,0)</f>
        <v>0</v>
      </c>
      <c r="BJ503" s="17" t="s">
        <v>84</v>
      </c>
      <c r="BK503" s="230">
        <f>ROUND(I503*H503,2)</f>
        <v>0</v>
      </c>
      <c r="BL503" s="17" t="s">
        <v>279</v>
      </c>
      <c r="BM503" s="229" t="s">
        <v>808</v>
      </c>
    </row>
    <row r="504" spans="1:47" s="2" customFormat="1" ht="12">
      <c r="A504" s="38"/>
      <c r="B504" s="39"/>
      <c r="C504" s="40"/>
      <c r="D504" s="231" t="s">
        <v>161</v>
      </c>
      <c r="E504" s="40"/>
      <c r="F504" s="232" t="s">
        <v>809</v>
      </c>
      <c r="G504" s="40"/>
      <c r="H504" s="40"/>
      <c r="I504" s="233"/>
      <c r="J504" s="40"/>
      <c r="K504" s="40"/>
      <c r="L504" s="44"/>
      <c r="M504" s="234"/>
      <c r="N504" s="235"/>
      <c r="O504" s="91"/>
      <c r="P504" s="91"/>
      <c r="Q504" s="91"/>
      <c r="R504" s="91"/>
      <c r="S504" s="91"/>
      <c r="T504" s="92"/>
      <c r="U504" s="38"/>
      <c r="V504" s="38"/>
      <c r="W504" s="38"/>
      <c r="X504" s="38"/>
      <c r="Y504" s="38"/>
      <c r="Z504" s="38"/>
      <c r="AA504" s="38"/>
      <c r="AB504" s="38"/>
      <c r="AC504" s="38"/>
      <c r="AD504" s="38"/>
      <c r="AE504" s="38"/>
      <c r="AT504" s="17" t="s">
        <v>161</v>
      </c>
      <c r="AU504" s="17" t="s">
        <v>86</v>
      </c>
    </row>
    <row r="505" spans="1:65" s="2" customFormat="1" ht="37.8" customHeight="1">
      <c r="A505" s="38"/>
      <c r="B505" s="39"/>
      <c r="C505" s="270" t="s">
        <v>810</v>
      </c>
      <c r="D505" s="270" t="s">
        <v>324</v>
      </c>
      <c r="E505" s="271" t="s">
        <v>811</v>
      </c>
      <c r="F505" s="272" t="s">
        <v>812</v>
      </c>
      <c r="G505" s="273" t="s">
        <v>167</v>
      </c>
      <c r="H505" s="274">
        <v>38.489</v>
      </c>
      <c r="I505" s="275"/>
      <c r="J505" s="276">
        <f>ROUND(I505*H505,2)</f>
        <v>0</v>
      </c>
      <c r="K505" s="272" t="s">
        <v>158</v>
      </c>
      <c r="L505" s="277"/>
      <c r="M505" s="278" t="s">
        <v>1</v>
      </c>
      <c r="N505" s="279" t="s">
        <v>41</v>
      </c>
      <c r="O505" s="91"/>
      <c r="P505" s="227">
        <f>O505*H505</f>
        <v>0</v>
      </c>
      <c r="Q505" s="227">
        <v>0.0192</v>
      </c>
      <c r="R505" s="227">
        <f>Q505*H505</f>
        <v>0.7389887999999999</v>
      </c>
      <c r="S505" s="227">
        <v>0</v>
      </c>
      <c r="T505" s="228">
        <f>S505*H505</f>
        <v>0</v>
      </c>
      <c r="U505" s="38"/>
      <c r="V505" s="38"/>
      <c r="W505" s="38"/>
      <c r="X505" s="38"/>
      <c r="Y505" s="38"/>
      <c r="Z505" s="38"/>
      <c r="AA505" s="38"/>
      <c r="AB505" s="38"/>
      <c r="AC505" s="38"/>
      <c r="AD505" s="38"/>
      <c r="AE505" s="38"/>
      <c r="AR505" s="229" t="s">
        <v>365</v>
      </c>
      <c r="AT505" s="229" t="s">
        <v>324</v>
      </c>
      <c r="AU505" s="229" t="s">
        <v>86</v>
      </c>
      <c r="AY505" s="17" t="s">
        <v>152</v>
      </c>
      <c r="BE505" s="230">
        <f>IF(N505="základní",J505,0)</f>
        <v>0</v>
      </c>
      <c r="BF505" s="230">
        <f>IF(N505="snížená",J505,0)</f>
        <v>0</v>
      </c>
      <c r="BG505" s="230">
        <f>IF(N505="zákl. přenesená",J505,0)</f>
        <v>0</v>
      </c>
      <c r="BH505" s="230">
        <f>IF(N505="sníž. přenesená",J505,0)</f>
        <v>0</v>
      </c>
      <c r="BI505" s="230">
        <f>IF(N505="nulová",J505,0)</f>
        <v>0</v>
      </c>
      <c r="BJ505" s="17" t="s">
        <v>84</v>
      </c>
      <c r="BK505" s="230">
        <f>ROUND(I505*H505,2)</f>
        <v>0</v>
      </c>
      <c r="BL505" s="17" t="s">
        <v>279</v>
      </c>
      <c r="BM505" s="229" t="s">
        <v>813</v>
      </c>
    </row>
    <row r="506" spans="1:47" s="2" customFormat="1" ht="12">
      <c r="A506" s="38"/>
      <c r="B506" s="39"/>
      <c r="C506" s="40"/>
      <c r="D506" s="231" t="s">
        <v>161</v>
      </c>
      <c r="E506" s="40"/>
      <c r="F506" s="232" t="s">
        <v>812</v>
      </c>
      <c r="G506" s="40"/>
      <c r="H506" s="40"/>
      <c r="I506" s="233"/>
      <c r="J506" s="40"/>
      <c r="K506" s="40"/>
      <c r="L506" s="44"/>
      <c r="M506" s="234"/>
      <c r="N506" s="235"/>
      <c r="O506" s="91"/>
      <c r="P506" s="91"/>
      <c r="Q506" s="91"/>
      <c r="R506" s="91"/>
      <c r="S506" s="91"/>
      <c r="T506" s="92"/>
      <c r="U506" s="38"/>
      <c r="V506" s="38"/>
      <c r="W506" s="38"/>
      <c r="X506" s="38"/>
      <c r="Y506" s="38"/>
      <c r="Z506" s="38"/>
      <c r="AA506" s="38"/>
      <c r="AB506" s="38"/>
      <c r="AC506" s="38"/>
      <c r="AD506" s="38"/>
      <c r="AE506" s="38"/>
      <c r="AT506" s="17" t="s">
        <v>161</v>
      </c>
      <c r="AU506" s="17" t="s">
        <v>86</v>
      </c>
    </row>
    <row r="507" spans="1:51" s="13" customFormat="1" ht="12">
      <c r="A507" s="13"/>
      <c r="B507" s="236"/>
      <c r="C507" s="237"/>
      <c r="D507" s="231" t="s">
        <v>163</v>
      </c>
      <c r="E507" s="237"/>
      <c r="F507" s="239" t="s">
        <v>814</v>
      </c>
      <c r="G507" s="237"/>
      <c r="H507" s="240">
        <v>38.489</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163</v>
      </c>
      <c r="AU507" s="246" t="s">
        <v>86</v>
      </c>
      <c r="AV507" s="13" t="s">
        <v>86</v>
      </c>
      <c r="AW507" s="13" t="s">
        <v>4</v>
      </c>
      <c r="AX507" s="13" t="s">
        <v>84</v>
      </c>
      <c r="AY507" s="246" t="s">
        <v>152</v>
      </c>
    </row>
    <row r="508" spans="1:65" s="2" customFormat="1" ht="24.15" customHeight="1">
      <c r="A508" s="38"/>
      <c r="B508" s="39"/>
      <c r="C508" s="218" t="s">
        <v>815</v>
      </c>
      <c r="D508" s="218" t="s">
        <v>154</v>
      </c>
      <c r="E508" s="219" t="s">
        <v>816</v>
      </c>
      <c r="F508" s="220" t="s">
        <v>817</v>
      </c>
      <c r="G508" s="221" t="s">
        <v>167</v>
      </c>
      <c r="H508" s="222">
        <v>27.91</v>
      </c>
      <c r="I508" s="223"/>
      <c r="J508" s="224">
        <f>ROUND(I508*H508,2)</f>
        <v>0</v>
      </c>
      <c r="K508" s="220" t="s">
        <v>158</v>
      </c>
      <c r="L508" s="44"/>
      <c r="M508" s="225" t="s">
        <v>1</v>
      </c>
      <c r="N508" s="226" t="s">
        <v>41</v>
      </c>
      <c r="O508" s="91"/>
      <c r="P508" s="227">
        <f>O508*H508</f>
        <v>0</v>
      </c>
      <c r="Q508" s="227">
        <v>0.0015</v>
      </c>
      <c r="R508" s="227">
        <f>Q508*H508</f>
        <v>0.041865</v>
      </c>
      <c r="S508" s="227">
        <v>0</v>
      </c>
      <c r="T508" s="228">
        <f>S508*H508</f>
        <v>0</v>
      </c>
      <c r="U508" s="38"/>
      <c r="V508" s="38"/>
      <c r="W508" s="38"/>
      <c r="X508" s="38"/>
      <c r="Y508" s="38"/>
      <c r="Z508" s="38"/>
      <c r="AA508" s="38"/>
      <c r="AB508" s="38"/>
      <c r="AC508" s="38"/>
      <c r="AD508" s="38"/>
      <c r="AE508" s="38"/>
      <c r="AR508" s="229" t="s">
        <v>279</v>
      </c>
      <c r="AT508" s="229" t="s">
        <v>154</v>
      </c>
      <c r="AU508" s="229" t="s">
        <v>86</v>
      </c>
      <c r="AY508" s="17" t="s">
        <v>152</v>
      </c>
      <c r="BE508" s="230">
        <f>IF(N508="základní",J508,0)</f>
        <v>0</v>
      </c>
      <c r="BF508" s="230">
        <f>IF(N508="snížená",J508,0)</f>
        <v>0</v>
      </c>
      <c r="BG508" s="230">
        <f>IF(N508="zákl. přenesená",J508,0)</f>
        <v>0</v>
      </c>
      <c r="BH508" s="230">
        <f>IF(N508="sníž. přenesená",J508,0)</f>
        <v>0</v>
      </c>
      <c r="BI508" s="230">
        <f>IF(N508="nulová",J508,0)</f>
        <v>0</v>
      </c>
      <c r="BJ508" s="17" t="s">
        <v>84</v>
      </c>
      <c r="BK508" s="230">
        <f>ROUND(I508*H508,2)</f>
        <v>0</v>
      </c>
      <c r="BL508" s="17" t="s">
        <v>279</v>
      </c>
      <c r="BM508" s="229" t="s">
        <v>818</v>
      </c>
    </row>
    <row r="509" spans="1:47" s="2" customFormat="1" ht="12">
      <c r="A509" s="38"/>
      <c r="B509" s="39"/>
      <c r="C509" s="40"/>
      <c r="D509" s="231" t="s">
        <v>161</v>
      </c>
      <c r="E509" s="40"/>
      <c r="F509" s="232" t="s">
        <v>819</v>
      </c>
      <c r="G509" s="40"/>
      <c r="H509" s="40"/>
      <c r="I509" s="233"/>
      <c r="J509" s="40"/>
      <c r="K509" s="40"/>
      <c r="L509" s="44"/>
      <c r="M509" s="234"/>
      <c r="N509" s="235"/>
      <c r="O509" s="91"/>
      <c r="P509" s="91"/>
      <c r="Q509" s="91"/>
      <c r="R509" s="91"/>
      <c r="S509" s="91"/>
      <c r="T509" s="92"/>
      <c r="U509" s="38"/>
      <c r="V509" s="38"/>
      <c r="W509" s="38"/>
      <c r="X509" s="38"/>
      <c r="Y509" s="38"/>
      <c r="Z509" s="38"/>
      <c r="AA509" s="38"/>
      <c r="AB509" s="38"/>
      <c r="AC509" s="38"/>
      <c r="AD509" s="38"/>
      <c r="AE509" s="38"/>
      <c r="AT509" s="17" t="s">
        <v>161</v>
      </c>
      <c r="AU509" s="17" t="s">
        <v>86</v>
      </c>
    </row>
    <row r="510" spans="1:65" s="2" customFormat="1" ht="24.15" customHeight="1">
      <c r="A510" s="38"/>
      <c r="B510" s="39"/>
      <c r="C510" s="218" t="s">
        <v>820</v>
      </c>
      <c r="D510" s="218" t="s">
        <v>154</v>
      </c>
      <c r="E510" s="219" t="s">
        <v>821</v>
      </c>
      <c r="F510" s="220" t="s">
        <v>822</v>
      </c>
      <c r="G510" s="221" t="s">
        <v>185</v>
      </c>
      <c r="H510" s="222">
        <v>1.032</v>
      </c>
      <c r="I510" s="223"/>
      <c r="J510" s="224">
        <f>ROUND(I510*H510,2)</f>
        <v>0</v>
      </c>
      <c r="K510" s="220" t="s">
        <v>158</v>
      </c>
      <c r="L510" s="44"/>
      <c r="M510" s="225" t="s">
        <v>1</v>
      </c>
      <c r="N510" s="226" t="s">
        <v>41</v>
      </c>
      <c r="O510" s="91"/>
      <c r="P510" s="227">
        <f>O510*H510</f>
        <v>0</v>
      </c>
      <c r="Q510" s="227">
        <v>0</v>
      </c>
      <c r="R510" s="227">
        <f>Q510*H510</f>
        <v>0</v>
      </c>
      <c r="S510" s="227">
        <v>0</v>
      </c>
      <c r="T510" s="228">
        <f>S510*H510</f>
        <v>0</v>
      </c>
      <c r="U510" s="38"/>
      <c r="V510" s="38"/>
      <c r="W510" s="38"/>
      <c r="X510" s="38"/>
      <c r="Y510" s="38"/>
      <c r="Z510" s="38"/>
      <c r="AA510" s="38"/>
      <c r="AB510" s="38"/>
      <c r="AC510" s="38"/>
      <c r="AD510" s="38"/>
      <c r="AE510" s="38"/>
      <c r="AR510" s="229" t="s">
        <v>279</v>
      </c>
      <c r="AT510" s="229" t="s">
        <v>154</v>
      </c>
      <c r="AU510" s="229" t="s">
        <v>86</v>
      </c>
      <c r="AY510" s="17" t="s">
        <v>152</v>
      </c>
      <c r="BE510" s="230">
        <f>IF(N510="základní",J510,0)</f>
        <v>0</v>
      </c>
      <c r="BF510" s="230">
        <f>IF(N510="snížená",J510,0)</f>
        <v>0</v>
      </c>
      <c r="BG510" s="230">
        <f>IF(N510="zákl. přenesená",J510,0)</f>
        <v>0</v>
      </c>
      <c r="BH510" s="230">
        <f>IF(N510="sníž. přenesená",J510,0)</f>
        <v>0</v>
      </c>
      <c r="BI510" s="230">
        <f>IF(N510="nulová",J510,0)</f>
        <v>0</v>
      </c>
      <c r="BJ510" s="17" t="s">
        <v>84</v>
      </c>
      <c r="BK510" s="230">
        <f>ROUND(I510*H510,2)</f>
        <v>0</v>
      </c>
      <c r="BL510" s="17" t="s">
        <v>279</v>
      </c>
      <c r="BM510" s="229" t="s">
        <v>823</v>
      </c>
    </row>
    <row r="511" spans="1:47" s="2" customFormat="1" ht="12">
      <c r="A511" s="38"/>
      <c r="B511" s="39"/>
      <c r="C511" s="40"/>
      <c r="D511" s="231" t="s">
        <v>161</v>
      </c>
      <c r="E511" s="40"/>
      <c r="F511" s="232" t="s">
        <v>824</v>
      </c>
      <c r="G511" s="40"/>
      <c r="H511" s="40"/>
      <c r="I511" s="233"/>
      <c r="J511" s="40"/>
      <c r="K511" s="40"/>
      <c r="L511" s="44"/>
      <c r="M511" s="234"/>
      <c r="N511" s="235"/>
      <c r="O511" s="91"/>
      <c r="P511" s="91"/>
      <c r="Q511" s="91"/>
      <c r="R511" s="91"/>
      <c r="S511" s="91"/>
      <c r="T511" s="92"/>
      <c r="U511" s="38"/>
      <c r="V511" s="38"/>
      <c r="W511" s="38"/>
      <c r="X511" s="38"/>
      <c r="Y511" s="38"/>
      <c r="Z511" s="38"/>
      <c r="AA511" s="38"/>
      <c r="AB511" s="38"/>
      <c r="AC511" s="38"/>
      <c r="AD511" s="38"/>
      <c r="AE511" s="38"/>
      <c r="AT511" s="17" t="s">
        <v>161</v>
      </c>
      <c r="AU511" s="17" t="s">
        <v>86</v>
      </c>
    </row>
    <row r="512" spans="1:63" s="12" customFormat="1" ht="22.8" customHeight="1">
      <c r="A512" s="12"/>
      <c r="B512" s="202"/>
      <c r="C512" s="203"/>
      <c r="D512" s="204" t="s">
        <v>75</v>
      </c>
      <c r="E512" s="216" t="s">
        <v>825</v>
      </c>
      <c r="F512" s="216" t="s">
        <v>826</v>
      </c>
      <c r="G512" s="203"/>
      <c r="H512" s="203"/>
      <c r="I512" s="206"/>
      <c r="J512" s="217">
        <f>BK512</f>
        <v>0</v>
      </c>
      <c r="K512" s="203"/>
      <c r="L512" s="208"/>
      <c r="M512" s="209"/>
      <c r="N512" s="210"/>
      <c r="O512" s="210"/>
      <c r="P512" s="211">
        <f>SUM(P513:P576)</f>
        <v>0</v>
      </c>
      <c r="Q512" s="210"/>
      <c r="R512" s="211">
        <f>SUM(R513:R576)</f>
        <v>2.44230073</v>
      </c>
      <c r="S512" s="210"/>
      <c r="T512" s="212">
        <f>SUM(T513:T576)</f>
        <v>0.773525</v>
      </c>
      <c r="U512" s="12"/>
      <c r="V512" s="12"/>
      <c r="W512" s="12"/>
      <c r="X512" s="12"/>
      <c r="Y512" s="12"/>
      <c r="Z512" s="12"/>
      <c r="AA512" s="12"/>
      <c r="AB512" s="12"/>
      <c r="AC512" s="12"/>
      <c r="AD512" s="12"/>
      <c r="AE512" s="12"/>
      <c r="AR512" s="213" t="s">
        <v>86</v>
      </c>
      <c r="AT512" s="214" t="s">
        <v>75</v>
      </c>
      <c r="AU512" s="214" t="s">
        <v>84</v>
      </c>
      <c r="AY512" s="213" t="s">
        <v>152</v>
      </c>
      <c r="BK512" s="215">
        <f>SUM(BK513:BK576)</f>
        <v>0</v>
      </c>
    </row>
    <row r="513" spans="1:65" s="2" customFormat="1" ht="24.15" customHeight="1">
      <c r="A513" s="38"/>
      <c r="B513" s="39"/>
      <c r="C513" s="218" t="s">
        <v>827</v>
      </c>
      <c r="D513" s="218" t="s">
        <v>154</v>
      </c>
      <c r="E513" s="219" t="s">
        <v>828</v>
      </c>
      <c r="F513" s="220" t="s">
        <v>829</v>
      </c>
      <c r="G513" s="221" t="s">
        <v>167</v>
      </c>
      <c r="H513" s="222">
        <v>225.26</v>
      </c>
      <c r="I513" s="223"/>
      <c r="J513" s="224">
        <f>ROUND(I513*H513,2)</f>
        <v>0</v>
      </c>
      <c r="K513" s="220" t="s">
        <v>158</v>
      </c>
      <c r="L513" s="44"/>
      <c r="M513" s="225" t="s">
        <v>1</v>
      </c>
      <c r="N513" s="226" t="s">
        <v>41</v>
      </c>
      <c r="O513" s="91"/>
      <c r="P513" s="227">
        <f>O513*H513</f>
        <v>0</v>
      </c>
      <c r="Q513" s="227">
        <v>0</v>
      </c>
      <c r="R513" s="227">
        <f>Q513*H513</f>
        <v>0</v>
      </c>
      <c r="S513" s="227">
        <v>0</v>
      </c>
      <c r="T513" s="228">
        <f>S513*H513</f>
        <v>0</v>
      </c>
      <c r="U513" s="38"/>
      <c r="V513" s="38"/>
      <c r="W513" s="38"/>
      <c r="X513" s="38"/>
      <c r="Y513" s="38"/>
      <c r="Z513" s="38"/>
      <c r="AA513" s="38"/>
      <c r="AB513" s="38"/>
      <c r="AC513" s="38"/>
      <c r="AD513" s="38"/>
      <c r="AE513" s="38"/>
      <c r="AR513" s="229" t="s">
        <v>279</v>
      </c>
      <c r="AT513" s="229" t="s">
        <v>154</v>
      </c>
      <c r="AU513" s="229" t="s">
        <v>86</v>
      </c>
      <c r="AY513" s="17" t="s">
        <v>152</v>
      </c>
      <c r="BE513" s="230">
        <f>IF(N513="základní",J513,0)</f>
        <v>0</v>
      </c>
      <c r="BF513" s="230">
        <f>IF(N513="snížená",J513,0)</f>
        <v>0</v>
      </c>
      <c r="BG513" s="230">
        <f>IF(N513="zákl. přenesená",J513,0)</f>
        <v>0</v>
      </c>
      <c r="BH513" s="230">
        <f>IF(N513="sníž. přenesená",J513,0)</f>
        <v>0</v>
      </c>
      <c r="BI513" s="230">
        <f>IF(N513="nulová",J513,0)</f>
        <v>0</v>
      </c>
      <c r="BJ513" s="17" t="s">
        <v>84</v>
      </c>
      <c r="BK513" s="230">
        <f>ROUND(I513*H513,2)</f>
        <v>0</v>
      </c>
      <c r="BL513" s="17" t="s">
        <v>279</v>
      </c>
      <c r="BM513" s="229" t="s">
        <v>830</v>
      </c>
    </row>
    <row r="514" spans="1:47" s="2" customFormat="1" ht="12">
      <c r="A514" s="38"/>
      <c r="B514" s="39"/>
      <c r="C514" s="40"/>
      <c r="D514" s="231" t="s">
        <v>161</v>
      </c>
      <c r="E514" s="40"/>
      <c r="F514" s="232" t="s">
        <v>831</v>
      </c>
      <c r="G514" s="40"/>
      <c r="H514" s="40"/>
      <c r="I514" s="233"/>
      <c r="J514" s="40"/>
      <c r="K514" s="40"/>
      <c r="L514" s="44"/>
      <c r="M514" s="234"/>
      <c r="N514" s="235"/>
      <c r="O514" s="91"/>
      <c r="P514" s="91"/>
      <c r="Q514" s="91"/>
      <c r="R514" s="91"/>
      <c r="S514" s="91"/>
      <c r="T514" s="92"/>
      <c r="U514" s="38"/>
      <c r="V514" s="38"/>
      <c r="W514" s="38"/>
      <c r="X514" s="38"/>
      <c r="Y514" s="38"/>
      <c r="Z514" s="38"/>
      <c r="AA514" s="38"/>
      <c r="AB514" s="38"/>
      <c r="AC514" s="38"/>
      <c r="AD514" s="38"/>
      <c r="AE514" s="38"/>
      <c r="AT514" s="17" t="s">
        <v>161</v>
      </c>
      <c r="AU514" s="17" t="s">
        <v>86</v>
      </c>
    </row>
    <row r="515" spans="1:51" s="13" customFormat="1" ht="12">
      <c r="A515" s="13"/>
      <c r="B515" s="236"/>
      <c r="C515" s="237"/>
      <c r="D515" s="231" t="s">
        <v>163</v>
      </c>
      <c r="E515" s="238" t="s">
        <v>1</v>
      </c>
      <c r="F515" s="239" t="s">
        <v>832</v>
      </c>
      <c r="G515" s="237"/>
      <c r="H515" s="240">
        <v>97.4</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163</v>
      </c>
      <c r="AU515" s="246" t="s">
        <v>86</v>
      </c>
      <c r="AV515" s="13" t="s">
        <v>86</v>
      </c>
      <c r="AW515" s="13" t="s">
        <v>32</v>
      </c>
      <c r="AX515" s="13" t="s">
        <v>76</v>
      </c>
      <c r="AY515" s="246" t="s">
        <v>152</v>
      </c>
    </row>
    <row r="516" spans="1:51" s="13" customFormat="1" ht="12">
      <c r="A516" s="13"/>
      <c r="B516" s="236"/>
      <c r="C516" s="237"/>
      <c r="D516" s="231" t="s">
        <v>163</v>
      </c>
      <c r="E516" s="238" t="s">
        <v>1</v>
      </c>
      <c r="F516" s="239" t="s">
        <v>833</v>
      </c>
      <c r="G516" s="237"/>
      <c r="H516" s="240">
        <v>127.86</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163</v>
      </c>
      <c r="AU516" s="246" t="s">
        <v>86</v>
      </c>
      <c r="AV516" s="13" t="s">
        <v>86</v>
      </c>
      <c r="AW516" s="13" t="s">
        <v>32</v>
      </c>
      <c r="AX516" s="13" t="s">
        <v>76</v>
      </c>
      <c r="AY516" s="246" t="s">
        <v>152</v>
      </c>
    </row>
    <row r="517" spans="1:51" s="14" customFormat="1" ht="12">
      <c r="A517" s="14"/>
      <c r="B517" s="247"/>
      <c r="C517" s="248"/>
      <c r="D517" s="231" t="s">
        <v>163</v>
      </c>
      <c r="E517" s="249" t="s">
        <v>1</v>
      </c>
      <c r="F517" s="250" t="s">
        <v>196</v>
      </c>
      <c r="G517" s="248"/>
      <c r="H517" s="251">
        <v>225.26</v>
      </c>
      <c r="I517" s="252"/>
      <c r="J517" s="248"/>
      <c r="K517" s="248"/>
      <c r="L517" s="253"/>
      <c r="M517" s="254"/>
      <c r="N517" s="255"/>
      <c r="O517" s="255"/>
      <c r="P517" s="255"/>
      <c r="Q517" s="255"/>
      <c r="R517" s="255"/>
      <c r="S517" s="255"/>
      <c r="T517" s="256"/>
      <c r="U517" s="14"/>
      <c r="V517" s="14"/>
      <c r="W517" s="14"/>
      <c r="X517" s="14"/>
      <c r="Y517" s="14"/>
      <c r="Z517" s="14"/>
      <c r="AA517" s="14"/>
      <c r="AB517" s="14"/>
      <c r="AC517" s="14"/>
      <c r="AD517" s="14"/>
      <c r="AE517" s="14"/>
      <c r="AT517" s="257" t="s">
        <v>163</v>
      </c>
      <c r="AU517" s="257" t="s">
        <v>86</v>
      </c>
      <c r="AV517" s="14" t="s">
        <v>159</v>
      </c>
      <c r="AW517" s="14" t="s">
        <v>32</v>
      </c>
      <c r="AX517" s="14" t="s">
        <v>84</v>
      </c>
      <c r="AY517" s="257" t="s">
        <v>152</v>
      </c>
    </row>
    <row r="518" spans="1:65" s="2" customFormat="1" ht="16.5" customHeight="1">
      <c r="A518" s="38"/>
      <c r="B518" s="39"/>
      <c r="C518" s="218" t="s">
        <v>834</v>
      </c>
      <c r="D518" s="218" t="s">
        <v>154</v>
      </c>
      <c r="E518" s="219" t="s">
        <v>835</v>
      </c>
      <c r="F518" s="220" t="s">
        <v>836</v>
      </c>
      <c r="G518" s="221" t="s">
        <v>167</v>
      </c>
      <c r="H518" s="222">
        <v>225.26</v>
      </c>
      <c r="I518" s="223"/>
      <c r="J518" s="224">
        <f>ROUND(I518*H518,2)</f>
        <v>0</v>
      </c>
      <c r="K518" s="220" t="s">
        <v>158</v>
      </c>
      <c r="L518" s="44"/>
      <c r="M518" s="225" t="s">
        <v>1</v>
      </c>
      <c r="N518" s="226" t="s">
        <v>41</v>
      </c>
      <c r="O518" s="91"/>
      <c r="P518" s="227">
        <f>O518*H518</f>
        <v>0</v>
      </c>
      <c r="Q518" s="227">
        <v>0</v>
      </c>
      <c r="R518" s="227">
        <f>Q518*H518</f>
        <v>0</v>
      </c>
      <c r="S518" s="227">
        <v>0</v>
      </c>
      <c r="T518" s="228">
        <f>S518*H518</f>
        <v>0</v>
      </c>
      <c r="U518" s="38"/>
      <c r="V518" s="38"/>
      <c r="W518" s="38"/>
      <c r="X518" s="38"/>
      <c r="Y518" s="38"/>
      <c r="Z518" s="38"/>
      <c r="AA518" s="38"/>
      <c r="AB518" s="38"/>
      <c r="AC518" s="38"/>
      <c r="AD518" s="38"/>
      <c r="AE518" s="38"/>
      <c r="AR518" s="229" t="s">
        <v>279</v>
      </c>
      <c r="AT518" s="229" t="s">
        <v>154</v>
      </c>
      <c r="AU518" s="229" t="s">
        <v>86</v>
      </c>
      <c r="AY518" s="17" t="s">
        <v>152</v>
      </c>
      <c r="BE518" s="230">
        <f>IF(N518="základní",J518,0)</f>
        <v>0</v>
      </c>
      <c r="BF518" s="230">
        <f>IF(N518="snížená",J518,0)</f>
        <v>0</v>
      </c>
      <c r="BG518" s="230">
        <f>IF(N518="zákl. přenesená",J518,0)</f>
        <v>0</v>
      </c>
      <c r="BH518" s="230">
        <f>IF(N518="sníž. přenesená",J518,0)</f>
        <v>0</v>
      </c>
      <c r="BI518" s="230">
        <f>IF(N518="nulová",J518,0)</f>
        <v>0</v>
      </c>
      <c r="BJ518" s="17" t="s">
        <v>84</v>
      </c>
      <c r="BK518" s="230">
        <f>ROUND(I518*H518,2)</f>
        <v>0</v>
      </c>
      <c r="BL518" s="17" t="s">
        <v>279</v>
      </c>
      <c r="BM518" s="229" t="s">
        <v>837</v>
      </c>
    </row>
    <row r="519" spans="1:47" s="2" customFormat="1" ht="12">
      <c r="A519" s="38"/>
      <c r="B519" s="39"/>
      <c r="C519" s="40"/>
      <c r="D519" s="231" t="s">
        <v>161</v>
      </c>
      <c r="E519" s="40"/>
      <c r="F519" s="232" t="s">
        <v>838</v>
      </c>
      <c r="G519" s="40"/>
      <c r="H519" s="40"/>
      <c r="I519" s="233"/>
      <c r="J519" s="40"/>
      <c r="K519" s="40"/>
      <c r="L519" s="44"/>
      <c r="M519" s="234"/>
      <c r="N519" s="235"/>
      <c r="O519" s="91"/>
      <c r="P519" s="91"/>
      <c r="Q519" s="91"/>
      <c r="R519" s="91"/>
      <c r="S519" s="91"/>
      <c r="T519" s="92"/>
      <c r="U519" s="38"/>
      <c r="V519" s="38"/>
      <c r="W519" s="38"/>
      <c r="X519" s="38"/>
      <c r="Y519" s="38"/>
      <c r="Z519" s="38"/>
      <c r="AA519" s="38"/>
      <c r="AB519" s="38"/>
      <c r="AC519" s="38"/>
      <c r="AD519" s="38"/>
      <c r="AE519" s="38"/>
      <c r="AT519" s="17" t="s">
        <v>161</v>
      </c>
      <c r="AU519" s="17" t="s">
        <v>86</v>
      </c>
    </row>
    <row r="520" spans="1:65" s="2" customFormat="1" ht="24.15" customHeight="1">
      <c r="A520" s="38"/>
      <c r="B520" s="39"/>
      <c r="C520" s="218" t="s">
        <v>839</v>
      </c>
      <c r="D520" s="218" t="s">
        <v>154</v>
      </c>
      <c r="E520" s="219" t="s">
        <v>840</v>
      </c>
      <c r="F520" s="220" t="s">
        <v>841</v>
      </c>
      <c r="G520" s="221" t="s">
        <v>167</v>
      </c>
      <c r="H520" s="222">
        <v>225.26</v>
      </c>
      <c r="I520" s="223"/>
      <c r="J520" s="224">
        <f>ROUND(I520*H520,2)</f>
        <v>0</v>
      </c>
      <c r="K520" s="220" t="s">
        <v>158</v>
      </c>
      <c r="L520" s="44"/>
      <c r="M520" s="225" t="s">
        <v>1</v>
      </c>
      <c r="N520" s="226" t="s">
        <v>41</v>
      </c>
      <c r="O520" s="91"/>
      <c r="P520" s="227">
        <f>O520*H520</f>
        <v>0</v>
      </c>
      <c r="Q520" s="227">
        <v>3E-05</v>
      </c>
      <c r="R520" s="227">
        <f>Q520*H520</f>
        <v>0.0067578</v>
      </c>
      <c r="S520" s="227">
        <v>0</v>
      </c>
      <c r="T520" s="228">
        <f>S520*H520</f>
        <v>0</v>
      </c>
      <c r="U520" s="38"/>
      <c r="V520" s="38"/>
      <c r="W520" s="38"/>
      <c r="X520" s="38"/>
      <c r="Y520" s="38"/>
      <c r="Z520" s="38"/>
      <c r="AA520" s="38"/>
      <c r="AB520" s="38"/>
      <c r="AC520" s="38"/>
      <c r="AD520" s="38"/>
      <c r="AE520" s="38"/>
      <c r="AR520" s="229" t="s">
        <v>279</v>
      </c>
      <c r="AT520" s="229" t="s">
        <v>154</v>
      </c>
      <c r="AU520" s="229" t="s">
        <v>86</v>
      </c>
      <c r="AY520" s="17" t="s">
        <v>152</v>
      </c>
      <c r="BE520" s="230">
        <f>IF(N520="základní",J520,0)</f>
        <v>0</v>
      </c>
      <c r="BF520" s="230">
        <f>IF(N520="snížená",J520,0)</f>
        <v>0</v>
      </c>
      <c r="BG520" s="230">
        <f>IF(N520="zákl. přenesená",J520,0)</f>
        <v>0</v>
      </c>
      <c r="BH520" s="230">
        <f>IF(N520="sníž. přenesená",J520,0)</f>
        <v>0</v>
      </c>
      <c r="BI520" s="230">
        <f>IF(N520="nulová",J520,0)</f>
        <v>0</v>
      </c>
      <c r="BJ520" s="17" t="s">
        <v>84</v>
      </c>
      <c r="BK520" s="230">
        <f>ROUND(I520*H520,2)</f>
        <v>0</v>
      </c>
      <c r="BL520" s="17" t="s">
        <v>279</v>
      </c>
      <c r="BM520" s="229" t="s">
        <v>842</v>
      </c>
    </row>
    <row r="521" spans="1:47" s="2" customFormat="1" ht="12">
      <c r="A521" s="38"/>
      <c r="B521" s="39"/>
      <c r="C521" s="40"/>
      <c r="D521" s="231" t="s">
        <v>161</v>
      </c>
      <c r="E521" s="40"/>
      <c r="F521" s="232" t="s">
        <v>843</v>
      </c>
      <c r="G521" s="40"/>
      <c r="H521" s="40"/>
      <c r="I521" s="233"/>
      <c r="J521" s="40"/>
      <c r="K521" s="40"/>
      <c r="L521" s="44"/>
      <c r="M521" s="234"/>
      <c r="N521" s="235"/>
      <c r="O521" s="91"/>
      <c r="P521" s="91"/>
      <c r="Q521" s="91"/>
      <c r="R521" s="91"/>
      <c r="S521" s="91"/>
      <c r="T521" s="92"/>
      <c r="U521" s="38"/>
      <c r="V521" s="38"/>
      <c r="W521" s="38"/>
      <c r="X521" s="38"/>
      <c r="Y521" s="38"/>
      <c r="Z521" s="38"/>
      <c r="AA521" s="38"/>
      <c r="AB521" s="38"/>
      <c r="AC521" s="38"/>
      <c r="AD521" s="38"/>
      <c r="AE521" s="38"/>
      <c r="AT521" s="17" t="s">
        <v>161</v>
      </c>
      <c r="AU521" s="17" t="s">
        <v>86</v>
      </c>
    </row>
    <row r="522" spans="1:65" s="2" customFormat="1" ht="24.15" customHeight="1">
      <c r="A522" s="38"/>
      <c r="B522" s="39"/>
      <c r="C522" s="218" t="s">
        <v>844</v>
      </c>
      <c r="D522" s="218" t="s">
        <v>154</v>
      </c>
      <c r="E522" s="219" t="s">
        <v>845</v>
      </c>
      <c r="F522" s="220" t="s">
        <v>846</v>
      </c>
      <c r="G522" s="221" t="s">
        <v>167</v>
      </c>
      <c r="H522" s="222">
        <v>225.26</v>
      </c>
      <c r="I522" s="223"/>
      <c r="J522" s="224">
        <f>ROUND(I522*H522,2)</f>
        <v>0</v>
      </c>
      <c r="K522" s="220" t="s">
        <v>158</v>
      </c>
      <c r="L522" s="44"/>
      <c r="M522" s="225" t="s">
        <v>1</v>
      </c>
      <c r="N522" s="226" t="s">
        <v>41</v>
      </c>
      <c r="O522" s="91"/>
      <c r="P522" s="227">
        <f>O522*H522</f>
        <v>0</v>
      </c>
      <c r="Q522" s="227">
        <v>0.00758</v>
      </c>
      <c r="R522" s="227">
        <f>Q522*H522</f>
        <v>1.7074707999999998</v>
      </c>
      <c r="S522" s="227">
        <v>0</v>
      </c>
      <c r="T522" s="228">
        <f>S522*H522</f>
        <v>0</v>
      </c>
      <c r="U522" s="38"/>
      <c r="V522" s="38"/>
      <c r="W522" s="38"/>
      <c r="X522" s="38"/>
      <c r="Y522" s="38"/>
      <c r="Z522" s="38"/>
      <c r="AA522" s="38"/>
      <c r="AB522" s="38"/>
      <c r="AC522" s="38"/>
      <c r="AD522" s="38"/>
      <c r="AE522" s="38"/>
      <c r="AR522" s="229" t="s">
        <v>279</v>
      </c>
      <c r="AT522" s="229" t="s">
        <v>154</v>
      </c>
      <c r="AU522" s="229" t="s">
        <v>86</v>
      </c>
      <c r="AY522" s="17" t="s">
        <v>152</v>
      </c>
      <c r="BE522" s="230">
        <f>IF(N522="základní",J522,0)</f>
        <v>0</v>
      </c>
      <c r="BF522" s="230">
        <f>IF(N522="snížená",J522,0)</f>
        <v>0</v>
      </c>
      <c r="BG522" s="230">
        <f>IF(N522="zákl. přenesená",J522,0)</f>
        <v>0</v>
      </c>
      <c r="BH522" s="230">
        <f>IF(N522="sníž. přenesená",J522,0)</f>
        <v>0</v>
      </c>
      <c r="BI522" s="230">
        <f>IF(N522="nulová",J522,0)</f>
        <v>0</v>
      </c>
      <c r="BJ522" s="17" t="s">
        <v>84</v>
      </c>
      <c r="BK522" s="230">
        <f>ROUND(I522*H522,2)</f>
        <v>0</v>
      </c>
      <c r="BL522" s="17" t="s">
        <v>279</v>
      </c>
      <c r="BM522" s="229" t="s">
        <v>847</v>
      </c>
    </row>
    <row r="523" spans="1:47" s="2" customFormat="1" ht="12">
      <c r="A523" s="38"/>
      <c r="B523" s="39"/>
      <c r="C523" s="40"/>
      <c r="D523" s="231" t="s">
        <v>161</v>
      </c>
      <c r="E523" s="40"/>
      <c r="F523" s="232" t="s">
        <v>848</v>
      </c>
      <c r="G523" s="40"/>
      <c r="H523" s="40"/>
      <c r="I523" s="233"/>
      <c r="J523" s="40"/>
      <c r="K523" s="40"/>
      <c r="L523" s="44"/>
      <c r="M523" s="234"/>
      <c r="N523" s="235"/>
      <c r="O523" s="91"/>
      <c r="P523" s="91"/>
      <c r="Q523" s="91"/>
      <c r="R523" s="91"/>
      <c r="S523" s="91"/>
      <c r="T523" s="92"/>
      <c r="U523" s="38"/>
      <c r="V523" s="38"/>
      <c r="W523" s="38"/>
      <c r="X523" s="38"/>
      <c r="Y523" s="38"/>
      <c r="Z523" s="38"/>
      <c r="AA523" s="38"/>
      <c r="AB523" s="38"/>
      <c r="AC523" s="38"/>
      <c r="AD523" s="38"/>
      <c r="AE523" s="38"/>
      <c r="AT523" s="17" t="s">
        <v>161</v>
      </c>
      <c r="AU523" s="17" t="s">
        <v>86</v>
      </c>
    </row>
    <row r="524" spans="1:65" s="2" customFormat="1" ht="24.15" customHeight="1">
      <c r="A524" s="38"/>
      <c r="B524" s="39"/>
      <c r="C524" s="218" t="s">
        <v>849</v>
      </c>
      <c r="D524" s="218" t="s">
        <v>154</v>
      </c>
      <c r="E524" s="219" t="s">
        <v>850</v>
      </c>
      <c r="F524" s="220" t="s">
        <v>851</v>
      </c>
      <c r="G524" s="221" t="s">
        <v>167</v>
      </c>
      <c r="H524" s="222">
        <v>266.86</v>
      </c>
      <c r="I524" s="223"/>
      <c r="J524" s="224">
        <f>ROUND(I524*H524,2)</f>
        <v>0</v>
      </c>
      <c r="K524" s="220" t="s">
        <v>158</v>
      </c>
      <c r="L524" s="44"/>
      <c r="M524" s="225" t="s">
        <v>1</v>
      </c>
      <c r="N524" s="226" t="s">
        <v>41</v>
      </c>
      <c r="O524" s="91"/>
      <c r="P524" s="227">
        <f>O524*H524</f>
        <v>0</v>
      </c>
      <c r="Q524" s="227">
        <v>0</v>
      </c>
      <c r="R524" s="227">
        <f>Q524*H524</f>
        <v>0</v>
      </c>
      <c r="S524" s="227">
        <v>0.0025</v>
      </c>
      <c r="T524" s="228">
        <f>S524*H524</f>
        <v>0.66715</v>
      </c>
      <c r="U524" s="38"/>
      <c r="V524" s="38"/>
      <c r="W524" s="38"/>
      <c r="X524" s="38"/>
      <c r="Y524" s="38"/>
      <c r="Z524" s="38"/>
      <c r="AA524" s="38"/>
      <c r="AB524" s="38"/>
      <c r="AC524" s="38"/>
      <c r="AD524" s="38"/>
      <c r="AE524" s="38"/>
      <c r="AR524" s="229" t="s">
        <v>279</v>
      </c>
      <c r="AT524" s="229" t="s">
        <v>154</v>
      </c>
      <c r="AU524" s="229" t="s">
        <v>86</v>
      </c>
      <c r="AY524" s="17" t="s">
        <v>152</v>
      </c>
      <c r="BE524" s="230">
        <f>IF(N524="základní",J524,0)</f>
        <v>0</v>
      </c>
      <c r="BF524" s="230">
        <f>IF(N524="snížená",J524,0)</f>
        <v>0</v>
      </c>
      <c r="BG524" s="230">
        <f>IF(N524="zákl. přenesená",J524,0)</f>
        <v>0</v>
      </c>
      <c r="BH524" s="230">
        <f>IF(N524="sníž. přenesená",J524,0)</f>
        <v>0</v>
      </c>
      <c r="BI524" s="230">
        <f>IF(N524="nulová",J524,0)</f>
        <v>0</v>
      </c>
      <c r="BJ524" s="17" t="s">
        <v>84</v>
      </c>
      <c r="BK524" s="230">
        <f>ROUND(I524*H524,2)</f>
        <v>0</v>
      </c>
      <c r="BL524" s="17" t="s">
        <v>279</v>
      </c>
      <c r="BM524" s="229" t="s">
        <v>852</v>
      </c>
    </row>
    <row r="525" spans="1:47" s="2" customFormat="1" ht="12">
      <c r="A525" s="38"/>
      <c r="B525" s="39"/>
      <c r="C525" s="40"/>
      <c r="D525" s="231" t="s">
        <v>161</v>
      </c>
      <c r="E525" s="40"/>
      <c r="F525" s="232" t="s">
        <v>853</v>
      </c>
      <c r="G525" s="40"/>
      <c r="H525" s="40"/>
      <c r="I525" s="233"/>
      <c r="J525" s="40"/>
      <c r="K525" s="40"/>
      <c r="L525" s="44"/>
      <c r="M525" s="234"/>
      <c r="N525" s="235"/>
      <c r="O525" s="91"/>
      <c r="P525" s="91"/>
      <c r="Q525" s="91"/>
      <c r="R525" s="91"/>
      <c r="S525" s="91"/>
      <c r="T525" s="92"/>
      <c r="U525" s="38"/>
      <c r="V525" s="38"/>
      <c r="W525" s="38"/>
      <c r="X525" s="38"/>
      <c r="Y525" s="38"/>
      <c r="Z525" s="38"/>
      <c r="AA525" s="38"/>
      <c r="AB525" s="38"/>
      <c r="AC525" s="38"/>
      <c r="AD525" s="38"/>
      <c r="AE525" s="38"/>
      <c r="AT525" s="17" t="s">
        <v>161</v>
      </c>
      <c r="AU525" s="17" t="s">
        <v>86</v>
      </c>
    </row>
    <row r="526" spans="1:51" s="13" customFormat="1" ht="12">
      <c r="A526" s="13"/>
      <c r="B526" s="236"/>
      <c r="C526" s="237"/>
      <c r="D526" s="231" t="s">
        <v>163</v>
      </c>
      <c r="E526" s="238" t="s">
        <v>1</v>
      </c>
      <c r="F526" s="239" t="s">
        <v>854</v>
      </c>
      <c r="G526" s="237"/>
      <c r="H526" s="240">
        <v>129.67</v>
      </c>
      <c r="I526" s="241"/>
      <c r="J526" s="237"/>
      <c r="K526" s="237"/>
      <c r="L526" s="242"/>
      <c r="M526" s="243"/>
      <c r="N526" s="244"/>
      <c r="O526" s="244"/>
      <c r="P526" s="244"/>
      <c r="Q526" s="244"/>
      <c r="R526" s="244"/>
      <c r="S526" s="244"/>
      <c r="T526" s="245"/>
      <c r="U526" s="13"/>
      <c r="V526" s="13"/>
      <c r="W526" s="13"/>
      <c r="X526" s="13"/>
      <c r="Y526" s="13"/>
      <c r="Z526" s="13"/>
      <c r="AA526" s="13"/>
      <c r="AB526" s="13"/>
      <c r="AC526" s="13"/>
      <c r="AD526" s="13"/>
      <c r="AE526" s="13"/>
      <c r="AT526" s="246" t="s">
        <v>163</v>
      </c>
      <c r="AU526" s="246" t="s">
        <v>86</v>
      </c>
      <c r="AV526" s="13" t="s">
        <v>86</v>
      </c>
      <c r="AW526" s="13" t="s">
        <v>32</v>
      </c>
      <c r="AX526" s="13" t="s">
        <v>76</v>
      </c>
      <c r="AY526" s="246" t="s">
        <v>152</v>
      </c>
    </row>
    <row r="527" spans="1:51" s="13" customFormat="1" ht="12">
      <c r="A527" s="13"/>
      <c r="B527" s="236"/>
      <c r="C527" s="237"/>
      <c r="D527" s="231" t="s">
        <v>163</v>
      </c>
      <c r="E527" s="238" t="s">
        <v>1</v>
      </c>
      <c r="F527" s="239" t="s">
        <v>833</v>
      </c>
      <c r="G527" s="237"/>
      <c r="H527" s="240">
        <v>127.86</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163</v>
      </c>
      <c r="AU527" s="246" t="s">
        <v>86</v>
      </c>
      <c r="AV527" s="13" t="s">
        <v>86</v>
      </c>
      <c r="AW527" s="13" t="s">
        <v>32</v>
      </c>
      <c r="AX527" s="13" t="s">
        <v>76</v>
      </c>
      <c r="AY527" s="246" t="s">
        <v>152</v>
      </c>
    </row>
    <row r="528" spans="1:51" s="13" customFormat="1" ht="12">
      <c r="A528" s="13"/>
      <c r="B528" s="236"/>
      <c r="C528" s="237"/>
      <c r="D528" s="231" t="s">
        <v>163</v>
      </c>
      <c r="E528" s="238" t="s">
        <v>1</v>
      </c>
      <c r="F528" s="239" t="s">
        <v>855</v>
      </c>
      <c r="G528" s="237"/>
      <c r="H528" s="240">
        <v>9.33</v>
      </c>
      <c r="I528" s="241"/>
      <c r="J528" s="237"/>
      <c r="K528" s="237"/>
      <c r="L528" s="242"/>
      <c r="M528" s="243"/>
      <c r="N528" s="244"/>
      <c r="O528" s="244"/>
      <c r="P528" s="244"/>
      <c r="Q528" s="244"/>
      <c r="R528" s="244"/>
      <c r="S528" s="244"/>
      <c r="T528" s="245"/>
      <c r="U528" s="13"/>
      <c r="V528" s="13"/>
      <c r="W528" s="13"/>
      <c r="X528" s="13"/>
      <c r="Y528" s="13"/>
      <c r="Z528" s="13"/>
      <c r="AA528" s="13"/>
      <c r="AB528" s="13"/>
      <c r="AC528" s="13"/>
      <c r="AD528" s="13"/>
      <c r="AE528" s="13"/>
      <c r="AT528" s="246" t="s">
        <v>163</v>
      </c>
      <c r="AU528" s="246" t="s">
        <v>86</v>
      </c>
      <c r="AV528" s="13" t="s">
        <v>86</v>
      </c>
      <c r="AW528" s="13" t="s">
        <v>32</v>
      </c>
      <c r="AX528" s="13" t="s">
        <v>76</v>
      </c>
      <c r="AY528" s="246" t="s">
        <v>152</v>
      </c>
    </row>
    <row r="529" spans="1:51" s="14" customFormat="1" ht="12">
      <c r="A529" s="14"/>
      <c r="B529" s="247"/>
      <c r="C529" s="248"/>
      <c r="D529" s="231" t="s">
        <v>163</v>
      </c>
      <c r="E529" s="249" t="s">
        <v>1</v>
      </c>
      <c r="F529" s="250" t="s">
        <v>196</v>
      </c>
      <c r="G529" s="248"/>
      <c r="H529" s="251">
        <v>266.85999999999996</v>
      </c>
      <c r="I529" s="252"/>
      <c r="J529" s="248"/>
      <c r="K529" s="248"/>
      <c r="L529" s="253"/>
      <c r="M529" s="254"/>
      <c r="N529" s="255"/>
      <c r="O529" s="255"/>
      <c r="P529" s="255"/>
      <c r="Q529" s="255"/>
      <c r="R529" s="255"/>
      <c r="S529" s="255"/>
      <c r="T529" s="256"/>
      <c r="U529" s="14"/>
      <c r="V529" s="14"/>
      <c r="W529" s="14"/>
      <c r="X529" s="14"/>
      <c r="Y529" s="14"/>
      <c r="Z529" s="14"/>
      <c r="AA529" s="14"/>
      <c r="AB529" s="14"/>
      <c r="AC529" s="14"/>
      <c r="AD529" s="14"/>
      <c r="AE529" s="14"/>
      <c r="AT529" s="257" t="s">
        <v>163</v>
      </c>
      <c r="AU529" s="257" t="s">
        <v>86</v>
      </c>
      <c r="AV529" s="14" t="s">
        <v>159</v>
      </c>
      <c r="AW529" s="14" t="s">
        <v>32</v>
      </c>
      <c r="AX529" s="14" t="s">
        <v>84</v>
      </c>
      <c r="AY529" s="257" t="s">
        <v>152</v>
      </c>
    </row>
    <row r="530" spans="1:65" s="2" customFormat="1" ht="16.5" customHeight="1">
      <c r="A530" s="38"/>
      <c r="B530" s="39"/>
      <c r="C530" s="218" t="s">
        <v>856</v>
      </c>
      <c r="D530" s="218" t="s">
        <v>154</v>
      </c>
      <c r="E530" s="219" t="s">
        <v>857</v>
      </c>
      <c r="F530" s="220" t="s">
        <v>858</v>
      </c>
      <c r="G530" s="221" t="s">
        <v>167</v>
      </c>
      <c r="H530" s="222">
        <v>134.99</v>
      </c>
      <c r="I530" s="223"/>
      <c r="J530" s="224">
        <f>ROUND(I530*H530,2)</f>
        <v>0</v>
      </c>
      <c r="K530" s="220" t="s">
        <v>158</v>
      </c>
      <c r="L530" s="44"/>
      <c r="M530" s="225" t="s">
        <v>1</v>
      </c>
      <c r="N530" s="226" t="s">
        <v>41</v>
      </c>
      <c r="O530" s="91"/>
      <c r="P530" s="227">
        <f>O530*H530</f>
        <v>0</v>
      </c>
      <c r="Q530" s="227">
        <v>0.0005</v>
      </c>
      <c r="R530" s="227">
        <f>Q530*H530</f>
        <v>0.067495</v>
      </c>
      <c r="S530" s="227">
        <v>0</v>
      </c>
      <c r="T530" s="228">
        <f>S530*H530</f>
        <v>0</v>
      </c>
      <c r="U530" s="38"/>
      <c r="V530" s="38"/>
      <c r="W530" s="38"/>
      <c r="X530" s="38"/>
      <c r="Y530" s="38"/>
      <c r="Z530" s="38"/>
      <c r="AA530" s="38"/>
      <c r="AB530" s="38"/>
      <c r="AC530" s="38"/>
      <c r="AD530" s="38"/>
      <c r="AE530" s="38"/>
      <c r="AR530" s="229" t="s">
        <v>279</v>
      </c>
      <c r="AT530" s="229" t="s">
        <v>154</v>
      </c>
      <c r="AU530" s="229" t="s">
        <v>86</v>
      </c>
      <c r="AY530" s="17" t="s">
        <v>152</v>
      </c>
      <c r="BE530" s="230">
        <f>IF(N530="základní",J530,0)</f>
        <v>0</v>
      </c>
      <c r="BF530" s="230">
        <f>IF(N530="snížená",J530,0)</f>
        <v>0</v>
      </c>
      <c r="BG530" s="230">
        <f>IF(N530="zákl. přenesená",J530,0)</f>
        <v>0</v>
      </c>
      <c r="BH530" s="230">
        <f>IF(N530="sníž. přenesená",J530,0)</f>
        <v>0</v>
      </c>
      <c r="BI530" s="230">
        <f>IF(N530="nulová",J530,0)</f>
        <v>0</v>
      </c>
      <c r="BJ530" s="17" t="s">
        <v>84</v>
      </c>
      <c r="BK530" s="230">
        <f>ROUND(I530*H530,2)</f>
        <v>0</v>
      </c>
      <c r="BL530" s="17" t="s">
        <v>279</v>
      </c>
      <c r="BM530" s="229" t="s">
        <v>859</v>
      </c>
    </row>
    <row r="531" spans="1:47" s="2" customFormat="1" ht="12">
      <c r="A531" s="38"/>
      <c r="B531" s="39"/>
      <c r="C531" s="40"/>
      <c r="D531" s="231" t="s">
        <v>161</v>
      </c>
      <c r="E531" s="40"/>
      <c r="F531" s="232" t="s">
        <v>860</v>
      </c>
      <c r="G531" s="40"/>
      <c r="H531" s="40"/>
      <c r="I531" s="233"/>
      <c r="J531" s="40"/>
      <c r="K531" s="40"/>
      <c r="L531" s="44"/>
      <c r="M531" s="234"/>
      <c r="N531" s="235"/>
      <c r="O531" s="91"/>
      <c r="P531" s="91"/>
      <c r="Q531" s="91"/>
      <c r="R531" s="91"/>
      <c r="S531" s="91"/>
      <c r="T531" s="92"/>
      <c r="U531" s="38"/>
      <c r="V531" s="38"/>
      <c r="W531" s="38"/>
      <c r="X531" s="38"/>
      <c r="Y531" s="38"/>
      <c r="Z531" s="38"/>
      <c r="AA531" s="38"/>
      <c r="AB531" s="38"/>
      <c r="AC531" s="38"/>
      <c r="AD531" s="38"/>
      <c r="AE531" s="38"/>
      <c r="AT531" s="17" t="s">
        <v>161</v>
      </c>
      <c r="AU531" s="17" t="s">
        <v>86</v>
      </c>
    </row>
    <row r="532" spans="1:51" s="13" customFormat="1" ht="12">
      <c r="A532" s="13"/>
      <c r="B532" s="236"/>
      <c r="C532" s="237"/>
      <c r="D532" s="231" t="s">
        <v>163</v>
      </c>
      <c r="E532" s="238" t="s">
        <v>1</v>
      </c>
      <c r="F532" s="239" t="s">
        <v>861</v>
      </c>
      <c r="G532" s="237"/>
      <c r="H532" s="240">
        <v>134.99</v>
      </c>
      <c r="I532" s="241"/>
      <c r="J532" s="237"/>
      <c r="K532" s="237"/>
      <c r="L532" s="242"/>
      <c r="M532" s="243"/>
      <c r="N532" s="244"/>
      <c r="O532" s="244"/>
      <c r="P532" s="244"/>
      <c r="Q532" s="244"/>
      <c r="R532" s="244"/>
      <c r="S532" s="244"/>
      <c r="T532" s="245"/>
      <c r="U532" s="13"/>
      <c r="V532" s="13"/>
      <c r="W532" s="13"/>
      <c r="X532" s="13"/>
      <c r="Y532" s="13"/>
      <c r="Z532" s="13"/>
      <c r="AA532" s="13"/>
      <c r="AB532" s="13"/>
      <c r="AC532" s="13"/>
      <c r="AD532" s="13"/>
      <c r="AE532" s="13"/>
      <c r="AT532" s="246" t="s">
        <v>163</v>
      </c>
      <c r="AU532" s="246" t="s">
        <v>86</v>
      </c>
      <c r="AV532" s="13" t="s">
        <v>86</v>
      </c>
      <c r="AW532" s="13" t="s">
        <v>32</v>
      </c>
      <c r="AX532" s="13" t="s">
        <v>84</v>
      </c>
      <c r="AY532" s="246" t="s">
        <v>152</v>
      </c>
    </row>
    <row r="533" spans="1:65" s="2" customFormat="1" ht="37.8" customHeight="1">
      <c r="A533" s="38"/>
      <c r="B533" s="39"/>
      <c r="C533" s="270" t="s">
        <v>862</v>
      </c>
      <c r="D533" s="270" t="s">
        <v>324</v>
      </c>
      <c r="E533" s="271" t="s">
        <v>863</v>
      </c>
      <c r="F533" s="272" t="s">
        <v>864</v>
      </c>
      <c r="G533" s="273" t="s">
        <v>167</v>
      </c>
      <c r="H533" s="274">
        <v>101.849</v>
      </c>
      <c r="I533" s="275"/>
      <c r="J533" s="276">
        <f>ROUND(I533*H533,2)</f>
        <v>0</v>
      </c>
      <c r="K533" s="272" t="s">
        <v>158</v>
      </c>
      <c r="L533" s="277"/>
      <c r="M533" s="278" t="s">
        <v>1</v>
      </c>
      <c r="N533" s="279" t="s">
        <v>41</v>
      </c>
      <c r="O533" s="91"/>
      <c r="P533" s="227">
        <f>O533*H533</f>
        <v>0</v>
      </c>
      <c r="Q533" s="227">
        <v>0.00132</v>
      </c>
      <c r="R533" s="227">
        <f>Q533*H533</f>
        <v>0.13444068</v>
      </c>
      <c r="S533" s="227">
        <v>0</v>
      </c>
      <c r="T533" s="228">
        <f>S533*H533</f>
        <v>0</v>
      </c>
      <c r="U533" s="38"/>
      <c r="V533" s="38"/>
      <c r="W533" s="38"/>
      <c r="X533" s="38"/>
      <c r="Y533" s="38"/>
      <c r="Z533" s="38"/>
      <c r="AA533" s="38"/>
      <c r="AB533" s="38"/>
      <c r="AC533" s="38"/>
      <c r="AD533" s="38"/>
      <c r="AE533" s="38"/>
      <c r="AR533" s="229" t="s">
        <v>365</v>
      </c>
      <c r="AT533" s="229" t="s">
        <v>324</v>
      </c>
      <c r="AU533" s="229" t="s">
        <v>86</v>
      </c>
      <c r="AY533" s="17" t="s">
        <v>152</v>
      </c>
      <c r="BE533" s="230">
        <f>IF(N533="základní",J533,0)</f>
        <v>0</v>
      </c>
      <c r="BF533" s="230">
        <f>IF(N533="snížená",J533,0)</f>
        <v>0</v>
      </c>
      <c r="BG533" s="230">
        <f>IF(N533="zákl. přenesená",J533,0)</f>
        <v>0</v>
      </c>
      <c r="BH533" s="230">
        <f>IF(N533="sníž. přenesená",J533,0)</f>
        <v>0</v>
      </c>
      <c r="BI533" s="230">
        <f>IF(N533="nulová",J533,0)</f>
        <v>0</v>
      </c>
      <c r="BJ533" s="17" t="s">
        <v>84</v>
      </c>
      <c r="BK533" s="230">
        <f>ROUND(I533*H533,2)</f>
        <v>0</v>
      </c>
      <c r="BL533" s="17" t="s">
        <v>279</v>
      </c>
      <c r="BM533" s="229" t="s">
        <v>865</v>
      </c>
    </row>
    <row r="534" spans="1:47" s="2" customFormat="1" ht="12">
      <c r="A534" s="38"/>
      <c r="B534" s="39"/>
      <c r="C534" s="40"/>
      <c r="D534" s="231" t="s">
        <v>161</v>
      </c>
      <c r="E534" s="40"/>
      <c r="F534" s="232" t="s">
        <v>864</v>
      </c>
      <c r="G534" s="40"/>
      <c r="H534" s="40"/>
      <c r="I534" s="233"/>
      <c r="J534" s="40"/>
      <c r="K534" s="40"/>
      <c r="L534" s="44"/>
      <c r="M534" s="234"/>
      <c r="N534" s="235"/>
      <c r="O534" s="91"/>
      <c r="P534" s="91"/>
      <c r="Q534" s="91"/>
      <c r="R534" s="91"/>
      <c r="S534" s="91"/>
      <c r="T534" s="92"/>
      <c r="U534" s="38"/>
      <c r="V534" s="38"/>
      <c r="W534" s="38"/>
      <c r="X534" s="38"/>
      <c r="Y534" s="38"/>
      <c r="Z534" s="38"/>
      <c r="AA534" s="38"/>
      <c r="AB534" s="38"/>
      <c r="AC534" s="38"/>
      <c r="AD534" s="38"/>
      <c r="AE534" s="38"/>
      <c r="AT534" s="17" t="s">
        <v>161</v>
      </c>
      <c r="AU534" s="17" t="s">
        <v>86</v>
      </c>
    </row>
    <row r="535" spans="1:51" s="13" customFormat="1" ht="12">
      <c r="A535" s="13"/>
      <c r="B535" s="236"/>
      <c r="C535" s="237"/>
      <c r="D535" s="231" t="s">
        <v>163</v>
      </c>
      <c r="E535" s="238" t="s">
        <v>1</v>
      </c>
      <c r="F535" s="239" t="s">
        <v>866</v>
      </c>
      <c r="G535" s="237"/>
      <c r="H535" s="240">
        <v>54.52</v>
      </c>
      <c r="I535" s="241"/>
      <c r="J535" s="237"/>
      <c r="K535" s="237"/>
      <c r="L535" s="242"/>
      <c r="M535" s="243"/>
      <c r="N535" s="244"/>
      <c r="O535" s="244"/>
      <c r="P535" s="244"/>
      <c r="Q535" s="244"/>
      <c r="R535" s="244"/>
      <c r="S535" s="244"/>
      <c r="T535" s="245"/>
      <c r="U535" s="13"/>
      <c r="V535" s="13"/>
      <c r="W535" s="13"/>
      <c r="X535" s="13"/>
      <c r="Y535" s="13"/>
      <c r="Z535" s="13"/>
      <c r="AA535" s="13"/>
      <c r="AB535" s="13"/>
      <c r="AC535" s="13"/>
      <c r="AD535" s="13"/>
      <c r="AE535" s="13"/>
      <c r="AT535" s="246" t="s">
        <v>163</v>
      </c>
      <c r="AU535" s="246" t="s">
        <v>86</v>
      </c>
      <c r="AV535" s="13" t="s">
        <v>86</v>
      </c>
      <c r="AW535" s="13" t="s">
        <v>32</v>
      </c>
      <c r="AX535" s="13" t="s">
        <v>76</v>
      </c>
      <c r="AY535" s="246" t="s">
        <v>152</v>
      </c>
    </row>
    <row r="536" spans="1:51" s="13" customFormat="1" ht="12">
      <c r="A536" s="13"/>
      <c r="B536" s="236"/>
      <c r="C536" s="237"/>
      <c r="D536" s="231" t="s">
        <v>163</v>
      </c>
      <c r="E536" s="238" t="s">
        <v>1</v>
      </c>
      <c r="F536" s="239" t="s">
        <v>867</v>
      </c>
      <c r="G536" s="237"/>
      <c r="H536" s="240">
        <v>23.57</v>
      </c>
      <c r="I536" s="241"/>
      <c r="J536" s="237"/>
      <c r="K536" s="237"/>
      <c r="L536" s="242"/>
      <c r="M536" s="243"/>
      <c r="N536" s="244"/>
      <c r="O536" s="244"/>
      <c r="P536" s="244"/>
      <c r="Q536" s="244"/>
      <c r="R536" s="244"/>
      <c r="S536" s="244"/>
      <c r="T536" s="245"/>
      <c r="U536" s="13"/>
      <c r="V536" s="13"/>
      <c r="W536" s="13"/>
      <c r="X536" s="13"/>
      <c r="Y536" s="13"/>
      <c r="Z536" s="13"/>
      <c r="AA536" s="13"/>
      <c r="AB536" s="13"/>
      <c r="AC536" s="13"/>
      <c r="AD536" s="13"/>
      <c r="AE536" s="13"/>
      <c r="AT536" s="246" t="s">
        <v>163</v>
      </c>
      <c r="AU536" s="246" t="s">
        <v>86</v>
      </c>
      <c r="AV536" s="13" t="s">
        <v>86</v>
      </c>
      <c r="AW536" s="13" t="s">
        <v>32</v>
      </c>
      <c r="AX536" s="13" t="s">
        <v>76</v>
      </c>
      <c r="AY536" s="246" t="s">
        <v>152</v>
      </c>
    </row>
    <row r="537" spans="1:51" s="13" customFormat="1" ht="12">
      <c r="A537" s="13"/>
      <c r="B537" s="236"/>
      <c r="C537" s="237"/>
      <c r="D537" s="231" t="s">
        <v>163</v>
      </c>
      <c r="E537" s="238" t="s">
        <v>1</v>
      </c>
      <c r="F537" s="239" t="s">
        <v>868</v>
      </c>
      <c r="G537" s="237"/>
      <c r="H537" s="240">
        <v>14.5</v>
      </c>
      <c r="I537" s="241"/>
      <c r="J537" s="237"/>
      <c r="K537" s="237"/>
      <c r="L537" s="242"/>
      <c r="M537" s="243"/>
      <c r="N537" s="244"/>
      <c r="O537" s="244"/>
      <c r="P537" s="244"/>
      <c r="Q537" s="244"/>
      <c r="R537" s="244"/>
      <c r="S537" s="244"/>
      <c r="T537" s="245"/>
      <c r="U537" s="13"/>
      <c r="V537" s="13"/>
      <c r="W537" s="13"/>
      <c r="X537" s="13"/>
      <c r="Y537" s="13"/>
      <c r="Z537" s="13"/>
      <c r="AA537" s="13"/>
      <c r="AB537" s="13"/>
      <c r="AC537" s="13"/>
      <c r="AD537" s="13"/>
      <c r="AE537" s="13"/>
      <c r="AT537" s="246" t="s">
        <v>163</v>
      </c>
      <c r="AU537" s="246" t="s">
        <v>86</v>
      </c>
      <c r="AV537" s="13" t="s">
        <v>86</v>
      </c>
      <c r="AW537" s="13" t="s">
        <v>32</v>
      </c>
      <c r="AX537" s="13" t="s">
        <v>76</v>
      </c>
      <c r="AY537" s="246" t="s">
        <v>152</v>
      </c>
    </row>
    <row r="538" spans="1:51" s="14" customFormat="1" ht="12">
      <c r="A538" s="14"/>
      <c r="B538" s="247"/>
      <c r="C538" s="248"/>
      <c r="D538" s="231" t="s">
        <v>163</v>
      </c>
      <c r="E538" s="249" t="s">
        <v>1</v>
      </c>
      <c r="F538" s="250" t="s">
        <v>196</v>
      </c>
      <c r="G538" s="248"/>
      <c r="H538" s="251">
        <v>92.59</v>
      </c>
      <c r="I538" s="252"/>
      <c r="J538" s="248"/>
      <c r="K538" s="248"/>
      <c r="L538" s="253"/>
      <c r="M538" s="254"/>
      <c r="N538" s="255"/>
      <c r="O538" s="255"/>
      <c r="P538" s="255"/>
      <c r="Q538" s="255"/>
      <c r="R538" s="255"/>
      <c r="S538" s="255"/>
      <c r="T538" s="256"/>
      <c r="U538" s="14"/>
      <c r="V538" s="14"/>
      <c r="W538" s="14"/>
      <c r="X538" s="14"/>
      <c r="Y538" s="14"/>
      <c r="Z538" s="14"/>
      <c r="AA538" s="14"/>
      <c r="AB538" s="14"/>
      <c r="AC538" s="14"/>
      <c r="AD538" s="14"/>
      <c r="AE538" s="14"/>
      <c r="AT538" s="257" t="s">
        <v>163</v>
      </c>
      <c r="AU538" s="257" t="s">
        <v>86</v>
      </c>
      <c r="AV538" s="14" t="s">
        <v>159</v>
      </c>
      <c r="AW538" s="14" t="s">
        <v>32</v>
      </c>
      <c r="AX538" s="14" t="s">
        <v>84</v>
      </c>
      <c r="AY538" s="257" t="s">
        <v>152</v>
      </c>
    </row>
    <row r="539" spans="1:51" s="13" customFormat="1" ht="12">
      <c r="A539" s="13"/>
      <c r="B539" s="236"/>
      <c r="C539" s="237"/>
      <c r="D539" s="231" t="s">
        <v>163</v>
      </c>
      <c r="E539" s="237"/>
      <c r="F539" s="239" t="s">
        <v>869</v>
      </c>
      <c r="G539" s="237"/>
      <c r="H539" s="240">
        <v>101.849</v>
      </c>
      <c r="I539" s="241"/>
      <c r="J539" s="237"/>
      <c r="K539" s="237"/>
      <c r="L539" s="242"/>
      <c r="M539" s="243"/>
      <c r="N539" s="244"/>
      <c r="O539" s="244"/>
      <c r="P539" s="244"/>
      <c r="Q539" s="244"/>
      <c r="R539" s="244"/>
      <c r="S539" s="244"/>
      <c r="T539" s="245"/>
      <c r="U539" s="13"/>
      <c r="V539" s="13"/>
      <c r="W539" s="13"/>
      <c r="X539" s="13"/>
      <c r="Y539" s="13"/>
      <c r="Z539" s="13"/>
      <c r="AA539" s="13"/>
      <c r="AB539" s="13"/>
      <c r="AC539" s="13"/>
      <c r="AD539" s="13"/>
      <c r="AE539" s="13"/>
      <c r="AT539" s="246" t="s">
        <v>163</v>
      </c>
      <c r="AU539" s="246" t="s">
        <v>86</v>
      </c>
      <c r="AV539" s="13" t="s">
        <v>86</v>
      </c>
      <c r="AW539" s="13" t="s">
        <v>4</v>
      </c>
      <c r="AX539" s="13" t="s">
        <v>84</v>
      </c>
      <c r="AY539" s="246" t="s">
        <v>152</v>
      </c>
    </row>
    <row r="540" spans="1:65" s="2" customFormat="1" ht="21.75" customHeight="1">
      <c r="A540" s="38"/>
      <c r="B540" s="39"/>
      <c r="C540" s="270" t="s">
        <v>870</v>
      </c>
      <c r="D540" s="270" t="s">
        <v>324</v>
      </c>
      <c r="E540" s="271" t="s">
        <v>871</v>
      </c>
      <c r="F540" s="272" t="s">
        <v>872</v>
      </c>
      <c r="G540" s="273" t="s">
        <v>167</v>
      </c>
      <c r="H540" s="274">
        <v>88.517</v>
      </c>
      <c r="I540" s="275"/>
      <c r="J540" s="276">
        <f>ROUND(I540*H540,2)</f>
        <v>0</v>
      </c>
      <c r="K540" s="272" t="s">
        <v>158</v>
      </c>
      <c r="L540" s="277"/>
      <c r="M540" s="278" t="s">
        <v>1</v>
      </c>
      <c r="N540" s="279" t="s">
        <v>41</v>
      </c>
      <c r="O540" s="91"/>
      <c r="P540" s="227">
        <f>O540*H540</f>
        <v>0</v>
      </c>
      <c r="Q540" s="227">
        <v>0.00235</v>
      </c>
      <c r="R540" s="227">
        <f>Q540*H540</f>
        <v>0.20801495</v>
      </c>
      <c r="S540" s="227">
        <v>0</v>
      </c>
      <c r="T540" s="228">
        <f>S540*H540</f>
        <v>0</v>
      </c>
      <c r="U540" s="38"/>
      <c r="V540" s="38"/>
      <c r="W540" s="38"/>
      <c r="X540" s="38"/>
      <c r="Y540" s="38"/>
      <c r="Z540" s="38"/>
      <c r="AA540" s="38"/>
      <c r="AB540" s="38"/>
      <c r="AC540" s="38"/>
      <c r="AD540" s="38"/>
      <c r="AE540" s="38"/>
      <c r="AR540" s="229" t="s">
        <v>365</v>
      </c>
      <c r="AT540" s="229" t="s">
        <v>324</v>
      </c>
      <c r="AU540" s="229" t="s">
        <v>86</v>
      </c>
      <c r="AY540" s="17" t="s">
        <v>152</v>
      </c>
      <c r="BE540" s="230">
        <f>IF(N540="základní",J540,0)</f>
        <v>0</v>
      </c>
      <c r="BF540" s="230">
        <f>IF(N540="snížená",J540,0)</f>
        <v>0</v>
      </c>
      <c r="BG540" s="230">
        <f>IF(N540="zákl. přenesená",J540,0)</f>
        <v>0</v>
      </c>
      <c r="BH540" s="230">
        <f>IF(N540="sníž. přenesená",J540,0)</f>
        <v>0</v>
      </c>
      <c r="BI540" s="230">
        <f>IF(N540="nulová",J540,0)</f>
        <v>0</v>
      </c>
      <c r="BJ540" s="17" t="s">
        <v>84</v>
      </c>
      <c r="BK540" s="230">
        <f>ROUND(I540*H540,2)</f>
        <v>0</v>
      </c>
      <c r="BL540" s="17" t="s">
        <v>279</v>
      </c>
      <c r="BM540" s="229" t="s">
        <v>873</v>
      </c>
    </row>
    <row r="541" spans="1:47" s="2" customFormat="1" ht="12">
      <c r="A541" s="38"/>
      <c r="B541" s="39"/>
      <c r="C541" s="40"/>
      <c r="D541" s="231" t="s">
        <v>161</v>
      </c>
      <c r="E541" s="40"/>
      <c r="F541" s="232" t="s">
        <v>872</v>
      </c>
      <c r="G541" s="40"/>
      <c r="H541" s="40"/>
      <c r="I541" s="233"/>
      <c r="J541" s="40"/>
      <c r="K541" s="40"/>
      <c r="L541" s="44"/>
      <c r="M541" s="234"/>
      <c r="N541" s="235"/>
      <c r="O541" s="91"/>
      <c r="P541" s="91"/>
      <c r="Q541" s="91"/>
      <c r="R541" s="91"/>
      <c r="S541" s="91"/>
      <c r="T541" s="92"/>
      <c r="U541" s="38"/>
      <c r="V541" s="38"/>
      <c r="W541" s="38"/>
      <c r="X541" s="38"/>
      <c r="Y541" s="38"/>
      <c r="Z541" s="38"/>
      <c r="AA541" s="38"/>
      <c r="AB541" s="38"/>
      <c r="AC541" s="38"/>
      <c r="AD541" s="38"/>
      <c r="AE541" s="38"/>
      <c r="AT541" s="17" t="s">
        <v>161</v>
      </c>
      <c r="AU541" s="17" t="s">
        <v>86</v>
      </c>
    </row>
    <row r="542" spans="1:47" s="2" customFormat="1" ht="12">
      <c r="A542" s="38"/>
      <c r="B542" s="39"/>
      <c r="C542" s="40"/>
      <c r="D542" s="231" t="s">
        <v>248</v>
      </c>
      <c r="E542" s="40"/>
      <c r="F542" s="258" t="s">
        <v>874</v>
      </c>
      <c r="G542" s="40"/>
      <c r="H542" s="40"/>
      <c r="I542" s="233"/>
      <c r="J542" s="40"/>
      <c r="K542" s="40"/>
      <c r="L542" s="44"/>
      <c r="M542" s="234"/>
      <c r="N542" s="235"/>
      <c r="O542" s="91"/>
      <c r="P542" s="91"/>
      <c r="Q542" s="91"/>
      <c r="R542" s="91"/>
      <c r="S542" s="91"/>
      <c r="T542" s="92"/>
      <c r="U542" s="38"/>
      <c r="V542" s="38"/>
      <c r="W542" s="38"/>
      <c r="X542" s="38"/>
      <c r="Y542" s="38"/>
      <c r="Z542" s="38"/>
      <c r="AA542" s="38"/>
      <c r="AB542" s="38"/>
      <c r="AC542" s="38"/>
      <c r="AD542" s="38"/>
      <c r="AE542" s="38"/>
      <c r="AT542" s="17" t="s">
        <v>248</v>
      </c>
      <c r="AU542" s="17" t="s">
        <v>86</v>
      </c>
    </row>
    <row r="543" spans="1:51" s="13" customFormat="1" ht="12">
      <c r="A543" s="13"/>
      <c r="B543" s="236"/>
      <c r="C543" s="237"/>
      <c r="D543" s="231" t="s">
        <v>163</v>
      </c>
      <c r="E543" s="238" t="s">
        <v>1</v>
      </c>
      <c r="F543" s="239" t="s">
        <v>875</v>
      </c>
      <c r="G543" s="237"/>
      <c r="H543" s="240">
        <v>80.47</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163</v>
      </c>
      <c r="AU543" s="246" t="s">
        <v>86</v>
      </c>
      <c r="AV543" s="13" t="s">
        <v>86</v>
      </c>
      <c r="AW543" s="13" t="s">
        <v>32</v>
      </c>
      <c r="AX543" s="13" t="s">
        <v>84</v>
      </c>
      <c r="AY543" s="246" t="s">
        <v>152</v>
      </c>
    </row>
    <row r="544" spans="1:51" s="13" customFormat="1" ht="12">
      <c r="A544" s="13"/>
      <c r="B544" s="236"/>
      <c r="C544" s="237"/>
      <c r="D544" s="231" t="s">
        <v>163</v>
      </c>
      <c r="E544" s="237"/>
      <c r="F544" s="239" t="s">
        <v>876</v>
      </c>
      <c r="G544" s="237"/>
      <c r="H544" s="240">
        <v>88.517</v>
      </c>
      <c r="I544" s="241"/>
      <c r="J544" s="237"/>
      <c r="K544" s="237"/>
      <c r="L544" s="242"/>
      <c r="M544" s="243"/>
      <c r="N544" s="244"/>
      <c r="O544" s="244"/>
      <c r="P544" s="244"/>
      <c r="Q544" s="244"/>
      <c r="R544" s="244"/>
      <c r="S544" s="244"/>
      <c r="T544" s="245"/>
      <c r="U544" s="13"/>
      <c r="V544" s="13"/>
      <c r="W544" s="13"/>
      <c r="X544" s="13"/>
      <c r="Y544" s="13"/>
      <c r="Z544" s="13"/>
      <c r="AA544" s="13"/>
      <c r="AB544" s="13"/>
      <c r="AC544" s="13"/>
      <c r="AD544" s="13"/>
      <c r="AE544" s="13"/>
      <c r="AT544" s="246" t="s">
        <v>163</v>
      </c>
      <c r="AU544" s="246" t="s">
        <v>86</v>
      </c>
      <c r="AV544" s="13" t="s">
        <v>86</v>
      </c>
      <c r="AW544" s="13" t="s">
        <v>4</v>
      </c>
      <c r="AX544" s="13" t="s">
        <v>84</v>
      </c>
      <c r="AY544" s="246" t="s">
        <v>152</v>
      </c>
    </row>
    <row r="545" spans="1:65" s="2" customFormat="1" ht="16.5" customHeight="1">
      <c r="A545" s="38"/>
      <c r="B545" s="39"/>
      <c r="C545" s="218" t="s">
        <v>877</v>
      </c>
      <c r="D545" s="218" t="s">
        <v>154</v>
      </c>
      <c r="E545" s="219" t="s">
        <v>878</v>
      </c>
      <c r="F545" s="220" t="s">
        <v>879</v>
      </c>
      <c r="G545" s="221" t="s">
        <v>167</v>
      </c>
      <c r="H545" s="222">
        <v>90.27</v>
      </c>
      <c r="I545" s="223"/>
      <c r="J545" s="224">
        <f>ROUND(I545*H545,2)</f>
        <v>0</v>
      </c>
      <c r="K545" s="220" t="s">
        <v>158</v>
      </c>
      <c r="L545" s="44"/>
      <c r="M545" s="225" t="s">
        <v>1</v>
      </c>
      <c r="N545" s="226" t="s">
        <v>41</v>
      </c>
      <c r="O545" s="91"/>
      <c r="P545" s="227">
        <f>O545*H545</f>
        <v>0</v>
      </c>
      <c r="Q545" s="227">
        <v>0.0003</v>
      </c>
      <c r="R545" s="227">
        <f>Q545*H545</f>
        <v>0.027080999999999997</v>
      </c>
      <c r="S545" s="227">
        <v>0</v>
      </c>
      <c r="T545" s="228">
        <f>S545*H545</f>
        <v>0</v>
      </c>
      <c r="U545" s="38"/>
      <c r="V545" s="38"/>
      <c r="W545" s="38"/>
      <c r="X545" s="38"/>
      <c r="Y545" s="38"/>
      <c r="Z545" s="38"/>
      <c r="AA545" s="38"/>
      <c r="AB545" s="38"/>
      <c r="AC545" s="38"/>
      <c r="AD545" s="38"/>
      <c r="AE545" s="38"/>
      <c r="AR545" s="229" t="s">
        <v>279</v>
      </c>
      <c r="AT545" s="229" t="s">
        <v>154</v>
      </c>
      <c r="AU545" s="229" t="s">
        <v>86</v>
      </c>
      <c r="AY545" s="17" t="s">
        <v>152</v>
      </c>
      <c r="BE545" s="230">
        <f>IF(N545="základní",J545,0)</f>
        <v>0</v>
      </c>
      <c r="BF545" s="230">
        <f>IF(N545="snížená",J545,0)</f>
        <v>0</v>
      </c>
      <c r="BG545" s="230">
        <f>IF(N545="zákl. přenesená",J545,0)</f>
        <v>0</v>
      </c>
      <c r="BH545" s="230">
        <f>IF(N545="sníž. přenesená",J545,0)</f>
        <v>0</v>
      </c>
      <c r="BI545" s="230">
        <f>IF(N545="nulová",J545,0)</f>
        <v>0</v>
      </c>
      <c r="BJ545" s="17" t="s">
        <v>84</v>
      </c>
      <c r="BK545" s="230">
        <f>ROUND(I545*H545,2)</f>
        <v>0</v>
      </c>
      <c r="BL545" s="17" t="s">
        <v>279</v>
      </c>
      <c r="BM545" s="229" t="s">
        <v>880</v>
      </c>
    </row>
    <row r="546" spans="1:47" s="2" customFormat="1" ht="12">
      <c r="A546" s="38"/>
      <c r="B546" s="39"/>
      <c r="C546" s="40"/>
      <c r="D546" s="231" t="s">
        <v>161</v>
      </c>
      <c r="E546" s="40"/>
      <c r="F546" s="232" t="s">
        <v>881</v>
      </c>
      <c r="G546" s="40"/>
      <c r="H546" s="40"/>
      <c r="I546" s="233"/>
      <c r="J546" s="40"/>
      <c r="K546" s="40"/>
      <c r="L546" s="44"/>
      <c r="M546" s="234"/>
      <c r="N546" s="235"/>
      <c r="O546" s="91"/>
      <c r="P546" s="91"/>
      <c r="Q546" s="91"/>
      <c r="R546" s="91"/>
      <c r="S546" s="91"/>
      <c r="T546" s="92"/>
      <c r="U546" s="38"/>
      <c r="V546" s="38"/>
      <c r="W546" s="38"/>
      <c r="X546" s="38"/>
      <c r="Y546" s="38"/>
      <c r="Z546" s="38"/>
      <c r="AA546" s="38"/>
      <c r="AB546" s="38"/>
      <c r="AC546" s="38"/>
      <c r="AD546" s="38"/>
      <c r="AE546" s="38"/>
      <c r="AT546" s="17" t="s">
        <v>161</v>
      </c>
      <c r="AU546" s="17" t="s">
        <v>86</v>
      </c>
    </row>
    <row r="547" spans="1:51" s="13" customFormat="1" ht="12">
      <c r="A547" s="13"/>
      <c r="B547" s="236"/>
      <c r="C547" s="237"/>
      <c r="D547" s="231" t="s">
        <v>163</v>
      </c>
      <c r="E547" s="238" t="s">
        <v>1</v>
      </c>
      <c r="F547" s="239" t="s">
        <v>882</v>
      </c>
      <c r="G547" s="237"/>
      <c r="H547" s="240">
        <v>37.95</v>
      </c>
      <c r="I547" s="241"/>
      <c r="J547" s="237"/>
      <c r="K547" s="237"/>
      <c r="L547" s="242"/>
      <c r="M547" s="243"/>
      <c r="N547" s="244"/>
      <c r="O547" s="244"/>
      <c r="P547" s="244"/>
      <c r="Q547" s="244"/>
      <c r="R547" s="244"/>
      <c r="S547" s="244"/>
      <c r="T547" s="245"/>
      <c r="U547" s="13"/>
      <c r="V547" s="13"/>
      <c r="W547" s="13"/>
      <c r="X547" s="13"/>
      <c r="Y547" s="13"/>
      <c r="Z547" s="13"/>
      <c r="AA547" s="13"/>
      <c r="AB547" s="13"/>
      <c r="AC547" s="13"/>
      <c r="AD547" s="13"/>
      <c r="AE547" s="13"/>
      <c r="AT547" s="246" t="s">
        <v>163</v>
      </c>
      <c r="AU547" s="246" t="s">
        <v>86</v>
      </c>
      <c r="AV547" s="13" t="s">
        <v>86</v>
      </c>
      <c r="AW547" s="13" t="s">
        <v>32</v>
      </c>
      <c r="AX547" s="13" t="s">
        <v>76</v>
      </c>
      <c r="AY547" s="246" t="s">
        <v>152</v>
      </c>
    </row>
    <row r="548" spans="1:51" s="13" customFormat="1" ht="12">
      <c r="A548" s="13"/>
      <c r="B548" s="236"/>
      <c r="C548" s="237"/>
      <c r="D548" s="231" t="s">
        <v>163</v>
      </c>
      <c r="E548" s="238" t="s">
        <v>1</v>
      </c>
      <c r="F548" s="239" t="s">
        <v>883</v>
      </c>
      <c r="G548" s="237"/>
      <c r="H548" s="240">
        <v>52.32</v>
      </c>
      <c r="I548" s="241"/>
      <c r="J548" s="237"/>
      <c r="K548" s="237"/>
      <c r="L548" s="242"/>
      <c r="M548" s="243"/>
      <c r="N548" s="244"/>
      <c r="O548" s="244"/>
      <c r="P548" s="244"/>
      <c r="Q548" s="244"/>
      <c r="R548" s="244"/>
      <c r="S548" s="244"/>
      <c r="T548" s="245"/>
      <c r="U548" s="13"/>
      <c r="V548" s="13"/>
      <c r="W548" s="13"/>
      <c r="X548" s="13"/>
      <c r="Y548" s="13"/>
      <c r="Z548" s="13"/>
      <c r="AA548" s="13"/>
      <c r="AB548" s="13"/>
      <c r="AC548" s="13"/>
      <c r="AD548" s="13"/>
      <c r="AE548" s="13"/>
      <c r="AT548" s="246" t="s">
        <v>163</v>
      </c>
      <c r="AU548" s="246" t="s">
        <v>86</v>
      </c>
      <c r="AV548" s="13" t="s">
        <v>86</v>
      </c>
      <c r="AW548" s="13" t="s">
        <v>32</v>
      </c>
      <c r="AX548" s="13" t="s">
        <v>76</v>
      </c>
      <c r="AY548" s="246" t="s">
        <v>152</v>
      </c>
    </row>
    <row r="549" spans="1:51" s="14" customFormat="1" ht="12">
      <c r="A549" s="14"/>
      <c r="B549" s="247"/>
      <c r="C549" s="248"/>
      <c r="D549" s="231" t="s">
        <v>163</v>
      </c>
      <c r="E549" s="249" t="s">
        <v>1</v>
      </c>
      <c r="F549" s="250" t="s">
        <v>196</v>
      </c>
      <c r="G549" s="248"/>
      <c r="H549" s="251">
        <v>90.27000000000001</v>
      </c>
      <c r="I549" s="252"/>
      <c r="J549" s="248"/>
      <c r="K549" s="248"/>
      <c r="L549" s="253"/>
      <c r="M549" s="254"/>
      <c r="N549" s="255"/>
      <c r="O549" s="255"/>
      <c r="P549" s="255"/>
      <c r="Q549" s="255"/>
      <c r="R549" s="255"/>
      <c r="S549" s="255"/>
      <c r="T549" s="256"/>
      <c r="U549" s="14"/>
      <c r="V549" s="14"/>
      <c r="W549" s="14"/>
      <c r="X549" s="14"/>
      <c r="Y549" s="14"/>
      <c r="Z549" s="14"/>
      <c r="AA549" s="14"/>
      <c r="AB549" s="14"/>
      <c r="AC549" s="14"/>
      <c r="AD549" s="14"/>
      <c r="AE549" s="14"/>
      <c r="AT549" s="257" t="s">
        <v>163</v>
      </c>
      <c r="AU549" s="257" t="s">
        <v>86</v>
      </c>
      <c r="AV549" s="14" t="s">
        <v>159</v>
      </c>
      <c r="AW549" s="14" t="s">
        <v>32</v>
      </c>
      <c r="AX549" s="14" t="s">
        <v>84</v>
      </c>
      <c r="AY549" s="257" t="s">
        <v>152</v>
      </c>
    </row>
    <row r="550" spans="1:65" s="2" customFormat="1" ht="55.5" customHeight="1">
      <c r="A550" s="38"/>
      <c r="B550" s="39"/>
      <c r="C550" s="270" t="s">
        <v>884</v>
      </c>
      <c r="D550" s="270" t="s">
        <v>324</v>
      </c>
      <c r="E550" s="271" t="s">
        <v>885</v>
      </c>
      <c r="F550" s="272" t="s">
        <v>886</v>
      </c>
      <c r="G550" s="273" t="s">
        <v>167</v>
      </c>
      <c r="H550" s="274">
        <v>99.297</v>
      </c>
      <c r="I550" s="275"/>
      <c r="J550" s="276">
        <f>ROUND(I550*H550,2)</f>
        <v>0</v>
      </c>
      <c r="K550" s="272" t="s">
        <v>158</v>
      </c>
      <c r="L550" s="277"/>
      <c r="M550" s="278" t="s">
        <v>1</v>
      </c>
      <c r="N550" s="279" t="s">
        <v>41</v>
      </c>
      <c r="O550" s="91"/>
      <c r="P550" s="227">
        <f>O550*H550</f>
        <v>0</v>
      </c>
      <c r="Q550" s="227">
        <v>0.0025</v>
      </c>
      <c r="R550" s="227">
        <f>Q550*H550</f>
        <v>0.2482425</v>
      </c>
      <c r="S550" s="227">
        <v>0</v>
      </c>
      <c r="T550" s="228">
        <f>S550*H550</f>
        <v>0</v>
      </c>
      <c r="U550" s="38"/>
      <c r="V550" s="38"/>
      <c r="W550" s="38"/>
      <c r="X550" s="38"/>
      <c r="Y550" s="38"/>
      <c r="Z550" s="38"/>
      <c r="AA550" s="38"/>
      <c r="AB550" s="38"/>
      <c r="AC550" s="38"/>
      <c r="AD550" s="38"/>
      <c r="AE550" s="38"/>
      <c r="AR550" s="229" t="s">
        <v>365</v>
      </c>
      <c r="AT550" s="229" t="s">
        <v>324</v>
      </c>
      <c r="AU550" s="229" t="s">
        <v>86</v>
      </c>
      <c r="AY550" s="17" t="s">
        <v>152</v>
      </c>
      <c r="BE550" s="230">
        <f>IF(N550="základní",J550,0)</f>
        <v>0</v>
      </c>
      <c r="BF550" s="230">
        <f>IF(N550="snížená",J550,0)</f>
        <v>0</v>
      </c>
      <c r="BG550" s="230">
        <f>IF(N550="zákl. přenesená",J550,0)</f>
        <v>0</v>
      </c>
      <c r="BH550" s="230">
        <f>IF(N550="sníž. přenesená",J550,0)</f>
        <v>0</v>
      </c>
      <c r="BI550" s="230">
        <f>IF(N550="nulová",J550,0)</f>
        <v>0</v>
      </c>
      <c r="BJ550" s="17" t="s">
        <v>84</v>
      </c>
      <c r="BK550" s="230">
        <f>ROUND(I550*H550,2)</f>
        <v>0</v>
      </c>
      <c r="BL550" s="17" t="s">
        <v>279</v>
      </c>
      <c r="BM550" s="229" t="s">
        <v>887</v>
      </c>
    </row>
    <row r="551" spans="1:47" s="2" customFormat="1" ht="12">
      <c r="A551" s="38"/>
      <c r="B551" s="39"/>
      <c r="C551" s="40"/>
      <c r="D551" s="231" t="s">
        <v>161</v>
      </c>
      <c r="E551" s="40"/>
      <c r="F551" s="232" t="s">
        <v>886</v>
      </c>
      <c r="G551" s="40"/>
      <c r="H551" s="40"/>
      <c r="I551" s="233"/>
      <c r="J551" s="40"/>
      <c r="K551" s="40"/>
      <c r="L551" s="44"/>
      <c r="M551" s="234"/>
      <c r="N551" s="235"/>
      <c r="O551" s="91"/>
      <c r="P551" s="91"/>
      <c r="Q551" s="91"/>
      <c r="R551" s="91"/>
      <c r="S551" s="91"/>
      <c r="T551" s="92"/>
      <c r="U551" s="38"/>
      <c r="V551" s="38"/>
      <c r="W551" s="38"/>
      <c r="X551" s="38"/>
      <c r="Y551" s="38"/>
      <c r="Z551" s="38"/>
      <c r="AA551" s="38"/>
      <c r="AB551" s="38"/>
      <c r="AC551" s="38"/>
      <c r="AD551" s="38"/>
      <c r="AE551" s="38"/>
      <c r="AT551" s="17" t="s">
        <v>161</v>
      </c>
      <c r="AU551" s="17" t="s">
        <v>86</v>
      </c>
    </row>
    <row r="552" spans="1:47" s="2" customFormat="1" ht="12">
      <c r="A552" s="38"/>
      <c r="B552" s="39"/>
      <c r="C552" s="40"/>
      <c r="D552" s="231" t="s">
        <v>248</v>
      </c>
      <c r="E552" s="40"/>
      <c r="F552" s="258" t="s">
        <v>888</v>
      </c>
      <c r="G552" s="40"/>
      <c r="H552" s="40"/>
      <c r="I552" s="233"/>
      <c r="J552" s="40"/>
      <c r="K552" s="40"/>
      <c r="L552" s="44"/>
      <c r="M552" s="234"/>
      <c r="N552" s="235"/>
      <c r="O552" s="91"/>
      <c r="P552" s="91"/>
      <c r="Q552" s="91"/>
      <c r="R552" s="91"/>
      <c r="S552" s="91"/>
      <c r="T552" s="92"/>
      <c r="U552" s="38"/>
      <c r="V552" s="38"/>
      <c r="W552" s="38"/>
      <c r="X552" s="38"/>
      <c r="Y552" s="38"/>
      <c r="Z552" s="38"/>
      <c r="AA552" s="38"/>
      <c r="AB552" s="38"/>
      <c r="AC552" s="38"/>
      <c r="AD552" s="38"/>
      <c r="AE552" s="38"/>
      <c r="AT552" s="17" t="s">
        <v>248</v>
      </c>
      <c r="AU552" s="17" t="s">
        <v>86</v>
      </c>
    </row>
    <row r="553" spans="1:51" s="13" customFormat="1" ht="12">
      <c r="A553" s="13"/>
      <c r="B553" s="236"/>
      <c r="C553" s="237"/>
      <c r="D553" s="231" t="s">
        <v>163</v>
      </c>
      <c r="E553" s="237"/>
      <c r="F553" s="239" t="s">
        <v>889</v>
      </c>
      <c r="G553" s="237"/>
      <c r="H553" s="240">
        <v>99.297</v>
      </c>
      <c r="I553" s="241"/>
      <c r="J553" s="237"/>
      <c r="K553" s="237"/>
      <c r="L553" s="242"/>
      <c r="M553" s="243"/>
      <c r="N553" s="244"/>
      <c r="O553" s="244"/>
      <c r="P553" s="244"/>
      <c r="Q553" s="244"/>
      <c r="R553" s="244"/>
      <c r="S553" s="244"/>
      <c r="T553" s="245"/>
      <c r="U553" s="13"/>
      <c r="V553" s="13"/>
      <c r="W553" s="13"/>
      <c r="X553" s="13"/>
      <c r="Y553" s="13"/>
      <c r="Z553" s="13"/>
      <c r="AA553" s="13"/>
      <c r="AB553" s="13"/>
      <c r="AC553" s="13"/>
      <c r="AD553" s="13"/>
      <c r="AE553" s="13"/>
      <c r="AT553" s="246" t="s">
        <v>163</v>
      </c>
      <c r="AU553" s="246" t="s">
        <v>86</v>
      </c>
      <c r="AV553" s="13" t="s">
        <v>86</v>
      </c>
      <c r="AW553" s="13" t="s">
        <v>4</v>
      </c>
      <c r="AX553" s="13" t="s">
        <v>84</v>
      </c>
      <c r="AY553" s="246" t="s">
        <v>152</v>
      </c>
    </row>
    <row r="554" spans="1:65" s="2" customFormat="1" ht="24.15" customHeight="1">
      <c r="A554" s="38"/>
      <c r="B554" s="39"/>
      <c r="C554" s="218" t="s">
        <v>890</v>
      </c>
      <c r="D554" s="218" t="s">
        <v>154</v>
      </c>
      <c r="E554" s="219" t="s">
        <v>891</v>
      </c>
      <c r="F554" s="220" t="s">
        <v>892</v>
      </c>
      <c r="G554" s="221" t="s">
        <v>423</v>
      </c>
      <c r="H554" s="222">
        <v>46.25</v>
      </c>
      <c r="I554" s="223"/>
      <c r="J554" s="224">
        <f>ROUND(I554*H554,2)</f>
        <v>0</v>
      </c>
      <c r="K554" s="220" t="s">
        <v>158</v>
      </c>
      <c r="L554" s="44"/>
      <c r="M554" s="225" t="s">
        <v>1</v>
      </c>
      <c r="N554" s="226" t="s">
        <v>41</v>
      </c>
      <c r="O554" s="91"/>
      <c r="P554" s="227">
        <f>O554*H554</f>
        <v>0</v>
      </c>
      <c r="Q554" s="227">
        <v>0</v>
      </c>
      <c r="R554" s="227">
        <f>Q554*H554</f>
        <v>0</v>
      </c>
      <c r="S554" s="227">
        <v>0.0023</v>
      </c>
      <c r="T554" s="228">
        <f>S554*H554</f>
        <v>0.106375</v>
      </c>
      <c r="U554" s="38"/>
      <c r="V554" s="38"/>
      <c r="W554" s="38"/>
      <c r="X554" s="38"/>
      <c r="Y554" s="38"/>
      <c r="Z554" s="38"/>
      <c r="AA554" s="38"/>
      <c r="AB554" s="38"/>
      <c r="AC554" s="38"/>
      <c r="AD554" s="38"/>
      <c r="AE554" s="38"/>
      <c r="AR554" s="229" t="s">
        <v>279</v>
      </c>
      <c r="AT554" s="229" t="s">
        <v>154</v>
      </c>
      <c r="AU554" s="229" t="s">
        <v>86</v>
      </c>
      <c r="AY554" s="17" t="s">
        <v>152</v>
      </c>
      <c r="BE554" s="230">
        <f>IF(N554="základní",J554,0)</f>
        <v>0</v>
      </c>
      <c r="BF554" s="230">
        <f>IF(N554="snížená",J554,0)</f>
        <v>0</v>
      </c>
      <c r="BG554" s="230">
        <f>IF(N554="zákl. přenesená",J554,0)</f>
        <v>0</v>
      </c>
      <c r="BH554" s="230">
        <f>IF(N554="sníž. přenesená",J554,0)</f>
        <v>0</v>
      </c>
      <c r="BI554" s="230">
        <f>IF(N554="nulová",J554,0)</f>
        <v>0</v>
      </c>
      <c r="BJ554" s="17" t="s">
        <v>84</v>
      </c>
      <c r="BK554" s="230">
        <f>ROUND(I554*H554,2)</f>
        <v>0</v>
      </c>
      <c r="BL554" s="17" t="s">
        <v>279</v>
      </c>
      <c r="BM554" s="229" t="s">
        <v>893</v>
      </c>
    </row>
    <row r="555" spans="1:47" s="2" customFormat="1" ht="12">
      <c r="A555" s="38"/>
      <c r="B555" s="39"/>
      <c r="C555" s="40"/>
      <c r="D555" s="231" t="s">
        <v>161</v>
      </c>
      <c r="E555" s="40"/>
      <c r="F555" s="232" t="s">
        <v>894</v>
      </c>
      <c r="G555" s="40"/>
      <c r="H555" s="40"/>
      <c r="I555" s="233"/>
      <c r="J555" s="40"/>
      <c r="K555" s="40"/>
      <c r="L555" s="44"/>
      <c r="M555" s="234"/>
      <c r="N555" s="235"/>
      <c r="O555" s="91"/>
      <c r="P555" s="91"/>
      <c r="Q555" s="91"/>
      <c r="R555" s="91"/>
      <c r="S555" s="91"/>
      <c r="T555" s="92"/>
      <c r="U555" s="38"/>
      <c r="V555" s="38"/>
      <c r="W555" s="38"/>
      <c r="X555" s="38"/>
      <c r="Y555" s="38"/>
      <c r="Z555" s="38"/>
      <c r="AA555" s="38"/>
      <c r="AB555" s="38"/>
      <c r="AC555" s="38"/>
      <c r="AD555" s="38"/>
      <c r="AE555" s="38"/>
      <c r="AT555" s="17" t="s">
        <v>161</v>
      </c>
      <c r="AU555" s="17" t="s">
        <v>86</v>
      </c>
    </row>
    <row r="556" spans="1:51" s="13" customFormat="1" ht="12">
      <c r="A556" s="13"/>
      <c r="B556" s="236"/>
      <c r="C556" s="237"/>
      <c r="D556" s="231" t="s">
        <v>163</v>
      </c>
      <c r="E556" s="238" t="s">
        <v>1</v>
      </c>
      <c r="F556" s="239" t="s">
        <v>895</v>
      </c>
      <c r="G556" s="237"/>
      <c r="H556" s="240">
        <v>11.55</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163</v>
      </c>
      <c r="AU556" s="246" t="s">
        <v>86</v>
      </c>
      <c r="AV556" s="13" t="s">
        <v>86</v>
      </c>
      <c r="AW556" s="13" t="s">
        <v>32</v>
      </c>
      <c r="AX556" s="13" t="s">
        <v>76</v>
      </c>
      <c r="AY556" s="246" t="s">
        <v>152</v>
      </c>
    </row>
    <row r="557" spans="1:51" s="13" customFormat="1" ht="12">
      <c r="A557" s="13"/>
      <c r="B557" s="236"/>
      <c r="C557" s="237"/>
      <c r="D557" s="231" t="s">
        <v>163</v>
      </c>
      <c r="E557" s="238" t="s">
        <v>1</v>
      </c>
      <c r="F557" s="239" t="s">
        <v>896</v>
      </c>
      <c r="G557" s="237"/>
      <c r="H557" s="240">
        <v>7.2</v>
      </c>
      <c r="I557" s="241"/>
      <c r="J557" s="237"/>
      <c r="K557" s="237"/>
      <c r="L557" s="242"/>
      <c r="M557" s="243"/>
      <c r="N557" s="244"/>
      <c r="O557" s="244"/>
      <c r="P557" s="244"/>
      <c r="Q557" s="244"/>
      <c r="R557" s="244"/>
      <c r="S557" s="244"/>
      <c r="T557" s="245"/>
      <c r="U557" s="13"/>
      <c r="V557" s="13"/>
      <c r="W557" s="13"/>
      <c r="X557" s="13"/>
      <c r="Y557" s="13"/>
      <c r="Z557" s="13"/>
      <c r="AA557" s="13"/>
      <c r="AB557" s="13"/>
      <c r="AC557" s="13"/>
      <c r="AD557" s="13"/>
      <c r="AE557" s="13"/>
      <c r="AT557" s="246" t="s">
        <v>163</v>
      </c>
      <c r="AU557" s="246" t="s">
        <v>86</v>
      </c>
      <c r="AV557" s="13" t="s">
        <v>86</v>
      </c>
      <c r="AW557" s="13" t="s">
        <v>32</v>
      </c>
      <c r="AX557" s="13" t="s">
        <v>76</v>
      </c>
      <c r="AY557" s="246" t="s">
        <v>152</v>
      </c>
    </row>
    <row r="558" spans="1:51" s="13" customFormat="1" ht="12">
      <c r="A558" s="13"/>
      <c r="B558" s="236"/>
      <c r="C558" s="237"/>
      <c r="D558" s="231" t="s">
        <v>163</v>
      </c>
      <c r="E558" s="238" t="s">
        <v>1</v>
      </c>
      <c r="F558" s="239" t="s">
        <v>897</v>
      </c>
      <c r="G558" s="237"/>
      <c r="H558" s="240">
        <v>27.5</v>
      </c>
      <c r="I558" s="241"/>
      <c r="J558" s="237"/>
      <c r="K558" s="237"/>
      <c r="L558" s="242"/>
      <c r="M558" s="243"/>
      <c r="N558" s="244"/>
      <c r="O558" s="244"/>
      <c r="P558" s="244"/>
      <c r="Q558" s="244"/>
      <c r="R558" s="244"/>
      <c r="S558" s="244"/>
      <c r="T558" s="245"/>
      <c r="U558" s="13"/>
      <c r="V558" s="13"/>
      <c r="W558" s="13"/>
      <c r="X558" s="13"/>
      <c r="Y558" s="13"/>
      <c r="Z558" s="13"/>
      <c r="AA558" s="13"/>
      <c r="AB558" s="13"/>
      <c r="AC558" s="13"/>
      <c r="AD558" s="13"/>
      <c r="AE558" s="13"/>
      <c r="AT558" s="246" t="s">
        <v>163</v>
      </c>
      <c r="AU558" s="246" t="s">
        <v>86</v>
      </c>
      <c r="AV558" s="13" t="s">
        <v>86</v>
      </c>
      <c r="AW558" s="13" t="s">
        <v>32</v>
      </c>
      <c r="AX558" s="13" t="s">
        <v>76</v>
      </c>
      <c r="AY558" s="246" t="s">
        <v>152</v>
      </c>
    </row>
    <row r="559" spans="1:51" s="14" customFormat="1" ht="12">
      <c r="A559" s="14"/>
      <c r="B559" s="247"/>
      <c r="C559" s="248"/>
      <c r="D559" s="231" t="s">
        <v>163</v>
      </c>
      <c r="E559" s="249" t="s">
        <v>1</v>
      </c>
      <c r="F559" s="250" t="s">
        <v>196</v>
      </c>
      <c r="G559" s="248"/>
      <c r="H559" s="251">
        <v>46.25</v>
      </c>
      <c r="I559" s="252"/>
      <c r="J559" s="248"/>
      <c r="K559" s="248"/>
      <c r="L559" s="253"/>
      <c r="M559" s="254"/>
      <c r="N559" s="255"/>
      <c r="O559" s="255"/>
      <c r="P559" s="255"/>
      <c r="Q559" s="255"/>
      <c r="R559" s="255"/>
      <c r="S559" s="255"/>
      <c r="T559" s="256"/>
      <c r="U559" s="14"/>
      <c r="V559" s="14"/>
      <c r="W559" s="14"/>
      <c r="X559" s="14"/>
      <c r="Y559" s="14"/>
      <c r="Z559" s="14"/>
      <c r="AA559" s="14"/>
      <c r="AB559" s="14"/>
      <c r="AC559" s="14"/>
      <c r="AD559" s="14"/>
      <c r="AE559" s="14"/>
      <c r="AT559" s="257" t="s">
        <v>163</v>
      </c>
      <c r="AU559" s="257" t="s">
        <v>86</v>
      </c>
      <c r="AV559" s="14" t="s">
        <v>159</v>
      </c>
      <c r="AW559" s="14" t="s">
        <v>32</v>
      </c>
      <c r="AX559" s="14" t="s">
        <v>84</v>
      </c>
      <c r="AY559" s="257" t="s">
        <v>152</v>
      </c>
    </row>
    <row r="560" spans="1:65" s="2" customFormat="1" ht="24.15" customHeight="1">
      <c r="A560" s="38"/>
      <c r="B560" s="39"/>
      <c r="C560" s="218" t="s">
        <v>898</v>
      </c>
      <c r="D560" s="218" t="s">
        <v>154</v>
      </c>
      <c r="E560" s="219" t="s">
        <v>899</v>
      </c>
      <c r="F560" s="220" t="s">
        <v>900</v>
      </c>
      <c r="G560" s="221" t="s">
        <v>423</v>
      </c>
      <c r="H560" s="222">
        <v>47.14</v>
      </c>
      <c r="I560" s="223"/>
      <c r="J560" s="224">
        <f>ROUND(I560*H560,2)</f>
        <v>0</v>
      </c>
      <c r="K560" s="220" t="s">
        <v>158</v>
      </c>
      <c r="L560" s="44"/>
      <c r="M560" s="225" t="s">
        <v>1</v>
      </c>
      <c r="N560" s="226" t="s">
        <v>41</v>
      </c>
      <c r="O560" s="91"/>
      <c r="P560" s="227">
        <f>O560*H560</f>
        <v>0</v>
      </c>
      <c r="Q560" s="227">
        <v>0.00012</v>
      </c>
      <c r="R560" s="227">
        <f>Q560*H560</f>
        <v>0.0056568</v>
      </c>
      <c r="S560" s="227">
        <v>0</v>
      </c>
      <c r="T560" s="228">
        <f>S560*H560</f>
        <v>0</v>
      </c>
      <c r="U560" s="38"/>
      <c r="V560" s="38"/>
      <c r="W560" s="38"/>
      <c r="X560" s="38"/>
      <c r="Y560" s="38"/>
      <c r="Z560" s="38"/>
      <c r="AA560" s="38"/>
      <c r="AB560" s="38"/>
      <c r="AC560" s="38"/>
      <c r="AD560" s="38"/>
      <c r="AE560" s="38"/>
      <c r="AR560" s="229" t="s">
        <v>279</v>
      </c>
      <c r="AT560" s="229" t="s">
        <v>154</v>
      </c>
      <c r="AU560" s="229" t="s">
        <v>86</v>
      </c>
      <c r="AY560" s="17" t="s">
        <v>152</v>
      </c>
      <c r="BE560" s="230">
        <f>IF(N560="základní",J560,0)</f>
        <v>0</v>
      </c>
      <c r="BF560" s="230">
        <f>IF(N560="snížená",J560,0)</f>
        <v>0</v>
      </c>
      <c r="BG560" s="230">
        <f>IF(N560="zákl. přenesená",J560,0)</f>
        <v>0</v>
      </c>
      <c r="BH560" s="230">
        <f>IF(N560="sníž. přenesená",J560,0)</f>
        <v>0</v>
      </c>
      <c r="BI560" s="230">
        <f>IF(N560="nulová",J560,0)</f>
        <v>0</v>
      </c>
      <c r="BJ560" s="17" t="s">
        <v>84</v>
      </c>
      <c r="BK560" s="230">
        <f>ROUND(I560*H560,2)</f>
        <v>0</v>
      </c>
      <c r="BL560" s="17" t="s">
        <v>279</v>
      </c>
      <c r="BM560" s="229" t="s">
        <v>901</v>
      </c>
    </row>
    <row r="561" spans="1:47" s="2" customFormat="1" ht="12">
      <c r="A561" s="38"/>
      <c r="B561" s="39"/>
      <c r="C561" s="40"/>
      <c r="D561" s="231" t="s">
        <v>161</v>
      </c>
      <c r="E561" s="40"/>
      <c r="F561" s="232" t="s">
        <v>902</v>
      </c>
      <c r="G561" s="40"/>
      <c r="H561" s="40"/>
      <c r="I561" s="233"/>
      <c r="J561" s="40"/>
      <c r="K561" s="40"/>
      <c r="L561" s="44"/>
      <c r="M561" s="234"/>
      <c r="N561" s="235"/>
      <c r="O561" s="91"/>
      <c r="P561" s="91"/>
      <c r="Q561" s="91"/>
      <c r="R561" s="91"/>
      <c r="S561" s="91"/>
      <c r="T561" s="92"/>
      <c r="U561" s="38"/>
      <c r="V561" s="38"/>
      <c r="W561" s="38"/>
      <c r="X561" s="38"/>
      <c r="Y561" s="38"/>
      <c r="Z561" s="38"/>
      <c r="AA561" s="38"/>
      <c r="AB561" s="38"/>
      <c r="AC561" s="38"/>
      <c r="AD561" s="38"/>
      <c r="AE561" s="38"/>
      <c r="AT561" s="17" t="s">
        <v>161</v>
      </c>
      <c r="AU561" s="17" t="s">
        <v>86</v>
      </c>
    </row>
    <row r="562" spans="1:51" s="13" customFormat="1" ht="12">
      <c r="A562" s="13"/>
      <c r="B562" s="236"/>
      <c r="C562" s="237"/>
      <c r="D562" s="231" t="s">
        <v>163</v>
      </c>
      <c r="E562" s="238" t="s">
        <v>1</v>
      </c>
      <c r="F562" s="239" t="s">
        <v>903</v>
      </c>
      <c r="G562" s="237"/>
      <c r="H562" s="240">
        <v>19.2</v>
      </c>
      <c r="I562" s="241"/>
      <c r="J562" s="237"/>
      <c r="K562" s="237"/>
      <c r="L562" s="242"/>
      <c r="M562" s="243"/>
      <c r="N562" s="244"/>
      <c r="O562" s="244"/>
      <c r="P562" s="244"/>
      <c r="Q562" s="244"/>
      <c r="R562" s="244"/>
      <c r="S562" s="244"/>
      <c r="T562" s="245"/>
      <c r="U562" s="13"/>
      <c r="V562" s="13"/>
      <c r="W562" s="13"/>
      <c r="X562" s="13"/>
      <c r="Y562" s="13"/>
      <c r="Z562" s="13"/>
      <c r="AA562" s="13"/>
      <c r="AB562" s="13"/>
      <c r="AC562" s="13"/>
      <c r="AD562" s="13"/>
      <c r="AE562" s="13"/>
      <c r="AT562" s="246" t="s">
        <v>163</v>
      </c>
      <c r="AU562" s="246" t="s">
        <v>86</v>
      </c>
      <c r="AV562" s="13" t="s">
        <v>86</v>
      </c>
      <c r="AW562" s="13" t="s">
        <v>32</v>
      </c>
      <c r="AX562" s="13" t="s">
        <v>76</v>
      </c>
      <c r="AY562" s="246" t="s">
        <v>152</v>
      </c>
    </row>
    <row r="563" spans="1:51" s="13" customFormat="1" ht="12">
      <c r="A563" s="13"/>
      <c r="B563" s="236"/>
      <c r="C563" s="237"/>
      <c r="D563" s="231" t="s">
        <v>163</v>
      </c>
      <c r="E563" s="238" t="s">
        <v>1</v>
      </c>
      <c r="F563" s="239" t="s">
        <v>904</v>
      </c>
      <c r="G563" s="237"/>
      <c r="H563" s="240">
        <v>27.94</v>
      </c>
      <c r="I563" s="241"/>
      <c r="J563" s="237"/>
      <c r="K563" s="237"/>
      <c r="L563" s="242"/>
      <c r="M563" s="243"/>
      <c r="N563" s="244"/>
      <c r="O563" s="244"/>
      <c r="P563" s="244"/>
      <c r="Q563" s="244"/>
      <c r="R563" s="244"/>
      <c r="S563" s="244"/>
      <c r="T563" s="245"/>
      <c r="U563" s="13"/>
      <c r="V563" s="13"/>
      <c r="W563" s="13"/>
      <c r="X563" s="13"/>
      <c r="Y563" s="13"/>
      <c r="Z563" s="13"/>
      <c r="AA563" s="13"/>
      <c r="AB563" s="13"/>
      <c r="AC563" s="13"/>
      <c r="AD563" s="13"/>
      <c r="AE563" s="13"/>
      <c r="AT563" s="246" t="s">
        <v>163</v>
      </c>
      <c r="AU563" s="246" t="s">
        <v>86</v>
      </c>
      <c r="AV563" s="13" t="s">
        <v>86</v>
      </c>
      <c r="AW563" s="13" t="s">
        <v>32</v>
      </c>
      <c r="AX563" s="13" t="s">
        <v>76</v>
      </c>
      <c r="AY563" s="246" t="s">
        <v>152</v>
      </c>
    </row>
    <row r="564" spans="1:51" s="14" customFormat="1" ht="12">
      <c r="A564" s="14"/>
      <c r="B564" s="247"/>
      <c r="C564" s="248"/>
      <c r="D564" s="231" t="s">
        <v>163</v>
      </c>
      <c r="E564" s="249" t="s">
        <v>1</v>
      </c>
      <c r="F564" s="250" t="s">
        <v>196</v>
      </c>
      <c r="G564" s="248"/>
      <c r="H564" s="251">
        <v>47.14</v>
      </c>
      <c r="I564" s="252"/>
      <c r="J564" s="248"/>
      <c r="K564" s="248"/>
      <c r="L564" s="253"/>
      <c r="M564" s="254"/>
      <c r="N564" s="255"/>
      <c r="O564" s="255"/>
      <c r="P564" s="255"/>
      <c r="Q564" s="255"/>
      <c r="R564" s="255"/>
      <c r="S564" s="255"/>
      <c r="T564" s="256"/>
      <c r="U564" s="14"/>
      <c r="V564" s="14"/>
      <c r="W564" s="14"/>
      <c r="X564" s="14"/>
      <c r="Y564" s="14"/>
      <c r="Z564" s="14"/>
      <c r="AA564" s="14"/>
      <c r="AB564" s="14"/>
      <c r="AC564" s="14"/>
      <c r="AD564" s="14"/>
      <c r="AE564" s="14"/>
      <c r="AT564" s="257" t="s">
        <v>163</v>
      </c>
      <c r="AU564" s="257" t="s">
        <v>86</v>
      </c>
      <c r="AV564" s="14" t="s">
        <v>159</v>
      </c>
      <c r="AW564" s="14" t="s">
        <v>32</v>
      </c>
      <c r="AX564" s="14" t="s">
        <v>84</v>
      </c>
      <c r="AY564" s="257" t="s">
        <v>152</v>
      </c>
    </row>
    <row r="565" spans="1:65" s="2" customFormat="1" ht="24.15" customHeight="1">
      <c r="A565" s="38"/>
      <c r="B565" s="39"/>
      <c r="C565" s="218" t="s">
        <v>905</v>
      </c>
      <c r="D565" s="218" t="s">
        <v>154</v>
      </c>
      <c r="E565" s="219" t="s">
        <v>906</v>
      </c>
      <c r="F565" s="220" t="s">
        <v>907</v>
      </c>
      <c r="G565" s="221" t="s">
        <v>423</v>
      </c>
      <c r="H565" s="222">
        <v>47.14</v>
      </c>
      <c r="I565" s="223"/>
      <c r="J565" s="224">
        <f>ROUND(I565*H565,2)</f>
        <v>0</v>
      </c>
      <c r="K565" s="220" t="s">
        <v>158</v>
      </c>
      <c r="L565" s="44"/>
      <c r="M565" s="225" t="s">
        <v>1</v>
      </c>
      <c r="N565" s="226" t="s">
        <v>41</v>
      </c>
      <c r="O565" s="91"/>
      <c r="P565" s="227">
        <f>O565*H565</f>
        <v>0</v>
      </c>
      <c r="Q565" s="227">
        <v>8E-05</v>
      </c>
      <c r="R565" s="227">
        <f>Q565*H565</f>
        <v>0.0037712</v>
      </c>
      <c r="S565" s="227">
        <v>0</v>
      </c>
      <c r="T565" s="228">
        <f>S565*H565</f>
        <v>0</v>
      </c>
      <c r="U565" s="38"/>
      <c r="V565" s="38"/>
      <c r="W565" s="38"/>
      <c r="X565" s="38"/>
      <c r="Y565" s="38"/>
      <c r="Z565" s="38"/>
      <c r="AA565" s="38"/>
      <c r="AB565" s="38"/>
      <c r="AC565" s="38"/>
      <c r="AD565" s="38"/>
      <c r="AE565" s="38"/>
      <c r="AR565" s="229" t="s">
        <v>279</v>
      </c>
      <c r="AT565" s="229" t="s">
        <v>154</v>
      </c>
      <c r="AU565" s="229" t="s">
        <v>86</v>
      </c>
      <c r="AY565" s="17" t="s">
        <v>152</v>
      </c>
      <c r="BE565" s="230">
        <f>IF(N565="základní",J565,0)</f>
        <v>0</v>
      </c>
      <c r="BF565" s="230">
        <f>IF(N565="snížená",J565,0)</f>
        <v>0</v>
      </c>
      <c r="BG565" s="230">
        <f>IF(N565="zákl. přenesená",J565,0)</f>
        <v>0</v>
      </c>
      <c r="BH565" s="230">
        <f>IF(N565="sníž. přenesená",J565,0)</f>
        <v>0</v>
      </c>
      <c r="BI565" s="230">
        <f>IF(N565="nulová",J565,0)</f>
        <v>0</v>
      </c>
      <c r="BJ565" s="17" t="s">
        <v>84</v>
      </c>
      <c r="BK565" s="230">
        <f>ROUND(I565*H565,2)</f>
        <v>0</v>
      </c>
      <c r="BL565" s="17" t="s">
        <v>279</v>
      </c>
      <c r="BM565" s="229" t="s">
        <v>908</v>
      </c>
    </row>
    <row r="566" spans="1:47" s="2" customFormat="1" ht="12">
      <c r="A566" s="38"/>
      <c r="B566" s="39"/>
      <c r="C566" s="40"/>
      <c r="D566" s="231" t="s">
        <v>161</v>
      </c>
      <c r="E566" s="40"/>
      <c r="F566" s="232" t="s">
        <v>909</v>
      </c>
      <c r="G566" s="40"/>
      <c r="H566" s="40"/>
      <c r="I566" s="233"/>
      <c r="J566" s="40"/>
      <c r="K566" s="40"/>
      <c r="L566" s="44"/>
      <c r="M566" s="234"/>
      <c r="N566" s="235"/>
      <c r="O566" s="91"/>
      <c r="P566" s="91"/>
      <c r="Q566" s="91"/>
      <c r="R566" s="91"/>
      <c r="S566" s="91"/>
      <c r="T566" s="92"/>
      <c r="U566" s="38"/>
      <c r="V566" s="38"/>
      <c r="W566" s="38"/>
      <c r="X566" s="38"/>
      <c r="Y566" s="38"/>
      <c r="Z566" s="38"/>
      <c r="AA566" s="38"/>
      <c r="AB566" s="38"/>
      <c r="AC566" s="38"/>
      <c r="AD566" s="38"/>
      <c r="AE566" s="38"/>
      <c r="AT566" s="17" t="s">
        <v>161</v>
      </c>
      <c r="AU566" s="17" t="s">
        <v>86</v>
      </c>
    </row>
    <row r="567" spans="1:65" s="2" customFormat="1" ht="16.5" customHeight="1">
      <c r="A567" s="38"/>
      <c r="B567" s="39"/>
      <c r="C567" s="218" t="s">
        <v>910</v>
      </c>
      <c r="D567" s="218" t="s">
        <v>154</v>
      </c>
      <c r="E567" s="219" t="s">
        <v>911</v>
      </c>
      <c r="F567" s="220" t="s">
        <v>912</v>
      </c>
      <c r="G567" s="221" t="s">
        <v>423</v>
      </c>
      <c r="H567" s="222">
        <v>250</v>
      </c>
      <c r="I567" s="223"/>
      <c r="J567" s="224">
        <f>ROUND(I567*H567,2)</f>
        <v>0</v>
      </c>
      <c r="K567" s="220" t="s">
        <v>158</v>
      </c>
      <c r="L567" s="44"/>
      <c r="M567" s="225" t="s">
        <v>1</v>
      </c>
      <c r="N567" s="226" t="s">
        <v>41</v>
      </c>
      <c r="O567" s="91"/>
      <c r="P567" s="227">
        <f>O567*H567</f>
        <v>0</v>
      </c>
      <c r="Q567" s="227">
        <v>1E-05</v>
      </c>
      <c r="R567" s="227">
        <f>Q567*H567</f>
        <v>0.0025</v>
      </c>
      <c r="S567" s="227">
        <v>0</v>
      </c>
      <c r="T567" s="228">
        <f>S567*H567</f>
        <v>0</v>
      </c>
      <c r="U567" s="38"/>
      <c r="V567" s="38"/>
      <c r="W567" s="38"/>
      <c r="X567" s="38"/>
      <c r="Y567" s="38"/>
      <c r="Z567" s="38"/>
      <c r="AA567" s="38"/>
      <c r="AB567" s="38"/>
      <c r="AC567" s="38"/>
      <c r="AD567" s="38"/>
      <c r="AE567" s="38"/>
      <c r="AR567" s="229" t="s">
        <v>279</v>
      </c>
      <c r="AT567" s="229" t="s">
        <v>154</v>
      </c>
      <c r="AU567" s="229" t="s">
        <v>86</v>
      </c>
      <c r="AY567" s="17" t="s">
        <v>152</v>
      </c>
      <c r="BE567" s="230">
        <f>IF(N567="základní",J567,0)</f>
        <v>0</v>
      </c>
      <c r="BF567" s="230">
        <f>IF(N567="snížená",J567,0)</f>
        <v>0</v>
      </c>
      <c r="BG567" s="230">
        <f>IF(N567="zákl. přenesená",J567,0)</f>
        <v>0</v>
      </c>
      <c r="BH567" s="230">
        <f>IF(N567="sníž. přenesená",J567,0)</f>
        <v>0</v>
      </c>
      <c r="BI567" s="230">
        <f>IF(N567="nulová",J567,0)</f>
        <v>0</v>
      </c>
      <c r="BJ567" s="17" t="s">
        <v>84</v>
      </c>
      <c r="BK567" s="230">
        <f>ROUND(I567*H567,2)</f>
        <v>0</v>
      </c>
      <c r="BL567" s="17" t="s">
        <v>279</v>
      </c>
      <c r="BM567" s="229" t="s">
        <v>913</v>
      </c>
    </row>
    <row r="568" spans="1:47" s="2" customFormat="1" ht="12">
      <c r="A568" s="38"/>
      <c r="B568" s="39"/>
      <c r="C568" s="40"/>
      <c r="D568" s="231" t="s">
        <v>161</v>
      </c>
      <c r="E568" s="40"/>
      <c r="F568" s="232" t="s">
        <v>914</v>
      </c>
      <c r="G568" s="40"/>
      <c r="H568" s="40"/>
      <c r="I568" s="233"/>
      <c r="J568" s="40"/>
      <c r="K568" s="40"/>
      <c r="L568" s="44"/>
      <c r="M568" s="234"/>
      <c r="N568" s="235"/>
      <c r="O568" s="91"/>
      <c r="P568" s="91"/>
      <c r="Q568" s="91"/>
      <c r="R568" s="91"/>
      <c r="S568" s="91"/>
      <c r="T568" s="92"/>
      <c r="U568" s="38"/>
      <c r="V568" s="38"/>
      <c r="W568" s="38"/>
      <c r="X568" s="38"/>
      <c r="Y568" s="38"/>
      <c r="Z568" s="38"/>
      <c r="AA568" s="38"/>
      <c r="AB568" s="38"/>
      <c r="AC568" s="38"/>
      <c r="AD568" s="38"/>
      <c r="AE568" s="38"/>
      <c r="AT568" s="17" t="s">
        <v>161</v>
      </c>
      <c r="AU568" s="17" t="s">
        <v>86</v>
      </c>
    </row>
    <row r="569" spans="1:51" s="13" customFormat="1" ht="12">
      <c r="A569" s="13"/>
      <c r="B569" s="236"/>
      <c r="C569" s="237"/>
      <c r="D569" s="231" t="s">
        <v>163</v>
      </c>
      <c r="E569" s="238" t="s">
        <v>1</v>
      </c>
      <c r="F569" s="239" t="s">
        <v>915</v>
      </c>
      <c r="G569" s="237"/>
      <c r="H569" s="240">
        <v>145</v>
      </c>
      <c r="I569" s="241"/>
      <c r="J569" s="237"/>
      <c r="K569" s="237"/>
      <c r="L569" s="242"/>
      <c r="M569" s="243"/>
      <c r="N569" s="244"/>
      <c r="O569" s="244"/>
      <c r="P569" s="244"/>
      <c r="Q569" s="244"/>
      <c r="R569" s="244"/>
      <c r="S569" s="244"/>
      <c r="T569" s="245"/>
      <c r="U569" s="13"/>
      <c r="V569" s="13"/>
      <c r="W569" s="13"/>
      <c r="X569" s="13"/>
      <c r="Y569" s="13"/>
      <c r="Z569" s="13"/>
      <c r="AA569" s="13"/>
      <c r="AB569" s="13"/>
      <c r="AC569" s="13"/>
      <c r="AD569" s="13"/>
      <c r="AE569" s="13"/>
      <c r="AT569" s="246" t="s">
        <v>163</v>
      </c>
      <c r="AU569" s="246" t="s">
        <v>86</v>
      </c>
      <c r="AV569" s="13" t="s">
        <v>86</v>
      </c>
      <c r="AW569" s="13" t="s">
        <v>32</v>
      </c>
      <c r="AX569" s="13" t="s">
        <v>76</v>
      </c>
      <c r="AY569" s="246" t="s">
        <v>152</v>
      </c>
    </row>
    <row r="570" spans="1:51" s="13" customFormat="1" ht="12">
      <c r="A570" s="13"/>
      <c r="B570" s="236"/>
      <c r="C570" s="237"/>
      <c r="D570" s="231" t="s">
        <v>163</v>
      </c>
      <c r="E570" s="238" t="s">
        <v>1</v>
      </c>
      <c r="F570" s="239" t="s">
        <v>776</v>
      </c>
      <c r="G570" s="237"/>
      <c r="H570" s="240">
        <v>105</v>
      </c>
      <c r="I570" s="241"/>
      <c r="J570" s="237"/>
      <c r="K570" s="237"/>
      <c r="L570" s="242"/>
      <c r="M570" s="243"/>
      <c r="N570" s="244"/>
      <c r="O570" s="244"/>
      <c r="P570" s="244"/>
      <c r="Q570" s="244"/>
      <c r="R570" s="244"/>
      <c r="S570" s="244"/>
      <c r="T570" s="245"/>
      <c r="U570" s="13"/>
      <c r="V570" s="13"/>
      <c r="W570" s="13"/>
      <c r="X570" s="13"/>
      <c r="Y570" s="13"/>
      <c r="Z570" s="13"/>
      <c r="AA570" s="13"/>
      <c r="AB570" s="13"/>
      <c r="AC570" s="13"/>
      <c r="AD570" s="13"/>
      <c r="AE570" s="13"/>
      <c r="AT570" s="246" t="s">
        <v>163</v>
      </c>
      <c r="AU570" s="246" t="s">
        <v>86</v>
      </c>
      <c r="AV570" s="13" t="s">
        <v>86</v>
      </c>
      <c r="AW570" s="13" t="s">
        <v>32</v>
      </c>
      <c r="AX570" s="13" t="s">
        <v>76</v>
      </c>
      <c r="AY570" s="246" t="s">
        <v>152</v>
      </c>
    </row>
    <row r="571" spans="1:51" s="14" customFormat="1" ht="12">
      <c r="A571" s="14"/>
      <c r="B571" s="247"/>
      <c r="C571" s="248"/>
      <c r="D571" s="231" t="s">
        <v>163</v>
      </c>
      <c r="E571" s="249" t="s">
        <v>1</v>
      </c>
      <c r="F571" s="250" t="s">
        <v>196</v>
      </c>
      <c r="G571" s="248"/>
      <c r="H571" s="251">
        <v>250</v>
      </c>
      <c r="I571" s="252"/>
      <c r="J571" s="248"/>
      <c r="K571" s="248"/>
      <c r="L571" s="253"/>
      <c r="M571" s="254"/>
      <c r="N571" s="255"/>
      <c r="O571" s="255"/>
      <c r="P571" s="255"/>
      <c r="Q571" s="255"/>
      <c r="R571" s="255"/>
      <c r="S571" s="255"/>
      <c r="T571" s="256"/>
      <c r="U571" s="14"/>
      <c r="V571" s="14"/>
      <c r="W571" s="14"/>
      <c r="X571" s="14"/>
      <c r="Y571" s="14"/>
      <c r="Z571" s="14"/>
      <c r="AA571" s="14"/>
      <c r="AB571" s="14"/>
      <c r="AC571" s="14"/>
      <c r="AD571" s="14"/>
      <c r="AE571" s="14"/>
      <c r="AT571" s="257" t="s">
        <v>163</v>
      </c>
      <c r="AU571" s="257" t="s">
        <v>86</v>
      </c>
      <c r="AV571" s="14" t="s">
        <v>159</v>
      </c>
      <c r="AW571" s="14" t="s">
        <v>32</v>
      </c>
      <c r="AX571" s="14" t="s">
        <v>84</v>
      </c>
      <c r="AY571" s="257" t="s">
        <v>152</v>
      </c>
    </row>
    <row r="572" spans="1:65" s="2" customFormat="1" ht="16.5" customHeight="1">
      <c r="A572" s="38"/>
      <c r="B572" s="39"/>
      <c r="C572" s="270" t="s">
        <v>916</v>
      </c>
      <c r="D572" s="270" t="s">
        <v>324</v>
      </c>
      <c r="E572" s="271" t="s">
        <v>917</v>
      </c>
      <c r="F572" s="272" t="s">
        <v>918</v>
      </c>
      <c r="G572" s="273" t="s">
        <v>423</v>
      </c>
      <c r="H572" s="274">
        <v>110.25</v>
      </c>
      <c r="I572" s="275"/>
      <c r="J572" s="276">
        <f>ROUND(I572*H572,2)</f>
        <v>0</v>
      </c>
      <c r="K572" s="272" t="s">
        <v>158</v>
      </c>
      <c r="L572" s="277"/>
      <c r="M572" s="278" t="s">
        <v>1</v>
      </c>
      <c r="N572" s="279" t="s">
        <v>41</v>
      </c>
      <c r="O572" s="91"/>
      <c r="P572" s="227">
        <f>O572*H572</f>
        <v>0</v>
      </c>
      <c r="Q572" s="227">
        <v>0.00028</v>
      </c>
      <c r="R572" s="227">
        <f>Q572*H572</f>
        <v>0.030869999999999998</v>
      </c>
      <c r="S572" s="227">
        <v>0</v>
      </c>
      <c r="T572" s="228">
        <f>S572*H572</f>
        <v>0</v>
      </c>
      <c r="U572" s="38"/>
      <c r="V572" s="38"/>
      <c r="W572" s="38"/>
      <c r="X572" s="38"/>
      <c r="Y572" s="38"/>
      <c r="Z572" s="38"/>
      <c r="AA572" s="38"/>
      <c r="AB572" s="38"/>
      <c r="AC572" s="38"/>
      <c r="AD572" s="38"/>
      <c r="AE572" s="38"/>
      <c r="AR572" s="229" t="s">
        <v>365</v>
      </c>
      <c r="AT572" s="229" t="s">
        <v>324</v>
      </c>
      <c r="AU572" s="229" t="s">
        <v>86</v>
      </c>
      <c r="AY572" s="17" t="s">
        <v>152</v>
      </c>
      <c r="BE572" s="230">
        <f>IF(N572="základní",J572,0)</f>
        <v>0</v>
      </c>
      <c r="BF572" s="230">
        <f>IF(N572="snížená",J572,0)</f>
        <v>0</v>
      </c>
      <c r="BG572" s="230">
        <f>IF(N572="zákl. přenesená",J572,0)</f>
        <v>0</v>
      </c>
      <c r="BH572" s="230">
        <f>IF(N572="sníž. přenesená",J572,0)</f>
        <v>0</v>
      </c>
      <c r="BI572" s="230">
        <f>IF(N572="nulová",J572,0)</f>
        <v>0</v>
      </c>
      <c r="BJ572" s="17" t="s">
        <v>84</v>
      </c>
      <c r="BK572" s="230">
        <f>ROUND(I572*H572,2)</f>
        <v>0</v>
      </c>
      <c r="BL572" s="17" t="s">
        <v>279</v>
      </c>
      <c r="BM572" s="229" t="s">
        <v>919</v>
      </c>
    </row>
    <row r="573" spans="1:47" s="2" customFormat="1" ht="12">
      <c r="A573" s="38"/>
      <c r="B573" s="39"/>
      <c r="C573" s="40"/>
      <c r="D573" s="231" t="s">
        <v>161</v>
      </c>
      <c r="E573" s="40"/>
      <c r="F573" s="232" t="s">
        <v>918</v>
      </c>
      <c r="G573" s="40"/>
      <c r="H573" s="40"/>
      <c r="I573" s="233"/>
      <c r="J573" s="40"/>
      <c r="K573" s="40"/>
      <c r="L573" s="44"/>
      <c r="M573" s="234"/>
      <c r="N573" s="235"/>
      <c r="O573" s="91"/>
      <c r="P573" s="91"/>
      <c r="Q573" s="91"/>
      <c r="R573" s="91"/>
      <c r="S573" s="91"/>
      <c r="T573" s="92"/>
      <c r="U573" s="38"/>
      <c r="V573" s="38"/>
      <c r="W573" s="38"/>
      <c r="X573" s="38"/>
      <c r="Y573" s="38"/>
      <c r="Z573" s="38"/>
      <c r="AA573" s="38"/>
      <c r="AB573" s="38"/>
      <c r="AC573" s="38"/>
      <c r="AD573" s="38"/>
      <c r="AE573" s="38"/>
      <c r="AT573" s="17" t="s">
        <v>161</v>
      </c>
      <c r="AU573" s="17" t="s">
        <v>86</v>
      </c>
    </row>
    <row r="574" spans="1:51" s="13" customFormat="1" ht="12">
      <c r="A574" s="13"/>
      <c r="B574" s="236"/>
      <c r="C574" s="237"/>
      <c r="D574" s="231" t="s">
        <v>163</v>
      </c>
      <c r="E574" s="237"/>
      <c r="F574" s="239" t="s">
        <v>920</v>
      </c>
      <c r="G574" s="237"/>
      <c r="H574" s="240">
        <v>110.25</v>
      </c>
      <c r="I574" s="241"/>
      <c r="J574" s="237"/>
      <c r="K574" s="237"/>
      <c r="L574" s="242"/>
      <c r="M574" s="243"/>
      <c r="N574" s="244"/>
      <c r="O574" s="244"/>
      <c r="P574" s="244"/>
      <c r="Q574" s="244"/>
      <c r="R574" s="244"/>
      <c r="S574" s="244"/>
      <c r="T574" s="245"/>
      <c r="U574" s="13"/>
      <c r="V574" s="13"/>
      <c r="W574" s="13"/>
      <c r="X574" s="13"/>
      <c r="Y574" s="13"/>
      <c r="Z574" s="13"/>
      <c r="AA574" s="13"/>
      <c r="AB574" s="13"/>
      <c r="AC574" s="13"/>
      <c r="AD574" s="13"/>
      <c r="AE574" s="13"/>
      <c r="AT574" s="246" t="s">
        <v>163</v>
      </c>
      <c r="AU574" s="246" t="s">
        <v>86</v>
      </c>
      <c r="AV574" s="13" t="s">
        <v>86</v>
      </c>
      <c r="AW574" s="13" t="s">
        <v>4</v>
      </c>
      <c r="AX574" s="13" t="s">
        <v>84</v>
      </c>
      <c r="AY574" s="246" t="s">
        <v>152</v>
      </c>
    </row>
    <row r="575" spans="1:65" s="2" customFormat="1" ht="24.15" customHeight="1">
      <c r="A575" s="38"/>
      <c r="B575" s="39"/>
      <c r="C575" s="218" t="s">
        <v>921</v>
      </c>
      <c r="D575" s="218" t="s">
        <v>154</v>
      </c>
      <c r="E575" s="219" t="s">
        <v>922</v>
      </c>
      <c r="F575" s="220" t="s">
        <v>923</v>
      </c>
      <c r="G575" s="221" t="s">
        <v>185</v>
      </c>
      <c r="H575" s="222">
        <v>2.442</v>
      </c>
      <c r="I575" s="223"/>
      <c r="J575" s="224">
        <f>ROUND(I575*H575,2)</f>
        <v>0</v>
      </c>
      <c r="K575" s="220" t="s">
        <v>158</v>
      </c>
      <c r="L575" s="44"/>
      <c r="M575" s="225" t="s">
        <v>1</v>
      </c>
      <c r="N575" s="226" t="s">
        <v>41</v>
      </c>
      <c r="O575" s="91"/>
      <c r="P575" s="227">
        <f>O575*H575</f>
        <v>0</v>
      </c>
      <c r="Q575" s="227">
        <v>0</v>
      </c>
      <c r="R575" s="227">
        <f>Q575*H575</f>
        <v>0</v>
      </c>
      <c r="S575" s="227">
        <v>0</v>
      </c>
      <c r="T575" s="228">
        <f>S575*H575</f>
        <v>0</v>
      </c>
      <c r="U575" s="38"/>
      <c r="V575" s="38"/>
      <c r="W575" s="38"/>
      <c r="X575" s="38"/>
      <c r="Y575" s="38"/>
      <c r="Z575" s="38"/>
      <c r="AA575" s="38"/>
      <c r="AB575" s="38"/>
      <c r="AC575" s="38"/>
      <c r="AD575" s="38"/>
      <c r="AE575" s="38"/>
      <c r="AR575" s="229" t="s">
        <v>279</v>
      </c>
      <c r="AT575" s="229" t="s">
        <v>154</v>
      </c>
      <c r="AU575" s="229" t="s">
        <v>86</v>
      </c>
      <c r="AY575" s="17" t="s">
        <v>152</v>
      </c>
      <c r="BE575" s="230">
        <f>IF(N575="základní",J575,0)</f>
        <v>0</v>
      </c>
      <c r="BF575" s="230">
        <f>IF(N575="snížená",J575,0)</f>
        <v>0</v>
      </c>
      <c r="BG575" s="230">
        <f>IF(N575="zákl. přenesená",J575,0)</f>
        <v>0</v>
      </c>
      <c r="BH575" s="230">
        <f>IF(N575="sníž. přenesená",J575,0)</f>
        <v>0</v>
      </c>
      <c r="BI575" s="230">
        <f>IF(N575="nulová",J575,0)</f>
        <v>0</v>
      </c>
      <c r="BJ575" s="17" t="s">
        <v>84</v>
      </c>
      <c r="BK575" s="230">
        <f>ROUND(I575*H575,2)</f>
        <v>0</v>
      </c>
      <c r="BL575" s="17" t="s">
        <v>279</v>
      </c>
      <c r="BM575" s="229" t="s">
        <v>924</v>
      </c>
    </row>
    <row r="576" spans="1:47" s="2" customFormat="1" ht="12">
      <c r="A576" s="38"/>
      <c r="B576" s="39"/>
      <c r="C576" s="40"/>
      <c r="D576" s="231" t="s">
        <v>161</v>
      </c>
      <c r="E576" s="40"/>
      <c r="F576" s="232" t="s">
        <v>925</v>
      </c>
      <c r="G576" s="40"/>
      <c r="H576" s="40"/>
      <c r="I576" s="233"/>
      <c r="J576" s="40"/>
      <c r="K576" s="40"/>
      <c r="L576" s="44"/>
      <c r="M576" s="234"/>
      <c r="N576" s="235"/>
      <c r="O576" s="91"/>
      <c r="P576" s="91"/>
      <c r="Q576" s="91"/>
      <c r="R576" s="91"/>
      <c r="S576" s="91"/>
      <c r="T576" s="92"/>
      <c r="U576" s="38"/>
      <c r="V576" s="38"/>
      <c r="W576" s="38"/>
      <c r="X576" s="38"/>
      <c r="Y576" s="38"/>
      <c r="Z576" s="38"/>
      <c r="AA576" s="38"/>
      <c r="AB576" s="38"/>
      <c r="AC576" s="38"/>
      <c r="AD576" s="38"/>
      <c r="AE576" s="38"/>
      <c r="AT576" s="17" t="s">
        <v>161</v>
      </c>
      <c r="AU576" s="17" t="s">
        <v>86</v>
      </c>
    </row>
    <row r="577" spans="1:63" s="12" customFormat="1" ht="22.8" customHeight="1">
      <c r="A577" s="12"/>
      <c r="B577" s="202"/>
      <c r="C577" s="203"/>
      <c r="D577" s="204" t="s">
        <v>75</v>
      </c>
      <c r="E577" s="216" t="s">
        <v>926</v>
      </c>
      <c r="F577" s="216" t="s">
        <v>927</v>
      </c>
      <c r="G577" s="203"/>
      <c r="H577" s="203"/>
      <c r="I577" s="206"/>
      <c r="J577" s="217">
        <f>BK577</f>
        <v>0</v>
      </c>
      <c r="K577" s="203"/>
      <c r="L577" s="208"/>
      <c r="M577" s="209"/>
      <c r="N577" s="210"/>
      <c r="O577" s="210"/>
      <c r="P577" s="211">
        <f>SUM(P578:P598)</f>
        <v>0</v>
      </c>
      <c r="Q577" s="210"/>
      <c r="R577" s="211">
        <f>SUM(R578:R598)</f>
        <v>1.5422032</v>
      </c>
      <c r="S577" s="210"/>
      <c r="T577" s="212">
        <f>SUM(T578:T598)</f>
        <v>0</v>
      </c>
      <c r="U577" s="12"/>
      <c r="V577" s="12"/>
      <c r="W577" s="12"/>
      <c r="X577" s="12"/>
      <c r="Y577" s="12"/>
      <c r="Z577" s="12"/>
      <c r="AA577" s="12"/>
      <c r="AB577" s="12"/>
      <c r="AC577" s="12"/>
      <c r="AD577" s="12"/>
      <c r="AE577" s="12"/>
      <c r="AR577" s="213" t="s">
        <v>86</v>
      </c>
      <c r="AT577" s="214" t="s">
        <v>75</v>
      </c>
      <c r="AU577" s="214" t="s">
        <v>84</v>
      </c>
      <c r="AY577" s="213" t="s">
        <v>152</v>
      </c>
      <c r="BK577" s="215">
        <f>SUM(BK578:BK598)</f>
        <v>0</v>
      </c>
    </row>
    <row r="578" spans="1:65" s="2" customFormat="1" ht="16.5" customHeight="1">
      <c r="A578" s="38"/>
      <c r="B578" s="39"/>
      <c r="C578" s="218" t="s">
        <v>928</v>
      </c>
      <c r="D578" s="218" t="s">
        <v>154</v>
      </c>
      <c r="E578" s="219" t="s">
        <v>929</v>
      </c>
      <c r="F578" s="220" t="s">
        <v>930</v>
      </c>
      <c r="G578" s="221" t="s">
        <v>167</v>
      </c>
      <c r="H578" s="222">
        <v>78.19</v>
      </c>
      <c r="I578" s="223"/>
      <c r="J578" s="224">
        <f>ROUND(I578*H578,2)</f>
        <v>0</v>
      </c>
      <c r="K578" s="220" t="s">
        <v>158</v>
      </c>
      <c r="L578" s="44"/>
      <c r="M578" s="225" t="s">
        <v>1</v>
      </c>
      <c r="N578" s="226" t="s">
        <v>41</v>
      </c>
      <c r="O578" s="91"/>
      <c r="P578" s="227">
        <f>O578*H578</f>
        <v>0</v>
      </c>
      <c r="Q578" s="227">
        <v>0</v>
      </c>
      <c r="R578" s="227">
        <f>Q578*H578</f>
        <v>0</v>
      </c>
      <c r="S578" s="227">
        <v>0</v>
      </c>
      <c r="T578" s="228">
        <f>S578*H578</f>
        <v>0</v>
      </c>
      <c r="U578" s="38"/>
      <c r="V578" s="38"/>
      <c r="W578" s="38"/>
      <c r="X578" s="38"/>
      <c r="Y578" s="38"/>
      <c r="Z578" s="38"/>
      <c r="AA578" s="38"/>
      <c r="AB578" s="38"/>
      <c r="AC578" s="38"/>
      <c r="AD578" s="38"/>
      <c r="AE578" s="38"/>
      <c r="AR578" s="229" t="s">
        <v>279</v>
      </c>
      <c r="AT578" s="229" t="s">
        <v>154</v>
      </c>
      <c r="AU578" s="229" t="s">
        <v>86</v>
      </c>
      <c r="AY578" s="17" t="s">
        <v>152</v>
      </c>
      <c r="BE578" s="230">
        <f>IF(N578="základní",J578,0)</f>
        <v>0</v>
      </c>
      <c r="BF578" s="230">
        <f>IF(N578="snížená",J578,0)</f>
        <v>0</v>
      </c>
      <c r="BG578" s="230">
        <f>IF(N578="zákl. přenesená",J578,0)</f>
        <v>0</v>
      </c>
      <c r="BH578" s="230">
        <f>IF(N578="sníž. přenesená",J578,0)</f>
        <v>0</v>
      </c>
      <c r="BI578" s="230">
        <f>IF(N578="nulová",J578,0)</f>
        <v>0</v>
      </c>
      <c r="BJ578" s="17" t="s">
        <v>84</v>
      </c>
      <c r="BK578" s="230">
        <f>ROUND(I578*H578,2)</f>
        <v>0</v>
      </c>
      <c r="BL578" s="17" t="s">
        <v>279</v>
      </c>
      <c r="BM578" s="229" t="s">
        <v>931</v>
      </c>
    </row>
    <row r="579" spans="1:47" s="2" customFormat="1" ht="12">
      <c r="A579" s="38"/>
      <c r="B579" s="39"/>
      <c r="C579" s="40"/>
      <c r="D579" s="231" t="s">
        <v>161</v>
      </c>
      <c r="E579" s="40"/>
      <c r="F579" s="232" t="s">
        <v>932</v>
      </c>
      <c r="G579" s="40"/>
      <c r="H579" s="40"/>
      <c r="I579" s="233"/>
      <c r="J579" s="40"/>
      <c r="K579" s="40"/>
      <c r="L579" s="44"/>
      <c r="M579" s="234"/>
      <c r="N579" s="235"/>
      <c r="O579" s="91"/>
      <c r="P579" s="91"/>
      <c r="Q579" s="91"/>
      <c r="R579" s="91"/>
      <c r="S579" s="91"/>
      <c r="T579" s="92"/>
      <c r="U579" s="38"/>
      <c r="V579" s="38"/>
      <c r="W579" s="38"/>
      <c r="X579" s="38"/>
      <c r="Y579" s="38"/>
      <c r="Z579" s="38"/>
      <c r="AA579" s="38"/>
      <c r="AB579" s="38"/>
      <c r="AC579" s="38"/>
      <c r="AD579" s="38"/>
      <c r="AE579" s="38"/>
      <c r="AT579" s="17" t="s">
        <v>161</v>
      </c>
      <c r="AU579" s="17" t="s">
        <v>86</v>
      </c>
    </row>
    <row r="580" spans="1:51" s="13" customFormat="1" ht="12">
      <c r="A580" s="13"/>
      <c r="B580" s="236"/>
      <c r="C580" s="237"/>
      <c r="D580" s="231" t="s">
        <v>163</v>
      </c>
      <c r="E580" s="238" t="s">
        <v>1</v>
      </c>
      <c r="F580" s="239" t="s">
        <v>933</v>
      </c>
      <c r="G580" s="237"/>
      <c r="H580" s="240">
        <v>50.71</v>
      </c>
      <c r="I580" s="241"/>
      <c r="J580" s="237"/>
      <c r="K580" s="237"/>
      <c r="L580" s="242"/>
      <c r="M580" s="243"/>
      <c r="N580" s="244"/>
      <c r="O580" s="244"/>
      <c r="P580" s="244"/>
      <c r="Q580" s="244"/>
      <c r="R580" s="244"/>
      <c r="S580" s="244"/>
      <c r="T580" s="245"/>
      <c r="U580" s="13"/>
      <c r="V580" s="13"/>
      <c r="W580" s="13"/>
      <c r="X580" s="13"/>
      <c r="Y580" s="13"/>
      <c r="Z580" s="13"/>
      <c r="AA580" s="13"/>
      <c r="AB580" s="13"/>
      <c r="AC580" s="13"/>
      <c r="AD580" s="13"/>
      <c r="AE580" s="13"/>
      <c r="AT580" s="246" t="s">
        <v>163</v>
      </c>
      <c r="AU580" s="246" t="s">
        <v>86</v>
      </c>
      <c r="AV580" s="13" t="s">
        <v>86</v>
      </c>
      <c r="AW580" s="13" t="s">
        <v>32</v>
      </c>
      <c r="AX580" s="13" t="s">
        <v>76</v>
      </c>
      <c r="AY580" s="246" t="s">
        <v>152</v>
      </c>
    </row>
    <row r="581" spans="1:51" s="13" customFormat="1" ht="12">
      <c r="A581" s="13"/>
      <c r="B581" s="236"/>
      <c r="C581" s="237"/>
      <c r="D581" s="231" t="s">
        <v>163</v>
      </c>
      <c r="E581" s="238" t="s">
        <v>1</v>
      </c>
      <c r="F581" s="239" t="s">
        <v>934</v>
      </c>
      <c r="G581" s="237"/>
      <c r="H581" s="240">
        <v>8.26</v>
      </c>
      <c r="I581" s="241"/>
      <c r="J581" s="237"/>
      <c r="K581" s="237"/>
      <c r="L581" s="242"/>
      <c r="M581" s="243"/>
      <c r="N581" s="244"/>
      <c r="O581" s="244"/>
      <c r="P581" s="244"/>
      <c r="Q581" s="244"/>
      <c r="R581" s="244"/>
      <c r="S581" s="244"/>
      <c r="T581" s="245"/>
      <c r="U581" s="13"/>
      <c r="V581" s="13"/>
      <c r="W581" s="13"/>
      <c r="X581" s="13"/>
      <c r="Y581" s="13"/>
      <c r="Z581" s="13"/>
      <c r="AA581" s="13"/>
      <c r="AB581" s="13"/>
      <c r="AC581" s="13"/>
      <c r="AD581" s="13"/>
      <c r="AE581" s="13"/>
      <c r="AT581" s="246" t="s">
        <v>163</v>
      </c>
      <c r="AU581" s="246" t="s">
        <v>86</v>
      </c>
      <c r="AV581" s="13" t="s">
        <v>86</v>
      </c>
      <c r="AW581" s="13" t="s">
        <v>32</v>
      </c>
      <c r="AX581" s="13" t="s">
        <v>76</v>
      </c>
      <c r="AY581" s="246" t="s">
        <v>152</v>
      </c>
    </row>
    <row r="582" spans="1:51" s="13" customFormat="1" ht="12">
      <c r="A582" s="13"/>
      <c r="B582" s="236"/>
      <c r="C582" s="237"/>
      <c r="D582" s="231" t="s">
        <v>163</v>
      </c>
      <c r="E582" s="238" t="s">
        <v>1</v>
      </c>
      <c r="F582" s="239" t="s">
        <v>463</v>
      </c>
      <c r="G582" s="237"/>
      <c r="H582" s="240">
        <v>8.2</v>
      </c>
      <c r="I582" s="241"/>
      <c r="J582" s="237"/>
      <c r="K582" s="237"/>
      <c r="L582" s="242"/>
      <c r="M582" s="243"/>
      <c r="N582" s="244"/>
      <c r="O582" s="244"/>
      <c r="P582" s="244"/>
      <c r="Q582" s="244"/>
      <c r="R582" s="244"/>
      <c r="S582" s="244"/>
      <c r="T582" s="245"/>
      <c r="U582" s="13"/>
      <c r="V582" s="13"/>
      <c r="W582" s="13"/>
      <c r="X582" s="13"/>
      <c r="Y582" s="13"/>
      <c r="Z582" s="13"/>
      <c r="AA582" s="13"/>
      <c r="AB582" s="13"/>
      <c r="AC582" s="13"/>
      <c r="AD582" s="13"/>
      <c r="AE582" s="13"/>
      <c r="AT582" s="246" t="s">
        <v>163</v>
      </c>
      <c r="AU582" s="246" t="s">
        <v>86</v>
      </c>
      <c r="AV582" s="13" t="s">
        <v>86</v>
      </c>
      <c r="AW582" s="13" t="s">
        <v>32</v>
      </c>
      <c r="AX582" s="13" t="s">
        <v>76</v>
      </c>
      <c r="AY582" s="246" t="s">
        <v>152</v>
      </c>
    </row>
    <row r="583" spans="1:51" s="13" customFormat="1" ht="12">
      <c r="A583" s="13"/>
      <c r="B583" s="236"/>
      <c r="C583" s="237"/>
      <c r="D583" s="231" t="s">
        <v>163</v>
      </c>
      <c r="E583" s="238" t="s">
        <v>1</v>
      </c>
      <c r="F583" s="239" t="s">
        <v>464</v>
      </c>
      <c r="G583" s="237"/>
      <c r="H583" s="240">
        <v>11.02</v>
      </c>
      <c r="I583" s="241"/>
      <c r="J583" s="237"/>
      <c r="K583" s="237"/>
      <c r="L583" s="242"/>
      <c r="M583" s="243"/>
      <c r="N583" s="244"/>
      <c r="O583" s="244"/>
      <c r="P583" s="244"/>
      <c r="Q583" s="244"/>
      <c r="R583" s="244"/>
      <c r="S583" s="244"/>
      <c r="T583" s="245"/>
      <c r="U583" s="13"/>
      <c r="V583" s="13"/>
      <c r="W583" s="13"/>
      <c r="X583" s="13"/>
      <c r="Y583" s="13"/>
      <c r="Z583" s="13"/>
      <c r="AA583" s="13"/>
      <c r="AB583" s="13"/>
      <c r="AC583" s="13"/>
      <c r="AD583" s="13"/>
      <c r="AE583" s="13"/>
      <c r="AT583" s="246" t="s">
        <v>163</v>
      </c>
      <c r="AU583" s="246" t="s">
        <v>86</v>
      </c>
      <c r="AV583" s="13" t="s">
        <v>86</v>
      </c>
      <c r="AW583" s="13" t="s">
        <v>32</v>
      </c>
      <c r="AX583" s="13" t="s">
        <v>76</v>
      </c>
      <c r="AY583" s="246" t="s">
        <v>152</v>
      </c>
    </row>
    <row r="584" spans="1:51" s="14" customFormat="1" ht="12">
      <c r="A584" s="14"/>
      <c r="B584" s="247"/>
      <c r="C584" s="248"/>
      <c r="D584" s="231" t="s">
        <v>163</v>
      </c>
      <c r="E584" s="249" t="s">
        <v>1</v>
      </c>
      <c r="F584" s="250" t="s">
        <v>196</v>
      </c>
      <c r="G584" s="248"/>
      <c r="H584" s="251">
        <v>78.19</v>
      </c>
      <c r="I584" s="252"/>
      <c r="J584" s="248"/>
      <c r="K584" s="248"/>
      <c r="L584" s="253"/>
      <c r="M584" s="254"/>
      <c r="N584" s="255"/>
      <c r="O584" s="255"/>
      <c r="P584" s="255"/>
      <c r="Q584" s="255"/>
      <c r="R584" s="255"/>
      <c r="S584" s="255"/>
      <c r="T584" s="256"/>
      <c r="U584" s="14"/>
      <c r="V584" s="14"/>
      <c r="W584" s="14"/>
      <c r="X584" s="14"/>
      <c r="Y584" s="14"/>
      <c r="Z584" s="14"/>
      <c r="AA584" s="14"/>
      <c r="AB584" s="14"/>
      <c r="AC584" s="14"/>
      <c r="AD584" s="14"/>
      <c r="AE584" s="14"/>
      <c r="AT584" s="257" t="s">
        <v>163</v>
      </c>
      <c r="AU584" s="257" t="s">
        <v>86</v>
      </c>
      <c r="AV584" s="14" t="s">
        <v>159</v>
      </c>
      <c r="AW584" s="14" t="s">
        <v>32</v>
      </c>
      <c r="AX584" s="14" t="s">
        <v>84</v>
      </c>
      <c r="AY584" s="257" t="s">
        <v>152</v>
      </c>
    </row>
    <row r="585" spans="1:65" s="2" customFormat="1" ht="16.5" customHeight="1">
      <c r="A585" s="38"/>
      <c r="B585" s="39"/>
      <c r="C585" s="218" t="s">
        <v>935</v>
      </c>
      <c r="D585" s="218" t="s">
        <v>154</v>
      </c>
      <c r="E585" s="219" t="s">
        <v>936</v>
      </c>
      <c r="F585" s="220" t="s">
        <v>937</v>
      </c>
      <c r="G585" s="221" t="s">
        <v>167</v>
      </c>
      <c r="H585" s="222">
        <v>78.19</v>
      </c>
      <c r="I585" s="223"/>
      <c r="J585" s="224">
        <f>ROUND(I585*H585,2)</f>
        <v>0</v>
      </c>
      <c r="K585" s="220" t="s">
        <v>158</v>
      </c>
      <c r="L585" s="44"/>
      <c r="M585" s="225" t="s">
        <v>1</v>
      </c>
      <c r="N585" s="226" t="s">
        <v>41</v>
      </c>
      <c r="O585" s="91"/>
      <c r="P585" s="227">
        <f>O585*H585</f>
        <v>0</v>
      </c>
      <c r="Q585" s="227">
        <v>0.0003</v>
      </c>
      <c r="R585" s="227">
        <f>Q585*H585</f>
        <v>0.023457</v>
      </c>
      <c r="S585" s="227">
        <v>0</v>
      </c>
      <c r="T585" s="228">
        <f>S585*H585</f>
        <v>0</v>
      </c>
      <c r="U585" s="38"/>
      <c r="V585" s="38"/>
      <c r="W585" s="38"/>
      <c r="X585" s="38"/>
      <c r="Y585" s="38"/>
      <c r="Z585" s="38"/>
      <c r="AA585" s="38"/>
      <c r="AB585" s="38"/>
      <c r="AC585" s="38"/>
      <c r="AD585" s="38"/>
      <c r="AE585" s="38"/>
      <c r="AR585" s="229" t="s">
        <v>279</v>
      </c>
      <c r="AT585" s="229" t="s">
        <v>154</v>
      </c>
      <c r="AU585" s="229" t="s">
        <v>86</v>
      </c>
      <c r="AY585" s="17" t="s">
        <v>152</v>
      </c>
      <c r="BE585" s="230">
        <f>IF(N585="základní",J585,0)</f>
        <v>0</v>
      </c>
      <c r="BF585" s="230">
        <f>IF(N585="snížená",J585,0)</f>
        <v>0</v>
      </c>
      <c r="BG585" s="230">
        <f>IF(N585="zákl. přenesená",J585,0)</f>
        <v>0</v>
      </c>
      <c r="BH585" s="230">
        <f>IF(N585="sníž. přenesená",J585,0)</f>
        <v>0</v>
      </c>
      <c r="BI585" s="230">
        <f>IF(N585="nulová",J585,0)</f>
        <v>0</v>
      </c>
      <c r="BJ585" s="17" t="s">
        <v>84</v>
      </c>
      <c r="BK585" s="230">
        <f>ROUND(I585*H585,2)</f>
        <v>0</v>
      </c>
      <c r="BL585" s="17" t="s">
        <v>279</v>
      </c>
      <c r="BM585" s="229" t="s">
        <v>938</v>
      </c>
    </row>
    <row r="586" spans="1:47" s="2" customFormat="1" ht="12">
      <c r="A586" s="38"/>
      <c r="B586" s="39"/>
      <c r="C586" s="40"/>
      <c r="D586" s="231" t="s">
        <v>161</v>
      </c>
      <c r="E586" s="40"/>
      <c r="F586" s="232" t="s">
        <v>939</v>
      </c>
      <c r="G586" s="40"/>
      <c r="H586" s="40"/>
      <c r="I586" s="233"/>
      <c r="J586" s="40"/>
      <c r="K586" s="40"/>
      <c r="L586" s="44"/>
      <c r="M586" s="234"/>
      <c r="N586" s="235"/>
      <c r="O586" s="91"/>
      <c r="P586" s="91"/>
      <c r="Q586" s="91"/>
      <c r="R586" s="91"/>
      <c r="S586" s="91"/>
      <c r="T586" s="92"/>
      <c r="U586" s="38"/>
      <c r="V586" s="38"/>
      <c r="W586" s="38"/>
      <c r="X586" s="38"/>
      <c r="Y586" s="38"/>
      <c r="Z586" s="38"/>
      <c r="AA586" s="38"/>
      <c r="AB586" s="38"/>
      <c r="AC586" s="38"/>
      <c r="AD586" s="38"/>
      <c r="AE586" s="38"/>
      <c r="AT586" s="17" t="s">
        <v>161</v>
      </c>
      <c r="AU586" s="17" t="s">
        <v>86</v>
      </c>
    </row>
    <row r="587" spans="1:65" s="2" customFormat="1" ht="33" customHeight="1">
      <c r="A587" s="38"/>
      <c r="B587" s="39"/>
      <c r="C587" s="218" t="s">
        <v>940</v>
      </c>
      <c r="D587" s="218" t="s">
        <v>154</v>
      </c>
      <c r="E587" s="219" t="s">
        <v>941</v>
      </c>
      <c r="F587" s="220" t="s">
        <v>942</v>
      </c>
      <c r="G587" s="221" t="s">
        <v>167</v>
      </c>
      <c r="H587" s="222">
        <v>78.19</v>
      </c>
      <c r="I587" s="223"/>
      <c r="J587" s="224">
        <f>ROUND(I587*H587,2)</f>
        <v>0</v>
      </c>
      <c r="K587" s="220" t="s">
        <v>158</v>
      </c>
      <c r="L587" s="44"/>
      <c r="M587" s="225" t="s">
        <v>1</v>
      </c>
      <c r="N587" s="226" t="s">
        <v>41</v>
      </c>
      <c r="O587" s="91"/>
      <c r="P587" s="227">
        <f>O587*H587</f>
        <v>0</v>
      </c>
      <c r="Q587" s="227">
        <v>0.006</v>
      </c>
      <c r="R587" s="227">
        <f>Q587*H587</f>
        <v>0.46914</v>
      </c>
      <c r="S587" s="227">
        <v>0</v>
      </c>
      <c r="T587" s="228">
        <f>S587*H587</f>
        <v>0</v>
      </c>
      <c r="U587" s="38"/>
      <c r="V587" s="38"/>
      <c r="W587" s="38"/>
      <c r="X587" s="38"/>
      <c r="Y587" s="38"/>
      <c r="Z587" s="38"/>
      <c r="AA587" s="38"/>
      <c r="AB587" s="38"/>
      <c r="AC587" s="38"/>
      <c r="AD587" s="38"/>
      <c r="AE587" s="38"/>
      <c r="AR587" s="229" t="s">
        <v>279</v>
      </c>
      <c r="AT587" s="229" t="s">
        <v>154</v>
      </c>
      <c r="AU587" s="229" t="s">
        <v>86</v>
      </c>
      <c r="AY587" s="17" t="s">
        <v>152</v>
      </c>
      <c r="BE587" s="230">
        <f>IF(N587="základní",J587,0)</f>
        <v>0</v>
      </c>
      <c r="BF587" s="230">
        <f>IF(N587="snížená",J587,0)</f>
        <v>0</v>
      </c>
      <c r="BG587" s="230">
        <f>IF(N587="zákl. přenesená",J587,0)</f>
        <v>0</v>
      </c>
      <c r="BH587" s="230">
        <f>IF(N587="sníž. přenesená",J587,0)</f>
        <v>0</v>
      </c>
      <c r="BI587" s="230">
        <f>IF(N587="nulová",J587,0)</f>
        <v>0</v>
      </c>
      <c r="BJ587" s="17" t="s">
        <v>84</v>
      </c>
      <c r="BK587" s="230">
        <f>ROUND(I587*H587,2)</f>
        <v>0</v>
      </c>
      <c r="BL587" s="17" t="s">
        <v>279</v>
      </c>
      <c r="BM587" s="229" t="s">
        <v>943</v>
      </c>
    </row>
    <row r="588" spans="1:47" s="2" customFormat="1" ht="12">
      <c r="A588" s="38"/>
      <c r="B588" s="39"/>
      <c r="C588" s="40"/>
      <c r="D588" s="231" t="s">
        <v>161</v>
      </c>
      <c r="E588" s="40"/>
      <c r="F588" s="232" t="s">
        <v>944</v>
      </c>
      <c r="G588" s="40"/>
      <c r="H588" s="40"/>
      <c r="I588" s="233"/>
      <c r="J588" s="40"/>
      <c r="K588" s="40"/>
      <c r="L588" s="44"/>
      <c r="M588" s="234"/>
      <c r="N588" s="235"/>
      <c r="O588" s="91"/>
      <c r="P588" s="91"/>
      <c r="Q588" s="91"/>
      <c r="R588" s="91"/>
      <c r="S588" s="91"/>
      <c r="T588" s="92"/>
      <c r="U588" s="38"/>
      <c r="V588" s="38"/>
      <c r="W588" s="38"/>
      <c r="X588" s="38"/>
      <c r="Y588" s="38"/>
      <c r="Z588" s="38"/>
      <c r="AA588" s="38"/>
      <c r="AB588" s="38"/>
      <c r="AC588" s="38"/>
      <c r="AD588" s="38"/>
      <c r="AE588" s="38"/>
      <c r="AT588" s="17" t="s">
        <v>161</v>
      </c>
      <c r="AU588" s="17" t="s">
        <v>86</v>
      </c>
    </row>
    <row r="589" spans="1:65" s="2" customFormat="1" ht="16.5" customHeight="1">
      <c r="A589" s="38"/>
      <c r="B589" s="39"/>
      <c r="C589" s="270" t="s">
        <v>945</v>
      </c>
      <c r="D589" s="270" t="s">
        <v>324</v>
      </c>
      <c r="E589" s="271" t="s">
        <v>946</v>
      </c>
      <c r="F589" s="272" t="s">
        <v>947</v>
      </c>
      <c r="G589" s="273" t="s">
        <v>167</v>
      </c>
      <c r="H589" s="274">
        <v>86.009</v>
      </c>
      <c r="I589" s="275"/>
      <c r="J589" s="276">
        <f>ROUND(I589*H589,2)</f>
        <v>0</v>
      </c>
      <c r="K589" s="272" t="s">
        <v>158</v>
      </c>
      <c r="L589" s="277"/>
      <c r="M589" s="278" t="s">
        <v>1</v>
      </c>
      <c r="N589" s="279" t="s">
        <v>41</v>
      </c>
      <c r="O589" s="91"/>
      <c r="P589" s="227">
        <f>O589*H589</f>
        <v>0</v>
      </c>
      <c r="Q589" s="227">
        <v>0.0118</v>
      </c>
      <c r="R589" s="227">
        <f>Q589*H589</f>
        <v>1.0149062</v>
      </c>
      <c r="S589" s="227">
        <v>0</v>
      </c>
      <c r="T589" s="228">
        <f>S589*H589</f>
        <v>0</v>
      </c>
      <c r="U589" s="38"/>
      <c r="V589" s="38"/>
      <c r="W589" s="38"/>
      <c r="X589" s="38"/>
      <c r="Y589" s="38"/>
      <c r="Z589" s="38"/>
      <c r="AA589" s="38"/>
      <c r="AB589" s="38"/>
      <c r="AC589" s="38"/>
      <c r="AD589" s="38"/>
      <c r="AE589" s="38"/>
      <c r="AR589" s="229" t="s">
        <v>365</v>
      </c>
      <c r="AT589" s="229" t="s">
        <v>324</v>
      </c>
      <c r="AU589" s="229" t="s">
        <v>86</v>
      </c>
      <c r="AY589" s="17" t="s">
        <v>152</v>
      </c>
      <c r="BE589" s="230">
        <f>IF(N589="základní",J589,0)</f>
        <v>0</v>
      </c>
      <c r="BF589" s="230">
        <f>IF(N589="snížená",J589,0)</f>
        <v>0</v>
      </c>
      <c r="BG589" s="230">
        <f>IF(N589="zákl. přenesená",J589,0)</f>
        <v>0</v>
      </c>
      <c r="BH589" s="230">
        <f>IF(N589="sníž. přenesená",J589,0)</f>
        <v>0</v>
      </c>
      <c r="BI589" s="230">
        <f>IF(N589="nulová",J589,0)</f>
        <v>0</v>
      </c>
      <c r="BJ589" s="17" t="s">
        <v>84</v>
      </c>
      <c r="BK589" s="230">
        <f>ROUND(I589*H589,2)</f>
        <v>0</v>
      </c>
      <c r="BL589" s="17" t="s">
        <v>279</v>
      </c>
      <c r="BM589" s="229" t="s">
        <v>948</v>
      </c>
    </row>
    <row r="590" spans="1:47" s="2" customFormat="1" ht="12">
      <c r="A590" s="38"/>
      <c r="B590" s="39"/>
      <c r="C590" s="40"/>
      <c r="D590" s="231" t="s">
        <v>161</v>
      </c>
      <c r="E590" s="40"/>
      <c r="F590" s="232" t="s">
        <v>947</v>
      </c>
      <c r="G590" s="40"/>
      <c r="H590" s="40"/>
      <c r="I590" s="233"/>
      <c r="J590" s="40"/>
      <c r="K590" s="40"/>
      <c r="L590" s="44"/>
      <c r="M590" s="234"/>
      <c r="N590" s="235"/>
      <c r="O590" s="91"/>
      <c r="P590" s="91"/>
      <c r="Q590" s="91"/>
      <c r="R590" s="91"/>
      <c r="S590" s="91"/>
      <c r="T590" s="92"/>
      <c r="U590" s="38"/>
      <c r="V590" s="38"/>
      <c r="W590" s="38"/>
      <c r="X590" s="38"/>
      <c r="Y590" s="38"/>
      <c r="Z590" s="38"/>
      <c r="AA590" s="38"/>
      <c r="AB590" s="38"/>
      <c r="AC590" s="38"/>
      <c r="AD590" s="38"/>
      <c r="AE590" s="38"/>
      <c r="AT590" s="17" t="s">
        <v>161</v>
      </c>
      <c r="AU590" s="17" t="s">
        <v>86</v>
      </c>
    </row>
    <row r="591" spans="1:51" s="13" customFormat="1" ht="12">
      <c r="A591" s="13"/>
      <c r="B591" s="236"/>
      <c r="C591" s="237"/>
      <c r="D591" s="231" t="s">
        <v>163</v>
      </c>
      <c r="E591" s="237"/>
      <c r="F591" s="239" t="s">
        <v>949</v>
      </c>
      <c r="G591" s="237"/>
      <c r="H591" s="240">
        <v>86.009</v>
      </c>
      <c r="I591" s="241"/>
      <c r="J591" s="237"/>
      <c r="K591" s="237"/>
      <c r="L591" s="242"/>
      <c r="M591" s="243"/>
      <c r="N591" s="244"/>
      <c r="O591" s="244"/>
      <c r="P591" s="244"/>
      <c r="Q591" s="244"/>
      <c r="R591" s="244"/>
      <c r="S591" s="244"/>
      <c r="T591" s="245"/>
      <c r="U591" s="13"/>
      <c r="V591" s="13"/>
      <c r="W591" s="13"/>
      <c r="X591" s="13"/>
      <c r="Y591" s="13"/>
      <c r="Z591" s="13"/>
      <c r="AA591" s="13"/>
      <c r="AB591" s="13"/>
      <c r="AC591" s="13"/>
      <c r="AD591" s="13"/>
      <c r="AE591" s="13"/>
      <c r="AT591" s="246" t="s">
        <v>163</v>
      </c>
      <c r="AU591" s="246" t="s">
        <v>86</v>
      </c>
      <c r="AV591" s="13" t="s">
        <v>86</v>
      </c>
      <c r="AW591" s="13" t="s">
        <v>4</v>
      </c>
      <c r="AX591" s="13" t="s">
        <v>84</v>
      </c>
      <c r="AY591" s="246" t="s">
        <v>152</v>
      </c>
    </row>
    <row r="592" spans="1:65" s="2" customFormat="1" ht="21.75" customHeight="1">
      <c r="A592" s="38"/>
      <c r="B592" s="39"/>
      <c r="C592" s="218" t="s">
        <v>950</v>
      </c>
      <c r="D592" s="218" t="s">
        <v>154</v>
      </c>
      <c r="E592" s="219" t="s">
        <v>951</v>
      </c>
      <c r="F592" s="220" t="s">
        <v>952</v>
      </c>
      <c r="G592" s="221" t="s">
        <v>423</v>
      </c>
      <c r="H592" s="222">
        <v>24</v>
      </c>
      <c r="I592" s="223"/>
      <c r="J592" s="224">
        <f>ROUND(I592*H592,2)</f>
        <v>0</v>
      </c>
      <c r="K592" s="220" t="s">
        <v>158</v>
      </c>
      <c r="L592" s="44"/>
      <c r="M592" s="225" t="s">
        <v>1</v>
      </c>
      <c r="N592" s="226" t="s">
        <v>41</v>
      </c>
      <c r="O592" s="91"/>
      <c r="P592" s="227">
        <f>O592*H592</f>
        <v>0</v>
      </c>
      <c r="Q592" s="227">
        <v>0.00055</v>
      </c>
      <c r="R592" s="227">
        <f>Q592*H592</f>
        <v>0.0132</v>
      </c>
      <c r="S592" s="227">
        <v>0</v>
      </c>
      <c r="T592" s="228">
        <f>S592*H592</f>
        <v>0</v>
      </c>
      <c r="U592" s="38"/>
      <c r="V592" s="38"/>
      <c r="W592" s="38"/>
      <c r="X592" s="38"/>
      <c r="Y592" s="38"/>
      <c r="Z592" s="38"/>
      <c r="AA592" s="38"/>
      <c r="AB592" s="38"/>
      <c r="AC592" s="38"/>
      <c r="AD592" s="38"/>
      <c r="AE592" s="38"/>
      <c r="AR592" s="229" t="s">
        <v>279</v>
      </c>
      <c r="AT592" s="229" t="s">
        <v>154</v>
      </c>
      <c r="AU592" s="229" t="s">
        <v>86</v>
      </c>
      <c r="AY592" s="17" t="s">
        <v>152</v>
      </c>
      <c r="BE592" s="230">
        <f>IF(N592="základní",J592,0)</f>
        <v>0</v>
      </c>
      <c r="BF592" s="230">
        <f>IF(N592="snížená",J592,0)</f>
        <v>0</v>
      </c>
      <c r="BG592" s="230">
        <f>IF(N592="zákl. přenesená",J592,0)</f>
        <v>0</v>
      </c>
      <c r="BH592" s="230">
        <f>IF(N592="sníž. přenesená",J592,0)</f>
        <v>0</v>
      </c>
      <c r="BI592" s="230">
        <f>IF(N592="nulová",J592,0)</f>
        <v>0</v>
      </c>
      <c r="BJ592" s="17" t="s">
        <v>84</v>
      </c>
      <c r="BK592" s="230">
        <f>ROUND(I592*H592,2)</f>
        <v>0</v>
      </c>
      <c r="BL592" s="17" t="s">
        <v>279</v>
      </c>
      <c r="BM592" s="229" t="s">
        <v>953</v>
      </c>
    </row>
    <row r="593" spans="1:47" s="2" customFormat="1" ht="12">
      <c r="A593" s="38"/>
      <c r="B593" s="39"/>
      <c r="C593" s="40"/>
      <c r="D593" s="231" t="s">
        <v>161</v>
      </c>
      <c r="E593" s="40"/>
      <c r="F593" s="232" t="s">
        <v>954</v>
      </c>
      <c r="G593" s="40"/>
      <c r="H593" s="40"/>
      <c r="I593" s="233"/>
      <c r="J593" s="40"/>
      <c r="K593" s="40"/>
      <c r="L593" s="44"/>
      <c r="M593" s="234"/>
      <c r="N593" s="235"/>
      <c r="O593" s="91"/>
      <c r="P593" s="91"/>
      <c r="Q593" s="91"/>
      <c r="R593" s="91"/>
      <c r="S593" s="91"/>
      <c r="T593" s="92"/>
      <c r="U593" s="38"/>
      <c r="V593" s="38"/>
      <c r="W593" s="38"/>
      <c r="X593" s="38"/>
      <c r="Y593" s="38"/>
      <c r="Z593" s="38"/>
      <c r="AA593" s="38"/>
      <c r="AB593" s="38"/>
      <c r="AC593" s="38"/>
      <c r="AD593" s="38"/>
      <c r="AE593" s="38"/>
      <c r="AT593" s="17" t="s">
        <v>161</v>
      </c>
      <c r="AU593" s="17" t="s">
        <v>86</v>
      </c>
    </row>
    <row r="594" spans="1:51" s="13" customFormat="1" ht="12">
      <c r="A594" s="13"/>
      <c r="B594" s="236"/>
      <c r="C594" s="237"/>
      <c r="D594" s="231" t="s">
        <v>163</v>
      </c>
      <c r="E594" s="238" t="s">
        <v>1</v>
      </c>
      <c r="F594" s="239" t="s">
        <v>955</v>
      </c>
      <c r="G594" s="237"/>
      <c r="H594" s="240">
        <v>24</v>
      </c>
      <c r="I594" s="241"/>
      <c r="J594" s="237"/>
      <c r="K594" s="237"/>
      <c r="L594" s="242"/>
      <c r="M594" s="243"/>
      <c r="N594" s="244"/>
      <c r="O594" s="244"/>
      <c r="P594" s="244"/>
      <c r="Q594" s="244"/>
      <c r="R594" s="244"/>
      <c r="S594" s="244"/>
      <c r="T594" s="245"/>
      <c r="U594" s="13"/>
      <c r="V594" s="13"/>
      <c r="W594" s="13"/>
      <c r="X594" s="13"/>
      <c r="Y594" s="13"/>
      <c r="Z594" s="13"/>
      <c r="AA594" s="13"/>
      <c r="AB594" s="13"/>
      <c r="AC594" s="13"/>
      <c r="AD594" s="13"/>
      <c r="AE594" s="13"/>
      <c r="AT594" s="246" t="s">
        <v>163</v>
      </c>
      <c r="AU594" s="246" t="s">
        <v>86</v>
      </c>
      <c r="AV594" s="13" t="s">
        <v>86</v>
      </c>
      <c r="AW594" s="13" t="s">
        <v>32</v>
      </c>
      <c r="AX594" s="13" t="s">
        <v>84</v>
      </c>
      <c r="AY594" s="246" t="s">
        <v>152</v>
      </c>
    </row>
    <row r="595" spans="1:65" s="2" customFormat="1" ht="21.75" customHeight="1">
      <c r="A595" s="38"/>
      <c r="B595" s="39"/>
      <c r="C595" s="218" t="s">
        <v>956</v>
      </c>
      <c r="D595" s="218" t="s">
        <v>154</v>
      </c>
      <c r="E595" s="219" t="s">
        <v>957</v>
      </c>
      <c r="F595" s="220" t="s">
        <v>958</v>
      </c>
      <c r="G595" s="221" t="s">
        <v>423</v>
      </c>
      <c r="H595" s="222">
        <v>43</v>
      </c>
      <c r="I595" s="223"/>
      <c r="J595" s="224">
        <f>ROUND(I595*H595,2)</f>
        <v>0</v>
      </c>
      <c r="K595" s="220" t="s">
        <v>158</v>
      </c>
      <c r="L595" s="44"/>
      <c r="M595" s="225" t="s">
        <v>1</v>
      </c>
      <c r="N595" s="226" t="s">
        <v>41</v>
      </c>
      <c r="O595" s="91"/>
      <c r="P595" s="227">
        <f>O595*H595</f>
        <v>0</v>
      </c>
      <c r="Q595" s="227">
        <v>0.0005</v>
      </c>
      <c r="R595" s="227">
        <f>Q595*H595</f>
        <v>0.021500000000000002</v>
      </c>
      <c r="S595" s="227">
        <v>0</v>
      </c>
      <c r="T595" s="228">
        <f>S595*H595</f>
        <v>0</v>
      </c>
      <c r="U595" s="38"/>
      <c r="V595" s="38"/>
      <c r="W595" s="38"/>
      <c r="X595" s="38"/>
      <c r="Y595" s="38"/>
      <c r="Z595" s="38"/>
      <c r="AA595" s="38"/>
      <c r="AB595" s="38"/>
      <c r="AC595" s="38"/>
      <c r="AD595" s="38"/>
      <c r="AE595" s="38"/>
      <c r="AR595" s="229" t="s">
        <v>279</v>
      </c>
      <c r="AT595" s="229" t="s">
        <v>154</v>
      </c>
      <c r="AU595" s="229" t="s">
        <v>86</v>
      </c>
      <c r="AY595" s="17" t="s">
        <v>152</v>
      </c>
      <c r="BE595" s="230">
        <f>IF(N595="základní",J595,0)</f>
        <v>0</v>
      </c>
      <c r="BF595" s="230">
        <f>IF(N595="snížená",J595,0)</f>
        <v>0</v>
      </c>
      <c r="BG595" s="230">
        <f>IF(N595="zákl. přenesená",J595,0)</f>
        <v>0</v>
      </c>
      <c r="BH595" s="230">
        <f>IF(N595="sníž. přenesená",J595,0)</f>
        <v>0</v>
      </c>
      <c r="BI595" s="230">
        <f>IF(N595="nulová",J595,0)</f>
        <v>0</v>
      </c>
      <c r="BJ595" s="17" t="s">
        <v>84</v>
      </c>
      <c r="BK595" s="230">
        <f>ROUND(I595*H595,2)</f>
        <v>0</v>
      </c>
      <c r="BL595" s="17" t="s">
        <v>279</v>
      </c>
      <c r="BM595" s="229" t="s">
        <v>959</v>
      </c>
    </row>
    <row r="596" spans="1:47" s="2" customFormat="1" ht="12">
      <c r="A596" s="38"/>
      <c r="B596" s="39"/>
      <c r="C596" s="40"/>
      <c r="D596" s="231" t="s">
        <v>161</v>
      </c>
      <c r="E596" s="40"/>
      <c r="F596" s="232" t="s">
        <v>960</v>
      </c>
      <c r="G596" s="40"/>
      <c r="H596" s="40"/>
      <c r="I596" s="233"/>
      <c r="J596" s="40"/>
      <c r="K596" s="40"/>
      <c r="L596" s="44"/>
      <c r="M596" s="234"/>
      <c r="N596" s="235"/>
      <c r="O596" s="91"/>
      <c r="P596" s="91"/>
      <c r="Q596" s="91"/>
      <c r="R596" s="91"/>
      <c r="S596" s="91"/>
      <c r="T596" s="92"/>
      <c r="U596" s="38"/>
      <c r="V596" s="38"/>
      <c r="W596" s="38"/>
      <c r="X596" s="38"/>
      <c r="Y596" s="38"/>
      <c r="Z596" s="38"/>
      <c r="AA596" s="38"/>
      <c r="AB596" s="38"/>
      <c r="AC596" s="38"/>
      <c r="AD596" s="38"/>
      <c r="AE596" s="38"/>
      <c r="AT596" s="17" t="s">
        <v>161</v>
      </c>
      <c r="AU596" s="17" t="s">
        <v>86</v>
      </c>
    </row>
    <row r="597" spans="1:65" s="2" customFormat="1" ht="24.15" customHeight="1">
      <c r="A597" s="38"/>
      <c r="B597" s="39"/>
      <c r="C597" s="218" t="s">
        <v>961</v>
      </c>
      <c r="D597" s="218" t="s">
        <v>154</v>
      </c>
      <c r="E597" s="219" t="s">
        <v>962</v>
      </c>
      <c r="F597" s="220" t="s">
        <v>963</v>
      </c>
      <c r="G597" s="221" t="s">
        <v>185</v>
      </c>
      <c r="H597" s="222">
        <v>1.542</v>
      </c>
      <c r="I597" s="223"/>
      <c r="J597" s="224">
        <f>ROUND(I597*H597,2)</f>
        <v>0</v>
      </c>
      <c r="K597" s="220" t="s">
        <v>158</v>
      </c>
      <c r="L597" s="44"/>
      <c r="M597" s="225" t="s">
        <v>1</v>
      </c>
      <c r="N597" s="226" t="s">
        <v>41</v>
      </c>
      <c r="O597" s="91"/>
      <c r="P597" s="227">
        <f>O597*H597</f>
        <v>0</v>
      </c>
      <c r="Q597" s="227">
        <v>0</v>
      </c>
      <c r="R597" s="227">
        <f>Q597*H597</f>
        <v>0</v>
      </c>
      <c r="S597" s="227">
        <v>0</v>
      </c>
      <c r="T597" s="228">
        <f>S597*H597</f>
        <v>0</v>
      </c>
      <c r="U597" s="38"/>
      <c r="V597" s="38"/>
      <c r="W597" s="38"/>
      <c r="X597" s="38"/>
      <c r="Y597" s="38"/>
      <c r="Z597" s="38"/>
      <c r="AA597" s="38"/>
      <c r="AB597" s="38"/>
      <c r="AC597" s="38"/>
      <c r="AD597" s="38"/>
      <c r="AE597" s="38"/>
      <c r="AR597" s="229" t="s">
        <v>279</v>
      </c>
      <c r="AT597" s="229" t="s">
        <v>154</v>
      </c>
      <c r="AU597" s="229" t="s">
        <v>86</v>
      </c>
      <c r="AY597" s="17" t="s">
        <v>152</v>
      </c>
      <c r="BE597" s="230">
        <f>IF(N597="základní",J597,0)</f>
        <v>0</v>
      </c>
      <c r="BF597" s="230">
        <f>IF(N597="snížená",J597,0)</f>
        <v>0</v>
      </c>
      <c r="BG597" s="230">
        <f>IF(N597="zákl. přenesená",J597,0)</f>
        <v>0</v>
      </c>
      <c r="BH597" s="230">
        <f>IF(N597="sníž. přenesená",J597,0)</f>
        <v>0</v>
      </c>
      <c r="BI597" s="230">
        <f>IF(N597="nulová",J597,0)</f>
        <v>0</v>
      </c>
      <c r="BJ597" s="17" t="s">
        <v>84</v>
      </c>
      <c r="BK597" s="230">
        <f>ROUND(I597*H597,2)</f>
        <v>0</v>
      </c>
      <c r="BL597" s="17" t="s">
        <v>279</v>
      </c>
      <c r="BM597" s="229" t="s">
        <v>964</v>
      </c>
    </row>
    <row r="598" spans="1:47" s="2" customFormat="1" ht="12">
      <c r="A598" s="38"/>
      <c r="B598" s="39"/>
      <c r="C598" s="40"/>
      <c r="D598" s="231" t="s">
        <v>161</v>
      </c>
      <c r="E598" s="40"/>
      <c r="F598" s="232" t="s">
        <v>965</v>
      </c>
      <c r="G598" s="40"/>
      <c r="H598" s="40"/>
      <c r="I598" s="233"/>
      <c r="J598" s="40"/>
      <c r="K598" s="40"/>
      <c r="L598" s="44"/>
      <c r="M598" s="234"/>
      <c r="N598" s="235"/>
      <c r="O598" s="91"/>
      <c r="P598" s="91"/>
      <c r="Q598" s="91"/>
      <c r="R598" s="91"/>
      <c r="S598" s="91"/>
      <c r="T598" s="92"/>
      <c r="U598" s="38"/>
      <c r="V598" s="38"/>
      <c r="W598" s="38"/>
      <c r="X598" s="38"/>
      <c r="Y598" s="38"/>
      <c r="Z598" s="38"/>
      <c r="AA598" s="38"/>
      <c r="AB598" s="38"/>
      <c r="AC598" s="38"/>
      <c r="AD598" s="38"/>
      <c r="AE598" s="38"/>
      <c r="AT598" s="17" t="s">
        <v>161</v>
      </c>
      <c r="AU598" s="17" t="s">
        <v>86</v>
      </c>
    </row>
    <row r="599" spans="1:63" s="12" customFormat="1" ht="22.8" customHeight="1">
      <c r="A599" s="12"/>
      <c r="B599" s="202"/>
      <c r="C599" s="203"/>
      <c r="D599" s="204" t="s">
        <v>75</v>
      </c>
      <c r="E599" s="216" t="s">
        <v>966</v>
      </c>
      <c r="F599" s="216" t="s">
        <v>967</v>
      </c>
      <c r="G599" s="203"/>
      <c r="H599" s="203"/>
      <c r="I599" s="206"/>
      <c r="J599" s="217">
        <f>BK599</f>
        <v>0</v>
      </c>
      <c r="K599" s="203"/>
      <c r="L599" s="208"/>
      <c r="M599" s="209"/>
      <c r="N599" s="210"/>
      <c r="O599" s="210"/>
      <c r="P599" s="211">
        <f>SUM(P600:P610)</f>
        <v>0</v>
      </c>
      <c r="Q599" s="210"/>
      <c r="R599" s="211">
        <f>SUM(R600:R610)</f>
        <v>0.019794500000000003</v>
      </c>
      <c r="S599" s="210"/>
      <c r="T599" s="212">
        <f>SUM(T600:T610)</f>
        <v>0</v>
      </c>
      <c r="U599" s="12"/>
      <c r="V599" s="12"/>
      <c r="W599" s="12"/>
      <c r="X599" s="12"/>
      <c r="Y599" s="12"/>
      <c r="Z599" s="12"/>
      <c r="AA599" s="12"/>
      <c r="AB599" s="12"/>
      <c r="AC599" s="12"/>
      <c r="AD599" s="12"/>
      <c r="AE599" s="12"/>
      <c r="AR599" s="213" t="s">
        <v>86</v>
      </c>
      <c r="AT599" s="214" t="s">
        <v>75</v>
      </c>
      <c r="AU599" s="214" t="s">
        <v>84</v>
      </c>
      <c r="AY599" s="213" t="s">
        <v>152</v>
      </c>
      <c r="BK599" s="215">
        <f>SUM(BK600:BK610)</f>
        <v>0</v>
      </c>
    </row>
    <row r="600" spans="1:65" s="2" customFormat="1" ht="24.15" customHeight="1">
      <c r="A600" s="38"/>
      <c r="B600" s="39"/>
      <c r="C600" s="218" t="s">
        <v>968</v>
      </c>
      <c r="D600" s="218" t="s">
        <v>154</v>
      </c>
      <c r="E600" s="219" t="s">
        <v>969</v>
      </c>
      <c r="F600" s="220" t="s">
        <v>970</v>
      </c>
      <c r="G600" s="221" t="s">
        <v>167</v>
      </c>
      <c r="H600" s="222">
        <v>51.59</v>
      </c>
      <c r="I600" s="223"/>
      <c r="J600" s="224">
        <f>ROUND(I600*H600,2)</f>
        <v>0</v>
      </c>
      <c r="K600" s="220" t="s">
        <v>158</v>
      </c>
      <c r="L600" s="44"/>
      <c r="M600" s="225" t="s">
        <v>1</v>
      </c>
      <c r="N600" s="226" t="s">
        <v>41</v>
      </c>
      <c r="O600" s="91"/>
      <c r="P600" s="227">
        <f>O600*H600</f>
        <v>0</v>
      </c>
      <c r="Q600" s="227">
        <v>2E-05</v>
      </c>
      <c r="R600" s="227">
        <f>Q600*H600</f>
        <v>0.0010318000000000003</v>
      </c>
      <c r="S600" s="227">
        <v>0</v>
      </c>
      <c r="T600" s="228">
        <f>S600*H600</f>
        <v>0</v>
      </c>
      <c r="U600" s="38"/>
      <c r="V600" s="38"/>
      <c r="W600" s="38"/>
      <c r="X600" s="38"/>
      <c r="Y600" s="38"/>
      <c r="Z600" s="38"/>
      <c r="AA600" s="38"/>
      <c r="AB600" s="38"/>
      <c r="AC600" s="38"/>
      <c r="AD600" s="38"/>
      <c r="AE600" s="38"/>
      <c r="AR600" s="229" t="s">
        <v>279</v>
      </c>
      <c r="AT600" s="229" t="s">
        <v>154</v>
      </c>
      <c r="AU600" s="229" t="s">
        <v>86</v>
      </c>
      <c r="AY600" s="17" t="s">
        <v>152</v>
      </c>
      <c r="BE600" s="230">
        <f>IF(N600="základní",J600,0)</f>
        <v>0</v>
      </c>
      <c r="BF600" s="230">
        <f>IF(N600="snížená",J600,0)</f>
        <v>0</v>
      </c>
      <c r="BG600" s="230">
        <f>IF(N600="zákl. přenesená",J600,0)</f>
        <v>0</v>
      </c>
      <c r="BH600" s="230">
        <f>IF(N600="sníž. přenesená",J600,0)</f>
        <v>0</v>
      </c>
      <c r="BI600" s="230">
        <f>IF(N600="nulová",J600,0)</f>
        <v>0</v>
      </c>
      <c r="BJ600" s="17" t="s">
        <v>84</v>
      </c>
      <c r="BK600" s="230">
        <f>ROUND(I600*H600,2)</f>
        <v>0</v>
      </c>
      <c r="BL600" s="17" t="s">
        <v>279</v>
      </c>
      <c r="BM600" s="229" t="s">
        <v>971</v>
      </c>
    </row>
    <row r="601" spans="1:47" s="2" customFormat="1" ht="12">
      <c r="A601" s="38"/>
      <c r="B601" s="39"/>
      <c r="C601" s="40"/>
      <c r="D601" s="231" t="s">
        <v>161</v>
      </c>
      <c r="E601" s="40"/>
      <c r="F601" s="232" t="s">
        <v>972</v>
      </c>
      <c r="G601" s="40"/>
      <c r="H601" s="40"/>
      <c r="I601" s="233"/>
      <c r="J601" s="40"/>
      <c r="K601" s="40"/>
      <c r="L601" s="44"/>
      <c r="M601" s="234"/>
      <c r="N601" s="235"/>
      <c r="O601" s="91"/>
      <c r="P601" s="91"/>
      <c r="Q601" s="91"/>
      <c r="R601" s="91"/>
      <c r="S601" s="91"/>
      <c r="T601" s="92"/>
      <c r="U601" s="38"/>
      <c r="V601" s="38"/>
      <c r="W601" s="38"/>
      <c r="X601" s="38"/>
      <c r="Y601" s="38"/>
      <c r="Z601" s="38"/>
      <c r="AA601" s="38"/>
      <c r="AB601" s="38"/>
      <c r="AC601" s="38"/>
      <c r="AD601" s="38"/>
      <c r="AE601" s="38"/>
      <c r="AT601" s="17" t="s">
        <v>161</v>
      </c>
      <c r="AU601" s="17" t="s">
        <v>86</v>
      </c>
    </row>
    <row r="602" spans="1:47" s="2" customFormat="1" ht="12">
      <c r="A602" s="38"/>
      <c r="B602" s="39"/>
      <c r="C602" s="40"/>
      <c r="D602" s="231" t="s">
        <v>248</v>
      </c>
      <c r="E602" s="40"/>
      <c r="F602" s="258" t="s">
        <v>973</v>
      </c>
      <c r="G602" s="40"/>
      <c r="H602" s="40"/>
      <c r="I602" s="233"/>
      <c r="J602" s="40"/>
      <c r="K602" s="40"/>
      <c r="L602" s="44"/>
      <c r="M602" s="234"/>
      <c r="N602" s="235"/>
      <c r="O602" s="91"/>
      <c r="P602" s="91"/>
      <c r="Q602" s="91"/>
      <c r="R602" s="91"/>
      <c r="S602" s="91"/>
      <c r="T602" s="92"/>
      <c r="U602" s="38"/>
      <c r="V602" s="38"/>
      <c r="W602" s="38"/>
      <c r="X602" s="38"/>
      <c r="Y602" s="38"/>
      <c r="Z602" s="38"/>
      <c r="AA602" s="38"/>
      <c r="AB602" s="38"/>
      <c r="AC602" s="38"/>
      <c r="AD602" s="38"/>
      <c r="AE602" s="38"/>
      <c r="AT602" s="17" t="s">
        <v>248</v>
      </c>
      <c r="AU602" s="17" t="s">
        <v>86</v>
      </c>
    </row>
    <row r="603" spans="1:51" s="13" customFormat="1" ht="12">
      <c r="A603" s="13"/>
      <c r="B603" s="236"/>
      <c r="C603" s="237"/>
      <c r="D603" s="231" t="s">
        <v>163</v>
      </c>
      <c r="E603" s="238" t="s">
        <v>1</v>
      </c>
      <c r="F603" s="239" t="s">
        <v>974</v>
      </c>
      <c r="G603" s="237"/>
      <c r="H603" s="240">
        <v>51.59</v>
      </c>
      <c r="I603" s="241"/>
      <c r="J603" s="237"/>
      <c r="K603" s="237"/>
      <c r="L603" s="242"/>
      <c r="M603" s="243"/>
      <c r="N603" s="244"/>
      <c r="O603" s="244"/>
      <c r="P603" s="244"/>
      <c r="Q603" s="244"/>
      <c r="R603" s="244"/>
      <c r="S603" s="244"/>
      <c r="T603" s="245"/>
      <c r="U603" s="13"/>
      <c r="V603" s="13"/>
      <c r="W603" s="13"/>
      <c r="X603" s="13"/>
      <c r="Y603" s="13"/>
      <c r="Z603" s="13"/>
      <c r="AA603" s="13"/>
      <c r="AB603" s="13"/>
      <c r="AC603" s="13"/>
      <c r="AD603" s="13"/>
      <c r="AE603" s="13"/>
      <c r="AT603" s="246" t="s">
        <v>163</v>
      </c>
      <c r="AU603" s="246" t="s">
        <v>86</v>
      </c>
      <c r="AV603" s="13" t="s">
        <v>86</v>
      </c>
      <c r="AW603" s="13" t="s">
        <v>32</v>
      </c>
      <c r="AX603" s="13" t="s">
        <v>84</v>
      </c>
      <c r="AY603" s="246" t="s">
        <v>152</v>
      </c>
    </row>
    <row r="604" spans="1:65" s="2" customFormat="1" ht="24.15" customHeight="1">
      <c r="A604" s="38"/>
      <c r="B604" s="39"/>
      <c r="C604" s="218" t="s">
        <v>975</v>
      </c>
      <c r="D604" s="218" t="s">
        <v>154</v>
      </c>
      <c r="E604" s="219" t="s">
        <v>976</v>
      </c>
      <c r="F604" s="220" t="s">
        <v>977</v>
      </c>
      <c r="G604" s="221" t="s">
        <v>167</v>
      </c>
      <c r="H604" s="222">
        <v>51.59</v>
      </c>
      <c r="I604" s="223"/>
      <c r="J604" s="224">
        <f>ROUND(I604*H604,2)</f>
        <v>0</v>
      </c>
      <c r="K604" s="220" t="s">
        <v>158</v>
      </c>
      <c r="L604" s="44"/>
      <c r="M604" s="225" t="s">
        <v>1</v>
      </c>
      <c r="N604" s="226" t="s">
        <v>41</v>
      </c>
      <c r="O604" s="91"/>
      <c r="P604" s="227">
        <f>O604*H604</f>
        <v>0</v>
      </c>
      <c r="Q604" s="227">
        <v>0.00029</v>
      </c>
      <c r="R604" s="227">
        <f>Q604*H604</f>
        <v>0.014961100000000001</v>
      </c>
      <c r="S604" s="227">
        <v>0</v>
      </c>
      <c r="T604" s="228">
        <f>S604*H604</f>
        <v>0</v>
      </c>
      <c r="U604" s="38"/>
      <c r="V604" s="38"/>
      <c r="W604" s="38"/>
      <c r="X604" s="38"/>
      <c r="Y604" s="38"/>
      <c r="Z604" s="38"/>
      <c r="AA604" s="38"/>
      <c r="AB604" s="38"/>
      <c r="AC604" s="38"/>
      <c r="AD604" s="38"/>
      <c r="AE604" s="38"/>
      <c r="AR604" s="229" t="s">
        <v>279</v>
      </c>
      <c r="AT604" s="229" t="s">
        <v>154</v>
      </c>
      <c r="AU604" s="229" t="s">
        <v>86</v>
      </c>
      <c r="AY604" s="17" t="s">
        <v>152</v>
      </c>
      <c r="BE604" s="230">
        <f>IF(N604="základní",J604,0)</f>
        <v>0</v>
      </c>
      <c r="BF604" s="230">
        <f>IF(N604="snížená",J604,0)</f>
        <v>0</v>
      </c>
      <c r="BG604" s="230">
        <f>IF(N604="zákl. přenesená",J604,0)</f>
        <v>0</v>
      </c>
      <c r="BH604" s="230">
        <f>IF(N604="sníž. přenesená",J604,0)</f>
        <v>0</v>
      </c>
      <c r="BI604" s="230">
        <f>IF(N604="nulová",J604,0)</f>
        <v>0</v>
      </c>
      <c r="BJ604" s="17" t="s">
        <v>84</v>
      </c>
      <c r="BK604" s="230">
        <f>ROUND(I604*H604,2)</f>
        <v>0</v>
      </c>
      <c r="BL604" s="17" t="s">
        <v>279</v>
      </c>
      <c r="BM604" s="229" t="s">
        <v>978</v>
      </c>
    </row>
    <row r="605" spans="1:47" s="2" customFormat="1" ht="12">
      <c r="A605" s="38"/>
      <c r="B605" s="39"/>
      <c r="C605" s="40"/>
      <c r="D605" s="231" t="s">
        <v>161</v>
      </c>
      <c r="E605" s="40"/>
      <c r="F605" s="232" t="s">
        <v>979</v>
      </c>
      <c r="G605" s="40"/>
      <c r="H605" s="40"/>
      <c r="I605" s="233"/>
      <c r="J605" s="40"/>
      <c r="K605" s="40"/>
      <c r="L605" s="44"/>
      <c r="M605" s="234"/>
      <c r="N605" s="235"/>
      <c r="O605" s="91"/>
      <c r="P605" s="91"/>
      <c r="Q605" s="91"/>
      <c r="R605" s="91"/>
      <c r="S605" s="91"/>
      <c r="T605" s="92"/>
      <c r="U605" s="38"/>
      <c r="V605" s="38"/>
      <c r="W605" s="38"/>
      <c r="X605" s="38"/>
      <c r="Y605" s="38"/>
      <c r="Z605" s="38"/>
      <c r="AA605" s="38"/>
      <c r="AB605" s="38"/>
      <c r="AC605" s="38"/>
      <c r="AD605" s="38"/>
      <c r="AE605" s="38"/>
      <c r="AT605" s="17" t="s">
        <v>161</v>
      </c>
      <c r="AU605" s="17" t="s">
        <v>86</v>
      </c>
    </row>
    <row r="606" spans="1:65" s="2" customFormat="1" ht="24.15" customHeight="1">
      <c r="A606" s="38"/>
      <c r="B606" s="39"/>
      <c r="C606" s="218" t="s">
        <v>980</v>
      </c>
      <c r="D606" s="218" t="s">
        <v>154</v>
      </c>
      <c r="E606" s="219" t="s">
        <v>981</v>
      </c>
      <c r="F606" s="220" t="s">
        <v>982</v>
      </c>
      <c r="G606" s="221" t="s">
        <v>167</v>
      </c>
      <c r="H606" s="222">
        <v>15.84</v>
      </c>
      <c r="I606" s="223"/>
      <c r="J606" s="224">
        <f>ROUND(I606*H606,2)</f>
        <v>0</v>
      </c>
      <c r="K606" s="220" t="s">
        <v>158</v>
      </c>
      <c r="L606" s="44"/>
      <c r="M606" s="225" t="s">
        <v>1</v>
      </c>
      <c r="N606" s="226" t="s">
        <v>41</v>
      </c>
      <c r="O606" s="91"/>
      <c r="P606" s="227">
        <f>O606*H606</f>
        <v>0</v>
      </c>
      <c r="Q606" s="227">
        <v>0.00012</v>
      </c>
      <c r="R606" s="227">
        <f>Q606*H606</f>
        <v>0.0019008</v>
      </c>
      <c r="S606" s="227">
        <v>0</v>
      </c>
      <c r="T606" s="228">
        <f>S606*H606</f>
        <v>0</v>
      </c>
      <c r="U606" s="38"/>
      <c r="V606" s="38"/>
      <c r="W606" s="38"/>
      <c r="X606" s="38"/>
      <c r="Y606" s="38"/>
      <c r="Z606" s="38"/>
      <c r="AA606" s="38"/>
      <c r="AB606" s="38"/>
      <c r="AC606" s="38"/>
      <c r="AD606" s="38"/>
      <c r="AE606" s="38"/>
      <c r="AR606" s="229" t="s">
        <v>279</v>
      </c>
      <c r="AT606" s="229" t="s">
        <v>154</v>
      </c>
      <c r="AU606" s="229" t="s">
        <v>86</v>
      </c>
      <c r="AY606" s="17" t="s">
        <v>152</v>
      </c>
      <c r="BE606" s="230">
        <f>IF(N606="základní",J606,0)</f>
        <v>0</v>
      </c>
      <c r="BF606" s="230">
        <f>IF(N606="snížená",J606,0)</f>
        <v>0</v>
      </c>
      <c r="BG606" s="230">
        <f>IF(N606="zákl. přenesená",J606,0)</f>
        <v>0</v>
      </c>
      <c r="BH606" s="230">
        <f>IF(N606="sníž. přenesená",J606,0)</f>
        <v>0</v>
      </c>
      <c r="BI606" s="230">
        <f>IF(N606="nulová",J606,0)</f>
        <v>0</v>
      </c>
      <c r="BJ606" s="17" t="s">
        <v>84</v>
      </c>
      <c r="BK606" s="230">
        <f>ROUND(I606*H606,2)</f>
        <v>0</v>
      </c>
      <c r="BL606" s="17" t="s">
        <v>279</v>
      </c>
      <c r="BM606" s="229" t="s">
        <v>983</v>
      </c>
    </row>
    <row r="607" spans="1:47" s="2" customFormat="1" ht="12">
      <c r="A607" s="38"/>
      <c r="B607" s="39"/>
      <c r="C607" s="40"/>
      <c r="D607" s="231" t="s">
        <v>161</v>
      </c>
      <c r="E607" s="40"/>
      <c r="F607" s="232" t="s">
        <v>984</v>
      </c>
      <c r="G607" s="40"/>
      <c r="H607" s="40"/>
      <c r="I607" s="233"/>
      <c r="J607" s="40"/>
      <c r="K607" s="40"/>
      <c r="L607" s="44"/>
      <c r="M607" s="234"/>
      <c r="N607" s="235"/>
      <c r="O607" s="91"/>
      <c r="P607" s="91"/>
      <c r="Q607" s="91"/>
      <c r="R607" s="91"/>
      <c r="S607" s="91"/>
      <c r="T607" s="92"/>
      <c r="U607" s="38"/>
      <c r="V607" s="38"/>
      <c r="W607" s="38"/>
      <c r="X607" s="38"/>
      <c r="Y607" s="38"/>
      <c r="Z607" s="38"/>
      <c r="AA607" s="38"/>
      <c r="AB607" s="38"/>
      <c r="AC607" s="38"/>
      <c r="AD607" s="38"/>
      <c r="AE607" s="38"/>
      <c r="AT607" s="17" t="s">
        <v>161</v>
      </c>
      <c r="AU607" s="17" t="s">
        <v>86</v>
      </c>
    </row>
    <row r="608" spans="1:51" s="13" customFormat="1" ht="12">
      <c r="A608" s="13"/>
      <c r="B608" s="236"/>
      <c r="C608" s="237"/>
      <c r="D608" s="231" t="s">
        <v>163</v>
      </c>
      <c r="E608" s="238" t="s">
        <v>1</v>
      </c>
      <c r="F608" s="239" t="s">
        <v>985</v>
      </c>
      <c r="G608" s="237"/>
      <c r="H608" s="240">
        <v>15.84</v>
      </c>
      <c r="I608" s="241"/>
      <c r="J608" s="237"/>
      <c r="K608" s="237"/>
      <c r="L608" s="242"/>
      <c r="M608" s="243"/>
      <c r="N608" s="244"/>
      <c r="O608" s="244"/>
      <c r="P608" s="244"/>
      <c r="Q608" s="244"/>
      <c r="R608" s="244"/>
      <c r="S608" s="244"/>
      <c r="T608" s="245"/>
      <c r="U608" s="13"/>
      <c r="V608" s="13"/>
      <c r="W608" s="13"/>
      <c r="X608" s="13"/>
      <c r="Y608" s="13"/>
      <c r="Z608" s="13"/>
      <c r="AA608" s="13"/>
      <c r="AB608" s="13"/>
      <c r="AC608" s="13"/>
      <c r="AD608" s="13"/>
      <c r="AE608" s="13"/>
      <c r="AT608" s="246" t="s">
        <v>163</v>
      </c>
      <c r="AU608" s="246" t="s">
        <v>86</v>
      </c>
      <c r="AV608" s="13" t="s">
        <v>86</v>
      </c>
      <c r="AW608" s="13" t="s">
        <v>32</v>
      </c>
      <c r="AX608" s="13" t="s">
        <v>84</v>
      </c>
      <c r="AY608" s="246" t="s">
        <v>152</v>
      </c>
    </row>
    <row r="609" spans="1:65" s="2" customFormat="1" ht="24.15" customHeight="1">
      <c r="A609" s="38"/>
      <c r="B609" s="39"/>
      <c r="C609" s="218" t="s">
        <v>986</v>
      </c>
      <c r="D609" s="218" t="s">
        <v>154</v>
      </c>
      <c r="E609" s="219" t="s">
        <v>987</v>
      </c>
      <c r="F609" s="220" t="s">
        <v>988</v>
      </c>
      <c r="G609" s="221" t="s">
        <v>167</v>
      </c>
      <c r="H609" s="222">
        <v>15.84</v>
      </c>
      <c r="I609" s="223"/>
      <c r="J609" s="224">
        <f>ROUND(I609*H609,2)</f>
        <v>0</v>
      </c>
      <c r="K609" s="220" t="s">
        <v>158</v>
      </c>
      <c r="L609" s="44"/>
      <c r="M609" s="225" t="s">
        <v>1</v>
      </c>
      <c r="N609" s="226" t="s">
        <v>41</v>
      </c>
      <c r="O609" s="91"/>
      <c r="P609" s="227">
        <f>O609*H609</f>
        <v>0</v>
      </c>
      <c r="Q609" s="227">
        <v>0.00012</v>
      </c>
      <c r="R609" s="227">
        <f>Q609*H609</f>
        <v>0.0019008</v>
      </c>
      <c r="S609" s="227">
        <v>0</v>
      </c>
      <c r="T609" s="228">
        <f>S609*H609</f>
        <v>0</v>
      </c>
      <c r="U609" s="38"/>
      <c r="V609" s="38"/>
      <c r="W609" s="38"/>
      <c r="X609" s="38"/>
      <c r="Y609" s="38"/>
      <c r="Z609" s="38"/>
      <c r="AA609" s="38"/>
      <c r="AB609" s="38"/>
      <c r="AC609" s="38"/>
      <c r="AD609" s="38"/>
      <c r="AE609" s="38"/>
      <c r="AR609" s="229" t="s">
        <v>279</v>
      </c>
      <c r="AT609" s="229" t="s">
        <v>154</v>
      </c>
      <c r="AU609" s="229" t="s">
        <v>86</v>
      </c>
      <c r="AY609" s="17" t="s">
        <v>152</v>
      </c>
      <c r="BE609" s="230">
        <f>IF(N609="základní",J609,0)</f>
        <v>0</v>
      </c>
      <c r="BF609" s="230">
        <f>IF(N609="snížená",J609,0)</f>
        <v>0</v>
      </c>
      <c r="BG609" s="230">
        <f>IF(N609="zákl. přenesená",J609,0)</f>
        <v>0</v>
      </c>
      <c r="BH609" s="230">
        <f>IF(N609="sníž. přenesená",J609,0)</f>
        <v>0</v>
      </c>
      <c r="BI609" s="230">
        <f>IF(N609="nulová",J609,0)</f>
        <v>0</v>
      </c>
      <c r="BJ609" s="17" t="s">
        <v>84</v>
      </c>
      <c r="BK609" s="230">
        <f>ROUND(I609*H609,2)</f>
        <v>0</v>
      </c>
      <c r="BL609" s="17" t="s">
        <v>279</v>
      </c>
      <c r="BM609" s="229" t="s">
        <v>989</v>
      </c>
    </row>
    <row r="610" spans="1:47" s="2" customFormat="1" ht="12">
      <c r="A610" s="38"/>
      <c r="B610" s="39"/>
      <c r="C610" s="40"/>
      <c r="D610" s="231" t="s">
        <v>161</v>
      </c>
      <c r="E610" s="40"/>
      <c r="F610" s="232" t="s">
        <v>990</v>
      </c>
      <c r="G610" s="40"/>
      <c r="H610" s="40"/>
      <c r="I610" s="233"/>
      <c r="J610" s="40"/>
      <c r="K610" s="40"/>
      <c r="L610" s="44"/>
      <c r="M610" s="234"/>
      <c r="N610" s="235"/>
      <c r="O610" s="91"/>
      <c r="P610" s="91"/>
      <c r="Q610" s="91"/>
      <c r="R610" s="91"/>
      <c r="S610" s="91"/>
      <c r="T610" s="92"/>
      <c r="U610" s="38"/>
      <c r="V610" s="38"/>
      <c r="W610" s="38"/>
      <c r="X610" s="38"/>
      <c r="Y610" s="38"/>
      <c r="Z610" s="38"/>
      <c r="AA610" s="38"/>
      <c r="AB610" s="38"/>
      <c r="AC610" s="38"/>
      <c r="AD610" s="38"/>
      <c r="AE610" s="38"/>
      <c r="AT610" s="17" t="s">
        <v>161</v>
      </c>
      <c r="AU610" s="17" t="s">
        <v>86</v>
      </c>
    </row>
    <row r="611" spans="1:63" s="12" customFormat="1" ht="22.8" customHeight="1">
      <c r="A611" s="12"/>
      <c r="B611" s="202"/>
      <c r="C611" s="203"/>
      <c r="D611" s="204" t="s">
        <v>75</v>
      </c>
      <c r="E611" s="216" t="s">
        <v>991</v>
      </c>
      <c r="F611" s="216" t="s">
        <v>992</v>
      </c>
      <c r="G611" s="203"/>
      <c r="H611" s="203"/>
      <c r="I611" s="206"/>
      <c r="J611" s="217">
        <f>BK611</f>
        <v>0</v>
      </c>
      <c r="K611" s="203"/>
      <c r="L611" s="208"/>
      <c r="M611" s="209"/>
      <c r="N611" s="210"/>
      <c r="O611" s="210"/>
      <c r="P611" s="211">
        <f>SUM(P612:P649)</f>
        <v>0</v>
      </c>
      <c r="Q611" s="210"/>
      <c r="R611" s="211">
        <f>SUM(R612:R649)</f>
        <v>1.0701954500000002</v>
      </c>
      <c r="S611" s="210"/>
      <c r="T611" s="212">
        <f>SUM(T612:T649)</f>
        <v>0.23744295</v>
      </c>
      <c r="U611" s="12"/>
      <c r="V611" s="12"/>
      <c r="W611" s="12"/>
      <c r="X611" s="12"/>
      <c r="Y611" s="12"/>
      <c r="Z611" s="12"/>
      <c r="AA611" s="12"/>
      <c r="AB611" s="12"/>
      <c r="AC611" s="12"/>
      <c r="AD611" s="12"/>
      <c r="AE611" s="12"/>
      <c r="AR611" s="213" t="s">
        <v>86</v>
      </c>
      <c r="AT611" s="214" t="s">
        <v>75</v>
      </c>
      <c r="AU611" s="214" t="s">
        <v>84</v>
      </c>
      <c r="AY611" s="213" t="s">
        <v>152</v>
      </c>
      <c r="BK611" s="215">
        <f>SUM(BK612:BK649)</f>
        <v>0</v>
      </c>
    </row>
    <row r="612" spans="1:65" s="2" customFormat="1" ht="16.5" customHeight="1">
      <c r="A612" s="38"/>
      <c r="B612" s="39"/>
      <c r="C612" s="218" t="s">
        <v>993</v>
      </c>
      <c r="D612" s="218" t="s">
        <v>154</v>
      </c>
      <c r="E612" s="219" t="s">
        <v>994</v>
      </c>
      <c r="F612" s="220" t="s">
        <v>995</v>
      </c>
      <c r="G612" s="221" t="s">
        <v>167</v>
      </c>
      <c r="H612" s="222">
        <v>765.945</v>
      </c>
      <c r="I612" s="223"/>
      <c r="J612" s="224">
        <f>ROUND(I612*H612,2)</f>
        <v>0</v>
      </c>
      <c r="K612" s="220" t="s">
        <v>158</v>
      </c>
      <c r="L612" s="44"/>
      <c r="M612" s="225" t="s">
        <v>1</v>
      </c>
      <c r="N612" s="226" t="s">
        <v>41</v>
      </c>
      <c r="O612" s="91"/>
      <c r="P612" s="227">
        <f>O612*H612</f>
        <v>0</v>
      </c>
      <c r="Q612" s="227">
        <v>0.001</v>
      </c>
      <c r="R612" s="227">
        <f>Q612*H612</f>
        <v>0.7659450000000001</v>
      </c>
      <c r="S612" s="227">
        <v>0.00031</v>
      </c>
      <c r="T612" s="228">
        <f>S612*H612</f>
        <v>0.23744295</v>
      </c>
      <c r="U612" s="38"/>
      <c r="V612" s="38"/>
      <c r="W612" s="38"/>
      <c r="X612" s="38"/>
      <c r="Y612" s="38"/>
      <c r="Z612" s="38"/>
      <c r="AA612" s="38"/>
      <c r="AB612" s="38"/>
      <c r="AC612" s="38"/>
      <c r="AD612" s="38"/>
      <c r="AE612" s="38"/>
      <c r="AR612" s="229" t="s">
        <v>279</v>
      </c>
      <c r="AT612" s="229" t="s">
        <v>154</v>
      </c>
      <c r="AU612" s="229" t="s">
        <v>86</v>
      </c>
      <c r="AY612" s="17" t="s">
        <v>152</v>
      </c>
      <c r="BE612" s="230">
        <f>IF(N612="základní",J612,0)</f>
        <v>0</v>
      </c>
      <c r="BF612" s="230">
        <f>IF(N612="snížená",J612,0)</f>
        <v>0</v>
      </c>
      <c r="BG612" s="230">
        <f>IF(N612="zákl. přenesená",J612,0)</f>
        <v>0</v>
      </c>
      <c r="BH612" s="230">
        <f>IF(N612="sníž. přenesená",J612,0)</f>
        <v>0</v>
      </c>
      <c r="BI612" s="230">
        <f>IF(N612="nulová",J612,0)</f>
        <v>0</v>
      </c>
      <c r="BJ612" s="17" t="s">
        <v>84</v>
      </c>
      <c r="BK612" s="230">
        <f>ROUND(I612*H612,2)</f>
        <v>0</v>
      </c>
      <c r="BL612" s="17" t="s">
        <v>279</v>
      </c>
      <c r="BM612" s="229" t="s">
        <v>996</v>
      </c>
    </row>
    <row r="613" spans="1:47" s="2" customFormat="1" ht="12">
      <c r="A613" s="38"/>
      <c r="B613" s="39"/>
      <c r="C613" s="40"/>
      <c r="D613" s="231" t="s">
        <v>161</v>
      </c>
      <c r="E613" s="40"/>
      <c r="F613" s="232" t="s">
        <v>997</v>
      </c>
      <c r="G613" s="40"/>
      <c r="H613" s="40"/>
      <c r="I613" s="233"/>
      <c r="J613" s="40"/>
      <c r="K613" s="40"/>
      <c r="L613" s="44"/>
      <c r="M613" s="234"/>
      <c r="N613" s="235"/>
      <c r="O613" s="91"/>
      <c r="P613" s="91"/>
      <c r="Q613" s="91"/>
      <c r="R613" s="91"/>
      <c r="S613" s="91"/>
      <c r="T613" s="92"/>
      <c r="U613" s="38"/>
      <c r="V613" s="38"/>
      <c r="W613" s="38"/>
      <c r="X613" s="38"/>
      <c r="Y613" s="38"/>
      <c r="Z613" s="38"/>
      <c r="AA613" s="38"/>
      <c r="AB613" s="38"/>
      <c r="AC613" s="38"/>
      <c r="AD613" s="38"/>
      <c r="AE613" s="38"/>
      <c r="AT613" s="17" t="s">
        <v>161</v>
      </c>
      <c r="AU613" s="17" t="s">
        <v>86</v>
      </c>
    </row>
    <row r="614" spans="1:51" s="13" customFormat="1" ht="12">
      <c r="A614" s="13"/>
      <c r="B614" s="236"/>
      <c r="C614" s="237"/>
      <c r="D614" s="231" t="s">
        <v>163</v>
      </c>
      <c r="E614" s="238" t="s">
        <v>1</v>
      </c>
      <c r="F614" s="239" t="s">
        <v>998</v>
      </c>
      <c r="G614" s="237"/>
      <c r="H614" s="240">
        <v>49.14</v>
      </c>
      <c r="I614" s="241"/>
      <c r="J614" s="237"/>
      <c r="K614" s="237"/>
      <c r="L614" s="242"/>
      <c r="M614" s="243"/>
      <c r="N614" s="244"/>
      <c r="O614" s="244"/>
      <c r="P614" s="244"/>
      <c r="Q614" s="244"/>
      <c r="R614" s="244"/>
      <c r="S614" s="244"/>
      <c r="T614" s="245"/>
      <c r="U614" s="13"/>
      <c r="V614" s="13"/>
      <c r="W614" s="13"/>
      <c r="X614" s="13"/>
      <c r="Y614" s="13"/>
      <c r="Z614" s="13"/>
      <c r="AA614" s="13"/>
      <c r="AB614" s="13"/>
      <c r="AC614" s="13"/>
      <c r="AD614" s="13"/>
      <c r="AE614" s="13"/>
      <c r="AT614" s="246" t="s">
        <v>163</v>
      </c>
      <c r="AU614" s="246" t="s">
        <v>86</v>
      </c>
      <c r="AV614" s="13" t="s">
        <v>86</v>
      </c>
      <c r="AW614" s="13" t="s">
        <v>32</v>
      </c>
      <c r="AX614" s="13" t="s">
        <v>76</v>
      </c>
      <c r="AY614" s="246" t="s">
        <v>152</v>
      </c>
    </row>
    <row r="615" spans="1:51" s="13" customFormat="1" ht="12">
      <c r="A615" s="13"/>
      <c r="B615" s="236"/>
      <c r="C615" s="237"/>
      <c r="D615" s="231" t="s">
        <v>163</v>
      </c>
      <c r="E615" s="238" t="s">
        <v>1</v>
      </c>
      <c r="F615" s="239" t="s">
        <v>260</v>
      </c>
      <c r="G615" s="237"/>
      <c r="H615" s="240">
        <v>67.84</v>
      </c>
      <c r="I615" s="241"/>
      <c r="J615" s="237"/>
      <c r="K615" s="237"/>
      <c r="L615" s="242"/>
      <c r="M615" s="243"/>
      <c r="N615" s="244"/>
      <c r="O615" s="244"/>
      <c r="P615" s="244"/>
      <c r="Q615" s="244"/>
      <c r="R615" s="244"/>
      <c r="S615" s="244"/>
      <c r="T615" s="245"/>
      <c r="U615" s="13"/>
      <c r="V615" s="13"/>
      <c r="W615" s="13"/>
      <c r="X615" s="13"/>
      <c r="Y615" s="13"/>
      <c r="Z615" s="13"/>
      <c r="AA615" s="13"/>
      <c r="AB615" s="13"/>
      <c r="AC615" s="13"/>
      <c r="AD615" s="13"/>
      <c r="AE615" s="13"/>
      <c r="AT615" s="246" t="s">
        <v>163</v>
      </c>
      <c r="AU615" s="246" t="s">
        <v>86</v>
      </c>
      <c r="AV615" s="13" t="s">
        <v>86</v>
      </c>
      <c r="AW615" s="13" t="s">
        <v>32</v>
      </c>
      <c r="AX615" s="13" t="s">
        <v>76</v>
      </c>
      <c r="AY615" s="246" t="s">
        <v>152</v>
      </c>
    </row>
    <row r="616" spans="1:51" s="13" customFormat="1" ht="12">
      <c r="A616" s="13"/>
      <c r="B616" s="236"/>
      <c r="C616" s="237"/>
      <c r="D616" s="231" t="s">
        <v>163</v>
      </c>
      <c r="E616" s="238" t="s">
        <v>1</v>
      </c>
      <c r="F616" s="239" t="s">
        <v>261</v>
      </c>
      <c r="G616" s="237"/>
      <c r="H616" s="240">
        <v>22.845</v>
      </c>
      <c r="I616" s="241"/>
      <c r="J616" s="237"/>
      <c r="K616" s="237"/>
      <c r="L616" s="242"/>
      <c r="M616" s="243"/>
      <c r="N616" s="244"/>
      <c r="O616" s="244"/>
      <c r="P616" s="244"/>
      <c r="Q616" s="244"/>
      <c r="R616" s="244"/>
      <c r="S616" s="244"/>
      <c r="T616" s="245"/>
      <c r="U616" s="13"/>
      <c r="V616" s="13"/>
      <c r="W616" s="13"/>
      <c r="X616" s="13"/>
      <c r="Y616" s="13"/>
      <c r="Z616" s="13"/>
      <c r="AA616" s="13"/>
      <c r="AB616" s="13"/>
      <c r="AC616" s="13"/>
      <c r="AD616" s="13"/>
      <c r="AE616" s="13"/>
      <c r="AT616" s="246" t="s">
        <v>163</v>
      </c>
      <c r="AU616" s="246" t="s">
        <v>86</v>
      </c>
      <c r="AV616" s="13" t="s">
        <v>86</v>
      </c>
      <c r="AW616" s="13" t="s">
        <v>32</v>
      </c>
      <c r="AX616" s="13" t="s">
        <v>76</v>
      </c>
      <c r="AY616" s="246" t="s">
        <v>152</v>
      </c>
    </row>
    <row r="617" spans="1:51" s="13" customFormat="1" ht="12">
      <c r="A617" s="13"/>
      <c r="B617" s="236"/>
      <c r="C617" s="237"/>
      <c r="D617" s="231" t="s">
        <v>163</v>
      </c>
      <c r="E617" s="238" t="s">
        <v>1</v>
      </c>
      <c r="F617" s="239" t="s">
        <v>262</v>
      </c>
      <c r="G617" s="237"/>
      <c r="H617" s="240">
        <v>18.1</v>
      </c>
      <c r="I617" s="241"/>
      <c r="J617" s="237"/>
      <c r="K617" s="237"/>
      <c r="L617" s="242"/>
      <c r="M617" s="243"/>
      <c r="N617" s="244"/>
      <c r="O617" s="244"/>
      <c r="P617" s="244"/>
      <c r="Q617" s="244"/>
      <c r="R617" s="244"/>
      <c r="S617" s="244"/>
      <c r="T617" s="245"/>
      <c r="U617" s="13"/>
      <c r="V617" s="13"/>
      <c r="W617" s="13"/>
      <c r="X617" s="13"/>
      <c r="Y617" s="13"/>
      <c r="Z617" s="13"/>
      <c r="AA617" s="13"/>
      <c r="AB617" s="13"/>
      <c r="AC617" s="13"/>
      <c r="AD617" s="13"/>
      <c r="AE617" s="13"/>
      <c r="AT617" s="246" t="s">
        <v>163</v>
      </c>
      <c r="AU617" s="246" t="s">
        <v>86</v>
      </c>
      <c r="AV617" s="13" t="s">
        <v>86</v>
      </c>
      <c r="AW617" s="13" t="s">
        <v>32</v>
      </c>
      <c r="AX617" s="13" t="s">
        <v>76</v>
      </c>
      <c r="AY617" s="246" t="s">
        <v>152</v>
      </c>
    </row>
    <row r="618" spans="1:51" s="13" customFormat="1" ht="12">
      <c r="A618" s="13"/>
      <c r="B618" s="236"/>
      <c r="C618" s="237"/>
      <c r="D618" s="231" t="s">
        <v>163</v>
      </c>
      <c r="E618" s="238" t="s">
        <v>1</v>
      </c>
      <c r="F618" s="239" t="s">
        <v>263</v>
      </c>
      <c r="G618" s="237"/>
      <c r="H618" s="240">
        <v>32.01</v>
      </c>
      <c r="I618" s="241"/>
      <c r="J618" s="237"/>
      <c r="K618" s="237"/>
      <c r="L618" s="242"/>
      <c r="M618" s="243"/>
      <c r="N618" s="244"/>
      <c r="O618" s="244"/>
      <c r="P618" s="244"/>
      <c r="Q618" s="244"/>
      <c r="R618" s="244"/>
      <c r="S618" s="244"/>
      <c r="T618" s="245"/>
      <c r="U618" s="13"/>
      <c r="V618" s="13"/>
      <c r="W618" s="13"/>
      <c r="X618" s="13"/>
      <c r="Y618" s="13"/>
      <c r="Z618" s="13"/>
      <c r="AA618" s="13"/>
      <c r="AB618" s="13"/>
      <c r="AC618" s="13"/>
      <c r="AD618" s="13"/>
      <c r="AE618" s="13"/>
      <c r="AT618" s="246" t="s">
        <v>163</v>
      </c>
      <c r="AU618" s="246" t="s">
        <v>86</v>
      </c>
      <c r="AV618" s="13" t="s">
        <v>86</v>
      </c>
      <c r="AW618" s="13" t="s">
        <v>32</v>
      </c>
      <c r="AX618" s="13" t="s">
        <v>76</v>
      </c>
      <c r="AY618" s="246" t="s">
        <v>152</v>
      </c>
    </row>
    <row r="619" spans="1:51" s="13" customFormat="1" ht="12">
      <c r="A619" s="13"/>
      <c r="B619" s="236"/>
      <c r="C619" s="237"/>
      <c r="D619" s="231" t="s">
        <v>163</v>
      </c>
      <c r="E619" s="238" t="s">
        <v>1</v>
      </c>
      <c r="F619" s="239" t="s">
        <v>264</v>
      </c>
      <c r="G619" s="237"/>
      <c r="H619" s="240">
        <v>4.127</v>
      </c>
      <c r="I619" s="241"/>
      <c r="J619" s="237"/>
      <c r="K619" s="237"/>
      <c r="L619" s="242"/>
      <c r="M619" s="243"/>
      <c r="N619" s="244"/>
      <c r="O619" s="244"/>
      <c r="P619" s="244"/>
      <c r="Q619" s="244"/>
      <c r="R619" s="244"/>
      <c r="S619" s="244"/>
      <c r="T619" s="245"/>
      <c r="U619" s="13"/>
      <c r="V619" s="13"/>
      <c r="W619" s="13"/>
      <c r="X619" s="13"/>
      <c r="Y619" s="13"/>
      <c r="Z619" s="13"/>
      <c r="AA619" s="13"/>
      <c r="AB619" s="13"/>
      <c r="AC619" s="13"/>
      <c r="AD619" s="13"/>
      <c r="AE619" s="13"/>
      <c r="AT619" s="246" t="s">
        <v>163</v>
      </c>
      <c r="AU619" s="246" t="s">
        <v>86</v>
      </c>
      <c r="AV619" s="13" t="s">
        <v>86</v>
      </c>
      <c r="AW619" s="13" t="s">
        <v>32</v>
      </c>
      <c r="AX619" s="13" t="s">
        <v>76</v>
      </c>
      <c r="AY619" s="246" t="s">
        <v>152</v>
      </c>
    </row>
    <row r="620" spans="1:51" s="13" customFormat="1" ht="12">
      <c r="A620" s="13"/>
      <c r="B620" s="236"/>
      <c r="C620" s="237"/>
      <c r="D620" s="231" t="s">
        <v>163</v>
      </c>
      <c r="E620" s="238" t="s">
        <v>1</v>
      </c>
      <c r="F620" s="239" t="s">
        <v>265</v>
      </c>
      <c r="G620" s="237"/>
      <c r="H620" s="240">
        <v>8.851</v>
      </c>
      <c r="I620" s="241"/>
      <c r="J620" s="237"/>
      <c r="K620" s="237"/>
      <c r="L620" s="242"/>
      <c r="M620" s="243"/>
      <c r="N620" s="244"/>
      <c r="O620" s="244"/>
      <c r="P620" s="244"/>
      <c r="Q620" s="244"/>
      <c r="R620" s="244"/>
      <c r="S620" s="244"/>
      <c r="T620" s="245"/>
      <c r="U620" s="13"/>
      <c r="V620" s="13"/>
      <c r="W620" s="13"/>
      <c r="X620" s="13"/>
      <c r="Y620" s="13"/>
      <c r="Z620" s="13"/>
      <c r="AA620" s="13"/>
      <c r="AB620" s="13"/>
      <c r="AC620" s="13"/>
      <c r="AD620" s="13"/>
      <c r="AE620" s="13"/>
      <c r="AT620" s="246" t="s">
        <v>163</v>
      </c>
      <c r="AU620" s="246" t="s">
        <v>86</v>
      </c>
      <c r="AV620" s="13" t="s">
        <v>86</v>
      </c>
      <c r="AW620" s="13" t="s">
        <v>32</v>
      </c>
      <c r="AX620" s="13" t="s">
        <v>76</v>
      </c>
      <c r="AY620" s="246" t="s">
        <v>152</v>
      </c>
    </row>
    <row r="621" spans="1:51" s="13" customFormat="1" ht="12">
      <c r="A621" s="13"/>
      <c r="B621" s="236"/>
      <c r="C621" s="237"/>
      <c r="D621" s="231" t="s">
        <v>163</v>
      </c>
      <c r="E621" s="238" t="s">
        <v>1</v>
      </c>
      <c r="F621" s="239" t="s">
        <v>266</v>
      </c>
      <c r="G621" s="237"/>
      <c r="H621" s="240">
        <v>15.464</v>
      </c>
      <c r="I621" s="241"/>
      <c r="J621" s="237"/>
      <c r="K621" s="237"/>
      <c r="L621" s="242"/>
      <c r="M621" s="243"/>
      <c r="N621" s="244"/>
      <c r="O621" s="244"/>
      <c r="P621" s="244"/>
      <c r="Q621" s="244"/>
      <c r="R621" s="244"/>
      <c r="S621" s="244"/>
      <c r="T621" s="245"/>
      <c r="U621" s="13"/>
      <c r="V621" s="13"/>
      <c r="W621" s="13"/>
      <c r="X621" s="13"/>
      <c r="Y621" s="13"/>
      <c r="Z621" s="13"/>
      <c r="AA621" s="13"/>
      <c r="AB621" s="13"/>
      <c r="AC621" s="13"/>
      <c r="AD621" s="13"/>
      <c r="AE621" s="13"/>
      <c r="AT621" s="246" t="s">
        <v>163</v>
      </c>
      <c r="AU621" s="246" t="s">
        <v>86</v>
      </c>
      <c r="AV621" s="13" t="s">
        <v>86</v>
      </c>
      <c r="AW621" s="13" t="s">
        <v>32</v>
      </c>
      <c r="AX621" s="13" t="s">
        <v>76</v>
      </c>
      <c r="AY621" s="246" t="s">
        <v>152</v>
      </c>
    </row>
    <row r="622" spans="1:51" s="13" customFormat="1" ht="12">
      <c r="A622" s="13"/>
      <c r="B622" s="236"/>
      <c r="C622" s="237"/>
      <c r="D622" s="231" t="s">
        <v>163</v>
      </c>
      <c r="E622" s="238" t="s">
        <v>1</v>
      </c>
      <c r="F622" s="239" t="s">
        <v>267</v>
      </c>
      <c r="G622" s="237"/>
      <c r="H622" s="240">
        <v>11.852</v>
      </c>
      <c r="I622" s="241"/>
      <c r="J622" s="237"/>
      <c r="K622" s="237"/>
      <c r="L622" s="242"/>
      <c r="M622" s="243"/>
      <c r="N622" s="244"/>
      <c r="O622" s="244"/>
      <c r="P622" s="244"/>
      <c r="Q622" s="244"/>
      <c r="R622" s="244"/>
      <c r="S622" s="244"/>
      <c r="T622" s="245"/>
      <c r="U622" s="13"/>
      <c r="V622" s="13"/>
      <c r="W622" s="13"/>
      <c r="X622" s="13"/>
      <c r="Y622" s="13"/>
      <c r="Z622" s="13"/>
      <c r="AA622" s="13"/>
      <c r="AB622" s="13"/>
      <c r="AC622" s="13"/>
      <c r="AD622" s="13"/>
      <c r="AE622" s="13"/>
      <c r="AT622" s="246" t="s">
        <v>163</v>
      </c>
      <c r="AU622" s="246" t="s">
        <v>86</v>
      </c>
      <c r="AV622" s="13" t="s">
        <v>86</v>
      </c>
      <c r="AW622" s="13" t="s">
        <v>32</v>
      </c>
      <c r="AX622" s="13" t="s">
        <v>76</v>
      </c>
      <c r="AY622" s="246" t="s">
        <v>152</v>
      </c>
    </row>
    <row r="623" spans="1:51" s="13" customFormat="1" ht="12">
      <c r="A623" s="13"/>
      <c r="B623" s="236"/>
      <c r="C623" s="237"/>
      <c r="D623" s="231" t="s">
        <v>163</v>
      </c>
      <c r="E623" s="238" t="s">
        <v>1</v>
      </c>
      <c r="F623" s="239" t="s">
        <v>268</v>
      </c>
      <c r="G623" s="237"/>
      <c r="H623" s="240">
        <v>35.62</v>
      </c>
      <c r="I623" s="241"/>
      <c r="J623" s="237"/>
      <c r="K623" s="237"/>
      <c r="L623" s="242"/>
      <c r="M623" s="243"/>
      <c r="N623" s="244"/>
      <c r="O623" s="244"/>
      <c r="P623" s="244"/>
      <c r="Q623" s="244"/>
      <c r="R623" s="244"/>
      <c r="S623" s="244"/>
      <c r="T623" s="245"/>
      <c r="U623" s="13"/>
      <c r="V623" s="13"/>
      <c r="W623" s="13"/>
      <c r="X623" s="13"/>
      <c r="Y623" s="13"/>
      <c r="Z623" s="13"/>
      <c r="AA623" s="13"/>
      <c r="AB623" s="13"/>
      <c r="AC623" s="13"/>
      <c r="AD623" s="13"/>
      <c r="AE623" s="13"/>
      <c r="AT623" s="246" t="s">
        <v>163</v>
      </c>
      <c r="AU623" s="246" t="s">
        <v>86</v>
      </c>
      <c r="AV623" s="13" t="s">
        <v>86</v>
      </c>
      <c r="AW623" s="13" t="s">
        <v>32</v>
      </c>
      <c r="AX623" s="13" t="s">
        <v>76</v>
      </c>
      <c r="AY623" s="246" t="s">
        <v>152</v>
      </c>
    </row>
    <row r="624" spans="1:51" s="13" customFormat="1" ht="12">
      <c r="A624" s="13"/>
      <c r="B624" s="236"/>
      <c r="C624" s="237"/>
      <c r="D624" s="231" t="s">
        <v>163</v>
      </c>
      <c r="E624" s="238" t="s">
        <v>1</v>
      </c>
      <c r="F624" s="239" t="s">
        <v>269</v>
      </c>
      <c r="G624" s="237"/>
      <c r="H624" s="240">
        <v>27.672</v>
      </c>
      <c r="I624" s="241"/>
      <c r="J624" s="237"/>
      <c r="K624" s="237"/>
      <c r="L624" s="242"/>
      <c r="M624" s="243"/>
      <c r="N624" s="244"/>
      <c r="O624" s="244"/>
      <c r="P624" s="244"/>
      <c r="Q624" s="244"/>
      <c r="R624" s="244"/>
      <c r="S624" s="244"/>
      <c r="T624" s="245"/>
      <c r="U624" s="13"/>
      <c r="V624" s="13"/>
      <c r="W624" s="13"/>
      <c r="X624" s="13"/>
      <c r="Y624" s="13"/>
      <c r="Z624" s="13"/>
      <c r="AA624" s="13"/>
      <c r="AB624" s="13"/>
      <c r="AC624" s="13"/>
      <c r="AD624" s="13"/>
      <c r="AE624" s="13"/>
      <c r="AT624" s="246" t="s">
        <v>163</v>
      </c>
      <c r="AU624" s="246" t="s">
        <v>86</v>
      </c>
      <c r="AV624" s="13" t="s">
        <v>86</v>
      </c>
      <c r="AW624" s="13" t="s">
        <v>32</v>
      </c>
      <c r="AX624" s="13" t="s">
        <v>76</v>
      </c>
      <c r="AY624" s="246" t="s">
        <v>152</v>
      </c>
    </row>
    <row r="625" spans="1:51" s="13" customFormat="1" ht="12">
      <c r="A625" s="13"/>
      <c r="B625" s="236"/>
      <c r="C625" s="237"/>
      <c r="D625" s="231" t="s">
        <v>163</v>
      </c>
      <c r="E625" s="238" t="s">
        <v>1</v>
      </c>
      <c r="F625" s="239" t="s">
        <v>270</v>
      </c>
      <c r="G625" s="237"/>
      <c r="H625" s="240">
        <v>69.32</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163</v>
      </c>
      <c r="AU625" s="246" t="s">
        <v>86</v>
      </c>
      <c r="AV625" s="13" t="s">
        <v>86</v>
      </c>
      <c r="AW625" s="13" t="s">
        <v>32</v>
      </c>
      <c r="AX625" s="13" t="s">
        <v>76</v>
      </c>
      <c r="AY625" s="246" t="s">
        <v>152</v>
      </c>
    </row>
    <row r="626" spans="1:51" s="13" customFormat="1" ht="12">
      <c r="A626" s="13"/>
      <c r="B626" s="236"/>
      <c r="C626" s="237"/>
      <c r="D626" s="231" t="s">
        <v>163</v>
      </c>
      <c r="E626" s="238" t="s">
        <v>1</v>
      </c>
      <c r="F626" s="239" t="s">
        <v>271</v>
      </c>
      <c r="G626" s="237"/>
      <c r="H626" s="240">
        <v>23.716</v>
      </c>
      <c r="I626" s="241"/>
      <c r="J626" s="237"/>
      <c r="K626" s="237"/>
      <c r="L626" s="242"/>
      <c r="M626" s="243"/>
      <c r="N626" s="244"/>
      <c r="O626" s="244"/>
      <c r="P626" s="244"/>
      <c r="Q626" s="244"/>
      <c r="R626" s="244"/>
      <c r="S626" s="244"/>
      <c r="T626" s="245"/>
      <c r="U626" s="13"/>
      <c r="V626" s="13"/>
      <c r="W626" s="13"/>
      <c r="X626" s="13"/>
      <c r="Y626" s="13"/>
      <c r="Z626" s="13"/>
      <c r="AA626" s="13"/>
      <c r="AB626" s="13"/>
      <c r="AC626" s="13"/>
      <c r="AD626" s="13"/>
      <c r="AE626" s="13"/>
      <c r="AT626" s="246" t="s">
        <v>163</v>
      </c>
      <c r="AU626" s="246" t="s">
        <v>86</v>
      </c>
      <c r="AV626" s="13" t="s">
        <v>86</v>
      </c>
      <c r="AW626" s="13" t="s">
        <v>32</v>
      </c>
      <c r="AX626" s="13" t="s">
        <v>76</v>
      </c>
      <c r="AY626" s="246" t="s">
        <v>152</v>
      </c>
    </row>
    <row r="627" spans="1:51" s="15" customFormat="1" ht="12">
      <c r="A627" s="15"/>
      <c r="B627" s="259"/>
      <c r="C627" s="260"/>
      <c r="D627" s="231" t="s">
        <v>163</v>
      </c>
      <c r="E627" s="261" t="s">
        <v>1</v>
      </c>
      <c r="F627" s="262" t="s">
        <v>272</v>
      </c>
      <c r="G627" s="260"/>
      <c r="H627" s="263">
        <v>386.557</v>
      </c>
      <c r="I627" s="264"/>
      <c r="J627" s="260"/>
      <c r="K627" s="260"/>
      <c r="L627" s="265"/>
      <c r="M627" s="266"/>
      <c r="N627" s="267"/>
      <c r="O627" s="267"/>
      <c r="P627" s="267"/>
      <c r="Q627" s="267"/>
      <c r="R627" s="267"/>
      <c r="S627" s="267"/>
      <c r="T627" s="268"/>
      <c r="U627" s="15"/>
      <c r="V627" s="15"/>
      <c r="W627" s="15"/>
      <c r="X627" s="15"/>
      <c r="Y627" s="15"/>
      <c r="Z627" s="15"/>
      <c r="AA627" s="15"/>
      <c r="AB627" s="15"/>
      <c r="AC627" s="15"/>
      <c r="AD627" s="15"/>
      <c r="AE627" s="15"/>
      <c r="AT627" s="269" t="s">
        <v>163</v>
      </c>
      <c r="AU627" s="269" t="s">
        <v>86</v>
      </c>
      <c r="AV627" s="15" t="s">
        <v>171</v>
      </c>
      <c r="AW627" s="15" t="s">
        <v>32</v>
      </c>
      <c r="AX627" s="15" t="s">
        <v>76</v>
      </c>
      <c r="AY627" s="269" t="s">
        <v>152</v>
      </c>
    </row>
    <row r="628" spans="1:51" s="13" customFormat="1" ht="12">
      <c r="A628" s="13"/>
      <c r="B628" s="236"/>
      <c r="C628" s="237"/>
      <c r="D628" s="231" t="s">
        <v>163</v>
      </c>
      <c r="E628" s="238" t="s">
        <v>1</v>
      </c>
      <c r="F628" s="239" t="s">
        <v>273</v>
      </c>
      <c r="G628" s="237"/>
      <c r="H628" s="240">
        <v>75.6</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163</v>
      </c>
      <c r="AU628" s="246" t="s">
        <v>86</v>
      </c>
      <c r="AV628" s="13" t="s">
        <v>86</v>
      </c>
      <c r="AW628" s="13" t="s">
        <v>32</v>
      </c>
      <c r="AX628" s="13" t="s">
        <v>76</v>
      </c>
      <c r="AY628" s="246" t="s">
        <v>152</v>
      </c>
    </row>
    <row r="629" spans="1:51" s="13" customFormat="1" ht="12">
      <c r="A629" s="13"/>
      <c r="B629" s="236"/>
      <c r="C629" s="237"/>
      <c r="D629" s="231" t="s">
        <v>163</v>
      </c>
      <c r="E629" s="238" t="s">
        <v>1</v>
      </c>
      <c r="F629" s="239" t="s">
        <v>274</v>
      </c>
      <c r="G629" s="237"/>
      <c r="H629" s="240">
        <v>66.26</v>
      </c>
      <c r="I629" s="241"/>
      <c r="J629" s="237"/>
      <c r="K629" s="237"/>
      <c r="L629" s="242"/>
      <c r="M629" s="243"/>
      <c r="N629" s="244"/>
      <c r="O629" s="244"/>
      <c r="P629" s="244"/>
      <c r="Q629" s="244"/>
      <c r="R629" s="244"/>
      <c r="S629" s="244"/>
      <c r="T629" s="245"/>
      <c r="U629" s="13"/>
      <c r="V629" s="13"/>
      <c r="W629" s="13"/>
      <c r="X629" s="13"/>
      <c r="Y629" s="13"/>
      <c r="Z629" s="13"/>
      <c r="AA629" s="13"/>
      <c r="AB629" s="13"/>
      <c r="AC629" s="13"/>
      <c r="AD629" s="13"/>
      <c r="AE629" s="13"/>
      <c r="AT629" s="246" t="s">
        <v>163</v>
      </c>
      <c r="AU629" s="246" t="s">
        <v>86</v>
      </c>
      <c r="AV629" s="13" t="s">
        <v>86</v>
      </c>
      <c r="AW629" s="13" t="s">
        <v>32</v>
      </c>
      <c r="AX629" s="13" t="s">
        <v>76</v>
      </c>
      <c r="AY629" s="246" t="s">
        <v>152</v>
      </c>
    </row>
    <row r="630" spans="1:51" s="13" customFormat="1" ht="12">
      <c r="A630" s="13"/>
      <c r="B630" s="236"/>
      <c r="C630" s="237"/>
      <c r="D630" s="231" t="s">
        <v>163</v>
      </c>
      <c r="E630" s="238" t="s">
        <v>1</v>
      </c>
      <c r="F630" s="239" t="s">
        <v>275</v>
      </c>
      <c r="G630" s="237"/>
      <c r="H630" s="240">
        <v>24.504</v>
      </c>
      <c r="I630" s="241"/>
      <c r="J630" s="237"/>
      <c r="K630" s="237"/>
      <c r="L630" s="242"/>
      <c r="M630" s="243"/>
      <c r="N630" s="244"/>
      <c r="O630" s="244"/>
      <c r="P630" s="244"/>
      <c r="Q630" s="244"/>
      <c r="R630" s="244"/>
      <c r="S630" s="244"/>
      <c r="T630" s="245"/>
      <c r="U630" s="13"/>
      <c r="V630" s="13"/>
      <c r="W630" s="13"/>
      <c r="X630" s="13"/>
      <c r="Y630" s="13"/>
      <c r="Z630" s="13"/>
      <c r="AA630" s="13"/>
      <c r="AB630" s="13"/>
      <c r="AC630" s="13"/>
      <c r="AD630" s="13"/>
      <c r="AE630" s="13"/>
      <c r="AT630" s="246" t="s">
        <v>163</v>
      </c>
      <c r="AU630" s="246" t="s">
        <v>86</v>
      </c>
      <c r="AV630" s="13" t="s">
        <v>86</v>
      </c>
      <c r="AW630" s="13" t="s">
        <v>32</v>
      </c>
      <c r="AX630" s="13" t="s">
        <v>76</v>
      </c>
      <c r="AY630" s="246" t="s">
        <v>152</v>
      </c>
    </row>
    <row r="631" spans="1:51" s="13" customFormat="1" ht="12">
      <c r="A631" s="13"/>
      <c r="B631" s="236"/>
      <c r="C631" s="237"/>
      <c r="D631" s="231" t="s">
        <v>163</v>
      </c>
      <c r="E631" s="238" t="s">
        <v>1</v>
      </c>
      <c r="F631" s="239" t="s">
        <v>276</v>
      </c>
      <c r="G631" s="237"/>
      <c r="H631" s="240">
        <v>28.014</v>
      </c>
      <c r="I631" s="241"/>
      <c r="J631" s="237"/>
      <c r="K631" s="237"/>
      <c r="L631" s="242"/>
      <c r="M631" s="243"/>
      <c r="N631" s="244"/>
      <c r="O631" s="244"/>
      <c r="P631" s="244"/>
      <c r="Q631" s="244"/>
      <c r="R631" s="244"/>
      <c r="S631" s="244"/>
      <c r="T631" s="245"/>
      <c r="U631" s="13"/>
      <c r="V631" s="13"/>
      <c r="W631" s="13"/>
      <c r="X631" s="13"/>
      <c r="Y631" s="13"/>
      <c r="Z631" s="13"/>
      <c r="AA631" s="13"/>
      <c r="AB631" s="13"/>
      <c r="AC631" s="13"/>
      <c r="AD631" s="13"/>
      <c r="AE631" s="13"/>
      <c r="AT631" s="246" t="s">
        <v>163</v>
      </c>
      <c r="AU631" s="246" t="s">
        <v>86</v>
      </c>
      <c r="AV631" s="13" t="s">
        <v>86</v>
      </c>
      <c r="AW631" s="13" t="s">
        <v>32</v>
      </c>
      <c r="AX631" s="13" t="s">
        <v>76</v>
      </c>
      <c r="AY631" s="246" t="s">
        <v>152</v>
      </c>
    </row>
    <row r="632" spans="1:51" s="13" customFormat="1" ht="12">
      <c r="A632" s="13"/>
      <c r="B632" s="236"/>
      <c r="C632" s="237"/>
      <c r="D632" s="231" t="s">
        <v>163</v>
      </c>
      <c r="E632" s="238" t="s">
        <v>1</v>
      </c>
      <c r="F632" s="239" t="s">
        <v>277</v>
      </c>
      <c r="G632" s="237"/>
      <c r="H632" s="240">
        <v>39.24</v>
      </c>
      <c r="I632" s="241"/>
      <c r="J632" s="237"/>
      <c r="K632" s="237"/>
      <c r="L632" s="242"/>
      <c r="M632" s="243"/>
      <c r="N632" s="244"/>
      <c r="O632" s="244"/>
      <c r="P632" s="244"/>
      <c r="Q632" s="244"/>
      <c r="R632" s="244"/>
      <c r="S632" s="244"/>
      <c r="T632" s="245"/>
      <c r="U632" s="13"/>
      <c r="V632" s="13"/>
      <c r="W632" s="13"/>
      <c r="X632" s="13"/>
      <c r="Y632" s="13"/>
      <c r="Z632" s="13"/>
      <c r="AA632" s="13"/>
      <c r="AB632" s="13"/>
      <c r="AC632" s="13"/>
      <c r="AD632" s="13"/>
      <c r="AE632" s="13"/>
      <c r="AT632" s="246" t="s">
        <v>163</v>
      </c>
      <c r="AU632" s="246" t="s">
        <v>86</v>
      </c>
      <c r="AV632" s="13" t="s">
        <v>86</v>
      </c>
      <c r="AW632" s="13" t="s">
        <v>32</v>
      </c>
      <c r="AX632" s="13" t="s">
        <v>76</v>
      </c>
      <c r="AY632" s="246" t="s">
        <v>152</v>
      </c>
    </row>
    <row r="633" spans="1:51" s="15" customFormat="1" ht="12">
      <c r="A633" s="15"/>
      <c r="B633" s="259"/>
      <c r="C633" s="260"/>
      <c r="D633" s="231" t="s">
        <v>163</v>
      </c>
      <c r="E633" s="261" t="s">
        <v>1</v>
      </c>
      <c r="F633" s="262" t="s">
        <v>278</v>
      </c>
      <c r="G633" s="260"/>
      <c r="H633" s="263">
        <v>233.61800000000002</v>
      </c>
      <c r="I633" s="264"/>
      <c r="J633" s="260"/>
      <c r="K633" s="260"/>
      <c r="L633" s="265"/>
      <c r="M633" s="266"/>
      <c r="N633" s="267"/>
      <c r="O633" s="267"/>
      <c r="P633" s="267"/>
      <c r="Q633" s="267"/>
      <c r="R633" s="267"/>
      <c r="S633" s="267"/>
      <c r="T633" s="268"/>
      <c r="U633" s="15"/>
      <c r="V633" s="15"/>
      <c r="W633" s="15"/>
      <c r="X633" s="15"/>
      <c r="Y633" s="15"/>
      <c r="Z633" s="15"/>
      <c r="AA633" s="15"/>
      <c r="AB633" s="15"/>
      <c r="AC633" s="15"/>
      <c r="AD633" s="15"/>
      <c r="AE633" s="15"/>
      <c r="AT633" s="269" t="s">
        <v>163</v>
      </c>
      <c r="AU633" s="269" t="s">
        <v>86</v>
      </c>
      <c r="AV633" s="15" t="s">
        <v>171</v>
      </c>
      <c r="AW633" s="15" t="s">
        <v>32</v>
      </c>
      <c r="AX633" s="15" t="s">
        <v>76</v>
      </c>
      <c r="AY633" s="269" t="s">
        <v>152</v>
      </c>
    </row>
    <row r="634" spans="1:51" s="13" customFormat="1" ht="12">
      <c r="A634" s="13"/>
      <c r="B634" s="236"/>
      <c r="C634" s="237"/>
      <c r="D634" s="231" t="s">
        <v>163</v>
      </c>
      <c r="E634" s="238" t="s">
        <v>1</v>
      </c>
      <c r="F634" s="239" t="s">
        <v>999</v>
      </c>
      <c r="G634" s="237"/>
      <c r="H634" s="240">
        <v>145.77</v>
      </c>
      <c r="I634" s="241"/>
      <c r="J634" s="237"/>
      <c r="K634" s="237"/>
      <c r="L634" s="242"/>
      <c r="M634" s="243"/>
      <c r="N634" s="244"/>
      <c r="O634" s="244"/>
      <c r="P634" s="244"/>
      <c r="Q634" s="244"/>
      <c r="R634" s="244"/>
      <c r="S634" s="244"/>
      <c r="T634" s="245"/>
      <c r="U634" s="13"/>
      <c r="V634" s="13"/>
      <c r="W634" s="13"/>
      <c r="X634" s="13"/>
      <c r="Y634" s="13"/>
      <c r="Z634" s="13"/>
      <c r="AA634" s="13"/>
      <c r="AB634" s="13"/>
      <c r="AC634" s="13"/>
      <c r="AD634" s="13"/>
      <c r="AE634" s="13"/>
      <c r="AT634" s="246" t="s">
        <v>163</v>
      </c>
      <c r="AU634" s="246" t="s">
        <v>86</v>
      </c>
      <c r="AV634" s="13" t="s">
        <v>86</v>
      </c>
      <c r="AW634" s="13" t="s">
        <v>32</v>
      </c>
      <c r="AX634" s="13" t="s">
        <v>76</v>
      </c>
      <c r="AY634" s="246" t="s">
        <v>152</v>
      </c>
    </row>
    <row r="635" spans="1:51" s="15" customFormat="1" ht="12">
      <c r="A635" s="15"/>
      <c r="B635" s="259"/>
      <c r="C635" s="260"/>
      <c r="D635" s="231" t="s">
        <v>163</v>
      </c>
      <c r="E635" s="261" t="s">
        <v>1</v>
      </c>
      <c r="F635" s="262" t="s">
        <v>1000</v>
      </c>
      <c r="G635" s="260"/>
      <c r="H635" s="263">
        <v>145.77</v>
      </c>
      <c r="I635" s="264"/>
      <c r="J635" s="260"/>
      <c r="K635" s="260"/>
      <c r="L635" s="265"/>
      <c r="M635" s="266"/>
      <c r="N635" s="267"/>
      <c r="O635" s="267"/>
      <c r="P635" s="267"/>
      <c r="Q635" s="267"/>
      <c r="R635" s="267"/>
      <c r="S635" s="267"/>
      <c r="T635" s="268"/>
      <c r="U635" s="15"/>
      <c r="V635" s="15"/>
      <c r="W635" s="15"/>
      <c r="X635" s="15"/>
      <c r="Y635" s="15"/>
      <c r="Z635" s="15"/>
      <c r="AA635" s="15"/>
      <c r="AB635" s="15"/>
      <c r="AC635" s="15"/>
      <c r="AD635" s="15"/>
      <c r="AE635" s="15"/>
      <c r="AT635" s="269" t="s">
        <v>163</v>
      </c>
      <c r="AU635" s="269" t="s">
        <v>86</v>
      </c>
      <c r="AV635" s="15" t="s">
        <v>171</v>
      </c>
      <c r="AW635" s="15" t="s">
        <v>32</v>
      </c>
      <c r="AX635" s="15" t="s">
        <v>76</v>
      </c>
      <c r="AY635" s="269" t="s">
        <v>152</v>
      </c>
    </row>
    <row r="636" spans="1:51" s="14" customFormat="1" ht="12">
      <c r="A636" s="14"/>
      <c r="B636" s="247"/>
      <c r="C636" s="248"/>
      <c r="D636" s="231" t="s">
        <v>163</v>
      </c>
      <c r="E636" s="249" t="s">
        <v>1</v>
      </c>
      <c r="F636" s="250" t="s">
        <v>196</v>
      </c>
      <c r="G636" s="248"/>
      <c r="H636" s="251">
        <v>765.945</v>
      </c>
      <c r="I636" s="252"/>
      <c r="J636" s="248"/>
      <c r="K636" s="248"/>
      <c r="L636" s="253"/>
      <c r="M636" s="254"/>
      <c r="N636" s="255"/>
      <c r="O636" s="255"/>
      <c r="P636" s="255"/>
      <c r="Q636" s="255"/>
      <c r="R636" s="255"/>
      <c r="S636" s="255"/>
      <c r="T636" s="256"/>
      <c r="U636" s="14"/>
      <c r="V636" s="14"/>
      <c r="W636" s="14"/>
      <c r="X636" s="14"/>
      <c r="Y636" s="14"/>
      <c r="Z636" s="14"/>
      <c r="AA636" s="14"/>
      <c r="AB636" s="14"/>
      <c r="AC636" s="14"/>
      <c r="AD636" s="14"/>
      <c r="AE636" s="14"/>
      <c r="AT636" s="257" t="s">
        <v>163</v>
      </c>
      <c r="AU636" s="257" t="s">
        <v>86</v>
      </c>
      <c r="AV636" s="14" t="s">
        <v>159</v>
      </c>
      <c r="AW636" s="14" t="s">
        <v>32</v>
      </c>
      <c r="AX636" s="14" t="s">
        <v>84</v>
      </c>
      <c r="AY636" s="257" t="s">
        <v>152</v>
      </c>
    </row>
    <row r="637" spans="1:65" s="2" customFormat="1" ht="24.15" customHeight="1">
      <c r="A637" s="38"/>
      <c r="B637" s="39"/>
      <c r="C637" s="218" t="s">
        <v>1001</v>
      </c>
      <c r="D637" s="218" t="s">
        <v>154</v>
      </c>
      <c r="E637" s="219" t="s">
        <v>1002</v>
      </c>
      <c r="F637" s="220" t="s">
        <v>1003</v>
      </c>
      <c r="G637" s="221" t="s">
        <v>167</v>
      </c>
      <c r="H637" s="222">
        <v>145.77</v>
      </c>
      <c r="I637" s="223"/>
      <c r="J637" s="224">
        <f>ROUND(I637*H637,2)</f>
        <v>0</v>
      </c>
      <c r="K637" s="220" t="s">
        <v>158</v>
      </c>
      <c r="L637" s="44"/>
      <c r="M637" s="225" t="s">
        <v>1</v>
      </c>
      <c r="N637" s="226" t="s">
        <v>41</v>
      </c>
      <c r="O637" s="91"/>
      <c r="P637" s="227">
        <f>O637*H637</f>
        <v>0</v>
      </c>
      <c r="Q637" s="227">
        <v>0</v>
      </c>
      <c r="R637" s="227">
        <f>Q637*H637</f>
        <v>0</v>
      </c>
      <c r="S637" s="227">
        <v>0</v>
      </c>
      <c r="T637" s="228">
        <f>S637*H637</f>
        <v>0</v>
      </c>
      <c r="U637" s="38"/>
      <c r="V637" s="38"/>
      <c r="W637" s="38"/>
      <c r="X637" s="38"/>
      <c r="Y637" s="38"/>
      <c r="Z637" s="38"/>
      <c r="AA637" s="38"/>
      <c r="AB637" s="38"/>
      <c r="AC637" s="38"/>
      <c r="AD637" s="38"/>
      <c r="AE637" s="38"/>
      <c r="AR637" s="229" t="s">
        <v>279</v>
      </c>
      <c r="AT637" s="229" t="s">
        <v>154</v>
      </c>
      <c r="AU637" s="229" t="s">
        <v>86</v>
      </c>
      <c r="AY637" s="17" t="s">
        <v>152</v>
      </c>
      <c r="BE637" s="230">
        <f>IF(N637="základní",J637,0)</f>
        <v>0</v>
      </c>
      <c r="BF637" s="230">
        <f>IF(N637="snížená",J637,0)</f>
        <v>0</v>
      </c>
      <c r="BG637" s="230">
        <f>IF(N637="zákl. přenesená",J637,0)</f>
        <v>0</v>
      </c>
      <c r="BH637" s="230">
        <f>IF(N637="sníž. přenesená",J637,0)</f>
        <v>0</v>
      </c>
      <c r="BI637" s="230">
        <f>IF(N637="nulová",J637,0)</f>
        <v>0</v>
      </c>
      <c r="BJ637" s="17" t="s">
        <v>84</v>
      </c>
      <c r="BK637" s="230">
        <f>ROUND(I637*H637,2)</f>
        <v>0</v>
      </c>
      <c r="BL637" s="17" t="s">
        <v>279</v>
      </c>
      <c r="BM637" s="229" t="s">
        <v>1004</v>
      </c>
    </row>
    <row r="638" spans="1:47" s="2" customFormat="1" ht="12">
      <c r="A638" s="38"/>
      <c r="B638" s="39"/>
      <c r="C638" s="40"/>
      <c r="D638" s="231" t="s">
        <v>161</v>
      </c>
      <c r="E638" s="40"/>
      <c r="F638" s="232" t="s">
        <v>1005</v>
      </c>
      <c r="G638" s="40"/>
      <c r="H638" s="40"/>
      <c r="I638" s="233"/>
      <c r="J638" s="40"/>
      <c r="K638" s="40"/>
      <c r="L638" s="44"/>
      <c r="M638" s="234"/>
      <c r="N638" s="235"/>
      <c r="O638" s="91"/>
      <c r="P638" s="91"/>
      <c r="Q638" s="91"/>
      <c r="R638" s="91"/>
      <c r="S638" s="91"/>
      <c r="T638" s="92"/>
      <c r="U638" s="38"/>
      <c r="V638" s="38"/>
      <c r="W638" s="38"/>
      <c r="X638" s="38"/>
      <c r="Y638" s="38"/>
      <c r="Z638" s="38"/>
      <c r="AA638" s="38"/>
      <c r="AB638" s="38"/>
      <c r="AC638" s="38"/>
      <c r="AD638" s="38"/>
      <c r="AE638" s="38"/>
      <c r="AT638" s="17" t="s">
        <v>161</v>
      </c>
      <c r="AU638" s="17" t="s">
        <v>86</v>
      </c>
    </row>
    <row r="639" spans="1:51" s="13" customFormat="1" ht="12">
      <c r="A639" s="13"/>
      <c r="B639" s="236"/>
      <c r="C639" s="237"/>
      <c r="D639" s="231" t="s">
        <v>163</v>
      </c>
      <c r="E639" s="238" t="s">
        <v>1</v>
      </c>
      <c r="F639" s="239" t="s">
        <v>1006</v>
      </c>
      <c r="G639" s="237"/>
      <c r="H639" s="240">
        <v>145.77</v>
      </c>
      <c r="I639" s="241"/>
      <c r="J639" s="237"/>
      <c r="K639" s="237"/>
      <c r="L639" s="242"/>
      <c r="M639" s="243"/>
      <c r="N639" s="244"/>
      <c r="O639" s="244"/>
      <c r="P639" s="244"/>
      <c r="Q639" s="244"/>
      <c r="R639" s="244"/>
      <c r="S639" s="244"/>
      <c r="T639" s="245"/>
      <c r="U639" s="13"/>
      <c r="V639" s="13"/>
      <c r="W639" s="13"/>
      <c r="X639" s="13"/>
      <c r="Y639" s="13"/>
      <c r="Z639" s="13"/>
      <c r="AA639" s="13"/>
      <c r="AB639" s="13"/>
      <c r="AC639" s="13"/>
      <c r="AD639" s="13"/>
      <c r="AE639" s="13"/>
      <c r="AT639" s="246" t="s">
        <v>163</v>
      </c>
      <c r="AU639" s="246" t="s">
        <v>86</v>
      </c>
      <c r="AV639" s="13" t="s">
        <v>86</v>
      </c>
      <c r="AW639" s="13" t="s">
        <v>32</v>
      </c>
      <c r="AX639" s="13" t="s">
        <v>84</v>
      </c>
      <c r="AY639" s="246" t="s">
        <v>152</v>
      </c>
    </row>
    <row r="640" spans="1:65" s="2" customFormat="1" ht="21.75" customHeight="1">
      <c r="A640" s="38"/>
      <c r="B640" s="39"/>
      <c r="C640" s="218" t="s">
        <v>1007</v>
      </c>
      <c r="D640" s="218" t="s">
        <v>154</v>
      </c>
      <c r="E640" s="219" t="s">
        <v>1008</v>
      </c>
      <c r="F640" s="220" t="s">
        <v>1009</v>
      </c>
      <c r="G640" s="221" t="s">
        <v>167</v>
      </c>
      <c r="H640" s="222">
        <v>869.287</v>
      </c>
      <c r="I640" s="223"/>
      <c r="J640" s="224">
        <f>ROUND(I640*H640,2)</f>
        <v>0</v>
      </c>
      <c r="K640" s="220" t="s">
        <v>158</v>
      </c>
      <c r="L640" s="44"/>
      <c r="M640" s="225" t="s">
        <v>1</v>
      </c>
      <c r="N640" s="226" t="s">
        <v>41</v>
      </c>
      <c r="O640" s="91"/>
      <c r="P640" s="227">
        <f>O640*H640</f>
        <v>0</v>
      </c>
      <c r="Q640" s="227">
        <v>0.00021</v>
      </c>
      <c r="R640" s="227">
        <f>Q640*H640</f>
        <v>0.18255027000000001</v>
      </c>
      <c r="S640" s="227">
        <v>0</v>
      </c>
      <c r="T640" s="228">
        <f>S640*H640</f>
        <v>0</v>
      </c>
      <c r="U640" s="38"/>
      <c r="V640" s="38"/>
      <c r="W640" s="38"/>
      <c r="X640" s="38"/>
      <c r="Y640" s="38"/>
      <c r="Z640" s="38"/>
      <c r="AA640" s="38"/>
      <c r="AB640" s="38"/>
      <c r="AC640" s="38"/>
      <c r="AD640" s="38"/>
      <c r="AE640" s="38"/>
      <c r="AR640" s="229" t="s">
        <v>279</v>
      </c>
      <c r="AT640" s="229" t="s">
        <v>154</v>
      </c>
      <c r="AU640" s="229" t="s">
        <v>86</v>
      </c>
      <c r="AY640" s="17" t="s">
        <v>152</v>
      </c>
      <c r="BE640" s="230">
        <f>IF(N640="základní",J640,0)</f>
        <v>0</v>
      </c>
      <c r="BF640" s="230">
        <f>IF(N640="snížená",J640,0)</f>
        <v>0</v>
      </c>
      <c r="BG640" s="230">
        <f>IF(N640="zákl. přenesená",J640,0)</f>
        <v>0</v>
      </c>
      <c r="BH640" s="230">
        <f>IF(N640="sníž. přenesená",J640,0)</f>
        <v>0</v>
      </c>
      <c r="BI640" s="230">
        <f>IF(N640="nulová",J640,0)</f>
        <v>0</v>
      </c>
      <c r="BJ640" s="17" t="s">
        <v>84</v>
      </c>
      <c r="BK640" s="230">
        <f>ROUND(I640*H640,2)</f>
        <v>0</v>
      </c>
      <c r="BL640" s="17" t="s">
        <v>279</v>
      </c>
      <c r="BM640" s="229" t="s">
        <v>1010</v>
      </c>
    </row>
    <row r="641" spans="1:47" s="2" customFormat="1" ht="12">
      <c r="A641" s="38"/>
      <c r="B641" s="39"/>
      <c r="C641" s="40"/>
      <c r="D641" s="231" t="s">
        <v>161</v>
      </c>
      <c r="E641" s="40"/>
      <c r="F641" s="232" t="s">
        <v>1011</v>
      </c>
      <c r="G641" s="40"/>
      <c r="H641" s="40"/>
      <c r="I641" s="233"/>
      <c r="J641" s="40"/>
      <c r="K641" s="40"/>
      <c r="L641" s="44"/>
      <c r="M641" s="234"/>
      <c r="N641" s="235"/>
      <c r="O641" s="91"/>
      <c r="P641" s="91"/>
      <c r="Q641" s="91"/>
      <c r="R641" s="91"/>
      <c r="S641" s="91"/>
      <c r="T641" s="92"/>
      <c r="U641" s="38"/>
      <c r="V641" s="38"/>
      <c r="W641" s="38"/>
      <c r="X641" s="38"/>
      <c r="Y641" s="38"/>
      <c r="Z641" s="38"/>
      <c r="AA641" s="38"/>
      <c r="AB641" s="38"/>
      <c r="AC641" s="38"/>
      <c r="AD641" s="38"/>
      <c r="AE641" s="38"/>
      <c r="AT641" s="17" t="s">
        <v>161</v>
      </c>
      <c r="AU641" s="17" t="s">
        <v>86</v>
      </c>
    </row>
    <row r="642" spans="1:51" s="13" customFormat="1" ht="12">
      <c r="A642" s="13"/>
      <c r="B642" s="236"/>
      <c r="C642" s="237"/>
      <c r="D642" s="231" t="s">
        <v>163</v>
      </c>
      <c r="E642" s="238" t="s">
        <v>1</v>
      </c>
      <c r="F642" s="239" t="s">
        <v>1012</v>
      </c>
      <c r="G642" s="237"/>
      <c r="H642" s="240">
        <v>869.287</v>
      </c>
      <c r="I642" s="241"/>
      <c r="J642" s="237"/>
      <c r="K642" s="237"/>
      <c r="L642" s="242"/>
      <c r="M642" s="243"/>
      <c r="N642" s="244"/>
      <c r="O642" s="244"/>
      <c r="P642" s="244"/>
      <c r="Q642" s="244"/>
      <c r="R642" s="244"/>
      <c r="S642" s="244"/>
      <c r="T642" s="245"/>
      <c r="U642" s="13"/>
      <c r="V642" s="13"/>
      <c r="W642" s="13"/>
      <c r="X642" s="13"/>
      <c r="Y642" s="13"/>
      <c r="Z642" s="13"/>
      <c r="AA642" s="13"/>
      <c r="AB642" s="13"/>
      <c r="AC642" s="13"/>
      <c r="AD642" s="13"/>
      <c r="AE642" s="13"/>
      <c r="AT642" s="246" t="s">
        <v>163</v>
      </c>
      <c r="AU642" s="246" t="s">
        <v>86</v>
      </c>
      <c r="AV642" s="13" t="s">
        <v>86</v>
      </c>
      <c r="AW642" s="13" t="s">
        <v>32</v>
      </c>
      <c r="AX642" s="13" t="s">
        <v>84</v>
      </c>
      <c r="AY642" s="246" t="s">
        <v>152</v>
      </c>
    </row>
    <row r="643" spans="1:65" s="2" customFormat="1" ht="24.15" customHeight="1">
      <c r="A643" s="38"/>
      <c r="B643" s="39"/>
      <c r="C643" s="218" t="s">
        <v>1013</v>
      </c>
      <c r="D643" s="218" t="s">
        <v>154</v>
      </c>
      <c r="E643" s="219" t="s">
        <v>1014</v>
      </c>
      <c r="F643" s="220" t="s">
        <v>1015</v>
      </c>
      <c r="G643" s="221" t="s">
        <v>167</v>
      </c>
      <c r="H643" s="222">
        <v>869.287</v>
      </c>
      <c r="I643" s="223"/>
      <c r="J643" s="224">
        <f>ROUND(I643*H643,2)</f>
        <v>0</v>
      </c>
      <c r="K643" s="220" t="s">
        <v>158</v>
      </c>
      <c r="L643" s="44"/>
      <c r="M643" s="225" t="s">
        <v>1</v>
      </c>
      <c r="N643" s="226" t="s">
        <v>41</v>
      </c>
      <c r="O643" s="91"/>
      <c r="P643" s="227">
        <f>O643*H643</f>
        <v>0</v>
      </c>
      <c r="Q643" s="227">
        <v>0.00014</v>
      </c>
      <c r="R643" s="227">
        <f>Q643*H643</f>
        <v>0.12170017999999999</v>
      </c>
      <c r="S643" s="227">
        <v>0</v>
      </c>
      <c r="T643" s="228">
        <f>S643*H643</f>
        <v>0</v>
      </c>
      <c r="U643" s="38"/>
      <c r="V643" s="38"/>
      <c r="W643" s="38"/>
      <c r="X643" s="38"/>
      <c r="Y643" s="38"/>
      <c r="Z643" s="38"/>
      <c r="AA643" s="38"/>
      <c r="AB643" s="38"/>
      <c r="AC643" s="38"/>
      <c r="AD643" s="38"/>
      <c r="AE643" s="38"/>
      <c r="AR643" s="229" t="s">
        <v>279</v>
      </c>
      <c r="AT643" s="229" t="s">
        <v>154</v>
      </c>
      <c r="AU643" s="229" t="s">
        <v>86</v>
      </c>
      <c r="AY643" s="17" t="s">
        <v>152</v>
      </c>
      <c r="BE643" s="230">
        <f>IF(N643="základní",J643,0)</f>
        <v>0</v>
      </c>
      <c r="BF643" s="230">
        <f>IF(N643="snížená",J643,0)</f>
        <v>0</v>
      </c>
      <c r="BG643" s="230">
        <f>IF(N643="zákl. přenesená",J643,0)</f>
        <v>0</v>
      </c>
      <c r="BH643" s="230">
        <f>IF(N643="sníž. přenesená",J643,0)</f>
        <v>0</v>
      </c>
      <c r="BI643" s="230">
        <f>IF(N643="nulová",J643,0)</f>
        <v>0</v>
      </c>
      <c r="BJ643" s="17" t="s">
        <v>84</v>
      </c>
      <c r="BK643" s="230">
        <f>ROUND(I643*H643,2)</f>
        <v>0</v>
      </c>
      <c r="BL643" s="17" t="s">
        <v>279</v>
      </c>
      <c r="BM643" s="229" t="s">
        <v>1016</v>
      </c>
    </row>
    <row r="644" spans="1:47" s="2" customFormat="1" ht="12">
      <c r="A644" s="38"/>
      <c r="B644" s="39"/>
      <c r="C644" s="40"/>
      <c r="D644" s="231" t="s">
        <v>161</v>
      </c>
      <c r="E644" s="40"/>
      <c r="F644" s="232" t="s">
        <v>1017</v>
      </c>
      <c r="G644" s="40"/>
      <c r="H644" s="40"/>
      <c r="I644" s="233"/>
      <c r="J644" s="40"/>
      <c r="K644" s="40"/>
      <c r="L644" s="44"/>
      <c r="M644" s="234"/>
      <c r="N644" s="235"/>
      <c r="O644" s="91"/>
      <c r="P644" s="91"/>
      <c r="Q644" s="91"/>
      <c r="R644" s="91"/>
      <c r="S644" s="91"/>
      <c r="T644" s="92"/>
      <c r="U644" s="38"/>
      <c r="V644" s="38"/>
      <c r="W644" s="38"/>
      <c r="X644" s="38"/>
      <c r="Y644" s="38"/>
      <c r="Z644" s="38"/>
      <c r="AA644" s="38"/>
      <c r="AB644" s="38"/>
      <c r="AC644" s="38"/>
      <c r="AD644" s="38"/>
      <c r="AE644" s="38"/>
      <c r="AT644" s="17" t="s">
        <v>161</v>
      </c>
      <c r="AU644" s="17" t="s">
        <v>86</v>
      </c>
    </row>
    <row r="645" spans="1:51" s="13" customFormat="1" ht="12">
      <c r="A645" s="13"/>
      <c r="B645" s="236"/>
      <c r="C645" s="237"/>
      <c r="D645" s="231" t="s">
        <v>163</v>
      </c>
      <c r="E645" s="238" t="s">
        <v>1</v>
      </c>
      <c r="F645" s="239" t="s">
        <v>1018</v>
      </c>
      <c r="G645" s="237"/>
      <c r="H645" s="240">
        <v>571.035</v>
      </c>
      <c r="I645" s="241"/>
      <c r="J645" s="237"/>
      <c r="K645" s="237"/>
      <c r="L645" s="242"/>
      <c r="M645" s="243"/>
      <c r="N645" s="244"/>
      <c r="O645" s="244"/>
      <c r="P645" s="244"/>
      <c r="Q645" s="244"/>
      <c r="R645" s="244"/>
      <c r="S645" s="244"/>
      <c r="T645" s="245"/>
      <c r="U645" s="13"/>
      <c r="V645" s="13"/>
      <c r="W645" s="13"/>
      <c r="X645" s="13"/>
      <c r="Y645" s="13"/>
      <c r="Z645" s="13"/>
      <c r="AA645" s="13"/>
      <c r="AB645" s="13"/>
      <c r="AC645" s="13"/>
      <c r="AD645" s="13"/>
      <c r="AE645" s="13"/>
      <c r="AT645" s="246" t="s">
        <v>163</v>
      </c>
      <c r="AU645" s="246" t="s">
        <v>86</v>
      </c>
      <c r="AV645" s="13" t="s">
        <v>86</v>
      </c>
      <c r="AW645" s="13" t="s">
        <v>32</v>
      </c>
      <c r="AX645" s="13" t="s">
        <v>76</v>
      </c>
      <c r="AY645" s="246" t="s">
        <v>152</v>
      </c>
    </row>
    <row r="646" spans="1:51" s="13" customFormat="1" ht="12">
      <c r="A646" s="13"/>
      <c r="B646" s="236"/>
      <c r="C646" s="237"/>
      <c r="D646" s="231" t="s">
        <v>163</v>
      </c>
      <c r="E646" s="238" t="s">
        <v>1</v>
      </c>
      <c r="F646" s="239" t="s">
        <v>1019</v>
      </c>
      <c r="G646" s="237"/>
      <c r="H646" s="240">
        <v>18.484</v>
      </c>
      <c r="I646" s="241"/>
      <c r="J646" s="237"/>
      <c r="K646" s="237"/>
      <c r="L646" s="242"/>
      <c r="M646" s="243"/>
      <c r="N646" s="244"/>
      <c r="O646" s="244"/>
      <c r="P646" s="244"/>
      <c r="Q646" s="244"/>
      <c r="R646" s="244"/>
      <c r="S646" s="244"/>
      <c r="T646" s="245"/>
      <c r="U646" s="13"/>
      <c r="V646" s="13"/>
      <c r="W646" s="13"/>
      <c r="X646" s="13"/>
      <c r="Y646" s="13"/>
      <c r="Z646" s="13"/>
      <c r="AA646" s="13"/>
      <c r="AB646" s="13"/>
      <c r="AC646" s="13"/>
      <c r="AD646" s="13"/>
      <c r="AE646" s="13"/>
      <c r="AT646" s="246" t="s">
        <v>163</v>
      </c>
      <c r="AU646" s="246" t="s">
        <v>86</v>
      </c>
      <c r="AV646" s="13" t="s">
        <v>86</v>
      </c>
      <c r="AW646" s="13" t="s">
        <v>32</v>
      </c>
      <c r="AX646" s="13" t="s">
        <v>76</v>
      </c>
      <c r="AY646" s="246" t="s">
        <v>152</v>
      </c>
    </row>
    <row r="647" spans="1:51" s="13" customFormat="1" ht="12">
      <c r="A647" s="13"/>
      <c r="B647" s="236"/>
      <c r="C647" s="237"/>
      <c r="D647" s="231" t="s">
        <v>163</v>
      </c>
      <c r="E647" s="238" t="s">
        <v>1</v>
      </c>
      <c r="F647" s="239" t="s">
        <v>1020</v>
      </c>
      <c r="G647" s="237"/>
      <c r="H647" s="240">
        <v>133.998</v>
      </c>
      <c r="I647" s="241"/>
      <c r="J647" s="237"/>
      <c r="K647" s="237"/>
      <c r="L647" s="242"/>
      <c r="M647" s="243"/>
      <c r="N647" s="244"/>
      <c r="O647" s="244"/>
      <c r="P647" s="244"/>
      <c r="Q647" s="244"/>
      <c r="R647" s="244"/>
      <c r="S647" s="244"/>
      <c r="T647" s="245"/>
      <c r="U647" s="13"/>
      <c r="V647" s="13"/>
      <c r="W647" s="13"/>
      <c r="X647" s="13"/>
      <c r="Y647" s="13"/>
      <c r="Z647" s="13"/>
      <c r="AA647" s="13"/>
      <c r="AB647" s="13"/>
      <c r="AC647" s="13"/>
      <c r="AD647" s="13"/>
      <c r="AE647" s="13"/>
      <c r="AT647" s="246" t="s">
        <v>163</v>
      </c>
      <c r="AU647" s="246" t="s">
        <v>86</v>
      </c>
      <c r="AV647" s="13" t="s">
        <v>86</v>
      </c>
      <c r="AW647" s="13" t="s">
        <v>32</v>
      </c>
      <c r="AX647" s="13" t="s">
        <v>76</v>
      </c>
      <c r="AY647" s="246" t="s">
        <v>152</v>
      </c>
    </row>
    <row r="648" spans="1:51" s="13" customFormat="1" ht="12">
      <c r="A648" s="13"/>
      <c r="B648" s="236"/>
      <c r="C648" s="237"/>
      <c r="D648" s="231" t="s">
        <v>163</v>
      </c>
      <c r="E648" s="238" t="s">
        <v>1</v>
      </c>
      <c r="F648" s="239" t="s">
        <v>1021</v>
      </c>
      <c r="G648" s="237"/>
      <c r="H648" s="240">
        <v>145.77</v>
      </c>
      <c r="I648" s="241"/>
      <c r="J648" s="237"/>
      <c r="K648" s="237"/>
      <c r="L648" s="242"/>
      <c r="M648" s="243"/>
      <c r="N648" s="244"/>
      <c r="O648" s="244"/>
      <c r="P648" s="244"/>
      <c r="Q648" s="244"/>
      <c r="R648" s="244"/>
      <c r="S648" s="244"/>
      <c r="T648" s="245"/>
      <c r="U648" s="13"/>
      <c r="V648" s="13"/>
      <c r="W648" s="13"/>
      <c r="X648" s="13"/>
      <c r="Y648" s="13"/>
      <c r="Z648" s="13"/>
      <c r="AA648" s="13"/>
      <c r="AB648" s="13"/>
      <c r="AC648" s="13"/>
      <c r="AD648" s="13"/>
      <c r="AE648" s="13"/>
      <c r="AT648" s="246" t="s">
        <v>163</v>
      </c>
      <c r="AU648" s="246" t="s">
        <v>86</v>
      </c>
      <c r="AV648" s="13" t="s">
        <v>86</v>
      </c>
      <c r="AW648" s="13" t="s">
        <v>32</v>
      </c>
      <c r="AX648" s="13" t="s">
        <v>76</v>
      </c>
      <c r="AY648" s="246" t="s">
        <v>152</v>
      </c>
    </row>
    <row r="649" spans="1:51" s="14" customFormat="1" ht="12">
      <c r="A649" s="14"/>
      <c r="B649" s="247"/>
      <c r="C649" s="248"/>
      <c r="D649" s="231" t="s">
        <v>163</v>
      </c>
      <c r="E649" s="249" t="s">
        <v>1</v>
      </c>
      <c r="F649" s="250" t="s">
        <v>196</v>
      </c>
      <c r="G649" s="248"/>
      <c r="H649" s="251">
        <v>869.287</v>
      </c>
      <c r="I649" s="252"/>
      <c r="J649" s="248"/>
      <c r="K649" s="248"/>
      <c r="L649" s="253"/>
      <c r="M649" s="254"/>
      <c r="N649" s="255"/>
      <c r="O649" s="255"/>
      <c r="P649" s="255"/>
      <c r="Q649" s="255"/>
      <c r="R649" s="255"/>
      <c r="S649" s="255"/>
      <c r="T649" s="256"/>
      <c r="U649" s="14"/>
      <c r="V649" s="14"/>
      <c r="W649" s="14"/>
      <c r="X649" s="14"/>
      <c r="Y649" s="14"/>
      <c r="Z649" s="14"/>
      <c r="AA649" s="14"/>
      <c r="AB649" s="14"/>
      <c r="AC649" s="14"/>
      <c r="AD649" s="14"/>
      <c r="AE649" s="14"/>
      <c r="AT649" s="257" t="s">
        <v>163</v>
      </c>
      <c r="AU649" s="257" t="s">
        <v>86</v>
      </c>
      <c r="AV649" s="14" t="s">
        <v>159</v>
      </c>
      <c r="AW649" s="14" t="s">
        <v>32</v>
      </c>
      <c r="AX649" s="14" t="s">
        <v>84</v>
      </c>
      <c r="AY649" s="257" t="s">
        <v>152</v>
      </c>
    </row>
    <row r="650" spans="1:63" s="12" customFormat="1" ht="22.8" customHeight="1">
      <c r="A650" s="12"/>
      <c r="B650" s="202"/>
      <c r="C650" s="203"/>
      <c r="D650" s="204" t="s">
        <v>75</v>
      </c>
      <c r="E650" s="216" t="s">
        <v>1022</v>
      </c>
      <c r="F650" s="216" t="s">
        <v>1023</v>
      </c>
      <c r="G650" s="203"/>
      <c r="H650" s="203"/>
      <c r="I650" s="206"/>
      <c r="J650" s="217">
        <f>BK650</f>
        <v>0</v>
      </c>
      <c r="K650" s="203"/>
      <c r="L650" s="208"/>
      <c r="M650" s="209"/>
      <c r="N650" s="210"/>
      <c r="O650" s="210"/>
      <c r="P650" s="211">
        <f>SUM(P651:P653)</f>
        <v>0</v>
      </c>
      <c r="Q650" s="210"/>
      <c r="R650" s="211">
        <f>SUM(R651:R653)</f>
        <v>0</v>
      </c>
      <c r="S650" s="210"/>
      <c r="T650" s="212">
        <f>SUM(T651:T653)</f>
        <v>0</v>
      </c>
      <c r="U650" s="12"/>
      <c r="V650" s="12"/>
      <c r="W650" s="12"/>
      <c r="X650" s="12"/>
      <c r="Y650" s="12"/>
      <c r="Z650" s="12"/>
      <c r="AA650" s="12"/>
      <c r="AB650" s="12"/>
      <c r="AC650" s="12"/>
      <c r="AD650" s="12"/>
      <c r="AE650" s="12"/>
      <c r="AR650" s="213" t="s">
        <v>86</v>
      </c>
      <c r="AT650" s="214" t="s">
        <v>75</v>
      </c>
      <c r="AU650" s="214" t="s">
        <v>84</v>
      </c>
      <c r="AY650" s="213" t="s">
        <v>152</v>
      </c>
      <c r="BK650" s="215">
        <f>SUM(BK651:BK653)</f>
        <v>0</v>
      </c>
    </row>
    <row r="651" spans="1:65" s="2" customFormat="1" ht="16.5" customHeight="1">
      <c r="A651" s="38"/>
      <c r="B651" s="39"/>
      <c r="C651" s="218" t="s">
        <v>915</v>
      </c>
      <c r="D651" s="218" t="s">
        <v>154</v>
      </c>
      <c r="E651" s="219" t="s">
        <v>1024</v>
      </c>
      <c r="F651" s="220" t="s">
        <v>1025</v>
      </c>
      <c r="G651" s="221" t="s">
        <v>167</v>
      </c>
      <c r="H651" s="222">
        <v>5.214</v>
      </c>
      <c r="I651" s="223"/>
      <c r="J651" s="224">
        <f>ROUND(I651*H651,2)</f>
        <v>0</v>
      </c>
      <c r="K651" s="220" t="s">
        <v>1</v>
      </c>
      <c r="L651" s="44"/>
      <c r="M651" s="225" t="s">
        <v>1</v>
      </c>
      <c r="N651" s="226" t="s">
        <v>41</v>
      </c>
      <c r="O651" s="91"/>
      <c r="P651" s="227">
        <f>O651*H651</f>
        <v>0</v>
      </c>
      <c r="Q651" s="227">
        <v>0</v>
      </c>
      <c r="R651" s="227">
        <f>Q651*H651</f>
        <v>0</v>
      </c>
      <c r="S651" s="227">
        <v>0</v>
      </c>
      <c r="T651" s="228">
        <f>S651*H651</f>
        <v>0</v>
      </c>
      <c r="U651" s="38"/>
      <c r="V651" s="38"/>
      <c r="W651" s="38"/>
      <c r="X651" s="38"/>
      <c r="Y651" s="38"/>
      <c r="Z651" s="38"/>
      <c r="AA651" s="38"/>
      <c r="AB651" s="38"/>
      <c r="AC651" s="38"/>
      <c r="AD651" s="38"/>
      <c r="AE651" s="38"/>
      <c r="AR651" s="229" t="s">
        <v>279</v>
      </c>
      <c r="AT651" s="229" t="s">
        <v>154</v>
      </c>
      <c r="AU651" s="229" t="s">
        <v>86</v>
      </c>
      <c r="AY651" s="17" t="s">
        <v>152</v>
      </c>
      <c r="BE651" s="230">
        <f>IF(N651="základní",J651,0)</f>
        <v>0</v>
      </c>
      <c r="BF651" s="230">
        <f>IF(N651="snížená",J651,0)</f>
        <v>0</v>
      </c>
      <c r="BG651" s="230">
        <f>IF(N651="zákl. přenesená",J651,0)</f>
        <v>0</v>
      </c>
      <c r="BH651" s="230">
        <f>IF(N651="sníž. přenesená",J651,0)</f>
        <v>0</v>
      </c>
      <c r="BI651" s="230">
        <f>IF(N651="nulová",J651,0)</f>
        <v>0</v>
      </c>
      <c r="BJ651" s="17" t="s">
        <v>84</v>
      </c>
      <c r="BK651" s="230">
        <f>ROUND(I651*H651,2)</f>
        <v>0</v>
      </c>
      <c r="BL651" s="17" t="s">
        <v>279</v>
      </c>
      <c r="BM651" s="229" t="s">
        <v>1026</v>
      </c>
    </row>
    <row r="652" spans="1:47" s="2" customFormat="1" ht="12">
      <c r="A652" s="38"/>
      <c r="B652" s="39"/>
      <c r="C652" s="40"/>
      <c r="D652" s="231" t="s">
        <v>161</v>
      </c>
      <c r="E652" s="40"/>
      <c r="F652" s="232" t="s">
        <v>1025</v>
      </c>
      <c r="G652" s="40"/>
      <c r="H652" s="40"/>
      <c r="I652" s="233"/>
      <c r="J652" s="40"/>
      <c r="K652" s="40"/>
      <c r="L652" s="44"/>
      <c r="M652" s="234"/>
      <c r="N652" s="235"/>
      <c r="O652" s="91"/>
      <c r="P652" s="91"/>
      <c r="Q652" s="91"/>
      <c r="R652" s="91"/>
      <c r="S652" s="91"/>
      <c r="T652" s="92"/>
      <c r="U652" s="38"/>
      <c r="V652" s="38"/>
      <c r="W652" s="38"/>
      <c r="X652" s="38"/>
      <c r="Y652" s="38"/>
      <c r="Z652" s="38"/>
      <c r="AA652" s="38"/>
      <c r="AB652" s="38"/>
      <c r="AC652" s="38"/>
      <c r="AD652" s="38"/>
      <c r="AE652" s="38"/>
      <c r="AT652" s="17" t="s">
        <v>161</v>
      </c>
      <c r="AU652" s="17" t="s">
        <v>86</v>
      </c>
    </row>
    <row r="653" spans="1:51" s="13" customFormat="1" ht="12">
      <c r="A653" s="13"/>
      <c r="B653" s="236"/>
      <c r="C653" s="237"/>
      <c r="D653" s="231" t="s">
        <v>163</v>
      </c>
      <c r="E653" s="238" t="s">
        <v>1</v>
      </c>
      <c r="F653" s="239" t="s">
        <v>1027</v>
      </c>
      <c r="G653" s="237"/>
      <c r="H653" s="240">
        <v>5.214</v>
      </c>
      <c r="I653" s="241"/>
      <c r="J653" s="237"/>
      <c r="K653" s="237"/>
      <c r="L653" s="242"/>
      <c r="M653" s="280"/>
      <c r="N653" s="281"/>
      <c r="O653" s="281"/>
      <c r="P653" s="281"/>
      <c r="Q653" s="281"/>
      <c r="R653" s="281"/>
      <c r="S653" s="281"/>
      <c r="T653" s="282"/>
      <c r="U653" s="13"/>
      <c r="V653" s="13"/>
      <c r="W653" s="13"/>
      <c r="X653" s="13"/>
      <c r="Y653" s="13"/>
      <c r="Z653" s="13"/>
      <c r="AA653" s="13"/>
      <c r="AB653" s="13"/>
      <c r="AC653" s="13"/>
      <c r="AD653" s="13"/>
      <c r="AE653" s="13"/>
      <c r="AT653" s="246" t="s">
        <v>163</v>
      </c>
      <c r="AU653" s="246" t="s">
        <v>86</v>
      </c>
      <c r="AV653" s="13" t="s">
        <v>86</v>
      </c>
      <c r="AW653" s="13" t="s">
        <v>32</v>
      </c>
      <c r="AX653" s="13" t="s">
        <v>84</v>
      </c>
      <c r="AY653" s="246" t="s">
        <v>152</v>
      </c>
    </row>
    <row r="654" spans="1:31" s="2" customFormat="1" ht="6.95" customHeight="1">
      <c r="A654" s="38"/>
      <c r="B654" s="66"/>
      <c r="C654" s="67"/>
      <c r="D654" s="67"/>
      <c r="E654" s="67"/>
      <c r="F654" s="67"/>
      <c r="G654" s="67"/>
      <c r="H654" s="67"/>
      <c r="I654" s="67"/>
      <c r="J654" s="67"/>
      <c r="K654" s="67"/>
      <c r="L654" s="44"/>
      <c r="M654" s="38"/>
      <c r="O654" s="38"/>
      <c r="P654" s="38"/>
      <c r="Q654" s="38"/>
      <c r="R654" s="38"/>
      <c r="S654" s="38"/>
      <c r="T654" s="38"/>
      <c r="U654" s="38"/>
      <c r="V654" s="38"/>
      <c r="W654" s="38"/>
      <c r="X654" s="38"/>
      <c r="Y654" s="38"/>
      <c r="Z654" s="38"/>
      <c r="AA654" s="38"/>
      <c r="AB654" s="38"/>
      <c r="AC654" s="38"/>
      <c r="AD654" s="38"/>
      <c r="AE654" s="38"/>
    </row>
  </sheetData>
  <sheetProtection password="CC35" sheet="1" objects="1" scenarios="1" formatColumns="0" formatRows="0" autoFilter="0"/>
  <autoFilter ref="C136:K653"/>
  <mergeCells count="9">
    <mergeCell ref="E7:H7"/>
    <mergeCell ref="E9:H9"/>
    <mergeCell ref="E18:H18"/>
    <mergeCell ref="E27:H27"/>
    <mergeCell ref="E85:H85"/>
    <mergeCell ref="E87:H87"/>
    <mergeCell ref="E127:H127"/>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89</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1028</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31</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34</v>
      </c>
      <c r="F24" s="38"/>
      <c r="G24" s="38"/>
      <c r="H24" s="38"/>
      <c r="I24" s="140" t="s">
        <v>27</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ROUND(J127,2)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ROUND((SUM(BE127:BE335)),2)</f>
        <v>0</v>
      </c>
      <c r="G33" s="38"/>
      <c r="H33" s="38"/>
      <c r="I33" s="155">
        <v>0.21</v>
      </c>
      <c r="J33" s="154">
        <f>ROUND(((SUM(BE127:BE335))*I33),2)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ROUND((SUM(BF127:BF335)),2)</f>
        <v>0</v>
      </c>
      <c r="G34" s="38"/>
      <c r="H34" s="38"/>
      <c r="I34" s="155">
        <v>0.15</v>
      </c>
      <c r="J34" s="154">
        <f>ROUND(((SUM(BF127:BF335))*I34),2)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ROUND((SUM(BG127:BG335)),2)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ROUND((SUM(BH127:BH335)),2)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ROUND((SUM(BI127:BI335)),2)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02 - ZTI</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Nový Bor</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J127</f>
        <v>0</v>
      </c>
      <c r="K96" s="40"/>
      <c r="L96" s="63"/>
      <c r="S96" s="38"/>
      <c r="T96" s="38"/>
      <c r="U96" s="38"/>
      <c r="V96" s="38"/>
      <c r="W96" s="38"/>
      <c r="X96" s="38"/>
      <c r="Y96" s="38"/>
      <c r="Z96" s="38"/>
      <c r="AA96" s="38"/>
      <c r="AB96" s="38"/>
      <c r="AC96" s="38"/>
      <c r="AD96" s="38"/>
      <c r="AE96" s="38"/>
      <c r="AU96" s="17" t="s">
        <v>115</v>
      </c>
    </row>
    <row r="97" spans="1:31" s="9" customFormat="1" ht="24.95" customHeight="1">
      <c r="A97" s="9"/>
      <c r="B97" s="179"/>
      <c r="C97" s="180"/>
      <c r="D97" s="181" t="s">
        <v>116</v>
      </c>
      <c r="E97" s="182"/>
      <c r="F97" s="182"/>
      <c r="G97" s="182"/>
      <c r="H97" s="182"/>
      <c r="I97" s="182"/>
      <c r="J97" s="183">
        <f>J128</f>
        <v>0</v>
      </c>
      <c r="K97" s="180"/>
      <c r="L97" s="184"/>
      <c r="S97" s="9"/>
      <c r="T97" s="9"/>
      <c r="U97" s="9"/>
      <c r="V97" s="9"/>
      <c r="W97" s="9"/>
      <c r="X97" s="9"/>
      <c r="Y97" s="9"/>
      <c r="Z97" s="9"/>
      <c r="AA97" s="9"/>
      <c r="AB97" s="9"/>
      <c r="AC97" s="9"/>
      <c r="AD97" s="9"/>
      <c r="AE97" s="9"/>
    </row>
    <row r="98" spans="1:31" s="10" customFormat="1" ht="19.9" customHeight="1">
      <c r="A98" s="10"/>
      <c r="B98" s="185"/>
      <c r="C98" s="186"/>
      <c r="D98" s="187" t="s">
        <v>117</v>
      </c>
      <c r="E98" s="188"/>
      <c r="F98" s="188"/>
      <c r="G98" s="188"/>
      <c r="H98" s="188"/>
      <c r="I98" s="188"/>
      <c r="J98" s="189">
        <f>J129</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119</v>
      </c>
      <c r="E99" s="188"/>
      <c r="F99" s="188"/>
      <c r="G99" s="188"/>
      <c r="H99" s="188"/>
      <c r="I99" s="188"/>
      <c r="J99" s="189">
        <f>J167</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1029</v>
      </c>
      <c r="E100" s="188"/>
      <c r="F100" s="188"/>
      <c r="G100" s="188"/>
      <c r="H100" s="188"/>
      <c r="I100" s="188"/>
      <c r="J100" s="189">
        <f>J178</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1030</v>
      </c>
      <c r="E101" s="188"/>
      <c r="F101" s="188"/>
      <c r="G101" s="188"/>
      <c r="H101" s="188"/>
      <c r="I101" s="188"/>
      <c r="J101" s="189">
        <f>J184</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122</v>
      </c>
      <c r="E102" s="188"/>
      <c r="F102" s="188"/>
      <c r="G102" s="188"/>
      <c r="H102" s="188"/>
      <c r="I102" s="188"/>
      <c r="J102" s="189">
        <f>J207</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123</v>
      </c>
      <c r="E103" s="188"/>
      <c r="F103" s="188"/>
      <c r="G103" s="188"/>
      <c r="H103" s="188"/>
      <c r="I103" s="188"/>
      <c r="J103" s="189">
        <f>J215</f>
        <v>0</v>
      </c>
      <c r="K103" s="186"/>
      <c r="L103" s="190"/>
      <c r="S103" s="10"/>
      <c r="T103" s="10"/>
      <c r="U103" s="10"/>
      <c r="V103" s="10"/>
      <c r="W103" s="10"/>
      <c r="X103" s="10"/>
      <c r="Y103" s="10"/>
      <c r="Z103" s="10"/>
      <c r="AA103" s="10"/>
      <c r="AB103" s="10"/>
      <c r="AC103" s="10"/>
      <c r="AD103" s="10"/>
      <c r="AE103" s="10"/>
    </row>
    <row r="104" spans="1:31" s="9" customFormat="1" ht="24.95" customHeight="1">
      <c r="A104" s="9"/>
      <c r="B104" s="179"/>
      <c r="C104" s="180"/>
      <c r="D104" s="181" t="s">
        <v>124</v>
      </c>
      <c r="E104" s="182"/>
      <c r="F104" s="182"/>
      <c r="G104" s="182"/>
      <c r="H104" s="182"/>
      <c r="I104" s="182"/>
      <c r="J104" s="183">
        <f>J218</f>
        <v>0</v>
      </c>
      <c r="K104" s="180"/>
      <c r="L104" s="184"/>
      <c r="S104" s="9"/>
      <c r="T104" s="9"/>
      <c r="U104" s="9"/>
      <c r="V104" s="9"/>
      <c r="W104" s="9"/>
      <c r="X104" s="9"/>
      <c r="Y104" s="9"/>
      <c r="Z104" s="9"/>
      <c r="AA104" s="9"/>
      <c r="AB104" s="9"/>
      <c r="AC104" s="9"/>
      <c r="AD104" s="9"/>
      <c r="AE104" s="9"/>
    </row>
    <row r="105" spans="1:31" s="10" customFormat="1" ht="19.9" customHeight="1">
      <c r="A105" s="10"/>
      <c r="B105" s="185"/>
      <c r="C105" s="186"/>
      <c r="D105" s="187" t="s">
        <v>1031</v>
      </c>
      <c r="E105" s="188"/>
      <c r="F105" s="188"/>
      <c r="G105" s="188"/>
      <c r="H105" s="188"/>
      <c r="I105" s="188"/>
      <c r="J105" s="189">
        <f>J219</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1032</v>
      </c>
      <c r="E106" s="188"/>
      <c r="F106" s="188"/>
      <c r="G106" s="188"/>
      <c r="H106" s="188"/>
      <c r="I106" s="188"/>
      <c r="J106" s="189">
        <f>J259</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1033</v>
      </c>
      <c r="E107" s="188"/>
      <c r="F107" s="188"/>
      <c r="G107" s="188"/>
      <c r="H107" s="188"/>
      <c r="I107" s="188"/>
      <c r="J107" s="189">
        <f>J303</f>
        <v>0</v>
      </c>
      <c r="K107" s="186"/>
      <c r="L107" s="190"/>
      <c r="S107" s="10"/>
      <c r="T107" s="10"/>
      <c r="U107" s="10"/>
      <c r="V107" s="10"/>
      <c r="W107" s="10"/>
      <c r="X107" s="10"/>
      <c r="Y107" s="10"/>
      <c r="Z107" s="10"/>
      <c r="AA107" s="10"/>
      <c r="AB107" s="10"/>
      <c r="AC107" s="10"/>
      <c r="AD107" s="10"/>
      <c r="AE107" s="10"/>
    </row>
    <row r="108" spans="1:31" s="2" customFormat="1" ht="21.8"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3" spans="1:31" s="2" customFormat="1" ht="6.95"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pans="1:31" s="2" customFormat="1" ht="24.95" customHeight="1">
      <c r="A114" s="38"/>
      <c r="B114" s="39"/>
      <c r="C114" s="23" t="s">
        <v>137</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174" t="str">
        <f>E7</f>
        <v>Stavební úpravy MŠ Pohádka</v>
      </c>
      <c r="F117" s="32"/>
      <c r="G117" s="32"/>
      <c r="H117" s="32"/>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109</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76" t="str">
        <f>E9</f>
        <v>02 - ZTI</v>
      </c>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20</v>
      </c>
      <c r="D121" s="40"/>
      <c r="E121" s="40"/>
      <c r="F121" s="27" t="str">
        <f>F12</f>
        <v>Nový Bor</v>
      </c>
      <c r="G121" s="40"/>
      <c r="H121" s="40"/>
      <c r="I121" s="32" t="s">
        <v>22</v>
      </c>
      <c r="J121" s="79" t="str">
        <f>IF(J12="","",J12)</f>
        <v>28. 4. 2022</v>
      </c>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24</v>
      </c>
      <c r="D123" s="40"/>
      <c r="E123" s="40"/>
      <c r="F123" s="27" t="str">
        <f>E15</f>
        <v>Město N. Bor</v>
      </c>
      <c r="G123" s="40"/>
      <c r="H123" s="40"/>
      <c r="I123" s="32" t="s">
        <v>30</v>
      </c>
      <c r="J123" s="36" t="str">
        <f>E21</f>
        <v>R. Voce</v>
      </c>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28</v>
      </c>
      <c r="D124" s="40"/>
      <c r="E124" s="40"/>
      <c r="F124" s="27" t="str">
        <f>IF(E18="","",E18)</f>
        <v>Vyplň údaj</v>
      </c>
      <c r="G124" s="40"/>
      <c r="H124" s="40"/>
      <c r="I124" s="32" t="s">
        <v>33</v>
      </c>
      <c r="J124" s="36" t="str">
        <f>E24</f>
        <v>J. Nešněra</v>
      </c>
      <c r="K124" s="40"/>
      <c r="L124" s="63"/>
      <c r="S124" s="38"/>
      <c r="T124" s="38"/>
      <c r="U124" s="38"/>
      <c r="V124" s="38"/>
      <c r="W124" s="38"/>
      <c r="X124" s="38"/>
      <c r="Y124" s="38"/>
      <c r="Z124" s="38"/>
      <c r="AA124" s="38"/>
      <c r="AB124" s="38"/>
      <c r="AC124" s="38"/>
      <c r="AD124" s="38"/>
      <c r="AE124" s="38"/>
    </row>
    <row r="125" spans="1:31" s="2" customFormat="1" ht="10.3"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11" customFormat="1" ht="29.25" customHeight="1">
      <c r="A126" s="191"/>
      <c r="B126" s="192"/>
      <c r="C126" s="193" t="s">
        <v>138</v>
      </c>
      <c r="D126" s="194" t="s">
        <v>61</v>
      </c>
      <c r="E126" s="194" t="s">
        <v>57</v>
      </c>
      <c r="F126" s="194" t="s">
        <v>58</v>
      </c>
      <c r="G126" s="194" t="s">
        <v>139</v>
      </c>
      <c r="H126" s="194" t="s">
        <v>140</v>
      </c>
      <c r="I126" s="194" t="s">
        <v>141</v>
      </c>
      <c r="J126" s="194" t="s">
        <v>113</v>
      </c>
      <c r="K126" s="195" t="s">
        <v>142</v>
      </c>
      <c r="L126" s="196"/>
      <c r="M126" s="100" t="s">
        <v>1</v>
      </c>
      <c r="N126" s="101" t="s">
        <v>40</v>
      </c>
      <c r="O126" s="101" t="s">
        <v>143</v>
      </c>
      <c r="P126" s="101" t="s">
        <v>144</v>
      </c>
      <c r="Q126" s="101" t="s">
        <v>145</v>
      </c>
      <c r="R126" s="101" t="s">
        <v>146</v>
      </c>
      <c r="S126" s="101" t="s">
        <v>147</v>
      </c>
      <c r="T126" s="102" t="s">
        <v>148</v>
      </c>
      <c r="U126" s="191"/>
      <c r="V126" s="191"/>
      <c r="W126" s="191"/>
      <c r="X126" s="191"/>
      <c r="Y126" s="191"/>
      <c r="Z126" s="191"/>
      <c r="AA126" s="191"/>
      <c r="AB126" s="191"/>
      <c r="AC126" s="191"/>
      <c r="AD126" s="191"/>
      <c r="AE126" s="191"/>
    </row>
    <row r="127" spans="1:63" s="2" customFormat="1" ht="22.8" customHeight="1">
      <c r="A127" s="38"/>
      <c r="B127" s="39"/>
      <c r="C127" s="107" t="s">
        <v>149</v>
      </c>
      <c r="D127" s="40"/>
      <c r="E127" s="40"/>
      <c r="F127" s="40"/>
      <c r="G127" s="40"/>
      <c r="H127" s="40"/>
      <c r="I127" s="40"/>
      <c r="J127" s="197">
        <f>BK127</f>
        <v>0</v>
      </c>
      <c r="K127" s="40"/>
      <c r="L127" s="44"/>
      <c r="M127" s="103"/>
      <c r="N127" s="198"/>
      <c r="O127" s="104"/>
      <c r="P127" s="199">
        <f>P128+P218</f>
        <v>0</v>
      </c>
      <c r="Q127" s="104"/>
      <c r="R127" s="199">
        <f>R128+R218</f>
        <v>17.142408</v>
      </c>
      <c r="S127" s="104"/>
      <c r="T127" s="200">
        <f>T128+T218</f>
        <v>12.77336</v>
      </c>
      <c r="U127" s="38"/>
      <c r="V127" s="38"/>
      <c r="W127" s="38"/>
      <c r="X127" s="38"/>
      <c r="Y127" s="38"/>
      <c r="Z127" s="38"/>
      <c r="AA127" s="38"/>
      <c r="AB127" s="38"/>
      <c r="AC127" s="38"/>
      <c r="AD127" s="38"/>
      <c r="AE127" s="38"/>
      <c r="AT127" s="17" t="s">
        <v>75</v>
      </c>
      <c r="AU127" s="17" t="s">
        <v>115</v>
      </c>
      <c r="BK127" s="201">
        <f>BK128+BK218</f>
        <v>0</v>
      </c>
    </row>
    <row r="128" spans="1:63" s="12" customFormat="1" ht="25.9" customHeight="1">
      <c r="A128" s="12"/>
      <c r="B128" s="202"/>
      <c r="C128" s="203"/>
      <c r="D128" s="204" t="s">
        <v>75</v>
      </c>
      <c r="E128" s="205" t="s">
        <v>150</v>
      </c>
      <c r="F128" s="205" t="s">
        <v>151</v>
      </c>
      <c r="G128" s="203"/>
      <c r="H128" s="203"/>
      <c r="I128" s="206"/>
      <c r="J128" s="207">
        <f>BK128</f>
        <v>0</v>
      </c>
      <c r="K128" s="203"/>
      <c r="L128" s="208"/>
      <c r="M128" s="209"/>
      <c r="N128" s="210"/>
      <c r="O128" s="210"/>
      <c r="P128" s="211">
        <f>P129+P167+P178+P184+P207+P215</f>
        <v>0</v>
      </c>
      <c r="Q128" s="210"/>
      <c r="R128" s="211">
        <f>R129+R167+R178+R184+R207+R215</f>
        <v>16.760548</v>
      </c>
      <c r="S128" s="210"/>
      <c r="T128" s="212">
        <f>T129+T167+T178+T184+T207+T215</f>
        <v>12.5</v>
      </c>
      <c r="U128" s="12"/>
      <c r="V128" s="12"/>
      <c r="W128" s="12"/>
      <c r="X128" s="12"/>
      <c r="Y128" s="12"/>
      <c r="Z128" s="12"/>
      <c r="AA128" s="12"/>
      <c r="AB128" s="12"/>
      <c r="AC128" s="12"/>
      <c r="AD128" s="12"/>
      <c r="AE128" s="12"/>
      <c r="AR128" s="213" t="s">
        <v>84</v>
      </c>
      <c r="AT128" s="214" t="s">
        <v>75</v>
      </c>
      <c r="AU128" s="214" t="s">
        <v>76</v>
      </c>
      <c r="AY128" s="213" t="s">
        <v>152</v>
      </c>
      <c r="BK128" s="215">
        <f>BK129+BK167+BK178+BK184+BK207+BK215</f>
        <v>0</v>
      </c>
    </row>
    <row r="129" spans="1:63" s="12" customFormat="1" ht="22.8" customHeight="1">
      <c r="A129" s="12"/>
      <c r="B129" s="202"/>
      <c r="C129" s="203"/>
      <c r="D129" s="204" t="s">
        <v>75</v>
      </c>
      <c r="E129" s="216" t="s">
        <v>84</v>
      </c>
      <c r="F129" s="216" t="s">
        <v>153</v>
      </c>
      <c r="G129" s="203"/>
      <c r="H129" s="203"/>
      <c r="I129" s="206"/>
      <c r="J129" s="217">
        <f>BK129</f>
        <v>0</v>
      </c>
      <c r="K129" s="203"/>
      <c r="L129" s="208"/>
      <c r="M129" s="209"/>
      <c r="N129" s="210"/>
      <c r="O129" s="210"/>
      <c r="P129" s="211">
        <f>SUM(P130:P166)</f>
        <v>0</v>
      </c>
      <c r="Q129" s="210"/>
      <c r="R129" s="211">
        <f>SUM(R130:R166)</f>
        <v>14.752199999999998</v>
      </c>
      <c r="S129" s="210"/>
      <c r="T129" s="212">
        <f>SUM(T130:T166)</f>
        <v>0</v>
      </c>
      <c r="U129" s="12"/>
      <c r="V129" s="12"/>
      <c r="W129" s="12"/>
      <c r="X129" s="12"/>
      <c r="Y129" s="12"/>
      <c r="Z129" s="12"/>
      <c r="AA129" s="12"/>
      <c r="AB129" s="12"/>
      <c r="AC129" s="12"/>
      <c r="AD129" s="12"/>
      <c r="AE129" s="12"/>
      <c r="AR129" s="213" t="s">
        <v>84</v>
      </c>
      <c r="AT129" s="214" t="s">
        <v>75</v>
      </c>
      <c r="AU129" s="214" t="s">
        <v>84</v>
      </c>
      <c r="AY129" s="213" t="s">
        <v>152</v>
      </c>
      <c r="BK129" s="215">
        <f>SUM(BK130:BK166)</f>
        <v>0</v>
      </c>
    </row>
    <row r="130" spans="1:65" s="2" customFormat="1" ht="33" customHeight="1">
      <c r="A130" s="38"/>
      <c r="B130" s="39"/>
      <c r="C130" s="218" t="s">
        <v>84</v>
      </c>
      <c r="D130" s="218" t="s">
        <v>154</v>
      </c>
      <c r="E130" s="219" t="s">
        <v>1034</v>
      </c>
      <c r="F130" s="220" t="s">
        <v>1035</v>
      </c>
      <c r="G130" s="221" t="s">
        <v>157</v>
      </c>
      <c r="H130" s="222">
        <v>7.29</v>
      </c>
      <c r="I130" s="223"/>
      <c r="J130" s="224">
        <f>ROUND(I130*H130,2)</f>
        <v>0</v>
      </c>
      <c r="K130" s="220" t="s">
        <v>158</v>
      </c>
      <c r="L130" s="44"/>
      <c r="M130" s="225" t="s">
        <v>1</v>
      </c>
      <c r="N130" s="226" t="s">
        <v>41</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159</v>
      </c>
      <c r="AT130" s="229" t="s">
        <v>154</v>
      </c>
      <c r="AU130" s="229" t="s">
        <v>86</v>
      </c>
      <c r="AY130" s="17" t="s">
        <v>152</v>
      </c>
      <c r="BE130" s="230">
        <f>IF(N130="základní",J130,0)</f>
        <v>0</v>
      </c>
      <c r="BF130" s="230">
        <f>IF(N130="snížená",J130,0)</f>
        <v>0</v>
      </c>
      <c r="BG130" s="230">
        <f>IF(N130="zákl. přenesená",J130,0)</f>
        <v>0</v>
      </c>
      <c r="BH130" s="230">
        <f>IF(N130="sníž. přenesená",J130,0)</f>
        <v>0</v>
      </c>
      <c r="BI130" s="230">
        <f>IF(N130="nulová",J130,0)</f>
        <v>0</v>
      </c>
      <c r="BJ130" s="17" t="s">
        <v>84</v>
      </c>
      <c r="BK130" s="230">
        <f>ROUND(I130*H130,2)</f>
        <v>0</v>
      </c>
      <c r="BL130" s="17" t="s">
        <v>159</v>
      </c>
      <c r="BM130" s="229" t="s">
        <v>1036</v>
      </c>
    </row>
    <row r="131" spans="1:47" s="2" customFormat="1" ht="12">
      <c r="A131" s="38"/>
      <c r="B131" s="39"/>
      <c r="C131" s="40"/>
      <c r="D131" s="231" t="s">
        <v>161</v>
      </c>
      <c r="E131" s="40"/>
      <c r="F131" s="232" t="s">
        <v>1037</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161</v>
      </c>
      <c r="AU131" s="17" t="s">
        <v>86</v>
      </c>
    </row>
    <row r="132" spans="1:51" s="13" customFormat="1" ht="12">
      <c r="A132" s="13"/>
      <c r="B132" s="236"/>
      <c r="C132" s="237"/>
      <c r="D132" s="231" t="s">
        <v>163</v>
      </c>
      <c r="E132" s="238" t="s">
        <v>1</v>
      </c>
      <c r="F132" s="239" t="s">
        <v>1038</v>
      </c>
      <c r="G132" s="237"/>
      <c r="H132" s="240">
        <v>1.65</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163</v>
      </c>
      <c r="AU132" s="246" t="s">
        <v>86</v>
      </c>
      <c r="AV132" s="13" t="s">
        <v>86</v>
      </c>
      <c r="AW132" s="13" t="s">
        <v>32</v>
      </c>
      <c r="AX132" s="13" t="s">
        <v>76</v>
      </c>
      <c r="AY132" s="246" t="s">
        <v>152</v>
      </c>
    </row>
    <row r="133" spans="1:51" s="13" customFormat="1" ht="12">
      <c r="A133" s="13"/>
      <c r="B133" s="236"/>
      <c r="C133" s="237"/>
      <c r="D133" s="231" t="s">
        <v>163</v>
      </c>
      <c r="E133" s="238" t="s">
        <v>1</v>
      </c>
      <c r="F133" s="239" t="s">
        <v>1039</v>
      </c>
      <c r="G133" s="237"/>
      <c r="H133" s="240">
        <v>0.672</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163</v>
      </c>
      <c r="AU133" s="246" t="s">
        <v>86</v>
      </c>
      <c r="AV133" s="13" t="s">
        <v>86</v>
      </c>
      <c r="AW133" s="13" t="s">
        <v>32</v>
      </c>
      <c r="AX133" s="13" t="s">
        <v>76</v>
      </c>
      <c r="AY133" s="246" t="s">
        <v>152</v>
      </c>
    </row>
    <row r="134" spans="1:51" s="13" customFormat="1" ht="12">
      <c r="A134" s="13"/>
      <c r="B134" s="236"/>
      <c r="C134" s="237"/>
      <c r="D134" s="231" t="s">
        <v>163</v>
      </c>
      <c r="E134" s="238" t="s">
        <v>1</v>
      </c>
      <c r="F134" s="239" t="s">
        <v>1040</v>
      </c>
      <c r="G134" s="237"/>
      <c r="H134" s="240">
        <v>1.5</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163</v>
      </c>
      <c r="AU134" s="246" t="s">
        <v>86</v>
      </c>
      <c r="AV134" s="13" t="s">
        <v>86</v>
      </c>
      <c r="AW134" s="13" t="s">
        <v>32</v>
      </c>
      <c r="AX134" s="13" t="s">
        <v>76</v>
      </c>
      <c r="AY134" s="246" t="s">
        <v>152</v>
      </c>
    </row>
    <row r="135" spans="1:51" s="13" customFormat="1" ht="12">
      <c r="A135" s="13"/>
      <c r="B135" s="236"/>
      <c r="C135" s="237"/>
      <c r="D135" s="231" t="s">
        <v>163</v>
      </c>
      <c r="E135" s="238" t="s">
        <v>1</v>
      </c>
      <c r="F135" s="239" t="s">
        <v>1041</v>
      </c>
      <c r="G135" s="237"/>
      <c r="H135" s="240">
        <v>1.848</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163</v>
      </c>
      <c r="AU135" s="246" t="s">
        <v>86</v>
      </c>
      <c r="AV135" s="13" t="s">
        <v>86</v>
      </c>
      <c r="AW135" s="13" t="s">
        <v>32</v>
      </c>
      <c r="AX135" s="13" t="s">
        <v>76</v>
      </c>
      <c r="AY135" s="246" t="s">
        <v>152</v>
      </c>
    </row>
    <row r="136" spans="1:51" s="13" customFormat="1" ht="12">
      <c r="A136" s="13"/>
      <c r="B136" s="236"/>
      <c r="C136" s="237"/>
      <c r="D136" s="231" t="s">
        <v>163</v>
      </c>
      <c r="E136" s="238" t="s">
        <v>1</v>
      </c>
      <c r="F136" s="239" t="s">
        <v>1042</v>
      </c>
      <c r="G136" s="237"/>
      <c r="H136" s="240">
        <v>1.62</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163</v>
      </c>
      <c r="AU136" s="246" t="s">
        <v>86</v>
      </c>
      <c r="AV136" s="13" t="s">
        <v>86</v>
      </c>
      <c r="AW136" s="13" t="s">
        <v>32</v>
      </c>
      <c r="AX136" s="13" t="s">
        <v>76</v>
      </c>
      <c r="AY136" s="246" t="s">
        <v>152</v>
      </c>
    </row>
    <row r="137" spans="1:51" s="14" customFormat="1" ht="12">
      <c r="A137" s="14"/>
      <c r="B137" s="247"/>
      <c r="C137" s="248"/>
      <c r="D137" s="231" t="s">
        <v>163</v>
      </c>
      <c r="E137" s="249" t="s">
        <v>1</v>
      </c>
      <c r="F137" s="250" t="s">
        <v>196</v>
      </c>
      <c r="G137" s="248"/>
      <c r="H137" s="251">
        <v>7.29</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163</v>
      </c>
      <c r="AU137" s="257" t="s">
        <v>86</v>
      </c>
      <c r="AV137" s="14" t="s">
        <v>159</v>
      </c>
      <c r="AW137" s="14" t="s">
        <v>32</v>
      </c>
      <c r="AX137" s="14" t="s">
        <v>84</v>
      </c>
      <c r="AY137" s="257" t="s">
        <v>152</v>
      </c>
    </row>
    <row r="138" spans="1:65" s="2" customFormat="1" ht="33" customHeight="1">
      <c r="A138" s="38"/>
      <c r="B138" s="39"/>
      <c r="C138" s="218" t="s">
        <v>86</v>
      </c>
      <c r="D138" s="218" t="s">
        <v>154</v>
      </c>
      <c r="E138" s="219" t="s">
        <v>1043</v>
      </c>
      <c r="F138" s="220" t="s">
        <v>1044</v>
      </c>
      <c r="G138" s="221" t="s">
        <v>157</v>
      </c>
      <c r="H138" s="222">
        <v>3</v>
      </c>
      <c r="I138" s="223"/>
      <c r="J138" s="224">
        <f>ROUND(I138*H138,2)</f>
        <v>0</v>
      </c>
      <c r="K138" s="220" t="s">
        <v>158</v>
      </c>
      <c r="L138" s="44"/>
      <c r="M138" s="225" t="s">
        <v>1</v>
      </c>
      <c r="N138" s="226" t="s">
        <v>41</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159</v>
      </c>
      <c r="AT138" s="229" t="s">
        <v>154</v>
      </c>
      <c r="AU138" s="229" t="s">
        <v>86</v>
      </c>
      <c r="AY138" s="17" t="s">
        <v>152</v>
      </c>
      <c r="BE138" s="230">
        <f>IF(N138="základní",J138,0)</f>
        <v>0</v>
      </c>
      <c r="BF138" s="230">
        <f>IF(N138="snížená",J138,0)</f>
        <v>0</v>
      </c>
      <c r="BG138" s="230">
        <f>IF(N138="zákl. přenesená",J138,0)</f>
        <v>0</v>
      </c>
      <c r="BH138" s="230">
        <f>IF(N138="sníž. přenesená",J138,0)</f>
        <v>0</v>
      </c>
      <c r="BI138" s="230">
        <f>IF(N138="nulová",J138,0)</f>
        <v>0</v>
      </c>
      <c r="BJ138" s="17" t="s">
        <v>84</v>
      </c>
      <c r="BK138" s="230">
        <f>ROUND(I138*H138,2)</f>
        <v>0</v>
      </c>
      <c r="BL138" s="17" t="s">
        <v>159</v>
      </c>
      <c r="BM138" s="229" t="s">
        <v>1045</v>
      </c>
    </row>
    <row r="139" spans="1:47" s="2" customFormat="1" ht="12">
      <c r="A139" s="38"/>
      <c r="B139" s="39"/>
      <c r="C139" s="40"/>
      <c r="D139" s="231" t="s">
        <v>161</v>
      </c>
      <c r="E139" s="40"/>
      <c r="F139" s="232" t="s">
        <v>1046</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161</v>
      </c>
      <c r="AU139" s="17" t="s">
        <v>86</v>
      </c>
    </row>
    <row r="140" spans="1:51" s="13" customFormat="1" ht="12">
      <c r="A140" s="13"/>
      <c r="B140" s="236"/>
      <c r="C140" s="237"/>
      <c r="D140" s="231" t="s">
        <v>163</v>
      </c>
      <c r="E140" s="238" t="s">
        <v>1</v>
      </c>
      <c r="F140" s="239" t="s">
        <v>1047</v>
      </c>
      <c r="G140" s="237"/>
      <c r="H140" s="240">
        <v>3</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163</v>
      </c>
      <c r="AU140" s="246" t="s">
        <v>86</v>
      </c>
      <c r="AV140" s="13" t="s">
        <v>86</v>
      </c>
      <c r="AW140" s="13" t="s">
        <v>32</v>
      </c>
      <c r="AX140" s="13" t="s">
        <v>84</v>
      </c>
      <c r="AY140" s="246" t="s">
        <v>152</v>
      </c>
    </row>
    <row r="141" spans="1:65" s="2" customFormat="1" ht="24.15" customHeight="1">
      <c r="A141" s="38"/>
      <c r="B141" s="39"/>
      <c r="C141" s="218" t="s">
        <v>171</v>
      </c>
      <c r="D141" s="218" t="s">
        <v>154</v>
      </c>
      <c r="E141" s="219" t="s">
        <v>1048</v>
      </c>
      <c r="F141" s="220" t="s">
        <v>1049</v>
      </c>
      <c r="G141" s="221" t="s">
        <v>157</v>
      </c>
      <c r="H141" s="222">
        <v>14.08</v>
      </c>
      <c r="I141" s="223"/>
      <c r="J141" s="224">
        <f>ROUND(I141*H141,2)</f>
        <v>0</v>
      </c>
      <c r="K141" s="220" t="s">
        <v>158</v>
      </c>
      <c r="L141" s="44"/>
      <c r="M141" s="225" t="s">
        <v>1</v>
      </c>
      <c r="N141" s="226" t="s">
        <v>41</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159</v>
      </c>
      <c r="AT141" s="229" t="s">
        <v>154</v>
      </c>
      <c r="AU141" s="229" t="s">
        <v>86</v>
      </c>
      <c r="AY141" s="17" t="s">
        <v>152</v>
      </c>
      <c r="BE141" s="230">
        <f>IF(N141="základní",J141,0)</f>
        <v>0</v>
      </c>
      <c r="BF141" s="230">
        <f>IF(N141="snížená",J141,0)</f>
        <v>0</v>
      </c>
      <c r="BG141" s="230">
        <f>IF(N141="zákl. přenesená",J141,0)</f>
        <v>0</v>
      </c>
      <c r="BH141" s="230">
        <f>IF(N141="sníž. přenesená",J141,0)</f>
        <v>0</v>
      </c>
      <c r="BI141" s="230">
        <f>IF(N141="nulová",J141,0)</f>
        <v>0</v>
      </c>
      <c r="BJ141" s="17" t="s">
        <v>84</v>
      </c>
      <c r="BK141" s="230">
        <f>ROUND(I141*H141,2)</f>
        <v>0</v>
      </c>
      <c r="BL141" s="17" t="s">
        <v>159</v>
      </c>
      <c r="BM141" s="229" t="s">
        <v>1050</v>
      </c>
    </row>
    <row r="142" spans="1:47" s="2" customFormat="1" ht="12">
      <c r="A142" s="38"/>
      <c r="B142" s="39"/>
      <c r="C142" s="40"/>
      <c r="D142" s="231" t="s">
        <v>161</v>
      </c>
      <c r="E142" s="40"/>
      <c r="F142" s="232" t="s">
        <v>1051</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161</v>
      </c>
      <c r="AU142" s="17" t="s">
        <v>86</v>
      </c>
    </row>
    <row r="143" spans="1:51" s="13" customFormat="1" ht="12">
      <c r="A143" s="13"/>
      <c r="B143" s="236"/>
      <c r="C143" s="237"/>
      <c r="D143" s="231" t="s">
        <v>163</v>
      </c>
      <c r="E143" s="238" t="s">
        <v>1</v>
      </c>
      <c r="F143" s="239" t="s">
        <v>1052</v>
      </c>
      <c r="G143" s="237"/>
      <c r="H143" s="240">
        <v>1.78</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163</v>
      </c>
      <c r="AU143" s="246" t="s">
        <v>86</v>
      </c>
      <c r="AV143" s="13" t="s">
        <v>86</v>
      </c>
      <c r="AW143" s="13" t="s">
        <v>32</v>
      </c>
      <c r="AX143" s="13" t="s">
        <v>76</v>
      </c>
      <c r="AY143" s="246" t="s">
        <v>152</v>
      </c>
    </row>
    <row r="144" spans="1:51" s="13" customFormat="1" ht="12">
      <c r="A144" s="13"/>
      <c r="B144" s="236"/>
      <c r="C144" s="237"/>
      <c r="D144" s="231" t="s">
        <v>163</v>
      </c>
      <c r="E144" s="238" t="s">
        <v>1</v>
      </c>
      <c r="F144" s="239" t="s">
        <v>1053</v>
      </c>
      <c r="G144" s="237"/>
      <c r="H144" s="240">
        <v>8</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163</v>
      </c>
      <c r="AU144" s="246" t="s">
        <v>86</v>
      </c>
      <c r="AV144" s="13" t="s">
        <v>86</v>
      </c>
      <c r="AW144" s="13" t="s">
        <v>32</v>
      </c>
      <c r="AX144" s="13" t="s">
        <v>76</v>
      </c>
      <c r="AY144" s="246" t="s">
        <v>152</v>
      </c>
    </row>
    <row r="145" spans="1:51" s="13" customFormat="1" ht="12">
      <c r="A145" s="13"/>
      <c r="B145" s="236"/>
      <c r="C145" s="237"/>
      <c r="D145" s="231" t="s">
        <v>163</v>
      </c>
      <c r="E145" s="238" t="s">
        <v>1</v>
      </c>
      <c r="F145" s="239" t="s">
        <v>1054</v>
      </c>
      <c r="G145" s="237"/>
      <c r="H145" s="240">
        <v>4.3</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163</v>
      </c>
      <c r="AU145" s="246" t="s">
        <v>86</v>
      </c>
      <c r="AV145" s="13" t="s">
        <v>86</v>
      </c>
      <c r="AW145" s="13" t="s">
        <v>32</v>
      </c>
      <c r="AX145" s="13" t="s">
        <v>76</v>
      </c>
      <c r="AY145" s="246" t="s">
        <v>152</v>
      </c>
    </row>
    <row r="146" spans="1:51" s="14" customFormat="1" ht="12">
      <c r="A146" s="14"/>
      <c r="B146" s="247"/>
      <c r="C146" s="248"/>
      <c r="D146" s="231" t="s">
        <v>163</v>
      </c>
      <c r="E146" s="249" t="s">
        <v>1</v>
      </c>
      <c r="F146" s="250" t="s">
        <v>196</v>
      </c>
      <c r="G146" s="248"/>
      <c r="H146" s="251">
        <v>14.079999999999998</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163</v>
      </c>
      <c r="AU146" s="257" t="s">
        <v>86</v>
      </c>
      <c r="AV146" s="14" t="s">
        <v>159</v>
      </c>
      <c r="AW146" s="14" t="s">
        <v>32</v>
      </c>
      <c r="AX146" s="14" t="s">
        <v>84</v>
      </c>
      <c r="AY146" s="257" t="s">
        <v>152</v>
      </c>
    </row>
    <row r="147" spans="1:65" s="2" customFormat="1" ht="16.5" customHeight="1">
      <c r="A147" s="38"/>
      <c r="B147" s="39"/>
      <c r="C147" s="270" t="s">
        <v>159</v>
      </c>
      <c r="D147" s="270" t="s">
        <v>324</v>
      </c>
      <c r="E147" s="271" t="s">
        <v>1055</v>
      </c>
      <c r="F147" s="272" t="s">
        <v>1056</v>
      </c>
      <c r="G147" s="273" t="s">
        <v>185</v>
      </c>
      <c r="H147" s="274">
        <v>10</v>
      </c>
      <c r="I147" s="275"/>
      <c r="J147" s="276">
        <f>ROUND(I147*H147,2)</f>
        <v>0</v>
      </c>
      <c r="K147" s="272" t="s">
        <v>158</v>
      </c>
      <c r="L147" s="277"/>
      <c r="M147" s="278" t="s">
        <v>1</v>
      </c>
      <c r="N147" s="279" t="s">
        <v>41</v>
      </c>
      <c r="O147" s="91"/>
      <c r="P147" s="227">
        <f>O147*H147</f>
        <v>0</v>
      </c>
      <c r="Q147" s="227">
        <v>1</v>
      </c>
      <c r="R147" s="227">
        <f>Q147*H147</f>
        <v>10</v>
      </c>
      <c r="S147" s="227">
        <v>0</v>
      </c>
      <c r="T147" s="228">
        <f>S147*H147</f>
        <v>0</v>
      </c>
      <c r="U147" s="38"/>
      <c r="V147" s="38"/>
      <c r="W147" s="38"/>
      <c r="X147" s="38"/>
      <c r="Y147" s="38"/>
      <c r="Z147" s="38"/>
      <c r="AA147" s="38"/>
      <c r="AB147" s="38"/>
      <c r="AC147" s="38"/>
      <c r="AD147" s="38"/>
      <c r="AE147" s="38"/>
      <c r="AR147" s="229" t="s">
        <v>205</v>
      </c>
      <c r="AT147" s="229" t="s">
        <v>324</v>
      </c>
      <c r="AU147" s="229" t="s">
        <v>86</v>
      </c>
      <c r="AY147" s="17" t="s">
        <v>152</v>
      </c>
      <c r="BE147" s="230">
        <f>IF(N147="základní",J147,0)</f>
        <v>0</v>
      </c>
      <c r="BF147" s="230">
        <f>IF(N147="snížená",J147,0)</f>
        <v>0</v>
      </c>
      <c r="BG147" s="230">
        <f>IF(N147="zákl. přenesená",J147,0)</f>
        <v>0</v>
      </c>
      <c r="BH147" s="230">
        <f>IF(N147="sníž. přenesená",J147,0)</f>
        <v>0</v>
      </c>
      <c r="BI147" s="230">
        <f>IF(N147="nulová",J147,0)</f>
        <v>0</v>
      </c>
      <c r="BJ147" s="17" t="s">
        <v>84</v>
      </c>
      <c r="BK147" s="230">
        <f>ROUND(I147*H147,2)</f>
        <v>0</v>
      </c>
      <c r="BL147" s="17" t="s">
        <v>159</v>
      </c>
      <c r="BM147" s="229" t="s">
        <v>1057</v>
      </c>
    </row>
    <row r="148" spans="1:47" s="2" customFormat="1" ht="12">
      <c r="A148" s="38"/>
      <c r="B148" s="39"/>
      <c r="C148" s="40"/>
      <c r="D148" s="231" t="s">
        <v>161</v>
      </c>
      <c r="E148" s="40"/>
      <c r="F148" s="232" t="s">
        <v>1056</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161</v>
      </c>
      <c r="AU148" s="17" t="s">
        <v>86</v>
      </c>
    </row>
    <row r="149" spans="1:51" s="13" customFormat="1" ht="12">
      <c r="A149" s="13"/>
      <c r="B149" s="236"/>
      <c r="C149" s="237"/>
      <c r="D149" s="231" t="s">
        <v>163</v>
      </c>
      <c r="E149" s="237"/>
      <c r="F149" s="239" t="s">
        <v>1058</v>
      </c>
      <c r="G149" s="237"/>
      <c r="H149" s="240">
        <v>10</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163</v>
      </c>
      <c r="AU149" s="246" t="s">
        <v>86</v>
      </c>
      <c r="AV149" s="13" t="s">
        <v>86</v>
      </c>
      <c r="AW149" s="13" t="s">
        <v>4</v>
      </c>
      <c r="AX149" s="13" t="s">
        <v>84</v>
      </c>
      <c r="AY149" s="246" t="s">
        <v>152</v>
      </c>
    </row>
    <row r="150" spans="1:65" s="2" customFormat="1" ht="24.15" customHeight="1">
      <c r="A150" s="38"/>
      <c r="B150" s="39"/>
      <c r="C150" s="218" t="s">
        <v>182</v>
      </c>
      <c r="D150" s="218" t="s">
        <v>154</v>
      </c>
      <c r="E150" s="219" t="s">
        <v>1059</v>
      </c>
      <c r="F150" s="220" t="s">
        <v>1060</v>
      </c>
      <c r="G150" s="221" t="s">
        <v>157</v>
      </c>
      <c r="H150" s="222">
        <v>2.376</v>
      </c>
      <c r="I150" s="223"/>
      <c r="J150" s="224">
        <f>ROUND(I150*H150,2)</f>
        <v>0</v>
      </c>
      <c r="K150" s="220" t="s">
        <v>158</v>
      </c>
      <c r="L150" s="44"/>
      <c r="M150" s="225" t="s">
        <v>1</v>
      </c>
      <c r="N150" s="226" t="s">
        <v>41</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159</v>
      </c>
      <c r="AT150" s="229" t="s">
        <v>154</v>
      </c>
      <c r="AU150" s="229" t="s">
        <v>86</v>
      </c>
      <c r="AY150" s="17" t="s">
        <v>152</v>
      </c>
      <c r="BE150" s="230">
        <f>IF(N150="základní",J150,0)</f>
        <v>0</v>
      </c>
      <c r="BF150" s="230">
        <f>IF(N150="snížená",J150,0)</f>
        <v>0</v>
      </c>
      <c r="BG150" s="230">
        <f>IF(N150="zákl. přenesená",J150,0)</f>
        <v>0</v>
      </c>
      <c r="BH150" s="230">
        <f>IF(N150="sníž. přenesená",J150,0)</f>
        <v>0</v>
      </c>
      <c r="BI150" s="230">
        <f>IF(N150="nulová",J150,0)</f>
        <v>0</v>
      </c>
      <c r="BJ150" s="17" t="s">
        <v>84</v>
      </c>
      <c r="BK150" s="230">
        <f>ROUND(I150*H150,2)</f>
        <v>0</v>
      </c>
      <c r="BL150" s="17" t="s">
        <v>159</v>
      </c>
      <c r="BM150" s="229" t="s">
        <v>1061</v>
      </c>
    </row>
    <row r="151" spans="1:47" s="2" customFormat="1" ht="12">
      <c r="A151" s="38"/>
      <c r="B151" s="39"/>
      <c r="C151" s="40"/>
      <c r="D151" s="231" t="s">
        <v>161</v>
      </c>
      <c r="E151" s="40"/>
      <c r="F151" s="232" t="s">
        <v>1062</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161</v>
      </c>
      <c r="AU151" s="17" t="s">
        <v>86</v>
      </c>
    </row>
    <row r="152" spans="1:51" s="13" customFormat="1" ht="12">
      <c r="A152" s="13"/>
      <c r="B152" s="236"/>
      <c r="C152" s="237"/>
      <c r="D152" s="231" t="s">
        <v>163</v>
      </c>
      <c r="E152" s="238" t="s">
        <v>1</v>
      </c>
      <c r="F152" s="239" t="s">
        <v>1063</v>
      </c>
      <c r="G152" s="237"/>
      <c r="H152" s="240">
        <v>1.584</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163</v>
      </c>
      <c r="AU152" s="246" t="s">
        <v>86</v>
      </c>
      <c r="AV152" s="13" t="s">
        <v>86</v>
      </c>
      <c r="AW152" s="13" t="s">
        <v>32</v>
      </c>
      <c r="AX152" s="13" t="s">
        <v>76</v>
      </c>
      <c r="AY152" s="246" t="s">
        <v>152</v>
      </c>
    </row>
    <row r="153" spans="1:51" s="13" customFormat="1" ht="12">
      <c r="A153" s="13"/>
      <c r="B153" s="236"/>
      <c r="C153" s="237"/>
      <c r="D153" s="231" t="s">
        <v>163</v>
      </c>
      <c r="E153" s="238" t="s">
        <v>1</v>
      </c>
      <c r="F153" s="239" t="s">
        <v>1064</v>
      </c>
      <c r="G153" s="237"/>
      <c r="H153" s="240">
        <v>0.792</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163</v>
      </c>
      <c r="AU153" s="246" t="s">
        <v>86</v>
      </c>
      <c r="AV153" s="13" t="s">
        <v>86</v>
      </c>
      <c r="AW153" s="13" t="s">
        <v>32</v>
      </c>
      <c r="AX153" s="13" t="s">
        <v>76</v>
      </c>
      <c r="AY153" s="246" t="s">
        <v>152</v>
      </c>
    </row>
    <row r="154" spans="1:51" s="14" customFormat="1" ht="12">
      <c r="A154" s="14"/>
      <c r="B154" s="247"/>
      <c r="C154" s="248"/>
      <c r="D154" s="231" t="s">
        <v>163</v>
      </c>
      <c r="E154" s="249" t="s">
        <v>1</v>
      </c>
      <c r="F154" s="250" t="s">
        <v>196</v>
      </c>
      <c r="G154" s="248"/>
      <c r="H154" s="251">
        <v>2.3760000000000003</v>
      </c>
      <c r="I154" s="252"/>
      <c r="J154" s="248"/>
      <c r="K154" s="248"/>
      <c r="L154" s="253"/>
      <c r="M154" s="254"/>
      <c r="N154" s="255"/>
      <c r="O154" s="255"/>
      <c r="P154" s="255"/>
      <c r="Q154" s="255"/>
      <c r="R154" s="255"/>
      <c r="S154" s="255"/>
      <c r="T154" s="256"/>
      <c r="U154" s="14"/>
      <c r="V154" s="14"/>
      <c r="W154" s="14"/>
      <c r="X154" s="14"/>
      <c r="Y154" s="14"/>
      <c r="Z154" s="14"/>
      <c r="AA154" s="14"/>
      <c r="AB154" s="14"/>
      <c r="AC154" s="14"/>
      <c r="AD154" s="14"/>
      <c r="AE154" s="14"/>
      <c r="AT154" s="257" t="s">
        <v>163</v>
      </c>
      <c r="AU154" s="257" t="s">
        <v>86</v>
      </c>
      <c r="AV154" s="14" t="s">
        <v>159</v>
      </c>
      <c r="AW154" s="14" t="s">
        <v>32</v>
      </c>
      <c r="AX154" s="14" t="s">
        <v>84</v>
      </c>
      <c r="AY154" s="257" t="s">
        <v>152</v>
      </c>
    </row>
    <row r="155" spans="1:65" s="2" customFormat="1" ht="16.5" customHeight="1">
      <c r="A155" s="38"/>
      <c r="B155" s="39"/>
      <c r="C155" s="270" t="s">
        <v>189</v>
      </c>
      <c r="D155" s="270" t="s">
        <v>324</v>
      </c>
      <c r="E155" s="271" t="s">
        <v>1065</v>
      </c>
      <c r="F155" s="272" t="s">
        <v>1066</v>
      </c>
      <c r="G155" s="273" t="s">
        <v>185</v>
      </c>
      <c r="H155" s="274">
        <v>4.752</v>
      </c>
      <c r="I155" s="275"/>
      <c r="J155" s="276">
        <f>ROUND(I155*H155,2)</f>
        <v>0</v>
      </c>
      <c r="K155" s="272" t="s">
        <v>158</v>
      </c>
      <c r="L155" s="277"/>
      <c r="M155" s="278" t="s">
        <v>1</v>
      </c>
      <c r="N155" s="279" t="s">
        <v>41</v>
      </c>
      <c r="O155" s="91"/>
      <c r="P155" s="227">
        <f>O155*H155</f>
        <v>0</v>
      </c>
      <c r="Q155" s="227">
        <v>1</v>
      </c>
      <c r="R155" s="227">
        <f>Q155*H155</f>
        <v>4.752</v>
      </c>
      <c r="S155" s="227">
        <v>0</v>
      </c>
      <c r="T155" s="228">
        <f>S155*H155</f>
        <v>0</v>
      </c>
      <c r="U155" s="38"/>
      <c r="V155" s="38"/>
      <c r="W155" s="38"/>
      <c r="X155" s="38"/>
      <c r="Y155" s="38"/>
      <c r="Z155" s="38"/>
      <c r="AA155" s="38"/>
      <c r="AB155" s="38"/>
      <c r="AC155" s="38"/>
      <c r="AD155" s="38"/>
      <c r="AE155" s="38"/>
      <c r="AR155" s="229" t="s">
        <v>205</v>
      </c>
      <c r="AT155" s="229" t="s">
        <v>324</v>
      </c>
      <c r="AU155" s="229" t="s">
        <v>86</v>
      </c>
      <c r="AY155" s="17" t="s">
        <v>152</v>
      </c>
      <c r="BE155" s="230">
        <f>IF(N155="základní",J155,0)</f>
        <v>0</v>
      </c>
      <c r="BF155" s="230">
        <f>IF(N155="snížená",J155,0)</f>
        <v>0</v>
      </c>
      <c r="BG155" s="230">
        <f>IF(N155="zákl. přenesená",J155,0)</f>
        <v>0</v>
      </c>
      <c r="BH155" s="230">
        <f>IF(N155="sníž. přenesená",J155,0)</f>
        <v>0</v>
      </c>
      <c r="BI155" s="230">
        <f>IF(N155="nulová",J155,0)</f>
        <v>0</v>
      </c>
      <c r="BJ155" s="17" t="s">
        <v>84</v>
      </c>
      <c r="BK155" s="230">
        <f>ROUND(I155*H155,2)</f>
        <v>0</v>
      </c>
      <c r="BL155" s="17" t="s">
        <v>159</v>
      </c>
      <c r="BM155" s="229" t="s">
        <v>1067</v>
      </c>
    </row>
    <row r="156" spans="1:47" s="2" customFormat="1" ht="12">
      <c r="A156" s="38"/>
      <c r="B156" s="39"/>
      <c r="C156" s="40"/>
      <c r="D156" s="231" t="s">
        <v>161</v>
      </c>
      <c r="E156" s="40"/>
      <c r="F156" s="232" t="s">
        <v>1066</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161</v>
      </c>
      <c r="AU156" s="17" t="s">
        <v>86</v>
      </c>
    </row>
    <row r="157" spans="1:51" s="13" customFormat="1" ht="12">
      <c r="A157" s="13"/>
      <c r="B157" s="236"/>
      <c r="C157" s="237"/>
      <c r="D157" s="231" t="s">
        <v>163</v>
      </c>
      <c r="E157" s="237"/>
      <c r="F157" s="239" t="s">
        <v>1068</v>
      </c>
      <c r="G157" s="237"/>
      <c r="H157" s="240">
        <v>4.752</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163</v>
      </c>
      <c r="AU157" s="246" t="s">
        <v>86</v>
      </c>
      <c r="AV157" s="13" t="s">
        <v>86</v>
      </c>
      <c r="AW157" s="13" t="s">
        <v>4</v>
      </c>
      <c r="AX157" s="13" t="s">
        <v>84</v>
      </c>
      <c r="AY157" s="246" t="s">
        <v>152</v>
      </c>
    </row>
    <row r="158" spans="1:65" s="2" customFormat="1" ht="24.15" customHeight="1">
      <c r="A158" s="38"/>
      <c r="B158" s="39"/>
      <c r="C158" s="218" t="s">
        <v>198</v>
      </c>
      <c r="D158" s="218" t="s">
        <v>154</v>
      </c>
      <c r="E158" s="219" t="s">
        <v>1069</v>
      </c>
      <c r="F158" s="220" t="s">
        <v>1070</v>
      </c>
      <c r="G158" s="221" t="s">
        <v>167</v>
      </c>
      <c r="H158" s="222">
        <v>10</v>
      </c>
      <c r="I158" s="223"/>
      <c r="J158" s="224">
        <f>ROUND(I158*H158,2)</f>
        <v>0</v>
      </c>
      <c r="K158" s="220" t="s">
        <v>158</v>
      </c>
      <c r="L158" s="44"/>
      <c r="M158" s="225" t="s">
        <v>1</v>
      </c>
      <c r="N158" s="226" t="s">
        <v>41</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159</v>
      </c>
      <c r="AT158" s="229" t="s">
        <v>154</v>
      </c>
      <c r="AU158" s="229" t="s">
        <v>86</v>
      </c>
      <c r="AY158" s="17" t="s">
        <v>152</v>
      </c>
      <c r="BE158" s="230">
        <f>IF(N158="základní",J158,0)</f>
        <v>0</v>
      </c>
      <c r="BF158" s="230">
        <f>IF(N158="snížená",J158,0)</f>
        <v>0</v>
      </c>
      <c r="BG158" s="230">
        <f>IF(N158="zákl. přenesená",J158,0)</f>
        <v>0</v>
      </c>
      <c r="BH158" s="230">
        <f>IF(N158="sníž. přenesená",J158,0)</f>
        <v>0</v>
      </c>
      <c r="BI158" s="230">
        <f>IF(N158="nulová",J158,0)</f>
        <v>0</v>
      </c>
      <c r="BJ158" s="17" t="s">
        <v>84</v>
      </c>
      <c r="BK158" s="230">
        <f>ROUND(I158*H158,2)</f>
        <v>0</v>
      </c>
      <c r="BL158" s="17" t="s">
        <v>159</v>
      </c>
      <c r="BM158" s="229" t="s">
        <v>1071</v>
      </c>
    </row>
    <row r="159" spans="1:47" s="2" customFormat="1" ht="12">
      <c r="A159" s="38"/>
      <c r="B159" s="39"/>
      <c r="C159" s="40"/>
      <c r="D159" s="231" t="s">
        <v>161</v>
      </c>
      <c r="E159" s="40"/>
      <c r="F159" s="232" t="s">
        <v>1072</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161</v>
      </c>
      <c r="AU159" s="17" t="s">
        <v>86</v>
      </c>
    </row>
    <row r="160" spans="1:65" s="2" customFormat="1" ht="24.15" customHeight="1">
      <c r="A160" s="38"/>
      <c r="B160" s="39"/>
      <c r="C160" s="218" t="s">
        <v>205</v>
      </c>
      <c r="D160" s="218" t="s">
        <v>154</v>
      </c>
      <c r="E160" s="219" t="s">
        <v>1073</v>
      </c>
      <c r="F160" s="220" t="s">
        <v>1074</v>
      </c>
      <c r="G160" s="221" t="s">
        <v>167</v>
      </c>
      <c r="H160" s="222">
        <v>10</v>
      </c>
      <c r="I160" s="223"/>
      <c r="J160" s="224">
        <f>ROUND(I160*H160,2)</f>
        <v>0</v>
      </c>
      <c r="K160" s="220" t="s">
        <v>158</v>
      </c>
      <c r="L160" s="44"/>
      <c r="M160" s="225" t="s">
        <v>1</v>
      </c>
      <c r="N160" s="226" t="s">
        <v>41</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159</v>
      </c>
      <c r="AT160" s="229" t="s">
        <v>154</v>
      </c>
      <c r="AU160" s="229" t="s">
        <v>86</v>
      </c>
      <c r="AY160" s="17" t="s">
        <v>152</v>
      </c>
      <c r="BE160" s="230">
        <f>IF(N160="základní",J160,0)</f>
        <v>0</v>
      </c>
      <c r="BF160" s="230">
        <f>IF(N160="snížená",J160,0)</f>
        <v>0</v>
      </c>
      <c r="BG160" s="230">
        <f>IF(N160="zákl. přenesená",J160,0)</f>
        <v>0</v>
      </c>
      <c r="BH160" s="230">
        <f>IF(N160="sníž. přenesená",J160,0)</f>
        <v>0</v>
      </c>
      <c r="BI160" s="230">
        <f>IF(N160="nulová",J160,0)</f>
        <v>0</v>
      </c>
      <c r="BJ160" s="17" t="s">
        <v>84</v>
      </c>
      <c r="BK160" s="230">
        <f>ROUND(I160*H160,2)</f>
        <v>0</v>
      </c>
      <c r="BL160" s="17" t="s">
        <v>159</v>
      </c>
      <c r="BM160" s="229" t="s">
        <v>1075</v>
      </c>
    </row>
    <row r="161" spans="1:47" s="2" customFormat="1" ht="12">
      <c r="A161" s="38"/>
      <c r="B161" s="39"/>
      <c r="C161" s="40"/>
      <c r="D161" s="231" t="s">
        <v>161</v>
      </c>
      <c r="E161" s="40"/>
      <c r="F161" s="232" t="s">
        <v>1076</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161</v>
      </c>
      <c r="AU161" s="17" t="s">
        <v>86</v>
      </c>
    </row>
    <row r="162" spans="1:65" s="2" customFormat="1" ht="16.5" customHeight="1">
      <c r="A162" s="38"/>
      <c r="B162" s="39"/>
      <c r="C162" s="270" t="s">
        <v>213</v>
      </c>
      <c r="D162" s="270" t="s">
        <v>324</v>
      </c>
      <c r="E162" s="271" t="s">
        <v>1077</v>
      </c>
      <c r="F162" s="272" t="s">
        <v>1078</v>
      </c>
      <c r="G162" s="273" t="s">
        <v>1079</v>
      </c>
      <c r="H162" s="274">
        <v>0.2</v>
      </c>
      <c r="I162" s="275"/>
      <c r="J162" s="276">
        <f>ROUND(I162*H162,2)</f>
        <v>0</v>
      </c>
      <c r="K162" s="272" t="s">
        <v>158</v>
      </c>
      <c r="L162" s="277"/>
      <c r="M162" s="278" t="s">
        <v>1</v>
      </c>
      <c r="N162" s="279" t="s">
        <v>41</v>
      </c>
      <c r="O162" s="91"/>
      <c r="P162" s="227">
        <f>O162*H162</f>
        <v>0</v>
      </c>
      <c r="Q162" s="227">
        <v>0.001</v>
      </c>
      <c r="R162" s="227">
        <f>Q162*H162</f>
        <v>0.0002</v>
      </c>
      <c r="S162" s="227">
        <v>0</v>
      </c>
      <c r="T162" s="228">
        <f>S162*H162</f>
        <v>0</v>
      </c>
      <c r="U162" s="38"/>
      <c r="V162" s="38"/>
      <c r="W162" s="38"/>
      <c r="X162" s="38"/>
      <c r="Y162" s="38"/>
      <c r="Z162" s="38"/>
      <c r="AA162" s="38"/>
      <c r="AB162" s="38"/>
      <c r="AC162" s="38"/>
      <c r="AD162" s="38"/>
      <c r="AE162" s="38"/>
      <c r="AR162" s="229" t="s">
        <v>205</v>
      </c>
      <c r="AT162" s="229" t="s">
        <v>324</v>
      </c>
      <c r="AU162" s="229" t="s">
        <v>86</v>
      </c>
      <c r="AY162" s="17" t="s">
        <v>152</v>
      </c>
      <c r="BE162" s="230">
        <f>IF(N162="základní",J162,0)</f>
        <v>0</v>
      </c>
      <c r="BF162" s="230">
        <f>IF(N162="snížená",J162,0)</f>
        <v>0</v>
      </c>
      <c r="BG162" s="230">
        <f>IF(N162="zákl. přenesená",J162,0)</f>
        <v>0</v>
      </c>
      <c r="BH162" s="230">
        <f>IF(N162="sníž. přenesená",J162,0)</f>
        <v>0</v>
      </c>
      <c r="BI162" s="230">
        <f>IF(N162="nulová",J162,0)</f>
        <v>0</v>
      </c>
      <c r="BJ162" s="17" t="s">
        <v>84</v>
      </c>
      <c r="BK162" s="230">
        <f>ROUND(I162*H162,2)</f>
        <v>0</v>
      </c>
      <c r="BL162" s="17" t="s">
        <v>159</v>
      </c>
      <c r="BM162" s="229" t="s">
        <v>1080</v>
      </c>
    </row>
    <row r="163" spans="1:47" s="2" customFormat="1" ht="12">
      <c r="A163" s="38"/>
      <c r="B163" s="39"/>
      <c r="C163" s="40"/>
      <c r="D163" s="231" t="s">
        <v>161</v>
      </c>
      <c r="E163" s="40"/>
      <c r="F163" s="232" t="s">
        <v>1078</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161</v>
      </c>
      <c r="AU163" s="17" t="s">
        <v>86</v>
      </c>
    </row>
    <row r="164" spans="1:51" s="13" customFormat="1" ht="12">
      <c r="A164" s="13"/>
      <c r="B164" s="236"/>
      <c r="C164" s="237"/>
      <c r="D164" s="231" t="s">
        <v>163</v>
      </c>
      <c r="E164" s="237"/>
      <c r="F164" s="239" t="s">
        <v>1081</v>
      </c>
      <c r="G164" s="237"/>
      <c r="H164" s="240">
        <v>0.2</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163</v>
      </c>
      <c r="AU164" s="246" t="s">
        <v>86</v>
      </c>
      <c r="AV164" s="13" t="s">
        <v>86</v>
      </c>
      <c r="AW164" s="13" t="s">
        <v>4</v>
      </c>
      <c r="AX164" s="13" t="s">
        <v>84</v>
      </c>
      <c r="AY164" s="246" t="s">
        <v>152</v>
      </c>
    </row>
    <row r="165" spans="1:65" s="2" customFormat="1" ht="24.15" customHeight="1">
      <c r="A165" s="38"/>
      <c r="B165" s="39"/>
      <c r="C165" s="218" t="s">
        <v>220</v>
      </c>
      <c r="D165" s="218" t="s">
        <v>154</v>
      </c>
      <c r="E165" s="219" t="s">
        <v>1082</v>
      </c>
      <c r="F165" s="220" t="s">
        <v>1083</v>
      </c>
      <c r="G165" s="221" t="s">
        <v>167</v>
      </c>
      <c r="H165" s="222">
        <v>10</v>
      </c>
      <c r="I165" s="223"/>
      <c r="J165" s="224">
        <f>ROUND(I165*H165,2)</f>
        <v>0</v>
      </c>
      <c r="K165" s="220" t="s">
        <v>158</v>
      </c>
      <c r="L165" s="44"/>
      <c r="M165" s="225" t="s">
        <v>1</v>
      </c>
      <c r="N165" s="226" t="s">
        <v>41</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159</v>
      </c>
      <c r="AT165" s="229" t="s">
        <v>154</v>
      </c>
      <c r="AU165" s="229" t="s">
        <v>86</v>
      </c>
      <c r="AY165" s="17" t="s">
        <v>152</v>
      </c>
      <c r="BE165" s="230">
        <f>IF(N165="základní",J165,0)</f>
        <v>0</v>
      </c>
      <c r="BF165" s="230">
        <f>IF(N165="snížená",J165,0)</f>
        <v>0</v>
      </c>
      <c r="BG165" s="230">
        <f>IF(N165="zákl. přenesená",J165,0)</f>
        <v>0</v>
      </c>
      <c r="BH165" s="230">
        <f>IF(N165="sníž. přenesená",J165,0)</f>
        <v>0</v>
      </c>
      <c r="BI165" s="230">
        <f>IF(N165="nulová",J165,0)</f>
        <v>0</v>
      </c>
      <c r="BJ165" s="17" t="s">
        <v>84</v>
      </c>
      <c r="BK165" s="230">
        <f>ROUND(I165*H165,2)</f>
        <v>0</v>
      </c>
      <c r="BL165" s="17" t="s">
        <v>159</v>
      </c>
      <c r="BM165" s="229" t="s">
        <v>1084</v>
      </c>
    </row>
    <row r="166" spans="1:47" s="2" customFormat="1" ht="12">
      <c r="A166" s="38"/>
      <c r="B166" s="39"/>
      <c r="C166" s="40"/>
      <c r="D166" s="231" t="s">
        <v>161</v>
      </c>
      <c r="E166" s="40"/>
      <c r="F166" s="232" t="s">
        <v>1085</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161</v>
      </c>
      <c r="AU166" s="17" t="s">
        <v>86</v>
      </c>
    </row>
    <row r="167" spans="1:63" s="12" customFormat="1" ht="22.8" customHeight="1">
      <c r="A167" s="12"/>
      <c r="B167" s="202"/>
      <c r="C167" s="203"/>
      <c r="D167" s="204" t="s">
        <v>75</v>
      </c>
      <c r="E167" s="216" t="s">
        <v>171</v>
      </c>
      <c r="F167" s="216" t="s">
        <v>197</v>
      </c>
      <c r="G167" s="203"/>
      <c r="H167" s="203"/>
      <c r="I167" s="206"/>
      <c r="J167" s="217">
        <f>BK167</f>
        <v>0</v>
      </c>
      <c r="K167" s="203"/>
      <c r="L167" s="208"/>
      <c r="M167" s="209"/>
      <c r="N167" s="210"/>
      <c r="O167" s="210"/>
      <c r="P167" s="211">
        <f>SUM(P168:P177)</f>
        <v>0</v>
      </c>
      <c r="Q167" s="210"/>
      <c r="R167" s="211">
        <f>SUM(R168:R177)</f>
        <v>1.850808</v>
      </c>
      <c r="S167" s="210"/>
      <c r="T167" s="212">
        <f>SUM(T168:T177)</f>
        <v>12.5</v>
      </c>
      <c r="U167" s="12"/>
      <c r="V167" s="12"/>
      <c r="W167" s="12"/>
      <c r="X167" s="12"/>
      <c r="Y167" s="12"/>
      <c r="Z167" s="12"/>
      <c r="AA167" s="12"/>
      <c r="AB167" s="12"/>
      <c r="AC167" s="12"/>
      <c r="AD167" s="12"/>
      <c r="AE167" s="12"/>
      <c r="AR167" s="213" t="s">
        <v>84</v>
      </c>
      <c r="AT167" s="214" t="s">
        <v>75</v>
      </c>
      <c r="AU167" s="214" t="s">
        <v>84</v>
      </c>
      <c r="AY167" s="213" t="s">
        <v>152</v>
      </c>
      <c r="BK167" s="215">
        <f>SUM(BK168:BK177)</f>
        <v>0</v>
      </c>
    </row>
    <row r="168" spans="1:65" s="2" customFormat="1" ht="16.5" customHeight="1">
      <c r="A168" s="38"/>
      <c r="B168" s="39"/>
      <c r="C168" s="218" t="s">
        <v>226</v>
      </c>
      <c r="D168" s="218" t="s">
        <v>154</v>
      </c>
      <c r="E168" s="219" t="s">
        <v>1086</v>
      </c>
      <c r="F168" s="220" t="s">
        <v>1087</v>
      </c>
      <c r="G168" s="221" t="s">
        <v>157</v>
      </c>
      <c r="H168" s="222">
        <v>5</v>
      </c>
      <c r="I168" s="223"/>
      <c r="J168" s="224">
        <f>ROUND(I168*H168,2)</f>
        <v>0</v>
      </c>
      <c r="K168" s="220" t="s">
        <v>1</v>
      </c>
      <c r="L168" s="44"/>
      <c r="M168" s="225" t="s">
        <v>1</v>
      </c>
      <c r="N168" s="226" t="s">
        <v>41</v>
      </c>
      <c r="O168" s="91"/>
      <c r="P168" s="227">
        <f>O168*H168</f>
        <v>0</v>
      </c>
      <c r="Q168" s="227">
        <v>0</v>
      </c>
      <c r="R168" s="227">
        <f>Q168*H168</f>
        <v>0</v>
      </c>
      <c r="S168" s="227">
        <v>2.5</v>
      </c>
      <c r="T168" s="228">
        <f>S168*H168</f>
        <v>12.5</v>
      </c>
      <c r="U168" s="38"/>
      <c r="V168" s="38"/>
      <c r="W168" s="38"/>
      <c r="X168" s="38"/>
      <c r="Y168" s="38"/>
      <c r="Z168" s="38"/>
      <c r="AA168" s="38"/>
      <c r="AB168" s="38"/>
      <c r="AC168" s="38"/>
      <c r="AD168" s="38"/>
      <c r="AE168" s="38"/>
      <c r="AR168" s="229" t="s">
        <v>159</v>
      </c>
      <c r="AT168" s="229" t="s">
        <v>154</v>
      </c>
      <c r="AU168" s="229" t="s">
        <v>86</v>
      </c>
      <c r="AY168" s="17" t="s">
        <v>152</v>
      </c>
      <c r="BE168" s="230">
        <f>IF(N168="základní",J168,0)</f>
        <v>0</v>
      </c>
      <c r="BF168" s="230">
        <f>IF(N168="snížená",J168,0)</f>
        <v>0</v>
      </c>
      <c r="BG168" s="230">
        <f>IF(N168="zákl. přenesená",J168,0)</f>
        <v>0</v>
      </c>
      <c r="BH168" s="230">
        <f>IF(N168="sníž. přenesená",J168,0)</f>
        <v>0</v>
      </c>
      <c r="BI168" s="230">
        <f>IF(N168="nulová",J168,0)</f>
        <v>0</v>
      </c>
      <c r="BJ168" s="17" t="s">
        <v>84</v>
      </c>
      <c r="BK168" s="230">
        <f>ROUND(I168*H168,2)</f>
        <v>0</v>
      </c>
      <c r="BL168" s="17" t="s">
        <v>159</v>
      </c>
      <c r="BM168" s="229" t="s">
        <v>1088</v>
      </c>
    </row>
    <row r="169" spans="1:47" s="2" customFormat="1" ht="12">
      <c r="A169" s="38"/>
      <c r="B169" s="39"/>
      <c r="C169" s="40"/>
      <c r="D169" s="231" t="s">
        <v>161</v>
      </c>
      <c r="E169" s="40"/>
      <c r="F169" s="232" t="s">
        <v>1087</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161</v>
      </c>
      <c r="AU169" s="17" t="s">
        <v>86</v>
      </c>
    </row>
    <row r="170" spans="1:47" s="2" customFormat="1" ht="12">
      <c r="A170" s="38"/>
      <c r="B170" s="39"/>
      <c r="C170" s="40"/>
      <c r="D170" s="231" t="s">
        <v>248</v>
      </c>
      <c r="E170" s="40"/>
      <c r="F170" s="258" t="s">
        <v>1089</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248</v>
      </c>
      <c r="AU170" s="17" t="s">
        <v>86</v>
      </c>
    </row>
    <row r="171" spans="1:65" s="2" customFormat="1" ht="24.15" customHeight="1">
      <c r="A171" s="38"/>
      <c r="B171" s="39"/>
      <c r="C171" s="218" t="s">
        <v>237</v>
      </c>
      <c r="D171" s="218" t="s">
        <v>154</v>
      </c>
      <c r="E171" s="219" t="s">
        <v>1090</v>
      </c>
      <c r="F171" s="220" t="s">
        <v>1091</v>
      </c>
      <c r="G171" s="221" t="s">
        <v>288</v>
      </c>
      <c r="H171" s="222">
        <v>1</v>
      </c>
      <c r="I171" s="223"/>
      <c r="J171" s="224">
        <f>ROUND(I171*H171,2)</f>
        <v>0</v>
      </c>
      <c r="K171" s="220" t="s">
        <v>158</v>
      </c>
      <c r="L171" s="44"/>
      <c r="M171" s="225" t="s">
        <v>1</v>
      </c>
      <c r="N171" s="226" t="s">
        <v>41</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159</v>
      </c>
      <c r="AT171" s="229" t="s">
        <v>154</v>
      </c>
      <c r="AU171" s="229" t="s">
        <v>86</v>
      </c>
      <c r="AY171" s="17" t="s">
        <v>152</v>
      </c>
      <c r="BE171" s="230">
        <f>IF(N171="základní",J171,0)</f>
        <v>0</v>
      </c>
      <c r="BF171" s="230">
        <f>IF(N171="snížená",J171,0)</f>
        <v>0</v>
      </c>
      <c r="BG171" s="230">
        <f>IF(N171="zákl. přenesená",J171,0)</f>
        <v>0</v>
      </c>
      <c r="BH171" s="230">
        <f>IF(N171="sníž. přenesená",J171,0)</f>
        <v>0</v>
      </c>
      <c r="BI171" s="230">
        <f>IF(N171="nulová",J171,0)</f>
        <v>0</v>
      </c>
      <c r="BJ171" s="17" t="s">
        <v>84</v>
      </c>
      <c r="BK171" s="230">
        <f>ROUND(I171*H171,2)</f>
        <v>0</v>
      </c>
      <c r="BL171" s="17" t="s">
        <v>159</v>
      </c>
      <c r="BM171" s="229" t="s">
        <v>1092</v>
      </c>
    </row>
    <row r="172" spans="1:47" s="2" customFormat="1" ht="12">
      <c r="A172" s="38"/>
      <c r="B172" s="39"/>
      <c r="C172" s="40"/>
      <c r="D172" s="231" t="s">
        <v>161</v>
      </c>
      <c r="E172" s="40"/>
      <c r="F172" s="232" t="s">
        <v>1093</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161</v>
      </c>
      <c r="AU172" s="17" t="s">
        <v>86</v>
      </c>
    </row>
    <row r="173" spans="1:65" s="2" customFormat="1" ht="21.75" customHeight="1">
      <c r="A173" s="38"/>
      <c r="B173" s="39"/>
      <c r="C173" s="270" t="s">
        <v>243</v>
      </c>
      <c r="D173" s="270" t="s">
        <v>324</v>
      </c>
      <c r="E173" s="271" t="s">
        <v>1094</v>
      </c>
      <c r="F173" s="272" t="s">
        <v>1095</v>
      </c>
      <c r="G173" s="273" t="s">
        <v>288</v>
      </c>
      <c r="H173" s="274">
        <v>1</v>
      </c>
      <c r="I173" s="275"/>
      <c r="J173" s="276">
        <f>ROUND(I173*H173,2)</f>
        <v>0</v>
      </c>
      <c r="K173" s="272" t="s">
        <v>158</v>
      </c>
      <c r="L173" s="277"/>
      <c r="M173" s="278" t="s">
        <v>1</v>
      </c>
      <c r="N173" s="279" t="s">
        <v>41</v>
      </c>
      <c r="O173" s="91"/>
      <c r="P173" s="227">
        <f>O173*H173</f>
        <v>0</v>
      </c>
      <c r="Q173" s="227">
        <v>0.264</v>
      </c>
      <c r="R173" s="227">
        <f>Q173*H173</f>
        <v>0.264</v>
      </c>
      <c r="S173" s="227">
        <v>0</v>
      </c>
      <c r="T173" s="228">
        <f>S173*H173</f>
        <v>0</v>
      </c>
      <c r="U173" s="38"/>
      <c r="V173" s="38"/>
      <c r="W173" s="38"/>
      <c r="X173" s="38"/>
      <c r="Y173" s="38"/>
      <c r="Z173" s="38"/>
      <c r="AA173" s="38"/>
      <c r="AB173" s="38"/>
      <c r="AC173" s="38"/>
      <c r="AD173" s="38"/>
      <c r="AE173" s="38"/>
      <c r="AR173" s="229" t="s">
        <v>205</v>
      </c>
      <c r="AT173" s="229" t="s">
        <v>324</v>
      </c>
      <c r="AU173" s="229" t="s">
        <v>86</v>
      </c>
      <c r="AY173" s="17" t="s">
        <v>152</v>
      </c>
      <c r="BE173" s="230">
        <f>IF(N173="základní",J173,0)</f>
        <v>0</v>
      </c>
      <c r="BF173" s="230">
        <f>IF(N173="snížená",J173,0)</f>
        <v>0</v>
      </c>
      <c r="BG173" s="230">
        <f>IF(N173="zákl. přenesená",J173,0)</f>
        <v>0</v>
      </c>
      <c r="BH173" s="230">
        <f>IF(N173="sníž. přenesená",J173,0)</f>
        <v>0</v>
      </c>
      <c r="BI173" s="230">
        <f>IF(N173="nulová",J173,0)</f>
        <v>0</v>
      </c>
      <c r="BJ173" s="17" t="s">
        <v>84</v>
      </c>
      <c r="BK173" s="230">
        <f>ROUND(I173*H173,2)</f>
        <v>0</v>
      </c>
      <c r="BL173" s="17" t="s">
        <v>159</v>
      </c>
      <c r="BM173" s="229" t="s">
        <v>1096</v>
      </c>
    </row>
    <row r="174" spans="1:47" s="2" customFormat="1" ht="12">
      <c r="A174" s="38"/>
      <c r="B174" s="39"/>
      <c r="C174" s="40"/>
      <c r="D174" s="231" t="s">
        <v>161</v>
      </c>
      <c r="E174" s="40"/>
      <c r="F174" s="232" t="s">
        <v>1095</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161</v>
      </c>
      <c r="AU174" s="17" t="s">
        <v>86</v>
      </c>
    </row>
    <row r="175" spans="1:65" s="2" customFormat="1" ht="16.5" customHeight="1">
      <c r="A175" s="38"/>
      <c r="B175" s="39"/>
      <c r="C175" s="218" t="s">
        <v>250</v>
      </c>
      <c r="D175" s="218" t="s">
        <v>154</v>
      </c>
      <c r="E175" s="219" t="s">
        <v>1097</v>
      </c>
      <c r="F175" s="220" t="s">
        <v>1098</v>
      </c>
      <c r="G175" s="221" t="s">
        <v>157</v>
      </c>
      <c r="H175" s="222">
        <v>0.6</v>
      </c>
      <c r="I175" s="223"/>
      <c r="J175" s="224">
        <f>ROUND(I175*H175,2)</f>
        <v>0</v>
      </c>
      <c r="K175" s="220" t="s">
        <v>158</v>
      </c>
      <c r="L175" s="44"/>
      <c r="M175" s="225" t="s">
        <v>1</v>
      </c>
      <c r="N175" s="226" t="s">
        <v>41</v>
      </c>
      <c r="O175" s="91"/>
      <c r="P175" s="227">
        <f>O175*H175</f>
        <v>0</v>
      </c>
      <c r="Q175" s="227">
        <v>2.64468</v>
      </c>
      <c r="R175" s="227">
        <f>Q175*H175</f>
        <v>1.586808</v>
      </c>
      <c r="S175" s="227">
        <v>0</v>
      </c>
      <c r="T175" s="228">
        <f>S175*H175</f>
        <v>0</v>
      </c>
      <c r="U175" s="38"/>
      <c r="V175" s="38"/>
      <c r="W175" s="38"/>
      <c r="X175" s="38"/>
      <c r="Y175" s="38"/>
      <c r="Z175" s="38"/>
      <c r="AA175" s="38"/>
      <c r="AB175" s="38"/>
      <c r="AC175" s="38"/>
      <c r="AD175" s="38"/>
      <c r="AE175" s="38"/>
      <c r="AR175" s="229" t="s">
        <v>159</v>
      </c>
      <c r="AT175" s="229" t="s">
        <v>154</v>
      </c>
      <c r="AU175" s="229" t="s">
        <v>86</v>
      </c>
      <c r="AY175" s="17" t="s">
        <v>152</v>
      </c>
      <c r="BE175" s="230">
        <f>IF(N175="základní",J175,0)</f>
        <v>0</v>
      </c>
      <c r="BF175" s="230">
        <f>IF(N175="snížená",J175,0)</f>
        <v>0</v>
      </c>
      <c r="BG175" s="230">
        <f>IF(N175="zákl. přenesená",J175,0)</f>
        <v>0</v>
      </c>
      <c r="BH175" s="230">
        <f>IF(N175="sníž. přenesená",J175,0)</f>
        <v>0</v>
      </c>
      <c r="BI175" s="230">
        <f>IF(N175="nulová",J175,0)</f>
        <v>0</v>
      </c>
      <c r="BJ175" s="17" t="s">
        <v>84</v>
      </c>
      <c r="BK175" s="230">
        <f>ROUND(I175*H175,2)</f>
        <v>0</v>
      </c>
      <c r="BL175" s="17" t="s">
        <v>159</v>
      </c>
      <c r="BM175" s="229" t="s">
        <v>1099</v>
      </c>
    </row>
    <row r="176" spans="1:47" s="2" customFormat="1" ht="12">
      <c r="A176" s="38"/>
      <c r="B176" s="39"/>
      <c r="C176" s="40"/>
      <c r="D176" s="231" t="s">
        <v>161</v>
      </c>
      <c r="E176" s="40"/>
      <c r="F176" s="232" t="s">
        <v>1098</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161</v>
      </c>
      <c r="AU176" s="17" t="s">
        <v>86</v>
      </c>
    </row>
    <row r="177" spans="1:51" s="13" customFormat="1" ht="12">
      <c r="A177" s="13"/>
      <c r="B177" s="236"/>
      <c r="C177" s="237"/>
      <c r="D177" s="231" t="s">
        <v>163</v>
      </c>
      <c r="E177" s="238" t="s">
        <v>1</v>
      </c>
      <c r="F177" s="239" t="s">
        <v>1100</v>
      </c>
      <c r="G177" s="237"/>
      <c r="H177" s="240">
        <v>0.6</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163</v>
      </c>
      <c r="AU177" s="246" t="s">
        <v>86</v>
      </c>
      <c r="AV177" s="13" t="s">
        <v>86</v>
      </c>
      <c r="AW177" s="13" t="s">
        <v>32</v>
      </c>
      <c r="AX177" s="13" t="s">
        <v>84</v>
      </c>
      <c r="AY177" s="246" t="s">
        <v>152</v>
      </c>
    </row>
    <row r="178" spans="1:63" s="12" customFormat="1" ht="22.8" customHeight="1">
      <c r="A178" s="12"/>
      <c r="B178" s="202"/>
      <c r="C178" s="203"/>
      <c r="D178" s="204" t="s">
        <v>75</v>
      </c>
      <c r="E178" s="216" t="s">
        <v>159</v>
      </c>
      <c r="F178" s="216" t="s">
        <v>1101</v>
      </c>
      <c r="G178" s="203"/>
      <c r="H178" s="203"/>
      <c r="I178" s="206"/>
      <c r="J178" s="217">
        <f>BK178</f>
        <v>0</v>
      </c>
      <c r="K178" s="203"/>
      <c r="L178" s="208"/>
      <c r="M178" s="209"/>
      <c r="N178" s="210"/>
      <c r="O178" s="210"/>
      <c r="P178" s="211">
        <f>SUM(P179:P183)</f>
        <v>0</v>
      </c>
      <c r="Q178" s="210"/>
      <c r="R178" s="211">
        <f>SUM(R179:R183)</f>
        <v>0</v>
      </c>
      <c r="S178" s="210"/>
      <c r="T178" s="212">
        <f>SUM(T179:T183)</f>
        <v>0</v>
      </c>
      <c r="U178" s="12"/>
      <c r="V178" s="12"/>
      <c r="W178" s="12"/>
      <c r="X178" s="12"/>
      <c r="Y178" s="12"/>
      <c r="Z178" s="12"/>
      <c r="AA178" s="12"/>
      <c r="AB178" s="12"/>
      <c r="AC178" s="12"/>
      <c r="AD178" s="12"/>
      <c r="AE178" s="12"/>
      <c r="AR178" s="213" t="s">
        <v>84</v>
      </c>
      <c r="AT178" s="214" t="s">
        <v>75</v>
      </c>
      <c r="AU178" s="214" t="s">
        <v>84</v>
      </c>
      <c r="AY178" s="213" t="s">
        <v>152</v>
      </c>
      <c r="BK178" s="215">
        <f>SUM(BK179:BK183)</f>
        <v>0</v>
      </c>
    </row>
    <row r="179" spans="1:65" s="2" customFormat="1" ht="24.15" customHeight="1">
      <c r="A179" s="38"/>
      <c r="B179" s="39"/>
      <c r="C179" s="218" t="s">
        <v>8</v>
      </c>
      <c r="D179" s="218" t="s">
        <v>154</v>
      </c>
      <c r="E179" s="219" t="s">
        <v>1102</v>
      </c>
      <c r="F179" s="220" t="s">
        <v>1103</v>
      </c>
      <c r="G179" s="221" t="s">
        <v>157</v>
      </c>
      <c r="H179" s="222">
        <v>0.792</v>
      </c>
      <c r="I179" s="223"/>
      <c r="J179" s="224">
        <f>ROUND(I179*H179,2)</f>
        <v>0</v>
      </c>
      <c r="K179" s="220" t="s">
        <v>158</v>
      </c>
      <c r="L179" s="44"/>
      <c r="M179" s="225" t="s">
        <v>1</v>
      </c>
      <c r="N179" s="226" t="s">
        <v>41</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159</v>
      </c>
      <c r="AT179" s="229" t="s">
        <v>154</v>
      </c>
      <c r="AU179" s="229" t="s">
        <v>86</v>
      </c>
      <c r="AY179" s="17" t="s">
        <v>152</v>
      </c>
      <c r="BE179" s="230">
        <f>IF(N179="základní",J179,0)</f>
        <v>0</v>
      </c>
      <c r="BF179" s="230">
        <f>IF(N179="snížená",J179,0)</f>
        <v>0</v>
      </c>
      <c r="BG179" s="230">
        <f>IF(N179="zákl. přenesená",J179,0)</f>
        <v>0</v>
      </c>
      <c r="BH179" s="230">
        <f>IF(N179="sníž. přenesená",J179,0)</f>
        <v>0</v>
      </c>
      <c r="BI179" s="230">
        <f>IF(N179="nulová",J179,0)</f>
        <v>0</v>
      </c>
      <c r="BJ179" s="17" t="s">
        <v>84</v>
      </c>
      <c r="BK179" s="230">
        <f>ROUND(I179*H179,2)</f>
        <v>0</v>
      </c>
      <c r="BL179" s="17" t="s">
        <v>159</v>
      </c>
      <c r="BM179" s="229" t="s">
        <v>1104</v>
      </c>
    </row>
    <row r="180" spans="1:47" s="2" customFormat="1" ht="12">
      <c r="A180" s="38"/>
      <c r="B180" s="39"/>
      <c r="C180" s="40"/>
      <c r="D180" s="231" t="s">
        <v>161</v>
      </c>
      <c r="E180" s="40"/>
      <c r="F180" s="232" t="s">
        <v>1105</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161</v>
      </c>
      <c r="AU180" s="17" t="s">
        <v>86</v>
      </c>
    </row>
    <row r="181" spans="1:51" s="13" customFormat="1" ht="12">
      <c r="A181" s="13"/>
      <c r="B181" s="236"/>
      <c r="C181" s="237"/>
      <c r="D181" s="231" t="s">
        <v>163</v>
      </c>
      <c r="E181" s="238" t="s">
        <v>1</v>
      </c>
      <c r="F181" s="239" t="s">
        <v>1106</v>
      </c>
      <c r="G181" s="237"/>
      <c r="H181" s="240">
        <v>0.528</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163</v>
      </c>
      <c r="AU181" s="246" t="s">
        <v>86</v>
      </c>
      <c r="AV181" s="13" t="s">
        <v>86</v>
      </c>
      <c r="AW181" s="13" t="s">
        <v>32</v>
      </c>
      <c r="AX181" s="13" t="s">
        <v>76</v>
      </c>
      <c r="AY181" s="246" t="s">
        <v>152</v>
      </c>
    </row>
    <row r="182" spans="1:51" s="13" customFormat="1" ht="12">
      <c r="A182" s="13"/>
      <c r="B182" s="236"/>
      <c r="C182" s="237"/>
      <c r="D182" s="231" t="s">
        <v>163</v>
      </c>
      <c r="E182" s="238" t="s">
        <v>1</v>
      </c>
      <c r="F182" s="239" t="s">
        <v>1107</v>
      </c>
      <c r="G182" s="237"/>
      <c r="H182" s="240">
        <v>0.264</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163</v>
      </c>
      <c r="AU182" s="246" t="s">
        <v>86</v>
      </c>
      <c r="AV182" s="13" t="s">
        <v>86</v>
      </c>
      <c r="AW182" s="13" t="s">
        <v>32</v>
      </c>
      <c r="AX182" s="13" t="s">
        <v>76</v>
      </c>
      <c r="AY182" s="246" t="s">
        <v>152</v>
      </c>
    </row>
    <row r="183" spans="1:51" s="14" customFormat="1" ht="12">
      <c r="A183" s="14"/>
      <c r="B183" s="247"/>
      <c r="C183" s="248"/>
      <c r="D183" s="231" t="s">
        <v>163</v>
      </c>
      <c r="E183" s="249" t="s">
        <v>1</v>
      </c>
      <c r="F183" s="250" t="s">
        <v>196</v>
      </c>
      <c r="G183" s="248"/>
      <c r="H183" s="251">
        <v>0.792</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163</v>
      </c>
      <c r="AU183" s="257" t="s">
        <v>86</v>
      </c>
      <c r="AV183" s="14" t="s">
        <v>159</v>
      </c>
      <c r="AW183" s="14" t="s">
        <v>32</v>
      </c>
      <c r="AX183" s="14" t="s">
        <v>84</v>
      </c>
      <c r="AY183" s="257" t="s">
        <v>152</v>
      </c>
    </row>
    <row r="184" spans="1:63" s="12" customFormat="1" ht="22.8" customHeight="1">
      <c r="A184" s="12"/>
      <c r="B184" s="202"/>
      <c r="C184" s="203"/>
      <c r="D184" s="204" t="s">
        <v>75</v>
      </c>
      <c r="E184" s="216" t="s">
        <v>205</v>
      </c>
      <c r="F184" s="216" t="s">
        <v>1108</v>
      </c>
      <c r="G184" s="203"/>
      <c r="H184" s="203"/>
      <c r="I184" s="206"/>
      <c r="J184" s="217">
        <f>BK184</f>
        <v>0</v>
      </c>
      <c r="K184" s="203"/>
      <c r="L184" s="208"/>
      <c r="M184" s="209"/>
      <c r="N184" s="210"/>
      <c r="O184" s="210"/>
      <c r="P184" s="211">
        <f>SUM(P185:P206)</f>
        <v>0</v>
      </c>
      <c r="Q184" s="210"/>
      <c r="R184" s="211">
        <f>SUM(R185:R206)</f>
        <v>0.15754</v>
      </c>
      <c r="S184" s="210"/>
      <c r="T184" s="212">
        <f>SUM(T185:T206)</f>
        <v>0</v>
      </c>
      <c r="U184" s="12"/>
      <c r="V184" s="12"/>
      <c r="W184" s="12"/>
      <c r="X184" s="12"/>
      <c r="Y184" s="12"/>
      <c r="Z184" s="12"/>
      <c r="AA184" s="12"/>
      <c r="AB184" s="12"/>
      <c r="AC184" s="12"/>
      <c r="AD184" s="12"/>
      <c r="AE184" s="12"/>
      <c r="AR184" s="213" t="s">
        <v>84</v>
      </c>
      <c r="AT184" s="214" t="s">
        <v>75</v>
      </c>
      <c r="AU184" s="214" t="s">
        <v>84</v>
      </c>
      <c r="AY184" s="213" t="s">
        <v>152</v>
      </c>
      <c r="BK184" s="215">
        <f>SUM(BK185:BK206)</f>
        <v>0</v>
      </c>
    </row>
    <row r="185" spans="1:65" s="2" customFormat="1" ht="24.15" customHeight="1">
      <c r="A185" s="38"/>
      <c r="B185" s="39"/>
      <c r="C185" s="218" t="s">
        <v>279</v>
      </c>
      <c r="D185" s="218" t="s">
        <v>154</v>
      </c>
      <c r="E185" s="219" t="s">
        <v>1109</v>
      </c>
      <c r="F185" s="220" t="s">
        <v>1110</v>
      </c>
      <c r="G185" s="221" t="s">
        <v>423</v>
      </c>
      <c r="H185" s="222">
        <v>2</v>
      </c>
      <c r="I185" s="223"/>
      <c r="J185" s="224">
        <f>ROUND(I185*H185,2)</f>
        <v>0</v>
      </c>
      <c r="K185" s="220" t="s">
        <v>158</v>
      </c>
      <c r="L185" s="44"/>
      <c r="M185" s="225" t="s">
        <v>1</v>
      </c>
      <c r="N185" s="226" t="s">
        <v>41</v>
      </c>
      <c r="O185" s="91"/>
      <c r="P185" s="227">
        <f>O185*H185</f>
        <v>0</v>
      </c>
      <c r="Q185" s="227">
        <v>0.00131</v>
      </c>
      <c r="R185" s="227">
        <f>Q185*H185</f>
        <v>0.00262</v>
      </c>
      <c r="S185" s="227">
        <v>0</v>
      </c>
      <c r="T185" s="228">
        <f>S185*H185</f>
        <v>0</v>
      </c>
      <c r="U185" s="38"/>
      <c r="V185" s="38"/>
      <c r="W185" s="38"/>
      <c r="X185" s="38"/>
      <c r="Y185" s="38"/>
      <c r="Z185" s="38"/>
      <c r="AA185" s="38"/>
      <c r="AB185" s="38"/>
      <c r="AC185" s="38"/>
      <c r="AD185" s="38"/>
      <c r="AE185" s="38"/>
      <c r="AR185" s="229" t="s">
        <v>159</v>
      </c>
      <c r="AT185" s="229" t="s">
        <v>154</v>
      </c>
      <c r="AU185" s="229" t="s">
        <v>86</v>
      </c>
      <c r="AY185" s="17" t="s">
        <v>152</v>
      </c>
      <c r="BE185" s="230">
        <f>IF(N185="základní",J185,0)</f>
        <v>0</v>
      </c>
      <c r="BF185" s="230">
        <f>IF(N185="snížená",J185,0)</f>
        <v>0</v>
      </c>
      <c r="BG185" s="230">
        <f>IF(N185="zákl. přenesená",J185,0)</f>
        <v>0</v>
      </c>
      <c r="BH185" s="230">
        <f>IF(N185="sníž. přenesená",J185,0)</f>
        <v>0</v>
      </c>
      <c r="BI185" s="230">
        <f>IF(N185="nulová",J185,0)</f>
        <v>0</v>
      </c>
      <c r="BJ185" s="17" t="s">
        <v>84</v>
      </c>
      <c r="BK185" s="230">
        <f>ROUND(I185*H185,2)</f>
        <v>0</v>
      </c>
      <c r="BL185" s="17" t="s">
        <v>159</v>
      </c>
      <c r="BM185" s="229" t="s">
        <v>1111</v>
      </c>
    </row>
    <row r="186" spans="1:47" s="2" customFormat="1" ht="12">
      <c r="A186" s="38"/>
      <c r="B186" s="39"/>
      <c r="C186" s="40"/>
      <c r="D186" s="231" t="s">
        <v>161</v>
      </c>
      <c r="E186" s="40"/>
      <c r="F186" s="232" t="s">
        <v>1112</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161</v>
      </c>
      <c r="AU186" s="17" t="s">
        <v>86</v>
      </c>
    </row>
    <row r="187" spans="1:65" s="2" customFormat="1" ht="24.15" customHeight="1">
      <c r="A187" s="38"/>
      <c r="B187" s="39"/>
      <c r="C187" s="218" t="s">
        <v>285</v>
      </c>
      <c r="D187" s="218" t="s">
        <v>154</v>
      </c>
      <c r="E187" s="219" t="s">
        <v>1113</v>
      </c>
      <c r="F187" s="220" t="s">
        <v>1114</v>
      </c>
      <c r="G187" s="221" t="s">
        <v>423</v>
      </c>
      <c r="H187" s="222">
        <v>1</v>
      </c>
      <c r="I187" s="223"/>
      <c r="J187" s="224">
        <f>ROUND(I187*H187,2)</f>
        <v>0</v>
      </c>
      <c r="K187" s="220" t="s">
        <v>158</v>
      </c>
      <c r="L187" s="44"/>
      <c r="M187" s="225" t="s">
        <v>1</v>
      </c>
      <c r="N187" s="226" t="s">
        <v>41</v>
      </c>
      <c r="O187" s="91"/>
      <c r="P187" s="227">
        <f>O187*H187</f>
        <v>0</v>
      </c>
      <c r="Q187" s="227">
        <v>0.01235</v>
      </c>
      <c r="R187" s="227">
        <f>Q187*H187</f>
        <v>0.01235</v>
      </c>
      <c r="S187" s="227">
        <v>0</v>
      </c>
      <c r="T187" s="228">
        <f>S187*H187</f>
        <v>0</v>
      </c>
      <c r="U187" s="38"/>
      <c r="V187" s="38"/>
      <c r="W187" s="38"/>
      <c r="X187" s="38"/>
      <c r="Y187" s="38"/>
      <c r="Z187" s="38"/>
      <c r="AA187" s="38"/>
      <c r="AB187" s="38"/>
      <c r="AC187" s="38"/>
      <c r="AD187" s="38"/>
      <c r="AE187" s="38"/>
      <c r="AR187" s="229" t="s">
        <v>159</v>
      </c>
      <c r="AT187" s="229" t="s">
        <v>154</v>
      </c>
      <c r="AU187" s="229" t="s">
        <v>86</v>
      </c>
      <c r="AY187" s="17" t="s">
        <v>152</v>
      </c>
      <c r="BE187" s="230">
        <f>IF(N187="základní",J187,0)</f>
        <v>0</v>
      </c>
      <c r="BF187" s="230">
        <f>IF(N187="snížená",J187,0)</f>
        <v>0</v>
      </c>
      <c r="BG187" s="230">
        <f>IF(N187="zákl. přenesená",J187,0)</f>
        <v>0</v>
      </c>
      <c r="BH187" s="230">
        <f>IF(N187="sníž. přenesená",J187,0)</f>
        <v>0</v>
      </c>
      <c r="BI187" s="230">
        <f>IF(N187="nulová",J187,0)</f>
        <v>0</v>
      </c>
      <c r="BJ187" s="17" t="s">
        <v>84</v>
      </c>
      <c r="BK187" s="230">
        <f>ROUND(I187*H187,2)</f>
        <v>0</v>
      </c>
      <c r="BL187" s="17" t="s">
        <v>159</v>
      </c>
      <c r="BM187" s="229" t="s">
        <v>1115</v>
      </c>
    </row>
    <row r="188" spans="1:47" s="2" customFormat="1" ht="12">
      <c r="A188" s="38"/>
      <c r="B188" s="39"/>
      <c r="C188" s="40"/>
      <c r="D188" s="231" t="s">
        <v>161</v>
      </c>
      <c r="E188" s="40"/>
      <c r="F188" s="232" t="s">
        <v>1116</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161</v>
      </c>
      <c r="AU188" s="17" t="s">
        <v>86</v>
      </c>
    </row>
    <row r="189" spans="1:65" s="2" customFormat="1" ht="33" customHeight="1">
      <c r="A189" s="38"/>
      <c r="B189" s="39"/>
      <c r="C189" s="218" t="s">
        <v>291</v>
      </c>
      <c r="D189" s="218" t="s">
        <v>154</v>
      </c>
      <c r="E189" s="219" t="s">
        <v>1117</v>
      </c>
      <c r="F189" s="220" t="s">
        <v>1118</v>
      </c>
      <c r="G189" s="221" t="s">
        <v>288</v>
      </c>
      <c r="H189" s="222">
        <v>2</v>
      </c>
      <c r="I189" s="223"/>
      <c r="J189" s="224">
        <f>ROUND(I189*H189,2)</f>
        <v>0</v>
      </c>
      <c r="K189" s="220" t="s">
        <v>158</v>
      </c>
      <c r="L189" s="44"/>
      <c r="M189" s="225" t="s">
        <v>1</v>
      </c>
      <c r="N189" s="226" t="s">
        <v>41</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159</v>
      </c>
      <c r="AT189" s="229" t="s">
        <v>154</v>
      </c>
      <c r="AU189" s="229" t="s">
        <v>86</v>
      </c>
      <c r="AY189" s="17" t="s">
        <v>152</v>
      </c>
      <c r="BE189" s="230">
        <f>IF(N189="základní",J189,0)</f>
        <v>0</v>
      </c>
      <c r="BF189" s="230">
        <f>IF(N189="snížená",J189,0)</f>
        <v>0</v>
      </c>
      <c r="BG189" s="230">
        <f>IF(N189="zákl. přenesená",J189,0)</f>
        <v>0</v>
      </c>
      <c r="BH189" s="230">
        <f>IF(N189="sníž. přenesená",J189,0)</f>
        <v>0</v>
      </c>
      <c r="BI189" s="230">
        <f>IF(N189="nulová",J189,0)</f>
        <v>0</v>
      </c>
      <c r="BJ189" s="17" t="s">
        <v>84</v>
      </c>
      <c r="BK189" s="230">
        <f>ROUND(I189*H189,2)</f>
        <v>0</v>
      </c>
      <c r="BL189" s="17" t="s">
        <v>159</v>
      </c>
      <c r="BM189" s="229" t="s">
        <v>1119</v>
      </c>
    </row>
    <row r="190" spans="1:47" s="2" customFormat="1" ht="12">
      <c r="A190" s="38"/>
      <c r="B190" s="39"/>
      <c r="C190" s="40"/>
      <c r="D190" s="231" t="s">
        <v>161</v>
      </c>
      <c r="E190" s="40"/>
      <c r="F190" s="232" t="s">
        <v>1120</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161</v>
      </c>
      <c r="AU190" s="17" t="s">
        <v>86</v>
      </c>
    </row>
    <row r="191" spans="1:65" s="2" customFormat="1" ht="16.5" customHeight="1">
      <c r="A191" s="38"/>
      <c r="B191" s="39"/>
      <c r="C191" s="270" t="s">
        <v>297</v>
      </c>
      <c r="D191" s="270" t="s">
        <v>324</v>
      </c>
      <c r="E191" s="271" t="s">
        <v>1121</v>
      </c>
      <c r="F191" s="272" t="s">
        <v>1122</v>
      </c>
      <c r="G191" s="273" t="s">
        <v>288</v>
      </c>
      <c r="H191" s="274">
        <v>2</v>
      </c>
      <c r="I191" s="275"/>
      <c r="J191" s="276">
        <f>ROUND(I191*H191,2)</f>
        <v>0</v>
      </c>
      <c r="K191" s="272" t="s">
        <v>158</v>
      </c>
      <c r="L191" s="277"/>
      <c r="M191" s="278" t="s">
        <v>1</v>
      </c>
      <c r="N191" s="279" t="s">
        <v>41</v>
      </c>
      <c r="O191" s="91"/>
      <c r="P191" s="227">
        <f>O191*H191</f>
        <v>0</v>
      </c>
      <c r="Q191" s="227">
        <v>0.0005</v>
      </c>
      <c r="R191" s="227">
        <f>Q191*H191</f>
        <v>0.001</v>
      </c>
      <c r="S191" s="227">
        <v>0</v>
      </c>
      <c r="T191" s="228">
        <f>S191*H191</f>
        <v>0</v>
      </c>
      <c r="U191" s="38"/>
      <c r="V191" s="38"/>
      <c r="W191" s="38"/>
      <c r="X191" s="38"/>
      <c r="Y191" s="38"/>
      <c r="Z191" s="38"/>
      <c r="AA191" s="38"/>
      <c r="AB191" s="38"/>
      <c r="AC191" s="38"/>
      <c r="AD191" s="38"/>
      <c r="AE191" s="38"/>
      <c r="AR191" s="229" t="s">
        <v>205</v>
      </c>
      <c r="AT191" s="229" t="s">
        <v>324</v>
      </c>
      <c r="AU191" s="229" t="s">
        <v>86</v>
      </c>
      <c r="AY191" s="17" t="s">
        <v>152</v>
      </c>
      <c r="BE191" s="230">
        <f>IF(N191="základní",J191,0)</f>
        <v>0</v>
      </c>
      <c r="BF191" s="230">
        <f>IF(N191="snížená",J191,0)</f>
        <v>0</v>
      </c>
      <c r="BG191" s="230">
        <f>IF(N191="zákl. přenesená",J191,0)</f>
        <v>0</v>
      </c>
      <c r="BH191" s="230">
        <f>IF(N191="sníž. přenesená",J191,0)</f>
        <v>0</v>
      </c>
      <c r="BI191" s="230">
        <f>IF(N191="nulová",J191,0)</f>
        <v>0</v>
      </c>
      <c r="BJ191" s="17" t="s">
        <v>84</v>
      </c>
      <c r="BK191" s="230">
        <f>ROUND(I191*H191,2)</f>
        <v>0</v>
      </c>
      <c r="BL191" s="17" t="s">
        <v>159</v>
      </c>
      <c r="BM191" s="229" t="s">
        <v>1123</v>
      </c>
    </row>
    <row r="192" spans="1:47" s="2" customFormat="1" ht="12">
      <c r="A192" s="38"/>
      <c r="B192" s="39"/>
      <c r="C192" s="40"/>
      <c r="D192" s="231" t="s">
        <v>161</v>
      </c>
      <c r="E192" s="40"/>
      <c r="F192" s="232" t="s">
        <v>1122</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161</v>
      </c>
      <c r="AU192" s="17" t="s">
        <v>86</v>
      </c>
    </row>
    <row r="193" spans="1:65" s="2" customFormat="1" ht="24.15" customHeight="1">
      <c r="A193" s="38"/>
      <c r="B193" s="39"/>
      <c r="C193" s="218" t="s">
        <v>302</v>
      </c>
      <c r="D193" s="218" t="s">
        <v>154</v>
      </c>
      <c r="E193" s="219" t="s">
        <v>1124</v>
      </c>
      <c r="F193" s="220" t="s">
        <v>1125</v>
      </c>
      <c r="G193" s="221" t="s">
        <v>288</v>
      </c>
      <c r="H193" s="222">
        <v>1</v>
      </c>
      <c r="I193" s="223"/>
      <c r="J193" s="224">
        <f>ROUND(I193*H193,2)</f>
        <v>0</v>
      </c>
      <c r="K193" s="220" t="s">
        <v>158</v>
      </c>
      <c r="L193" s="44"/>
      <c r="M193" s="225" t="s">
        <v>1</v>
      </c>
      <c r="N193" s="226" t="s">
        <v>41</v>
      </c>
      <c r="O193" s="91"/>
      <c r="P193" s="227">
        <f>O193*H193</f>
        <v>0</v>
      </c>
      <c r="Q193" s="227">
        <v>0.04005</v>
      </c>
      <c r="R193" s="227">
        <f>Q193*H193</f>
        <v>0.04005</v>
      </c>
      <c r="S193" s="227">
        <v>0</v>
      </c>
      <c r="T193" s="228">
        <f>S193*H193</f>
        <v>0</v>
      </c>
      <c r="U193" s="38"/>
      <c r="V193" s="38"/>
      <c r="W193" s="38"/>
      <c r="X193" s="38"/>
      <c r="Y193" s="38"/>
      <c r="Z193" s="38"/>
      <c r="AA193" s="38"/>
      <c r="AB193" s="38"/>
      <c r="AC193" s="38"/>
      <c r="AD193" s="38"/>
      <c r="AE193" s="38"/>
      <c r="AR193" s="229" t="s">
        <v>159</v>
      </c>
      <c r="AT193" s="229" t="s">
        <v>154</v>
      </c>
      <c r="AU193" s="229" t="s">
        <v>86</v>
      </c>
      <c r="AY193" s="17" t="s">
        <v>152</v>
      </c>
      <c r="BE193" s="230">
        <f>IF(N193="základní",J193,0)</f>
        <v>0</v>
      </c>
      <c r="BF193" s="230">
        <f>IF(N193="snížená",J193,0)</f>
        <v>0</v>
      </c>
      <c r="BG193" s="230">
        <f>IF(N193="zákl. přenesená",J193,0)</f>
        <v>0</v>
      </c>
      <c r="BH193" s="230">
        <f>IF(N193="sníž. přenesená",J193,0)</f>
        <v>0</v>
      </c>
      <c r="BI193" s="230">
        <f>IF(N193="nulová",J193,0)</f>
        <v>0</v>
      </c>
      <c r="BJ193" s="17" t="s">
        <v>84</v>
      </c>
      <c r="BK193" s="230">
        <f>ROUND(I193*H193,2)</f>
        <v>0</v>
      </c>
      <c r="BL193" s="17" t="s">
        <v>159</v>
      </c>
      <c r="BM193" s="229" t="s">
        <v>1126</v>
      </c>
    </row>
    <row r="194" spans="1:47" s="2" customFormat="1" ht="12">
      <c r="A194" s="38"/>
      <c r="B194" s="39"/>
      <c r="C194" s="40"/>
      <c r="D194" s="231" t="s">
        <v>161</v>
      </c>
      <c r="E194" s="40"/>
      <c r="F194" s="232" t="s">
        <v>1127</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161</v>
      </c>
      <c r="AU194" s="17" t="s">
        <v>86</v>
      </c>
    </row>
    <row r="195" spans="1:65" s="2" customFormat="1" ht="33" customHeight="1">
      <c r="A195" s="38"/>
      <c r="B195" s="39"/>
      <c r="C195" s="218" t="s">
        <v>7</v>
      </c>
      <c r="D195" s="218" t="s">
        <v>154</v>
      </c>
      <c r="E195" s="219" t="s">
        <v>1128</v>
      </c>
      <c r="F195" s="220" t="s">
        <v>1129</v>
      </c>
      <c r="G195" s="221" t="s">
        <v>288</v>
      </c>
      <c r="H195" s="222">
        <v>1</v>
      </c>
      <c r="I195" s="223"/>
      <c r="J195" s="224">
        <f>ROUND(I195*H195,2)</f>
        <v>0</v>
      </c>
      <c r="K195" s="220" t="s">
        <v>158</v>
      </c>
      <c r="L195" s="44"/>
      <c r="M195" s="225" t="s">
        <v>1</v>
      </c>
      <c r="N195" s="226" t="s">
        <v>41</v>
      </c>
      <c r="O195" s="91"/>
      <c r="P195" s="227">
        <f>O195*H195</f>
        <v>0</v>
      </c>
      <c r="Q195" s="227">
        <v>0.00396</v>
      </c>
      <c r="R195" s="227">
        <f>Q195*H195</f>
        <v>0.00396</v>
      </c>
      <c r="S195" s="227">
        <v>0</v>
      </c>
      <c r="T195" s="228">
        <f>S195*H195</f>
        <v>0</v>
      </c>
      <c r="U195" s="38"/>
      <c r="V195" s="38"/>
      <c r="W195" s="38"/>
      <c r="X195" s="38"/>
      <c r="Y195" s="38"/>
      <c r="Z195" s="38"/>
      <c r="AA195" s="38"/>
      <c r="AB195" s="38"/>
      <c r="AC195" s="38"/>
      <c r="AD195" s="38"/>
      <c r="AE195" s="38"/>
      <c r="AR195" s="229" t="s">
        <v>159</v>
      </c>
      <c r="AT195" s="229" t="s">
        <v>154</v>
      </c>
      <c r="AU195" s="229" t="s">
        <v>86</v>
      </c>
      <c r="AY195" s="17" t="s">
        <v>152</v>
      </c>
      <c r="BE195" s="230">
        <f>IF(N195="základní",J195,0)</f>
        <v>0</v>
      </c>
      <c r="BF195" s="230">
        <f>IF(N195="snížená",J195,0)</f>
        <v>0</v>
      </c>
      <c r="BG195" s="230">
        <f>IF(N195="zákl. přenesená",J195,0)</f>
        <v>0</v>
      </c>
      <c r="BH195" s="230">
        <f>IF(N195="sníž. přenesená",J195,0)</f>
        <v>0</v>
      </c>
      <c r="BI195" s="230">
        <f>IF(N195="nulová",J195,0)</f>
        <v>0</v>
      </c>
      <c r="BJ195" s="17" t="s">
        <v>84</v>
      </c>
      <c r="BK195" s="230">
        <f>ROUND(I195*H195,2)</f>
        <v>0</v>
      </c>
      <c r="BL195" s="17" t="s">
        <v>159</v>
      </c>
      <c r="BM195" s="229" t="s">
        <v>1130</v>
      </c>
    </row>
    <row r="196" spans="1:47" s="2" customFormat="1" ht="12">
      <c r="A196" s="38"/>
      <c r="B196" s="39"/>
      <c r="C196" s="40"/>
      <c r="D196" s="231" t="s">
        <v>161</v>
      </c>
      <c r="E196" s="40"/>
      <c r="F196" s="232" t="s">
        <v>1131</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161</v>
      </c>
      <c r="AU196" s="17" t="s">
        <v>86</v>
      </c>
    </row>
    <row r="197" spans="1:65" s="2" customFormat="1" ht="33" customHeight="1">
      <c r="A197" s="38"/>
      <c r="B197" s="39"/>
      <c r="C197" s="218" t="s">
        <v>312</v>
      </c>
      <c r="D197" s="218" t="s">
        <v>154</v>
      </c>
      <c r="E197" s="219" t="s">
        <v>1132</v>
      </c>
      <c r="F197" s="220" t="s">
        <v>1133</v>
      </c>
      <c r="G197" s="221" t="s">
        <v>288</v>
      </c>
      <c r="H197" s="222">
        <v>1</v>
      </c>
      <c r="I197" s="223"/>
      <c r="J197" s="224">
        <f>ROUND(I197*H197,2)</f>
        <v>0</v>
      </c>
      <c r="K197" s="220" t="s">
        <v>158</v>
      </c>
      <c r="L197" s="44"/>
      <c r="M197" s="225" t="s">
        <v>1</v>
      </c>
      <c r="N197" s="226" t="s">
        <v>41</v>
      </c>
      <c r="O197" s="91"/>
      <c r="P197" s="227">
        <f>O197*H197</f>
        <v>0</v>
      </c>
      <c r="Q197" s="227">
        <v>0.03725</v>
      </c>
      <c r="R197" s="227">
        <f>Q197*H197</f>
        <v>0.03725</v>
      </c>
      <c r="S197" s="227">
        <v>0</v>
      </c>
      <c r="T197" s="228">
        <f>S197*H197</f>
        <v>0</v>
      </c>
      <c r="U197" s="38"/>
      <c r="V197" s="38"/>
      <c r="W197" s="38"/>
      <c r="X197" s="38"/>
      <c r="Y197" s="38"/>
      <c r="Z197" s="38"/>
      <c r="AA197" s="38"/>
      <c r="AB197" s="38"/>
      <c r="AC197" s="38"/>
      <c r="AD197" s="38"/>
      <c r="AE197" s="38"/>
      <c r="AR197" s="229" t="s">
        <v>159</v>
      </c>
      <c r="AT197" s="229" t="s">
        <v>154</v>
      </c>
      <c r="AU197" s="229" t="s">
        <v>86</v>
      </c>
      <c r="AY197" s="17" t="s">
        <v>152</v>
      </c>
      <c r="BE197" s="230">
        <f>IF(N197="základní",J197,0)</f>
        <v>0</v>
      </c>
      <c r="BF197" s="230">
        <f>IF(N197="snížená",J197,0)</f>
        <v>0</v>
      </c>
      <c r="BG197" s="230">
        <f>IF(N197="zákl. přenesená",J197,0)</f>
        <v>0</v>
      </c>
      <c r="BH197" s="230">
        <f>IF(N197="sníž. přenesená",J197,0)</f>
        <v>0</v>
      </c>
      <c r="BI197" s="230">
        <f>IF(N197="nulová",J197,0)</f>
        <v>0</v>
      </c>
      <c r="BJ197" s="17" t="s">
        <v>84</v>
      </c>
      <c r="BK197" s="230">
        <f>ROUND(I197*H197,2)</f>
        <v>0</v>
      </c>
      <c r="BL197" s="17" t="s">
        <v>159</v>
      </c>
      <c r="BM197" s="229" t="s">
        <v>1134</v>
      </c>
    </row>
    <row r="198" spans="1:47" s="2" customFormat="1" ht="12">
      <c r="A198" s="38"/>
      <c r="B198" s="39"/>
      <c r="C198" s="40"/>
      <c r="D198" s="231" t="s">
        <v>161</v>
      </c>
      <c r="E198" s="40"/>
      <c r="F198" s="232" t="s">
        <v>1135</v>
      </c>
      <c r="G198" s="40"/>
      <c r="H198" s="40"/>
      <c r="I198" s="233"/>
      <c r="J198" s="40"/>
      <c r="K198" s="40"/>
      <c r="L198" s="44"/>
      <c r="M198" s="234"/>
      <c r="N198" s="235"/>
      <c r="O198" s="91"/>
      <c r="P198" s="91"/>
      <c r="Q198" s="91"/>
      <c r="R198" s="91"/>
      <c r="S198" s="91"/>
      <c r="T198" s="92"/>
      <c r="U198" s="38"/>
      <c r="V198" s="38"/>
      <c r="W198" s="38"/>
      <c r="X198" s="38"/>
      <c r="Y198" s="38"/>
      <c r="Z198" s="38"/>
      <c r="AA198" s="38"/>
      <c r="AB198" s="38"/>
      <c r="AC198" s="38"/>
      <c r="AD198" s="38"/>
      <c r="AE198" s="38"/>
      <c r="AT198" s="17" t="s">
        <v>161</v>
      </c>
      <c r="AU198" s="17" t="s">
        <v>86</v>
      </c>
    </row>
    <row r="199" spans="1:65" s="2" customFormat="1" ht="24.15" customHeight="1">
      <c r="A199" s="38"/>
      <c r="B199" s="39"/>
      <c r="C199" s="218" t="s">
        <v>317</v>
      </c>
      <c r="D199" s="218" t="s">
        <v>154</v>
      </c>
      <c r="E199" s="219" t="s">
        <v>1136</v>
      </c>
      <c r="F199" s="220" t="s">
        <v>1137</v>
      </c>
      <c r="G199" s="221" t="s">
        <v>288</v>
      </c>
      <c r="H199" s="222">
        <v>1</v>
      </c>
      <c r="I199" s="223"/>
      <c r="J199" s="224">
        <f>ROUND(I199*H199,2)</f>
        <v>0</v>
      </c>
      <c r="K199" s="220" t="s">
        <v>158</v>
      </c>
      <c r="L199" s="44"/>
      <c r="M199" s="225" t="s">
        <v>1</v>
      </c>
      <c r="N199" s="226" t="s">
        <v>41</v>
      </c>
      <c r="O199" s="91"/>
      <c r="P199" s="227">
        <f>O199*H199</f>
        <v>0</v>
      </c>
      <c r="Q199" s="227">
        <v>0.04907</v>
      </c>
      <c r="R199" s="227">
        <f>Q199*H199</f>
        <v>0.04907</v>
      </c>
      <c r="S199" s="227">
        <v>0</v>
      </c>
      <c r="T199" s="228">
        <f>S199*H199</f>
        <v>0</v>
      </c>
      <c r="U199" s="38"/>
      <c r="V199" s="38"/>
      <c r="W199" s="38"/>
      <c r="X199" s="38"/>
      <c r="Y199" s="38"/>
      <c r="Z199" s="38"/>
      <c r="AA199" s="38"/>
      <c r="AB199" s="38"/>
      <c r="AC199" s="38"/>
      <c r="AD199" s="38"/>
      <c r="AE199" s="38"/>
      <c r="AR199" s="229" t="s">
        <v>159</v>
      </c>
      <c r="AT199" s="229" t="s">
        <v>154</v>
      </c>
      <c r="AU199" s="229" t="s">
        <v>86</v>
      </c>
      <c r="AY199" s="17" t="s">
        <v>152</v>
      </c>
      <c r="BE199" s="230">
        <f>IF(N199="základní",J199,0)</f>
        <v>0</v>
      </c>
      <c r="BF199" s="230">
        <f>IF(N199="snížená",J199,0)</f>
        <v>0</v>
      </c>
      <c r="BG199" s="230">
        <f>IF(N199="zákl. přenesená",J199,0)</f>
        <v>0</v>
      </c>
      <c r="BH199" s="230">
        <f>IF(N199="sníž. přenesená",J199,0)</f>
        <v>0</v>
      </c>
      <c r="BI199" s="230">
        <f>IF(N199="nulová",J199,0)</f>
        <v>0</v>
      </c>
      <c r="BJ199" s="17" t="s">
        <v>84</v>
      </c>
      <c r="BK199" s="230">
        <f>ROUND(I199*H199,2)</f>
        <v>0</v>
      </c>
      <c r="BL199" s="17" t="s">
        <v>159</v>
      </c>
      <c r="BM199" s="229" t="s">
        <v>1138</v>
      </c>
    </row>
    <row r="200" spans="1:47" s="2" customFormat="1" ht="12">
      <c r="A200" s="38"/>
      <c r="B200" s="39"/>
      <c r="C200" s="40"/>
      <c r="D200" s="231" t="s">
        <v>161</v>
      </c>
      <c r="E200" s="40"/>
      <c r="F200" s="232" t="s">
        <v>1139</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161</v>
      </c>
      <c r="AU200" s="17" t="s">
        <v>86</v>
      </c>
    </row>
    <row r="201" spans="1:65" s="2" customFormat="1" ht="33" customHeight="1">
      <c r="A201" s="38"/>
      <c r="B201" s="39"/>
      <c r="C201" s="218" t="s">
        <v>323</v>
      </c>
      <c r="D201" s="218" t="s">
        <v>154</v>
      </c>
      <c r="E201" s="219" t="s">
        <v>1140</v>
      </c>
      <c r="F201" s="220" t="s">
        <v>1141</v>
      </c>
      <c r="G201" s="221" t="s">
        <v>288</v>
      </c>
      <c r="H201" s="222">
        <v>1</v>
      </c>
      <c r="I201" s="223"/>
      <c r="J201" s="224">
        <f>ROUND(I201*H201,2)</f>
        <v>0</v>
      </c>
      <c r="K201" s="220" t="s">
        <v>158</v>
      </c>
      <c r="L201" s="44"/>
      <c r="M201" s="225" t="s">
        <v>1</v>
      </c>
      <c r="N201" s="226" t="s">
        <v>41</v>
      </c>
      <c r="O201" s="91"/>
      <c r="P201" s="227">
        <f>O201*H201</f>
        <v>0</v>
      </c>
      <c r="Q201" s="227">
        <v>0.01028</v>
      </c>
      <c r="R201" s="227">
        <f>Q201*H201</f>
        <v>0.01028</v>
      </c>
      <c r="S201" s="227">
        <v>0</v>
      </c>
      <c r="T201" s="228">
        <f>S201*H201</f>
        <v>0</v>
      </c>
      <c r="U201" s="38"/>
      <c r="V201" s="38"/>
      <c r="W201" s="38"/>
      <c r="X201" s="38"/>
      <c r="Y201" s="38"/>
      <c r="Z201" s="38"/>
      <c r="AA201" s="38"/>
      <c r="AB201" s="38"/>
      <c r="AC201" s="38"/>
      <c r="AD201" s="38"/>
      <c r="AE201" s="38"/>
      <c r="AR201" s="229" t="s">
        <v>159</v>
      </c>
      <c r="AT201" s="229" t="s">
        <v>154</v>
      </c>
      <c r="AU201" s="229" t="s">
        <v>86</v>
      </c>
      <c r="AY201" s="17" t="s">
        <v>152</v>
      </c>
      <c r="BE201" s="230">
        <f>IF(N201="základní",J201,0)</f>
        <v>0</v>
      </c>
      <c r="BF201" s="230">
        <f>IF(N201="snížená",J201,0)</f>
        <v>0</v>
      </c>
      <c r="BG201" s="230">
        <f>IF(N201="zákl. přenesená",J201,0)</f>
        <v>0</v>
      </c>
      <c r="BH201" s="230">
        <f>IF(N201="sníž. přenesená",J201,0)</f>
        <v>0</v>
      </c>
      <c r="BI201" s="230">
        <f>IF(N201="nulová",J201,0)</f>
        <v>0</v>
      </c>
      <c r="BJ201" s="17" t="s">
        <v>84</v>
      </c>
      <c r="BK201" s="230">
        <f>ROUND(I201*H201,2)</f>
        <v>0</v>
      </c>
      <c r="BL201" s="17" t="s">
        <v>159</v>
      </c>
      <c r="BM201" s="229" t="s">
        <v>1142</v>
      </c>
    </row>
    <row r="202" spans="1:47" s="2" customFormat="1" ht="12">
      <c r="A202" s="38"/>
      <c r="B202" s="39"/>
      <c r="C202" s="40"/>
      <c r="D202" s="231" t="s">
        <v>161</v>
      </c>
      <c r="E202" s="40"/>
      <c r="F202" s="232" t="s">
        <v>1143</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161</v>
      </c>
      <c r="AU202" s="17" t="s">
        <v>86</v>
      </c>
    </row>
    <row r="203" spans="1:65" s="2" customFormat="1" ht="24.15" customHeight="1">
      <c r="A203" s="38"/>
      <c r="B203" s="39"/>
      <c r="C203" s="218" t="s">
        <v>328</v>
      </c>
      <c r="D203" s="218" t="s">
        <v>154</v>
      </c>
      <c r="E203" s="219" t="s">
        <v>1144</v>
      </c>
      <c r="F203" s="220" t="s">
        <v>1145</v>
      </c>
      <c r="G203" s="221" t="s">
        <v>288</v>
      </c>
      <c r="H203" s="222">
        <v>1</v>
      </c>
      <c r="I203" s="223"/>
      <c r="J203" s="224">
        <f>ROUND(I203*H203,2)</f>
        <v>0</v>
      </c>
      <c r="K203" s="220" t="s">
        <v>158</v>
      </c>
      <c r="L203" s="44"/>
      <c r="M203" s="225" t="s">
        <v>1</v>
      </c>
      <c r="N203" s="226" t="s">
        <v>41</v>
      </c>
      <c r="O203" s="91"/>
      <c r="P203" s="227">
        <f>O203*H203</f>
        <v>0</v>
      </c>
      <c r="Q203" s="227">
        <v>0.00096</v>
      </c>
      <c r="R203" s="227">
        <f>Q203*H203</f>
        <v>0.00096</v>
      </c>
      <c r="S203" s="227">
        <v>0</v>
      </c>
      <c r="T203" s="228">
        <f>S203*H203</f>
        <v>0</v>
      </c>
      <c r="U203" s="38"/>
      <c r="V203" s="38"/>
      <c r="W203" s="38"/>
      <c r="X203" s="38"/>
      <c r="Y203" s="38"/>
      <c r="Z203" s="38"/>
      <c r="AA203" s="38"/>
      <c r="AB203" s="38"/>
      <c r="AC203" s="38"/>
      <c r="AD203" s="38"/>
      <c r="AE203" s="38"/>
      <c r="AR203" s="229" t="s">
        <v>159</v>
      </c>
      <c r="AT203" s="229" t="s">
        <v>154</v>
      </c>
      <c r="AU203" s="229" t="s">
        <v>86</v>
      </c>
      <c r="AY203" s="17" t="s">
        <v>152</v>
      </c>
      <c r="BE203" s="230">
        <f>IF(N203="základní",J203,0)</f>
        <v>0</v>
      </c>
      <c r="BF203" s="230">
        <f>IF(N203="snížená",J203,0)</f>
        <v>0</v>
      </c>
      <c r="BG203" s="230">
        <f>IF(N203="zákl. přenesená",J203,0)</f>
        <v>0</v>
      </c>
      <c r="BH203" s="230">
        <f>IF(N203="sníž. přenesená",J203,0)</f>
        <v>0</v>
      </c>
      <c r="BI203" s="230">
        <f>IF(N203="nulová",J203,0)</f>
        <v>0</v>
      </c>
      <c r="BJ203" s="17" t="s">
        <v>84</v>
      </c>
      <c r="BK203" s="230">
        <f>ROUND(I203*H203,2)</f>
        <v>0</v>
      </c>
      <c r="BL203" s="17" t="s">
        <v>159</v>
      </c>
      <c r="BM203" s="229" t="s">
        <v>1146</v>
      </c>
    </row>
    <row r="204" spans="1:47" s="2" customFormat="1" ht="12">
      <c r="A204" s="38"/>
      <c r="B204" s="39"/>
      <c r="C204" s="40"/>
      <c r="D204" s="231" t="s">
        <v>161</v>
      </c>
      <c r="E204" s="40"/>
      <c r="F204" s="232" t="s">
        <v>1147</v>
      </c>
      <c r="G204" s="40"/>
      <c r="H204" s="40"/>
      <c r="I204" s="233"/>
      <c r="J204" s="40"/>
      <c r="K204" s="40"/>
      <c r="L204" s="44"/>
      <c r="M204" s="234"/>
      <c r="N204" s="235"/>
      <c r="O204" s="91"/>
      <c r="P204" s="91"/>
      <c r="Q204" s="91"/>
      <c r="R204" s="91"/>
      <c r="S204" s="91"/>
      <c r="T204" s="92"/>
      <c r="U204" s="38"/>
      <c r="V204" s="38"/>
      <c r="W204" s="38"/>
      <c r="X204" s="38"/>
      <c r="Y204" s="38"/>
      <c r="Z204" s="38"/>
      <c r="AA204" s="38"/>
      <c r="AB204" s="38"/>
      <c r="AC204" s="38"/>
      <c r="AD204" s="38"/>
      <c r="AE204" s="38"/>
      <c r="AT204" s="17" t="s">
        <v>161</v>
      </c>
      <c r="AU204" s="17" t="s">
        <v>86</v>
      </c>
    </row>
    <row r="205" spans="1:65" s="2" customFormat="1" ht="16.5" customHeight="1">
      <c r="A205" s="38"/>
      <c r="B205" s="39"/>
      <c r="C205" s="218" t="s">
        <v>333</v>
      </c>
      <c r="D205" s="218" t="s">
        <v>154</v>
      </c>
      <c r="E205" s="219" t="s">
        <v>1148</v>
      </c>
      <c r="F205" s="220" t="s">
        <v>1149</v>
      </c>
      <c r="G205" s="221" t="s">
        <v>495</v>
      </c>
      <c r="H205" s="222">
        <v>1</v>
      </c>
      <c r="I205" s="223"/>
      <c r="J205" s="224">
        <f>ROUND(I205*H205,2)</f>
        <v>0</v>
      </c>
      <c r="K205" s="220" t="s">
        <v>1</v>
      </c>
      <c r="L205" s="44"/>
      <c r="M205" s="225" t="s">
        <v>1</v>
      </c>
      <c r="N205" s="226" t="s">
        <v>41</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159</v>
      </c>
      <c r="AT205" s="229" t="s">
        <v>154</v>
      </c>
      <c r="AU205" s="229" t="s">
        <v>86</v>
      </c>
      <c r="AY205" s="17" t="s">
        <v>152</v>
      </c>
      <c r="BE205" s="230">
        <f>IF(N205="základní",J205,0)</f>
        <v>0</v>
      </c>
      <c r="BF205" s="230">
        <f>IF(N205="snížená",J205,0)</f>
        <v>0</v>
      </c>
      <c r="BG205" s="230">
        <f>IF(N205="zákl. přenesená",J205,0)</f>
        <v>0</v>
      </c>
      <c r="BH205" s="230">
        <f>IF(N205="sníž. přenesená",J205,0)</f>
        <v>0</v>
      </c>
      <c r="BI205" s="230">
        <f>IF(N205="nulová",J205,0)</f>
        <v>0</v>
      </c>
      <c r="BJ205" s="17" t="s">
        <v>84</v>
      </c>
      <c r="BK205" s="230">
        <f>ROUND(I205*H205,2)</f>
        <v>0</v>
      </c>
      <c r="BL205" s="17" t="s">
        <v>159</v>
      </c>
      <c r="BM205" s="229" t="s">
        <v>1150</v>
      </c>
    </row>
    <row r="206" spans="1:47" s="2" customFormat="1" ht="12">
      <c r="A206" s="38"/>
      <c r="B206" s="39"/>
      <c r="C206" s="40"/>
      <c r="D206" s="231" t="s">
        <v>161</v>
      </c>
      <c r="E206" s="40"/>
      <c r="F206" s="232" t="s">
        <v>1149</v>
      </c>
      <c r="G206" s="40"/>
      <c r="H206" s="40"/>
      <c r="I206" s="233"/>
      <c r="J206" s="40"/>
      <c r="K206" s="40"/>
      <c r="L206" s="44"/>
      <c r="M206" s="234"/>
      <c r="N206" s="235"/>
      <c r="O206" s="91"/>
      <c r="P206" s="91"/>
      <c r="Q206" s="91"/>
      <c r="R206" s="91"/>
      <c r="S206" s="91"/>
      <c r="T206" s="92"/>
      <c r="U206" s="38"/>
      <c r="V206" s="38"/>
      <c r="W206" s="38"/>
      <c r="X206" s="38"/>
      <c r="Y206" s="38"/>
      <c r="Z206" s="38"/>
      <c r="AA206" s="38"/>
      <c r="AB206" s="38"/>
      <c r="AC206" s="38"/>
      <c r="AD206" s="38"/>
      <c r="AE206" s="38"/>
      <c r="AT206" s="17" t="s">
        <v>161</v>
      </c>
      <c r="AU206" s="17" t="s">
        <v>86</v>
      </c>
    </row>
    <row r="207" spans="1:63" s="12" customFormat="1" ht="22.8" customHeight="1">
      <c r="A207" s="12"/>
      <c r="B207" s="202"/>
      <c r="C207" s="203"/>
      <c r="D207" s="204" t="s">
        <v>75</v>
      </c>
      <c r="E207" s="216" t="s">
        <v>497</v>
      </c>
      <c r="F207" s="216" t="s">
        <v>498</v>
      </c>
      <c r="G207" s="203"/>
      <c r="H207" s="203"/>
      <c r="I207" s="206"/>
      <c r="J207" s="217">
        <f>BK207</f>
        <v>0</v>
      </c>
      <c r="K207" s="203"/>
      <c r="L207" s="208"/>
      <c r="M207" s="209"/>
      <c r="N207" s="210"/>
      <c r="O207" s="210"/>
      <c r="P207" s="211">
        <f>SUM(P208:P214)</f>
        <v>0</v>
      </c>
      <c r="Q207" s="210"/>
      <c r="R207" s="211">
        <f>SUM(R208:R214)</f>
        <v>0</v>
      </c>
      <c r="S207" s="210"/>
      <c r="T207" s="212">
        <f>SUM(T208:T214)</f>
        <v>0</v>
      </c>
      <c r="U207" s="12"/>
      <c r="V207" s="12"/>
      <c r="W207" s="12"/>
      <c r="X207" s="12"/>
      <c r="Y207" s="12"/>
      <c r="Z207" s="12"/>
      <c r="AA207" s="12"/>
      <c r="AB207" s="12"/>
      <c r="AC207" s="12"/>
      <c r="AD207" s="12"/>
      <c r="AE207" s="12"/>
      <c r="AR207" s="213" t="s">
        <v>84</v>
      </c>
      <c r="AT207" s="214" t="s">
        <v>75</v>
      </c>
      <c r="AU207" s="214" t="s">
        <v>84</v>
      </c>
      <c r="AY207" s="213" t="s">
        <v>152</v>
      </c>
      <c r="BK207" s="215">
        <f>SUM(BK208:BK214)</f>
        <v>0</v>
      </c>
    </row>
    <row r="208" spans="1:65" s="2" customFormat="1" ht="24.15" customHeight="1">
      <c r="A208" s="38"/>
      <c r="B208" s="39"/>
      <c r="C208" s="218" t="s">
        <v>338</v>
      </c>
      <c r="D208" s="218" t="s">
        <v>154</v>
      </c>
      <c r="E208" s="219" t="s">
        <v>505</v>
      </c>
      <c r="F208" s="220" t="s">
        <v>506</v>
      </c>
      <c r="G208" s="221" t="s">
        <v>185</v>
      </c>
      <c r="H208" s="222">
        <v>12.773</v>
      </c>
      <c r="I208" s="223"/>
      <c r="J208" s="224">
        <f>ROUND(I208*H208,2)</f>
        <v>0</v>
      </c>
      <c r="K208" s="220" t="s">
        <v>158</v>
      </c>
      <c r="L208" s="44"/>
      <c r="M208" s="225" t="s">
        <v>1</v>
      </c>
      <c r="N208" s="226" t="s">
        <v>41</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159</v>
      </c>
      <c r="AT208" s="229" t="s">
        <v>154</v>
      </c>
      <c r="AU208" s="229" t="s">
        <v>86</v>
      </c>
      <c r="AY208" s="17" t="s">
        <v>152</v>
      </c>
      <c r="BE208" s="230">
        <f>IF(N208="základní",J208,0)</f>
        <v>0</v>
      </c>
      <c r="BF208" s="230">
        <f>IF(N208="snížená",J208,0)</f>
        <v>0</v>
      </c>
      <c r="BG208" s="230">
        <f>IF(N208="zákl. přenesená",J208,0)</f>
        <v>0</v>
      </c>
      <c r="BH208" s="230">
        <f>IF(N208="sníž. přenesená",J208,0)</f>
        <v>0</v>
      </c>
      <c r="BI208" s="230">
        <f>IF(N208="nulová",J208,0)</f>
        <v>0</v>
      </c>
      <c r="BJ208" s="17" t="s">
        <v>84</v>
      </c>
      <c r="BK208" s="230">
        <f>ROUND(I208*H208,2)</f>
        <v>0</v>
      </c>
      <c r="BL208" s="17" t="s">
        <v>159</v>
      </c>
      <c r="BM208" s="229" t="s">
        <v>1151</v>
      </c>
    </row>
    <row r="209" spans="1:47" s="2" customFormat="1" ht="12">
      <c r="A209" s="38"/>
      <c r="B209" s="39"/>
      <c r="C209" s="40"/>
      <c r="D209" s="231" t="s">
        <v>161</v>
      </c>
      <c r="E209" s="40"/>
      <c r="F209" s="232" t="s">
        <v>508</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161</v>
      </c>
      <c r="AU209" s="17" t="s">
        <v>86</v>
      </c>
    </row>
    <row r="210" spans="1:65" s="2" customFormat="1" ht="24.15" customHeight="1">
      <c r="A210" s="38"/>
      <c r="B210" s="39"/>
      <c r="C210" s="218" t="s">
        <v>343</v>
      </c>
      <c r="D210" s="218" t="s">
        <v>154</v>
      </c>
      <c r="E210" s="219" t="s">
        <v>510</v>
      </c>
      <c r="F210" s="220" t="s">
        <v>511</v>
      </c>
      <c r="G210" s="221" t="s">
        <v>185</v>
      </c>
      <c r="H210" s="222">
        <v>63.865</v>
      </c>
      <c r="I210" s="223"/>
      <c r="J210" s="224">
        <f>ROUND(I210*H210,2)</f>
        <v>0</v>
      </c>
      <c r="K210" s="220" t="s">
        <v>158</v>
      </c>
      <c r="L210" s="44"/>
      <c r="M210" s="225" t="s">
        <v>1</v>
      </c>
      <c r="N210" s="226" t="s">
        <v>41</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159</v>
      </c>
      <c r="AT210" s="229" t="s">
        <v>154</v>
      </c>
      <c r="AU210" s="229" t="s">
        <v>86</v>
      </c>
      <c r="AY210" s="17" t="s">
        <v>152</v>
      </c>
      <c r="BE210" s="230">
        <f>IF(N210="základní",J210,0)</f>
        <v>0</v>
      </c>
      <c r="BF210" s="230">
        <f>IF(N210="snížená",J210,0)</f>
        <v>0</v>
      </c>
      <c r="BG210" s="230">
        <f>IF(N210="zákl. přenesená",J210,0)</f>
        <v>0</v>
      </c>
      <c r="BH210" s="230">
        <f>IF(N210="sníž. přenesená",J210,0)</f>
        <v>0</v>
      </c>
      <c r="BI210" s="230">
        <f>IF(N210="nulová",J210,0)</f>
        <v>0</v>
      </c>
      <c r="BJ210" s="17" t="s">
        <v>84</v>
      </c>
      <c r="BK210" s="230">
        <f>ROUND(I210*H210,2)</f>
        <v>0</v>
      </c>
      <c r="BL210" s="17" t="s">
        <v>159</v>
      </c>
      <c r="BM210" s="229" t="s">
        <v>1152</v>
      </c>
    </row>
    <row r="211" spans="1:47" s="2" customFormat="1" ht="12">
      <c r="A211" s="38"/>
      <c r="B211" s="39"/>
      <c r="C211" s="40"/>
      <c r="D211" s="231" t="s">
        <v>161</v>
      </c>
      <c r="E211" s="40"/>
      <c r="F211" s="232" t="s">
        <v>513</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161</v>
      </c>
      <c r="AU211" s="17" t="s">
        <v>86</v>
      </c>
    </row>
    <row r="212" spans="1:51" s="13" customFormat="1" ht="12">
      <c r="A212" s="13"/>
      <c r="B212" s="236"/>
      <c r="C212" s="237"/>
      <c r="D212" s="231" t="s">
        <v>163</v>
      </c>
      <c r="E212" s="237"/>
      <c r="F212" s="239" t="s">
        <v>1153</v>
      </c>
      <c r="G212" s="237"/>
      <c r="H212" s="240">
        <v>63.865</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163</v>
      </c>
      <c r="AU212" s="246" t="s">
        <v>86</v>
      </c>
      <c r="AV212" s="13" t="s">
        <v>86</v>
      </c>
      <c r="AW212" s="13" t="s">
        <v>4</v>
      </c>
      <c r="AX212" s="13" t="s">
        <v>84</v>
      </c>
      <c r="AY212" s="246" t="s">
        <v>152</v>
      </c>
    </row>
    <row r="213" spans="1:65" s="2" customFormat="1" ht="33" customHeight="1">
      <c r="A213" s="38"/>
      <c r="B213" s="39"/>
      <c r="C213" s="218" t="s">
        <v>347</v>
      </c>
      <c r="D213" s="218" t="s">
        <v>154</v>
      </c>
      <c r="E213" s="219" t="s">
        <v>516</v>
      </c>
      <c r="F213" s="220" t="s">
        <v>517</v>
      </c>
      <c r="G213" s="221" t="s">
        <v>185</v>
      </c>
      <c r="H213" s="222">
        <v>0.27</v>
      </c>
      <c r="I213" s="223"/>
      <c r="J213" s="224">
        <f>ROUND(I213*H213,2)</f>
        <v>0</v>
      </c>
      <c r="K213" s="220" t="s">
        <v>158</v>
      </c>
      <c r="L213" s="44"/>
      <c r="M213" s="225" t="s">
        <v>1</v>
      </c>
      <c r="N213" s="226" t="s">
        <v>41</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159</v>
      </c>
      <c r="AT213" s="229" t="s">
        <v>154</v>
      </c>
      <c r="AU213" s="229" t="s">
        <v>86</v>
      </c>
      <c r="AY213" s="17" t="s">
        <v>152</v>
      </c>
      <c r="BE213" s="230">
        <f>IF(N213="základní",J213,0)</f>
        <v>0</v>
      </c>
      <c r="BF213" s="230">
        <f>IF(N213="snížená",J213,0)</f>
        <v>0</v>
      </c>
      <c r="BG213" s="230">
        <f>IF(N213="zákl. přenesená",J213,0)</f>
        <v>0</v>
      </c>
      <c r="BH213" s="230">
        <f>IF(N213="sníž. přenesená",J213,0)</f>
        <v>0</v>
      </c>
      <c r="BI213" s="230">
        <f>IF(N213="nulová",J213,0)</f>
        <v>0</v>
      </c>
      <c r="BJ213" s="17" t="s">
        <v>84</v>
      </c>
      <c r="BK213" s="230">
        <f>ROUND(I213*H213,2)</f>
        <v>0</v>
      </c>
      <c r="BL213" s="17" t="s">
        <v>159</v>
      </c>
      <c r="BM213" s="229" t="s">
        <v>1154</v>
      </c>
    </row>
    <row r="214" spans="1:47" s="2" customFormat="1" ht="12">
      <c r="A214" s="38"/>
      <c r="B214" s="39"/>
      <c r="C214" s="40"/>
      <c r="D214" s="231" t="s">
        <v>161</v>
      </c>
      <c r="E214" s="40"/>
      <c r="F214" s="232" t="s">
        <v>519</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161</v>
      </c>
      <c r="AU214" s="17" t="s">
        <v>86</v>
      </c>
    </row>
    <row r="215" spans="1:63" s="12" customFormat="1" ht="22.8" customHeight="1">
      <c r="A215" s="12"/>
      <c r="B215" s="202"/>
      <c r="C215" s="203"/>
      <c r="D215" s="204" t="s">
        <v>75</v>
      </c>
      <c r="E215" s="216" t="s">
        <v>520</v>
      </c>
      <c r="F215" s="216" t="s">
        <v>521</v>
      </c>
      <c r="G215" s="203"/>
      <c r="H215" s="203"/>
      <c r="I215" s="206"/>
      <c r="J215" s="217">
        <f>BK215</f>
        <v>0</v>
      </c>
      <c r="K215" s="203"/>
      <c r="L215" s="208"/>
      <c r="M215" s="209"/>
      <c r="N215" s="210"/>
      <c r="O215" s="210"/>
      <c r="P215" s="211">
        <f>SUM(P216:P217)</f>
        <v>0</v>
      </c>
      <c r="Q215" s="210"/>
      <c r="R215" s="211">
        <f>SUM(R216:R217)</f>
        <v>0</v>
      </c>
      <c r="S215" s="210"/>
      <c r="T215" s="212">
        <f>SUM(T216:T217)</f>
        <v>0</v>
      </c>
      <c r="U215" s="12"/>
      <c r="V215" s="12"/>
      <c r="W215" s="12"/>
      <c r="X215" s="12"/>
      <c r="Y215" s="12"/>
      <c r="Z215" s="12"/>
      <c r="AA215" s="12"/>
      <c r="AB215" s="12"/>
      <c r="AC215" s="12"/>
      <c r="AD215" s="12"/>
      <c r="AE215" s="12"/>
      <c r="AR215" s="213" t="s">
        <v>84</v>
      </c>
      <c r="AT215" s="214" t="s">
        <v>75</v>
      </c>
      <c r="AU215" s="214" t="s">
        <v>84</v>
      </c>
      <c r="AY215" s="213" t="s">
        <v>152</v>
      </c>
      <c r="BK215" s="215">
        <f>SUM(BK216:BK217)</f>
        <v>0</v>
      </c>
    </row>
    <row r="216" spans="1:65" s="2" customFormat="1" ht="24.15" customHeight="1">
      <c r="A216" s="38"/>
      <c r="B216" s="39"/>
      <c r="C216" s="218" t="s">
        <v>353</v>
      </c>
      <c r="D216" s="218" t="s">
        <v>154</v>
      </c>
      <c r="E216" s="219" t="s">
        <v>1155</v>
      </c>
      <c r="F216" s="220" t="s">
        <v>1156</v>
      </c>
      <c r="G216" s="221" t="s">
        <v>185</v>
      </c>
      <c r="H216" s="222">
        <v>16.761</v>
      </c>
      <c r="I216" s="223"/>
      <c r="J216" s="224">
        <f>ROUND(I216*H216,2)</f>
        <v>0</v>
      </c>
      <c r="K216" s="220" t="s">
        <v>158</v>
      </c>
      <c r="L216" s="44"/>
      <c r="M216" s="225" t="s">
        <v>1</v>
      </c>
      <c r="N216" s="226" t="s">
        <v>41</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159</v>
      </c>
      <c r="AT216" s="229" t="s">
        <v>154</v>
      </c>
      <c r="AU216" s="229" t="s">
        <v>86</v>
      </c>
      <c r="AY216" s="17" t="s">
        <v>152</v>
      </c>
      <c r="BE216" s="230">
        <f>IF(N216="základní",J216,0)</f>
        <v>0</v>
      </c>
      <c r="BF216" s="230">
        <f>IF(N216="snížená",J216,0)</f>
        <v>0</v>
      </c>
      <c r="BG216" s="230">
        <f>IF(N216="zákl. přenesená",J216,0)</f>
        <v>0</v>
      </c>
      <c r="BH216" s="230">
        <f>IF(N216="sníž. přenesená",J216,0)</f>
        <v>0</v>
      </c>
      <c r="BI216" s="230">
        <f>IF(N216="nulová",J216,0)</f>
        <v>0</v>
      </c>
      <c r="BJ216" s="17" t="s">
        <v>84</v>
      </c>
      <c r="BK216" s="230">
        <f>ROUND(I216*H216,2)</f>
        <v>0</v>
      </c>
      <c r="BL216" s="17" t="s">
        <v>159</v>
      </c>
      <c r="BM216" s="229" t="s">
        <v>1157</v>
      </c>
    </row>
    <row r="217" spans="1:47" s="2" customFormat="1" ht="12">
      <c r="A217" s="38"/>
      <c r="B217" s="39"/>
      <c r="C217" s="40"/>
      <c r="D217" s="231" t="s">
        <v>161</v>
      </c>
      <c r="E217" s="40"/>
      <c r="F217" s="232" t="s">
        <v>1158</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161</v>
      </c>
      <c r="AU217" s="17" t="s">
        <v>86</v>
      </c>
    </row>
    <row r="218" spans="1:63" s="12" customFormat="1" ht="25.9" customHeight="1">
      <c r="A218" s="12"/>
      <c r="B218" s="202"/>
      <c r="C218" s="203"/>
      <c r="D218" s="204" t="s">
        <v>75</v>
      </c>
      <c r="E218" s="205" t="s">
        <v>527</v>
      </c>
      <c r="F218" s="205" t="s">
        <v>528</v>
      </c>
      <c r="G218" s="203"/>
      <c r="H218" s="203"/>
      <c r="I218" s="206"/>
      <c r="J218" s="207">
        <f>BK218</f>
        <v>0</v>
      </c>
      <c r="K218" s="203"/>
      <c r="L218" s="208"/>
      <c r="M218" s="209"/>
      <c r="N218" s="210"/>
      <c r="O218" s="210"/>
      <c r="P218" s="211">
        <f>P219+P259+P303</f>
        <v>0</v>
      </c>
      <c r="Q218" s="210"/>
      <c r="R218" s="211">
        <f>R219+R259+R303</f>
        <v>0.38186</v>
      </c>
      <c r="S218" s="210"/>
      <c r="T218" s="212">
        <f>T219+T259+T303</f>
        <v>0.27336</v>
      </c>
      <c r="U218" s="12"/>
      <c r="V218" s="12"/>
      <c r="W218" s="12"/>
      <c r="X218" s="12"/>
      <c r="Y218" s="12"/>
      <c r="Z218" s="12"/>
      <c r="AA218" s="12"/>
      <c r="AB218" s="12"/>
      <c r="AC218" s="12"/>
      <c r="AD218" s="12"/>
      <c r="AE218" s="12"/>
      <c r="AR218" s="213" t="s">
        <v>86</v>
      </c>
      <c r="AT218" s="214" t="s">
        <v>75</v>
      </c>
      <c r="AU218" s="214" t="s">
        <v>76</v>
      </c>
      <c r="AY218" s="213" t="s">
        <v>152</v>
      </c>
      <c r="BK218" s="215">
        <f>BK219+BK259+BK303</f>
        <v>0</v>
      </c>
    </row>
    <row r="219" spans="1:63" s="12" customFormat="1" ht="22.8" customHeight="1">
      <c r="A219" s="12"/>
      <c r="B219" s="202"/>
      <c r="C219" s="203"/>
      <c r="D219" s="204" t="s">
        <v>75</v>
      </c>
      <c r="E219" s="216" t="s">
        <v>1159</v>
      </c>
      <c r="F219" s="216" t="s">
        <v>1160</v>
      </c>
      <c r="G219" s="203"/>
      <c r="H219" s="203"/>
      <c r="I219" s="206"/>
      <c r="J219" s="217">
        <f>BK219</f>
        <v>0</v>
      </c>
      <c r="K219" s="203"/>
      <c r="L219" s="208"/>
      <c r="M219" s="209"/>
      <c r="N219" s="210"/>
      <c r="O219" s="210"/>
      <c r="P219" s="211">
        <f>SUM(P220:P258)</f>
        <v>0</v>
      </c>
      <c r="Q219" s="210"/>
      <c r="R219" s="211">
        <f>SUM(R220:R258)</f>
        <v>0.11037</v>
      </c>
      <c r="S219" s="210"/>
      <c r="T219" s="212">
        <f>SUM(T220:T258)</f>
        <v>0.26855999999999997</v>
      </c>
      <c r="U219" s="12"/>
      <c r="V219" s="12"/>
      <c r="W219" s="12"/>
      <c r="X219" s="12"/>
      <c r="Y219" s="12"/>
      <c r="Z219" s="12"/>
      <c r="AA219" s="12"/>
      <c r="AB219" s="12"/>
      <c r="AC219" s="12"/>
      <c r="AD219" s="12"/>
      <c r="AE219" s="12"/>
      <c r="AR219" s="213" t="s">
        <v>86</v>
      </c>
      <c r="AT219" s="214" t="s">
        <v>75</v>
      </c>
      <c r="AU219" s="214" t="s">
        <v>84</v>
      </c>
      <c r="AY219" s="213" t="s">
        <v>152</v>
      </c>
      <c r="BK219" s="215">
        <f>SUM(BK220:BK258)</f>
        <v>0</v>
      </c>
    </row>
    <row r="220" spans="1:65" s="2" customFormat="1" ht="16.5" customHeight="1">
      <c r="A220" s="38"/>
      <c r="B220" s="39"/>
      <c r="C220" s="218" t="s">
        <v>359</v>
      </c>
      <c r="D220" s="218" t="s">
        <v>154</v>
      </c>
      <c r="E220" s="219" t="s">
        <v>1161</v>
      </c>
      <c r="F220" s="220" t="s">
        <v>1162</v>
      </c>
      <c r="G220" s="221" t="s">
        <v>423</v>
      </c>
      <c r="H220" s="222">
        <v>18</v>
      </c>
      <c r="I220" s="223"/>
      <c r="J220" s="224">
        <f>ROUND(I220*H220,2)</f>
        <v>0</v>
      </c>
      <c r="K220" s="220" t="s">
        <v>158</v>
      </c>
      <c r="L220" s="44"/>
      <c r="M220" s="225" t="s">
        <v>1</v>
      </c>
      <c r="N220" s="226" t="s">
        <v>41</v>
      </c>
      <c r="O220" s="91"/>
      <c r="P220" s="227">
        <f>O220*H220</f>
        <v>0</v>
      </c>
      <c r="Q220" s="227">
        <v>0</v>
      </c>
      <c r="R220" s="227">
        <f>Q220*H220</f>
        <v>0</v>
      </c>
      <c r="S220" s="227">
        <v>0.01492</v>
      </c>
      <c r="T220" s="228">
        <f>S220*H220</f>
        <v>0.26855999999999997</v>
      </c>
      <c r="U220" s="38"/>
      <c r="V220" s="38"/>
      <c r="W220" s="38"/>
      <c r="X220" s="38"/>
      <c r="Y220" s="38"/>
      <c r="Z220" s="38"/>
      <c r="AA220" s="38"/>
      <c r="AB220" s="38"/>
      <c r="AC220" s="38"/>
      <c r="AD220" s="38"/>
      <c r="AE220" s="38"/>
      <c r="AR220" s="229" t="s">
        <v>279</v>
      </c>
      <c r="AT220" s="229" t="s">
        <v>154</v>
      </c>
      <c r="AU220" s="229" t="s">
        <v>86</v>
      </c>
      <c r="AY220" s="17" t="s">
        <v>152</v>
      </c>
      <c r="BE220" s="230">
        <f>IF(N220="základní",J220,0)</f>
        <v>0</v>
      </c>
      <c r="BF220" s="230">
        <f>IF(N220="snížená",J220,0)</f>
        <v>0</v>
      </c>
      <c r="BG220" s="230">
        <f>IF(N220="zákl. přenesená",J220,0)</f>
        <v>0</v>
      </c>
      <c r="BH220" s="230">
        <f>IF(N220="sníž. přenesená",J220,0)</f>
        <v>0</v>
      </c>
      <c r="BI220" s="230">
        <f>IF(N220="nulová",J220,0)</f>
        <v>0</v>
      </c>
      <c r="BJ220" s="17" t="s">
        <v>84</v>
      </c>
      <c r="BK220" s="230">
        <f>ROUND(I220*H220,2)</f>
        <v>0</v>
      </c>
      <c r="BL220" s="17" t="s">
        <v>279</v>
      </c>
      <c r="BM220" s="229" t="s">
        <v>1163</v>
      </c>
    </row>
    <row r="221" spans="1:47" s="2" customFormat="1" ht="12">
      <c r="A221" s="38"/>
      <c r="B221" s="39"/>
      <c r="C221" s="40"/>
      <c r="D221" s="231" t="s">
        <v>161</v>
      </c>
      <c r="E221" s="40"/>
      <c r="F221" s="232" t="s">
        <v>1164</v>
      </c>
      <c r="G221" s="40"/>
      <c r="H221" s="40"/>
      <c r="I221" s="233"/>
      <c r="J221" s="40"/>
      <c r="K221" s="40"/>
      <c r="L221" s="44"/>
      <c r="M221" s="234"/>
      <c r="N221" s="235"/>
      <c r="O221" s="91"/>
      <c r="P221" s="91"/>
      <c r="Q221" s="91"/>
      <c r="R221" s="91"/>
      <c r="S221" s="91"/>
      <c r="T221" s="92"/>
      <c r="U221" s="38"/>
      <c r="V221" s="38"/>
      <c r="W221" s="38"/>
      <c r="X221" s="38"/>
      <c r="Y221" s="38"/>
      <c r="Z221" s="38"/>
      <c r="AA221" s="38"/>
      <c r="AB221" s="38"/>
      <c r="AC221" s="38"/>
      <c r="AD221" s="38"/>
      <c r="AE221" s="38"/>
      <c r="AT221" s="17" t="s">
        <v>161</v>
      </c>
      <c r="AU221" s="17" t="s">
        <v>86</v>
      </c>
    </row>
    <row r="222" spans="1:65" s="2" customFormat="1" ht="16.5" customHeight="1">
      <c r="A222" s="38"/>
      <c r="B222" s="39"/>
      <c r="C222" s="218" t="s">
        <v>365</v>
      </c>
      <c r="D222" s="218" t="s">
        <v>154</v>
      </c>
      <c r="E222" s="219" t="s">
        <v>1165</v>
      </c>
      <c r="F222" s="220" t="s">
        <v>1166</v>
      </c>
      <c r="G222" s="221" t="s">
        <v>288</v>
      </c>
      <c r="H222" s="222">
        <v>1</v>
      </c>
      <c r="I222" s="223"/>
      <c r="J222" s="224">
        <f>ROUND(I222*H222,2)</f>
        <v>0</v>
      </c>
      <c r="K222" s="220" t="s">
        <v>158</v>
      </c>
      <c r="L222" s="44"/>
      <c r="M222" s="225" t="s">
        <v>1</v>
      </c>
      <c r="N222" s="226" t="s">
        <v>41</v>
      </c>
      <c r="O222" s="91"/>
      <c r="P222" s="227">
        <f>O222*H222</f>
        <v>0</v>
      </c>
      <c r="Q222" s="227">
        <v>0.00203</v>
      </c>
      <c r="R222" s="227">
        <f>Q222*H222</f>
        <v>0.00203</v>
      </c>
      <c r="S222" s="227">
        <v>0</v>
      </c>
      <c r="T222" s="228">
        <f>S222*H222</f>
        <v>0</v>
      </c>
      <c r="U222" s="38"/>
      <c r="V222" s="38"/>
      <c r="W222" s="38"/>
      <c r="X222" s="38"/>
      <c r="Y222" s="38"/>
      <c r="Z222" s="38"/>
      <c r="AA222" s="38"/>
      <c r="AB222" s="38"/>
      <c r="AC222" s="38"/>
      <c r="AD222" s="38"/>
      <c r="AE222" s="38"/>
      <c r="AR222" s="229" t="s">
        <v>279</v>
      </c>
      <c r="AT222" s="229" t="s">
        <v>154</v>
      </c>
      <c r="AU222" s="229" t="s">
        <v>86</v>
      </c>
      <c r="AY222" s="17" t="s">
        <v>152</v>
      </c>
      <c r="BE222" s="230">
        <f>IF(N222="základní",J222,0)</f>
        <v>0</v>
      </c>
      <c r="BF222" s="230">
        <f>IF(N222="snížená",J222,0)</f>
        <v>0</v>
      </c>
      <c r="BG222" s="230">
        <f>IF(N222="zákl. přenesená",J222,0)</f>
        <v>0</v>
      </c>
      <c r="BH222" s="230">
        <f>IF(N222="sníž. přenesená",J222,0)</f>
        <v>0</v>
      </c>
      <c r="BI222" s="230">
        <f>IF(N222="nulová",J222,0)</f>
        <v>0</v>
      </c>
      <c r="BJ222" s="17" t="s">
        <v>84</v>
      </c>
      <c r="BK222" s="230">
        <f>ROUND(I222*H222,2)</f>
        <v>0</v>
      </c>
      <c r="BL222" s="17" t="s">
        <v>279</v>
      </c>
      <c r="BM222" s="229" t="s">
        <v>1167</v>
      </c>
    </row>
    <row r="223" spans="1:47" s="2" customFormat="1" ht="12">
      <c r="A223" s="38"/>
      <c r="B223" s="39"/>
      <c r="C223" s="40"/>
      <c r="D223" s="231" t="s">
        <v>161</v>
      </c>
      <c r="E223" s="40"/>
      <c r="F223" s="232" t="s">
        <v>1168</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161</v>
      </c>
      <c r="AU223" s="17" t="s">
        <v>86</v>
      </c>
    </row>
    <row r="224" spans="1:65" s="2" customFormat="1" ht="16.5" customHeight="1">
      <c r="A224" s="38"/>
      <c r="B224" s="39"/>
      <c r="C224" s="218" t="s">
        <v>373</v>
      </c>
      <c r="D224" s="218" t="s">
        <v>154</v>
      </c>
      <c r="E224" s="219" t="s">
        <v>1169</v>
      </c>
      <c r="F224" s="220" t="s">
        <v>1170</v>
      </c>
      <c r="G224" s="221" t="s">
        <v>423</v>
      </c>
      <c r="H224" s="222">
        <v>3</v>
      </c>
      <c r="I224" s="223"/>
      <c r="J224" s="224">
        <f>ROUND(I224*H224,2)</f>
        <v>0</v>
      </c>
      <c r="K224" s="220" t="s">
        <v>158</v>
      </c>
      <c r="L224" s="44"/>
      <c r="M224" s="225" t="s">
        <v>1</v>
      </c>
      <c r="N224" s="226" t="s">
        <v>41</v>
      </c>
      <c r="O224" s="91"/>
      <c r="P224" s="227">
        <f>O224*H224</f>
        <v>0</v>
      </c>
      <c r="Q224" s="227">
        <v>0.00071</v>
      </c>
      <c r="R224" s="227">
        <f>Q224*H224</f>
        <v>0.00213</v>
      </c>
      <c r="S224" s="227">
        <v>0</v>
      </c>
      <c r="T224" s="228">
        <f>S224*H224</f>
        <v>0</v>
      </c>
      <c r="U224" s="38"/>
      <c r="V224" s="38"/>
      <c r="W224" s="38"/>
      <c r="X224" s="38"/>
      <c r="Y224" s="38"/>
      <c r="Z224" s="38"/>
      <c r="AA224" s="38"/>
      <c r="AB224" s="38"/>
      <c r="AC224" s="38"/>
      <c r="AD224" s="38"/>
      <c r="AE224" s="38"/>
      <c r="AR224" s="229" t="s">
        <v>279</v>
      </c>
      <c r="AT224" s="229" t="s">
        <v>154</v>
      </c>
      <c r="AU224" s="229" t="s">
        <v>86</v>
      </c>
      <c r="AY224" s="17" t="s">
        <v>152</v>
      </c>
      <c r="BE224" s="230">
        <f>IF(N224="základní",J224,0)</f>
        <v>0</v>
      </c>
      <c r="BF224" s="230">
        <f>IF(N224="snížená",J224,0)</f>
        <v>0</v>
      </c>
      <c r="BG224" s="230">
        <f>IF(N224="zákl. přenesená",J224,0)</f>
        <v>0</v>
      </c>
      <c r="BH224" s="230">
        <f>IF(N224="sníž. přenesená",J224,0)</f>
        <v>0</v>
      </c>
      <c r="BI224" s="230">
        <f>IF(N224="nulová",J224,0)</f>
        <v>0</v>
      </c>
      <c r="BJ224" s="17" t="s">
        <v>84</v>
      </c>
      <c r="BK224" s="230">
        <f>ROUND(I224*H224,2)</f>
        <v>0</v>
      </c>
      <c r="BL224" s="17" t="s">
        <v>279</v>
      </c>
      <c r="BM224" s="229" t="s">
        <v>1171</v>
      </c>
    </row>
    <row r="225" spans="1:47" s="2" customFormat="1" ht="12">
      <c r="A225" s="38"/>
      <c r="B225" s="39"/>
      <c r="C225" s="40"/>
      <c r="D225" s="231" t="s">
        <v>161</v>
      </c>
      <c r="E225" s="40"/>
      <c r="F225" s="232" t="s">
        <v>1172</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161</v>
      </c>
      <c r="AU225" s="17" t="s">
        <v>86</v>
      </c>
    </row>
    <row r="226" spans="1:65" s="2" customFormat="1" ht="16.5" customHeight="1">
      <c r="A226" s="38"/>
      <c r="B226" s="39"/>
      <c r="C226" s="218" t="s">
        <v>379</v>
      </c>
      <c r="D226" s="218" t="s">
        <v>154</v>
      </c>
      <c r="E226" s="219" t="s">
        <v>1173</v>
      </c>
      <c r="F226" s="220" t="s">
        <v>1174</v>
      </c>
      <c r="G226" s="221" t="s">
        <v>423</v>
      </c>
      <c r="H226" s="222">
        <v>10</v>
      </c>
      <c r="I226" s="223"/>
      <c r="J226" s="224">
        <f>ROUND(I226*H226,2)</f>
        <v>0</v>
      </c>
      <c r="K226" s="220" t="s">
        <v>158</v>
      </c>
      <c r="L226" s="44"/>
      <c r="M226" s="225" t="s">
        <v>1</v>
      </c>
      <c r="N226" s="226" t="s">
        <v>41</v>
      </c>
      <c r="O226" s="91"/>
      <c r="P226" s="227">
        <f>O226*H226</f>
        <v>0</v>
      </c>
      <c r="Q226" s="227">
        <v>0.00206</v>
      </c>
      <c r="R226" s="227">
        <f>Q226*H226</f>
        <v>0.0206</v>
      </c>
      <c r="S226" s="227">
        <v>0</v>
      </c>
      <c r="T226" s="228">
        <f>S226*H226</f>
        <v>0</v>
      </c>
      <c r="U226" s="38"/>
      <c r="V226" s="38"/>
      <c r="W226" s="38"/>
      <c r="X226" s="38"/>
      <c r="Y226" s="38"/>
      <c r="Z226" s="38"/>
      <c r="AA226" s="38"/>
      <c r="AB226" s="38"/>
      <c r="AC226" s="38"/>
      <c r="AD226" s="38"/>
      <c r="AE226" s="38"/>
      <c r="AR226" s="229" t="s">
        <v>279</v>
      </c>
      <c r="AT226" s="229" t="s">
        <v>154</v>
      </c>
      <c r="AU226" s="229" t="s">
        <v>86</v>
      </c>
      <c r="AY226" s="17" t="s">
        <v>152</v>
      </c>
      <c r="BE226" s="230">
        <f>IF(N226="základní",J226,0)</f>
        <v>0</v>
      </c>
      <c r="BF226" s="230">
        <f>IF(N226="snížená",J226,0)</f>
        <v>0</v>
      </c>
      <c r="BG226" s="230">
        <f>IF(N226="zákl. přenesená",J226,0)</f>
        <v>0</v>
      </c>
      <c r="BH226" s="230">
        <f>IF(N226="sníž. přenesená",J226,0)</f>
        <v>0</v>
      </c>
      <c r="BI226" s="230">
        <f>IF(N226="nulová",J226,0)</f>
        <v>0</v>
      </c>
      <c r="BJ226" s="17" t="s">
        <v>84</v>
      </c>
      <c r="BK226" s="230">
        <f>ROUND(I226*H226,2)</f>
        <v>0</v>
      </c>
      <c r="BL226" s="17" t="s">
        <v>279</v>
      </c>
      <c r="BM226" s="229" t="s">
        <v>1175</v>
      </c>
    </row>
    <row r="227" spans="1:47" s="2" customFormat="1" ht="12">
      <c r="A227" s="38"/>
      <c r="B227" s="39"/>
      <c r="C227" s="40"/>
      <c r="D227" s="231" t="s">
        <v>161</v>
      </c>
      <c r="E227" s="40"/>
      <c r="F227" s="232" t="s">
        <v>1176</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7" t="s">
        <v>161</v>
      </c>
      <c r="AU227" s="17" t="s">
        <v>86</v>
      </c>
    </row>
    <row r="228" spans="1:65" s="2" customFormat="1" ht="16.5" customHeight="1">
      <c r="A228" s="38"/>
      <c r="B228" s="39"/>
      <c r="C228" s="218" t="s">
        <v>388</v>
      </c>
      <c r="D228" s="218" t="s">
        <v>154</v>
      </c>
      <c r="E228" s="219" t="s">
        <v>1177</v>
      </c>
      <c r="F228" s="220" t="s">
        <v>1178</v>
      </c>
      <c r="G228" s="221" t="s">
        <v>423</v>
      </c>
      <c r="H228" s="222">
        <v>4</v>
      </c>
      <c r="I228" s="223"/>
      <c r="J228" s="224">
        <f>ROUND(I228*H228,2)</f>
        <v>0</v>
      </c>
      <c r="K228" s="220" t="s">
        <v>158</v>
      </c>
      <c r="L228" s="44"/>
      <c r="M228" s="225" t="s">
        <v>1</v>
      </c>
      <c r="N228" s="226" t="s">
        <v>41</v>
      </c>
      <c r="O228" s="91"/>
      <c r="P228" s="227">
        <f>O228*H228</f>
        <v>0</v>
      </c>
      <c r="Q228" s="227">
        <v>0.00191</v>
      </c>
      <c r="R228" s="227">
        <f>Q228*H228</f>
        <v>0.00764</v>
      </c>
      <c r="S228" s="227">
        <v>0</v>
      </c>
      <c r="T228" s="228">
        <f>S228*H228</f>
        <v>0</v>
      </c>
      <c r="U228" s="38"/>
      <c r="V228" s="38"/>
      <c r="W228" s="38"/>
      <c r="X228" s="38"/>
      <c r="Y228" s="38"/>
      <c r="Z228" s="38"/>
      <c r="AA228" s="38"/>
      <c r="AB228" s="38"/>
      <c r="AC228" s="38"/>
      <c r="AD228" s="38"/>
      <c r="AE228" s="38"/>
      <c r="AR228" s="229" t="s">
        <v>279</v>
      </c>
      <c r="AT228" s="229" t="s">
        <v>154</v>
      </c>
      <c r="AU228" s="229" t="s">
        <v>86</v>
      </c>
      <c r="AY228" s="17" t="s">
        <v>152</v>
      </c>
      <c r="BE228" s="230">
        <f>IF(N228="základní",J228,0)</f>
        <v>0</v>
      </c>
      <c r="BF228" s="230">
        <f>IF(N228="snížená",J228,0)</f>
        <v>0</v>
      </c>
      <c r="BG228" s="230">
        <f>IF(N228="zákl. přenesená",J228,0)</f>
        <v>0</v>
      </c>
      <c r="BH228" s="230">
        <f>IF(N228="sníž. přenesená",J228,0)</f>
        <v>0</v>
      </c>
      <c r="BI228" s="230">
        <f>IF(N228="nulová",J228,0)</f>
        <v>0</v>
      </c>
      <c r="BJ228" s="17" t="s">
        <v>84</v>
      </c>
      <c r="BK228" s="230">
        <f>ROUND(I228*H228,2)</f>
        <v>0</v>
      </c>
      <c r="BL228" s="17" t="s">
        <v>279</v>
      </c>
      <c r="BM228" s="229" t="s">
        <v>1179</v>
      </c>
    </row>
    <row r="229" spans="1:47" s="2" customFormat="1" ht="12">
      <c r="A229" s="38"/>
      <c r="B229" s="39"/>
      <c r="C229" s="40"/>
      <c r="D229" s="231" t="s">
        <v>161</v>
      </c>
      <c r="E229" s="40"/>
      <c r="F229" s="232" t="s">
        <v>1180</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161</v>
      </c>
      <c r="AU229" s="17" t="s">
        <v>86</v>
      </c>
    </row>
    <row r="230" spans="1:65" s="2" customFormat="1" ht="16.5" customHeight="1">
      <c r="A230" s="38"/>
      <c r="B230" s="39"/>
      <c r="C230" s="218" t="s">
        <v>396</v>
      </c>
      <c r="D230" s="218" t="s">
        <v>154</v>
      </c>
      <c r="E230" s="219" t="s">
        <v>1181</v>
      </c>
      <c r="F230" s="220" t="s">
        <v>1182</v>
      </c>
      <c r="G230" s="221" t="s">
        <v>423</v>
      </c>
      <c r="H230" s="222">
        <v>27</v>
      </c>
      <c r="I230" s="223"/>
      <c r="J230" s="224">
        <f>ROUND(I230*H230,2)</f>
        <v>0</v>
      </c>
      <c r="K230" s="220" t="s">
        <v>158</v>
      </c>
      <c r="L230" s="44"/>
      <c r="M230" s="225" t="s">
        <v>1</v>
      </c>
      <c r="N230" s="226" t="s">
        <v>41</v>
      </c>
      <c r="O230" s="91"/>
      <c r="P230" s="227">
        <f>O230*H230</f>
        <v>0</v>
      </c>
      <c r="Q230" s="227">
        <v>0.00059</v>
      </c>
      <c r="R230" s="227">
        <f>Q230*H230</f>
        <v>0.01593</v>
      </c>
      <c r="S230" s="227">
        <v>0</v>
      </c>
      <c r="T230" s="228">
        <f>S230*H230</f>
        <v>0</v>
      </c>
      <c r="U230" s="38"/>
      <c r="V230" s="38"/>
      <c r="W230" s="38"/>
      <c r="X230" s="38"/>
      <c r="Y230" s="38"/>
      <c r="Z230" s="38"/>
      <c r="AA230" s="38"/>
      <c r="AB230" s="38"/>
      <c r="AC230" s="38"/>
      <c r="AD230" s="38"/>
      <c r="AE230" s="38"/>
      <c r="AR230" s="229" t="s">
        <v>279</v>
      </c>
      <c r="AT230" s="229" t="s">
        <v>154</v>
      </c>
      <c r="AU230" s="229" t="s">
        <v>86</v>
      </c>
      <c r="AY230" s="17" t="s">
        <v>152</v>
      </c>
      <c r="BE230" s="230">
        <f>IF(N230="základní",J230,0)</f>
        <v>0</v>
      </c>
      <c r="BF230" s="230">
        <f>IF(N230="snížená",J230,0)</f>
        <v>0</v>
      </c>
      <c r="BG230" s="230">
        <f>IF(N230="zákl. přenesená",J230,0)</f>
        <v>0</v>
      </c>
      <c r="BH230" s="230">
        <f>IF(N230="sníž. přenesená",J230,0)</f>
        <v>0</v>
      </c>
      <c r="BI230" s="230">
        <f>IF(N230="nulová",J230,0)</f>
        <v>0</v>
      </c>
      <c r="BJ230" s="17" t="s">
        <v>84</v>
      </c>
      <c r="BK230" s="230">
        <f>ROUND(I230*H230,2)</f>
        <v>0</v>
      </c>
      <c r="BL230" s="17" t="s">
        <v>279</v>
      </c>
      <c r="BM230" s="229" t="s">
        <v>1183</v>
      </c>
    </row>
    <row r="231" spans="1:47" s="2" customFormat="1" ht="12">
      <c r="A231" s="38"/>
      <c r="B231" s="39"/>
      <c r="C231" s="40"/>
      <c r="D231" s="231" t="s">
        <v>161</v>
      </c>
      <c r="E231" s="40"/>
      <c r="F231" s="232" t="s">
        <v>1184</v>
      </c>
      <c r="G231" s="40"/>
      <c r="H231" s="40"/>
      <c r="I231" s="233"/>
      <c r="J231" s="40"/>
      <c r="K231" s="40"/>
      <c r="L231" s="44"/>
      <c r="M231" s="234"/>
      <c r="N231" s="235"/>
      <c r="O231" s="91"/>
      <c r="P231" s="91"/>
      <c r="Q231" s="91"/>
      <c r="R231" s="91"/>
      <c r="S231" s="91"/>
      <c r="T231" s="92"/>
      <c r="U231" s="38"/>
      <c r="V231" s="38"/>
      <c r="W231" s="38"/>
      <c r="X231" s="38"/>
      <c r="Y231" s="38"/>
      <c r="Z231" s="38"/>
      <c r="AA231" s="38"/>
      <c r="AB231" s="38"/>
      <c r="AC231" s="38"/>
      <c r="AD231" s="38"/>
      <c r="AE231" s="38"/>
      <c r="AT231" s="17" t="s">
        <v>161</v>
      </c>
      <c r="AU231" s="17" t="s">
        <v>86</v>
      </c>
    </row>
    <row r="232" spans="1:65" s="2" customFormat="1" ht="16.5" customHeight="1">
      <c r="A232" s="38"/>
      <c r="B232" s="39"/>
      <c r="C232" s="218" t="s">
        <v>401</v>
      </c>
      <c r="D232" s="218" t="s">
        <v>154</v>
      </c>
      <c r="E232" s="219" t="s">
        <v>1185</v>
      </c>
      <c r="F232" s="220" t="s">
        <v>1186</v>
      </c>
      <c r="G232" s="221" t="s">
        <v>423</v>
      </c>
      <c r="H232" s="222">
        <v>8</v>
      </c>
      <c r="I232" s="223"/>
      <c r="J232" s="224">
        <f>ROUND(I232*H232,2)</f>
        <v>0</v>
      </c>
      <c r="K232" s="220" t="s">
        <v>158</v>
      </c>
      <c r="L232" s="44"/>
      <c r="M232" s="225" t="s">
        <v>1</v>
      </c>
      <c r="N232" s="226" t="s">
        <v>41</v>
      </c>
      <c r="O232" s="91"/>
      <c r="P232" s="227">
        <f>O232*H232</f>
        <v>0</v>
      </c>
      <c r="Q232" s="227">
        <v>0.00201</v>
      </c>
      <c r="R232" s="227">
        <f>Q232*H232</f>
        <v>0.01608</v>
      </c>
      <c r="S232" s="227">
        <v>0</v>
      </c>
      <c r="T232" s="228">
        <f>S232*H232</f>
        <v>0</v>
      </c>
      <c r="U232" s="38"/>
      <c r="V232" s="38"/>
      <c r="W232" s="38"/>
      <c r="X232" s="38"/>
      <c r="Y232" s="38"/>
      <c r="Z232" s="38"/>
      <c r="AA232" s="38"/>
      <c r="AB232" s="38"/>
      <c r="AC232" s="38"/>
      <c r="AD232" s="38"/>
      <c r="AE232" s="38"/>
      <c r="AR232" s="229" t="s">
        <v>279</v>
      </c>
      <c r="AT232" s="229" t="s">
        <v>154</v>
      </c>
      <c r="AU232" s="229" t="s">
        <v>86</v>
      </c>
      <c r="AY232" s="17" t="s">
        <v>152</v>
      </c>
      <c r="BE232" s="230">
        <f>IF(N232="základní",J232,0)</f>
        <v>0</v>
      </c>
      <c r="BF232" s="230">
        <f>IF(N232="snížená",J232,0)</f>
        <v>0</v>
      </c>
      <c r="BG232" s="230">
        <f>IF(N232="zákl. přenesená",J232,0)</f>
        <v>0</v>
      </c>
      <c r="BH232" s="230">
        <f>IF(N232="sníž. přenesená",J232,0)</f>
        <v>0</v>
      </c>
      <c r="BI232" s="230">
        <f>IF(N232="nulová",J232,0)</f>
        <v>0</v>
      </c>
      <c r="BJ232" s="17" t="s">
        <v>84</v>
      </c>
      <c r="BK232" s="230">
        <f>ROUND(I232*H232,2)</f>
        <v>0</v>
      </c>
      <c r="BL232" s="17" t="s">
        <v>279</v>
      </c>
      <c r="BM232" s="229" t="s">
        <v>1187</v>
      </c>
    </row>
    <row r="233" spans="1:47" s="2" customFormat="1" ht="12">
      <c r="A233" s="38"/>
      <c r="B233" s="39"/>
      <c r="C233" s="40"/>
      <c r="D233" s="231" t="s">
        <v>161</v>
      </c>
      <c r="E233" s="40"/>
      <c r="F233" s="232" t="s">
        <v>1188</v>
      </c>
      <c r="G233" s="40"/>
      <c r="H233" s="40"/>
      <c r="I233" s="233"/>
      <c r="J233" s="40"/>
      <c r="K233" s="40"/>
      <c r="L233" s="44"/>
      <c r="M233" s="234"/>
      <c r="N233" s="235"/>
      <c r="O233" s="91"/>
      <c r="P233" s="91"/>
      <c r="Q233" s="91"/>
      <c r="R233" s="91"/>
      <c r="S233" s="91"/>
      <c r="T233" s="92"/>
      <c r="U233" s="38"/>
      <c r="V233" s="38"/>
      <c r="W233" s="38"/>
      <c r="X233" s="38"/>
      <c r="Y233" s="38"/>
      <c r="Z233" s="38"/>
      <c r="AA233" s="38"/>
      <c r="AB233" s="38"/>
      <c r="AC233" s="38"/>
      <c r="AD233" s="38"/>
      <c r="AE233" s="38"/>
      <c r="AT233" s="17" t="s">
        <v>161</v>
      </c>
      <c r="AU233" s="17" t="s">
        <v>86</v>
      </c>
    </row>
    <row r="234" spans="1:65" s="2" customFormat="1" ht="16.5" customHeight="1">
      <c r="A234" s="38"/>
      <c r="B234" s="39"/>
      <c r="C234" s="218" t="s">
        <v>409</v>
      </c>
      <c r="D234" s="218" t="s">
        <v>154</v>
      </c>
      <c r="E234" s="219" t="s">
        <v>1189</v>
      </c>
      <c r="F234" s="220" t="s">
        <v>1190</v>
      </c>
      <c r="G234" s="221" t="s">
        <v>423</v>
      </c>
      <c r="H234" s="222">
        <v>2</v>
      </c>
      <c r="I234" s="223"/>
      <c r="J234" s="224">
        <f>ROUND(I234*H234,2)</f>
        <v>0</v>
      </c>
      <c r="K234" s="220" t="s">
        <v>158</v>
      </c>
      <c r="L234" s="44"/>
      <c r="M234" s="225" t="s">
        <v>1</v>
      </c>
      <c r="N234" s="226" t="s">
        <v>41</v>
      </c>
      <c r="O234" s="91"/>
      <c r="P234" s="227">
        <f>O234*H234</f>
        <v>0</v>
      </c>
      <c r="Q234" s="227">
        <v>0.00041</v>
      </c>
      <c r="R234" s="227">
        <f>Q234*H234</f>
        <v>0.00082</v>
      </c>
      <c r="S234" s="227">
        <v>0</v>
      </c>
      <c r="T234" s="228">
        <f>S234*H234</f>
        <v>0</v>
      </c>
      <c r="U234" s="38"/>
      <c r="V234" s="38"/>
      <c r="W234" s="38"/>
      <c r="X234" s="38"/>
      <c r="Y234" s="38"/>
      <c r="Z234" s="38"/>
      <c r="AA234" s="38"/>
      <c r="AB234" s="38"/>
      <c r="AC234" s="38"/>
      <c r="AD234" s="38"/>
      <c r="AE234" s="38"/>
      <c r="AR234" s="229" t="s">
        <v>279</v>
      </c>
      <c r="AT234" s="229" t="s">
        <v>154</v>
      </c>
      <c r="AU234" s="229" t="s">
        <v>86</v>
      </c>
      <c r="AY234" s="17" t="s">
        <v>152</v>
      </c>
      <c r="BE234" s="230">
        <f>IF(N234="základní",J234,0)</f>
        <v>0</v>
      </c>
      <c r="BF234" s="230">
        <f>IF(N234="snížená",J234,0)</f>
        <v>0</v>
      </c>
      <c r="BG234" s="230">
        <f>IF(N234="zákl. přenesená",J234,0)</f>
        <v>0</v>
      </c>
      <c r="BH234" s="230">
        <f>IF(N234="sníž. přenesená",J234,0)</f>
        <v>0</v>
      </c>
      <c r="BI234" s="230">
        <f>IF(N234="nulová",J234,0)</f>
        <v>0</v>
      </c>
      <c r="BJ234" s="17" t="s">
        <v>84</v>
      </c>
      <c r="BK234" s="230">
        <f>ROUND(I234*H234,2)</f>
        <v>0</v>
      </c>
      <c r="BL234" s="17" t="s">
        <v>279</v>
      </c>
      <c r="BM234" s="229" t="s">
        <v>1191</v>
      </c>
    </row>
    <row r="235" spans="1:47" s="2" customFormat="1" ht="12">
      <c r="A235" s="38"/>
      <c r="B235" s="39"/>
      <c r="C235" s="40"/>
      <c r="D235" s="231" t="s">
        <v>161</v>
      </c>
      <c r="E235" s="40"/>
      <c r="F235" s="232" t="s">
        <v>1192</v>
      </c>
      <c r="G235" s="40"/>
      <c r="H235" s="40"/>
      <c r="I235" s="233"/>
      <c r="J235" s="40"/>
      <c r="K235" s="40"/>
      <c r="L235" s="44"/>
      <c r="M235" s="234"/>
      <c r="N235" s="235"/>
      <c r="O235" s="91"/>
      <c r="P235" s="91"/>
      <c r="Q235" s="91"/>
      <c r="R235" s="91"/>
      <c r="S235" s="91"/>
      <c r="T235" s="92"/>
      <c r="U235" s="38"/>
      <c r="V235" s="38"/>
      <c r="W235" s="38"/>
      <c r="X235" s="38"/>
      <c r="Y235" s="38"/>
      <c r="Z235" s="38"/>
      <c r="AA235" s="38"/>
      <c r="AB235" s="38"/>
      <c r="AC235" s="38"/>
      <c r="AD235" s="38"/>
      <c r="AE235" s="38"/>
      <c r="AT235" s="17" t="s">
        <v>161</v>
      </c>
      <c r="AU235" s="17" t="s">
        <v>86</v>
      </c>
    </row>
    <row r="236" spans="1:65" s="2" customFormat="1" ht="16.5" customHeight="1">
      <c r="A236" s="38"/>
      <c r="B236" s="39"/>
      <c r="C236" s="218" t="s">
        <v>420</v>
      </c>
      <c r="D236" s="218" t="s">
        <v>154</v>
      </c>
      <c r="E236" s="219" t="s">
        <v>1193</v>
      </c>
      <c r="F236" s="220" t="s">
        <v>1194</v>
      </c>
      <c r="G236" s="221" t="s">
        <v>423</v>
      </c>
      <c r="H236" s="222">
        <v>14</v>
      </c>
      <c r="I236" s="223"/>
      <c r="J236" s="224">
        <f>ROUND(I236*H236,2)</f>
        <v>0</v>
      </c>
      <c r="K236" s="220" t="s">
        <v>158</v>
      </c>
      <c r="L236" s="44"/>
      <c r="M236" s="225" t="s">
        <v>1</v>
      </c>
      <c r="N236" s="226" t="s">
        <v>41</v>
      </c>
      <c r="O236" s="91"/>
      <c r="P236" s="227">
        <f>O236*H236</f>
        <v>0</v>
      </c>
      <c r="Q236" s="227">
        <v>0.00048</v>
      </c>
      <c r="R236" s="227">
        <f>Q236*H236</f>
        <v>0.00672</v>
      </c>
      <c r="S236" s="227">
        <v>0</v>
      </c>
      <c r="T236" s="228">
        <f>S236*H236</f>
        <v>0</v>
      </c>
      <c r="U236" s="38"/>
      <c r="V236" s="38"/>
      <c r="W236" s="38"/>
      <c r="X236" s="38"/>
      <c r="Y236" s="38"/>
      <c r="Z236" s="38"/>
      <c r="AA236" s="38"/>
      <c r="AB236" s="38"/>
      <c r="AC236" s="38"/>
      <c r="AD236" s="38"/>
      <c r="AE236" s="38"/>
      <c r="AR236" s="229" t="s">
        <v>279</v>
      </c>
      <c r="AT236" s="229" t="s">
        <v>154</v>
      </c>
      <c r="AU236" s="229" t="s">
        <v>86</v>
      </c>
      <c r="AY236" s="17" t="s">
        <v>152</v>
      </c>
      <c r="BE236" s="230">
        <f>IF(N236="základní",J236,0)</f>
        <v>0</v>
      </c>
      <c r="BF236" s="230">
        <f>IF(N236="snížená",J236,0)</f>
        <v>0</v>
      </c>
      <c r="BG236" s="230">
        <f>IF(N236="zákl. přenesená",J236,0)</f>
        <v>0</v>
      </c>
      <c r="BH236" s="230">
        <f>IF(N236="sníž. přenesená",J236,0)</f>
        <v>0</v>
      </c>
      <c r="BI236" s="230">
        <f>IF(N236="nulová",J236,0)</f>
        <v>0</v>
      </c>
      <c r="BJ236" s="17" t="s">
        <v>84</v>
      </c>
      <c r="BK236" s="230">
        <f>ROUND(I236*H236,2)</f>
        <v>0</v>
      </c>
      <c r="BL236" s="17" t="s">
        <v>279</v>
      </c>
      <c r="BM236" s="229" t="s">
        <v>1195</v>
      </c>
    </row>
    <row r="237" spans="1:47" s="2" customFormat="1" ht="12">
      <c r="A237" s="38"/>
      <c r="B237" s="39"/>
      <c r="C237" s="40"/>
      <c r="D237" s="231" t="s">
        <v>161</v>
      </c>
      <c r="E237" s="40"/>
      <c r="F237" s="232" t="s">
        <v>1196</v>
      </c>
      <c r="G237" s="40"/>
      <c r="H237" s="40"/>
      <c r="I237" s="233"/>
      <c r="J237" s="40"/>
      <c r="K237" s="40"/>
      <c r="L237" s="44"/>
      <c r="M237" s="234"/>
      <c r="N237" s="235"/>
      <c r="O237" s="91"/>
      <c r="P237" s="91"/>
      <c r="Q237" s="91"/>
      <c r="R237" s="91"/>
      <c r="S237" s="91"/>
      <c r="T237" s="92"/>
      <c r="U237" s="38"/>
      <c r="V237" s="38"/>
      <c r="W237" s="38"/>
      <c r="X237" s="38"/>
      <c r="Y237" s="38"/>
      <c r="Z237" s="38"/>
      <c r="AA237" s="38"/>
      <c r="AB237" s="38"/>
      <c r="AC237" s="38"/>
      <c r="AD237" s="38"/>
      <c r="AE237" s="38"/>
      <c r="AT237" s="17" t="s">
        <v>161</v>
      </c>
      <c r="AU237" s="17" t="s">
        <v>86</v>
      </c>
    </row>
    <row r="238" spans="1:51" s="13" customFormat="1" ht="12">
      <c r="A238" s="13"/>
      <c r="B238" s="236"/>
      <c r="C238" s="237"/>
      <c r="D238" s="231" t="s">
        <v>163</v>
      </c>
      <c r="E238" s="238" t="s">
        <v>1</v>
      </c>
      <c r="F238" s="239" t="s">
        <v>1197</v>
      </c>
      <c r="G238" s="237"/>
      <c r="H238" s="240">
        <v>14</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163</v>
      </c>
      <c r="AU238" s="246" t="s">
        <v>86</v>
      </c>
      <c r="AV238" s="13" t="s">
        <v>86</v>
      </c>
      <c r="AW238" s="13" t="s">
        <v>32</v>
      </c>
      <c r="AX238" s="13" t="s">
        <v>84</v>
      </c>
      <c r="AY238" s="246" t="s">
        <v>152</v>
      </c>
    </row>
    <row r="239" spans="1:65" s="2" customFormat="1" ht="16.5" customHeight="1">
      <c r="A239" s="38"/>
      <c r="B239" s="39"/>
      <c r="C239" s="218" t="s">
        <v>426</v>
      </c>
      <c r="D239" s="218" t="s">
        <v>154</v>
      </c>
      <c r="E239" s="219" t="s">
        <v>1198</v>
      </c>
      <c r="F239" s="220" t="s">
        <v>1199</v>
      </c>
      <c r="G239" s="221" t="s">
        <v>423</v>
      </c>
      <c r="H239" s="222">
        <v>5</v>
      </c>
      <c r="I239" s="223"/>
      <c r="J239" s="224">
        <f>ROUND(I239*H239,2)</f>
        <v>0</v>
      </c>
      <c r="K239" s="220" t="s">
        <v>158</v>
      </c>
      <c r="L239" s="44"/>
      <c r="M239" s="225" t="s">
        <v>1</v>
      </c>
      <c r="N239" s="226" t="s">
        <v>41</v>
      </c>
      <c r="O239" s="91"/>
      <c r="P239" s="227">
        <f>O239*H239</f>
        <v>0</v>
      </c>
      <c r="Q239" s="227">
        <v>0.00071</v>
      </c>
      <c r="R239" s="227">
        <f>Q239*H239</f>
        <v>0.00355</v>
      </c>
      <c r="S239" s="227">
        <v>0</v>
      </c>
      <c r="T239" s="228">
        <f>S239*H239</f>
        <v>0</v>
      </c>
      <c r="U239" s="38"/>
      <c r="V239" s="38"/>
      <c r="W239" s="38"/>
      <c r="X239" s="38"/>
      <c r="Y239" s="38"/>
      <c r="Z239" s="38"/>
      <c r="AA239" s="38"/>
      <c r="AB239" s="38"/>
      <c r="AC239" s="38"/>
      <c r="AD239" s="38"/>
      <c r="AE239" s="38"/>
      <c r="AR239" s="229" t="s">
        <v>279</v>
      </c>
      <c r="AT239" s="229" t="s">
        <v>154</v>
      </c>
      <c r="AU239" s="229" t="s">
        <v>86</v>
      </c>
      <c r="AY239" s="17" t="s">
        <v>152</v>
      </c>
      <c r="BE239" s="230">
        <f>IF(N239="základní",J239,0)</f>
        <v>0</v>
      </c>
      <c r="BF239" s="230">
        <f>IF(N239="snížená",J239,0)</f>
        <v>0</v>
      </c>
      <c r="BG239" s="230">
        <f>IF(N239="zákl. přenesená",J239,0)</f>
        <v>0</v>
      </c>
      <c r="BH239" s="230">
        <f>IF(N239="sníž. přenesená",J239,0)</f>
        <v>0</v>
      </c>
      <c r="BI239" s="230">
        <f>IF(N239="nulová",J239,0)</f>
        <v>0</v>
      </c>
      <c r="BJ239" s="17" t="s">
        <v>84</v>
      </c>
      <c r="BK239" s="230">
        <f>ROUND(I239*H239,2)</f>
        <v>0</v>
      </c>
      <c r="BL239" s="17" t="s">
        <v>279</v>
      </c>
      <c r="BM239" s="229" t="s">
        <v>1200</v>
      </c>
    </row>
    <row r="240" spans="1:47" s="2" customFormat="1" ht="12">
      <c r="A240" s="38"/>
      <c r="B240" s="39"/>
      <c r="C240" s="40"/>
      <c r="D240" s="231" t="s">
        <v>161</v>
      </c>
      <c r="E240" s="40"/>
      <c r="F240" s="232" t="s">
        <v>1201</v>
      </c>
      <c r="G240" s="40"/>
      <c r="H240" s="40"/>
      <c r="I240" s="233"/>
      <c r="J240" s="40"/>
      <c r="K240" s="40"/>
      <c r="L240" s="44"/>
      <c r="M240" s="234"/>
      <c r="N240" s="235"/>
      <c r="O240" s="91"/>
      <c r="P240" s="91"/>
      <c r="Q240" s="91"/>
      <c r="R240" s="91"/>
      <c r="S240" s="91"/>
      <c r="T240" s="92"/>
      <c r="U240" s="38"/>
      <c r="V240" s="38"/>
      <c r="W240" s="38"/>
      <c r="X240" s="38"/>
      <c r="Y240" s="38"/>
      <c r="Z240" s="38"/>
      <c r="AA240" s="38"/>
      <c r="AB240" s="38"/>
      <c r="AC240" s="38"/>
      <c r="AD240" s="38"/>
      <c r="AE240" s="38"/>
      <c r="AT240" s="17" t="s">
        <v>161</v>
      </c>
      <c r="AU240" s="17" t="s">
        <v>86</v>
      </c>
    </row>
    <row r="241" spans="1:65" s="2" customFormat="1" ht="16.5" customHeight="1">
      <c r="A241" s="38"/>
      <c r="B241" s="39"/>
      <c r="C241" s="218" t="s">
        <v>435</v>
      </c>
      <c r="D241" s="218" t="s">
        <v>154</v>
      </c>
      <c r="E241" s="219" t="s">
        <v>1202</v>
      </c>
      <c r="F241" s="220" t="s">
        <v>1203</v>
      </c>
      <c r="G241" s="221" t="s">
        <v>423</v>
      </c>
      <c r="H241" s="222">
        <v>13</v>
      </c>
      <c r="I241" s="223"/>
      <c r="J241" s="224">
        <f>ROUND(I241*H241,2)</f>
        <v>0</v>
      </c>
      <c r="K241" s="220" t="s">
        <v>158</v>
      </c>
      <c r="L241" s="44"/>
      <c r="M241" s="225" t="s">
        <v>1</v>
      </c>
      <c r="N241" s="226" t="s">
        <v>41</v>
      </c>
      <c r="O241" s="91"/>
      <c r="P241" s="227">
        <f>O241*H241</f>
        <v>0</v>
      </c>
      <c r="Q241" s="227">
        <v>0.00224</v>
      </c>
      <c r="R241" s="227">
        <f>Q241*H241</f>
        <v>0.029119999999999997</v>
      </c>
      <c r="S241" s="227">
        <v>0</v>
      </c>
      <c r="T241" s="228">
        <f>S241*H241</f>
        <v>0</v>
      </c>
      <c r="U241" s="38"/>
      <c r="V241" s="38"/>
      <c r="W241" s="38"/>
      <c r="X241" s="38"/>
      <c r="Y241" s="38"/>
      <c r="Z241" s="38"/>
      <c r="AA241" s="38"/>
      <c r="AB241" s="38"/>
      <c r="AC241" s="38"/>
      <c r="AD241" s="38"/>
      <c r="AE241" s="38"/>
      <c r="AR241" s="229" t="s">
        <v>279</v>
      </c>
      <c r="AT241" s="229" t="s">
        <v>154</v>
      </c>
      <c r="AU241" s="229" t="s">
        <v>86</v>
      </c>
      <c r="AY241" s="17" t="s">
        <v>152</v>
      </c>
      <c r="BE241" s="230">
        <f>IF(N241="základní",J241,0)</f>
        <v>0</v>
      </c>
      <c r="BF241" s="230">
        <f>IF(N241="snížená",J241,0)</f>
        <v>0</v>
      </c>
      <c r="BG241" s="230">
        <f>IF(N241="zákl. přenesená",J241,0)</f>
        <v>0</v>
      </c>
      <c r="BH241" s="230">
        <f>IF(N241="sníž. přenesená",J241,0)</f>
        <v>0</v>
      </c>
      <c r="BI241" s="230">
        <f>IF(N241="nulová",J241,0)</f>
        <v>0</v>
      </c>
      <c r="BJ241" s="17" t="s">
        <v>84</v>
      </c>
      <c r="BK241" s="230">
        <f>ROUND(I241*H241,2)</f>
        <v>0</v>
      </c>
      <c r="BL241" s="17" t="s">
        <v>279</v>
      </c>
      <c r="BM241" s="229" t="s">
        <v>1204</v>
      </c>
    </row>
    <row r="242" spans="1:47" s="2" customFormat="1" ht="12">
      <c r="A242" s="38"/>
      <c r="B242" s="39"/>
      <c r="C242" s="40"/>
      <c r="D242" s="231" t="s">
        <v>161</v>
      </c>
      <c r="E242" s="40"/>
      <c r="F242" s="232" t="s">
        <v>1205</v>
      </c>
      <c r="G242" s="40"/>
      <c r="H242" s="40"/>
      <c r="I242" s="233"/>
      <c r="J242" s="40"/>
      <c r="K242" s="40"/>
      <c r="L242" s="44"/>
      <c r="M242" s="234"/>
      <c r="N242" s="235"/>
      <c r="O242" s="91"/>
      <c r="P242" s="91"/>
      <c r="Q242" s="91"/>
      <c r="R242" s="91"/>
      <c r="S242" s="91"/>
      <c r="T242" s="92"/>
      <c r="U242" s="38"/>
      <c r="V242" s="38"/>
      <c r="W242" s="38"/>
      <c r="X242" s="38"/>
      <c r="Y242" s="38"/>
      <c r="Z242" s="38"/>
      <c r="AA242" s="38"/>
      <c r="AB242" s="38"/>
      <c r="AC242" s="38"/>
      <c r="AD242" s="38"/>
      <c r="AE242" s="38"/>
      <c r="AT242" s="17" t="s">
        <v>161</v>
      </c>
      <c r="AU242" s="17" t="s">
        <v>86</v>
      </c>
    </row>
    <row r="243" spans="1:65" s="2" customFormat="1" ht="16.5" customHeight="1">
      <c r="A243" s="38"/>
      <c r="B243" s="39"/>
      <c r="C243" s="218" t="s">
        <v>440</v>
      </c>
      <c r="D243" s="218" t="s">
        <v>154</v>
      </c>
      <c r="E243" s="219" t="s">
        <v>1206</v>
      </c>
      <c r="F243" s="220" t="s">
        <v>1207</v>
      </c>
      <c r="G243" s="221" t="s">
        <v>423</v>
      </c>
      <c r="H243" s="222">
        <v>10</v>
      </c>
      <c r="I243" s="223"/>
      <c r="J243" s="224">
        <f>ROUND(I243*H243,2)</f>
        <v>0</v>
      </c>
      <c r="K243" s="220" t="s">
        <v>158</v>
      </c>
      <c r="L243" s="44"/>
      <c r="M243" s="225" t="s">
        <v>1</v>
      </c>
      <c r="N243" s="226" t="s">
        <v>41</v>
      </c>
      <c r="O243" s="91"/>
      <c r="P243" s="227">
        <f>O243*H243</f>
        <v>0</v>
      </c>
      <c r="Q243" s="227">
        <v>0.00053</v>
      </c>
      <c r="R243" s="227">
        <f>Q243*H243</f>
        <v>0.0053</v>
      </c>
      <c r="S243" s="227">
        <v>0</v>
      </c>
      <c r="T243" s="228">
        <f>S243*H243</f>
        <v>0</v>
      </c>
      <c r="U243" s="38"/>
      <c r="V243" s="38"/>
      <c r="W243" s="38"/>
      <c r="X243" s="38"/>
      <c r="Y243" s="38"/>
      <c r="Z243" s="38"/>
      <c r="AA243" s="38"/>
      <c r="AB243" s="38"/>
      <c r="AC243" s="38"/>
      <c r="AD243" s="38"/>
      <c r="AE243" s="38"/>
      <c r="AR243" s="229" t="s">
        <v>279</v>
      </c>
      <c r="AT243" s="229" t="s">
        <v>154</v>
      </c>
      <c r="AU243" s="229" t="s">
        <v>86</v>
      </c>
      <c r="AY243" s="17" t="s">
        <v>152</v>
      </c>
      <c r="BE243" s="230">
        <f>IF(N243="základní",J243,0)</f>
        <v>0</v>
      </c>
      <c r="BF243" s="230">
        <f>IF(N243="snížená",J243,0)</f>
        <v>0</v>
      </c>
      <c r="BG243" s="230">
        <f>IF(N243="zákl. přenesená",J243,0)</f>
        <v>0</v>
      </c>
      <c r="BH243" s="230">
        <f>IF(N243="sníž. přenesená",J243,0)</f>
        <v>0</v>
      </c>
      <c r="BI243" s="230">
        <f>IF(N243="nulová",J243,0)</f>
        <v>0</v>
      </c>
      <c r="BJ243" s="17" t="s">
        <v>84</v>
      </c>
      <c r="BK243" s="230">
        <f>ROUND(I243*H243,2)</f>
        <v>0</v>
      </c>
      <c r="BL243" s="17" t="s">
        <v>279</v>
      </c>
      <c r="BM243" s="229" t="s">
        <v>1208</v>
      </c>
    </row>
    <row r="244" spans="1:47" s="2" customFormat="1" ht="12">
      <c r="A244" s="38"/>
      <c r="B244" s="39"/>
      <c r="C244" s="40"/>
      <c r="D244" s="231" t="s">
        <v>161</v>
      </c>
      <c r="E244" s="40"/>
      <c r="F244" s="232" t="s">
        <v>1209</v>
      </c>
      <c r="G244" s="40"/>
      <c r="H244" s="40"/>
      <c r="I244" s="233"/>
      <c r="J244" s="40"/>
      <c r="K244" s="40"/>
      <c r="L244" s="44"/>
      <c r="M244" s="234"/>
      <c r="N244" s="235"/>
      <c r="O244" s="91"/>
      <c r="P244" s="91"/>
      <c r="Q244" s="91"/>
      <c r="R244" s="91"/>
      <c r="S244" s="91"/>
      <c r="T244" s="92"/>
      <c r="U244" s="38"/>
      <c r="V244" s="38"/>
      <c r="W244" s="38"/>
      <c r="X244" s="38"/>
      <c r="Y244" s="38"/>
      <c r="Z244" s="38"/>
      <c r="AA244" s="38"/>
      <c r="AB244" s="38"/>
      <c r="AC244" s="38"/>
      <c r="AD244" s="38"/>
      <c r="AE244" s="38"/>
      <c r="AT244" s="17" t="s">
        <v>161</v>
      </c>
      <c r="AU244" s="17" t="s">
        <v>86</v>
      </c>
    </row>
    <row r="245" spans="1:65" s="2" customFormat="1" ht="16.5" customHeight="1">
      <c r="A245" s="38"/>
      <c r="B245" s="39"/>
      <c r="C245" s="218" t="s">
        <v>446</v>
      </c>
      <c r="D245" s="218" t="s">
        <v>154</v>
      </c>
      <c r="E245" s="219" t="s">
        <v>1210</v>
      </c>
      <c r="F245" s="220" t="s">
        <v>1211</v>
      </c>
      <c r="G245" s="221" t="s">
        <v>288</v>
      </c>
      <c r="H245" s="222">
        <v>4</v>
      </c>
      <c r="I245" s="223"/>
      <c r="J245" s="224">
        <f>ROUND(I245*H245,2)</f>
        <v>0</v>
      </c>
      <c r="K245" s="220" t="s">
        <v>158</v>
      </c>
      <c r="L245" s="44"/>
      <c r="M245" s="225" t="s">
        <v>1</v>
      </c>
      <c r="N245" s="226" t="s">
        <v>41</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279</v>
      </c>
      <c r="AT245" s="229" t="s">
        <v>154</v>
      </c>
      <c r="AU245" s="229" t="s">
        <v>86</v>
      </c>
      <c r="AY245" s="17" t="s">
        <v>152</v>
      </c>
      <c r="BE245" s="230">
        <f>IF(N245="základní",J245,0)</f>
        <v>0</v>
      </c>
      <c r="BF245" s="230">
        <f>IF(N245="snížená",J245,0)</f>
        <v>0</v>
      </c>
      <c r="BG245" s="230">
        <f>IF(N245="zákl. přenesená",J245,0)</f>
        <v>0</v>
      </c>
      <c r="BH245" s="230">
        <f>IF(N245="sníž. přenesená",J245,0)</f>
        <v>0</v>
      </c>
      <c r="BI245" s="230">
        <f>IF(N245="nulová",J245,0)</f>
        <v>0</v>
      </c>
      <c r="BJ245" s="17" t="s">
        <v>84</v>
      </c>
      <c r="BK245" s="230">
        <f>ROUND(I245*H245,2)</f>
        <v>0</v>
      </c>
      <c r="BL245" s="17" t="s">
        <v>279</v>
      </c>
      <c r="BM245" s="229" t="s">
        <v>1212</v>
      </c>
    </row>
    <row r="246" spans="1:47" s="2" customFormat="1" ht="12">
      <c r="A246" s="38"/>
      <c r="B246" s="39"/>
      <c r="C246" s="40"/>
      <c r="D246" s="231" t="s">
        <v>161</v>
      </c>
      <c r="E246" s="40"/>
      <c r="F246" s="232" t="s">
        <v>1213</v>
      </c>
      <c r="G246" s="40"/>
      <c r="H246" s="40"/>
      <c r="I246" s="233"/>
      <c r="J246" s="40"/>
      <c r="K246" s="40"/>
      <c r="L246" s="44"/>
      <c r="M246" s="234"/>
      <c r="N246" s="235"/>
      <c r="O246" s="91"/>
      <c r="P246" s="91"/>
      <c r="Q246" s="91"/>
      <c r="R246" s="91"/>
      <c r="S246" s="91"/>
      <c r="T246" s="92"/>
      <c r="U246" s="38"/>
      <c r="V246" s="38"/>
      <c r="W246" s="38"/>
      <c r="X246" s="38"/>
      <c r="Y246" s="38"/>
      <c r="Z246" s="38"/>
      <c r="AA246" s="38"/>
      <c r="AB246" s="38"/>
      <c r="AC246" s="38"/>
      <c r="AD246" s="38"/>
      <c r="AE246" s="38"/>
      <c r="AT246" s="17" t="s">
        <v>161</v>
      </c>
      <c r="AU246" s="17" t="s">
        <v>86</v>
      </c>
    </row>
    <row r="247" spans="1:65" s="2" customFormat="1" ht="16.5" customHeight="1">
      <c r="A247" s="38"/>
      <c r="B247" s="39"/>
      <c r="C247" s="218" t="s">
        <v>451</v>
      </c>
      <c r="D247" s="218" t="s">
        <v>154</v>
      </c>
      <c r="E247" s="219" t="s">
        <v>1214</v>
      </c>
      <c r="F247" s="220" t="s">
        <v>1215</v>
      </c>
      <c r="G247" s="221" t="s">
        <v>288</v>
      </c>
      <c r="H247" s="222">
        <v>8</v>
      </c>
      <c r="I247" s="223"/>
      <c r="J247" s="224">
        <f>ROUND(I247*H247,2)</f>
        <v>0</v>
      </c>
      <c r="K247" s="220" t="s">
        <v>158</v>
      </c>
      <c r="L247" s="44"/>
      <c r="M247" s="225" t="s">
        <v>1</v>
      </c>
      <c r="N247" s="226" t="s">
        <v>41</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279</v>
      </c>
      <c r="AT247" s="229" t="s">
        <v>154</v>
      </c>
      <c r="AU247" s="229" t="s">
        <v>86</v>
      </c>
      <c r="AY247" s="17" t="s">
        <v>152</v>
      </c>
      <c r="BE247" s="230">
        <f>IF(N247="základní",J247,0)</f>
        <v>0</v>
      </c>
      <c r="BF247" s="230">
        <f>IF(N247="snížená",J247,0)</f>
        <v>0</v>
      </c>
      <c r="BG247" s="230">
        <f>IF(N247="zákl. přenesená",J247,0)</f>
        <v>0</v>
      </c>
      <c r="BH247" s="230">
        <f>IF(N247="sníž. přenesená",J247,0)</f>
        <v>0</v>
      </c>
      <c r="BI247" s="230">
        <f>IF(N247="nulová",J247,0)</f>
        <v>0</v>
      </c>
      <c r="BJ247" s="17" t="s">
        <v>84</v>
      </c>
      <c r="BK247" s="230">
        <f>ROUND(I247*H247,2)</f>
        <v>0</v>
      </c>
      <c r="BL247" s="17" t="s">
        <v>279</v>
      </c>
      <c r="BM247" s="229" t="s">
        <v>1216</v>
      </c>
    </row>
    <row r="248" spans="1:47" s="2" customFormat="1" ht="12">
      <c r="A248" s="38"/>
      <c r="B248" s="39"/>
      <c r="C248" s="40"/>
      <c r="D248" s="231" t="s">
        <v>161</v>
      </c>
      <c r="E248" s="40"/>
      <c r="F248" s="232" t="s">
        <v>1217</v>
      </c>
      <c r="G248" s="40"/>
      <c r="H248" s="40"/>
      <c r="I248" s="233"/>
      <c r="J248" s="40"/>
      <c r="K248" s="40"/>
      <c r="L248" s="44"/>
      <c r="M248" s="234"/>
      <c r="N248" s="235"/>
      <c r="O248" s="91"/>
      <c r="P248" s="91"/>
      <c r="Q248" s="91"/>
      <c r="R248" s="91"/>
      <c r="S248" s="91"/>
      <c r="T248" s="92"/>
      <c r="U248" s="38"/>
      <c r="V248" s="38"/>
      <c r="W248" s="38"/>
      <c r="X248" s="38"/>
      <c r="Y248" s="38"/>
      <c r="Z248" s="38"/>
      <c r="AA248" s="38"/>
      <c r="AB248" s="38"/>
      <c r="AC248" s="38"/>
      <c r="AD248" s="38"/>
      <c r="AE248" s="38"/>
      <c r="AT248" s="17" t="s">
        <v>161</v>
      </c>
      <c r="AU248" s="17" t="s">
        <v>86</v>
      </c>
    </row>
    <row r="249" spans="1:65" s="2" customFormat="1" ht="21.75" customHeight="1">
      <c r="A249" s="38"/>
      <c r="B249" s="39"/>
      <c r="C249" s="218" t="s">
        <v>457</v>
      </c>
      <c r="D249" s="218" t="s">
        <v>154</v>
      </c>
      <c r="E249" s="219" t="s">
        <v>1218</v>
      </c>
      <c r="F249" s="220" t="s">
        <v>1219</v>
      </c>
      <c r="G249" s="221" t="s">
        <v>288</v>
      </c>
      <c r="H249" s="222">
        <v>2</v>
      </c>
      <c r="I249" s="223"/>
      <c r="J249" s="224">
        <f>ROUND(I249*H249,2)</f>
        <v>0</v>
      </c>
      <c r="K249" s="220" t="s">
        <v>158</v>
      </c>
      <c r="L249" s="44"/>
      <c r="M249" s="225" t="s">
        <v>1</v>
      </c>
      <c r="N249" s="226" t="s">
        <v>41</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279</v>
      </c>
      <c r="AT249" s="229" t="s">
        <v>154</v>
      </c>
      <c r="AU249" s="229" t="s">
        <v>86</v>
      </c>
      <c r="AY249" s="17" t="s">
        <v>152</v>
      </c>
      <c r="BE249" s="230">
        <f>IF(N249="základní",J249,0)</f>
        <v>0</v>
      </c>
      <c r="BF249" s="230">
        <f>IF(N249="snížená",J249,0)</f>
        <v>0</v>
      </c>
      <c r="BG249" s="230">
        <f>IF(N249="zákl. přenesená",J249,0)</f>
        <v>0</v>
      </c>
      <c r="BH249" s="230">
        <f>IF(N249="sníž. přenesená",J249,0)</f>
        <v>0</v>
      </c>
      <c r="BI249" s="230">
        <f>IF(N249="nulová",J249,0)</f>
        <v>0</v>
      </c>
      <c r="BJ249" s="17" t="s">
        <v>84</v>
      </c>
      <c r="BK249" s="230">
        <f>ROUND(I249*H249,2)</f>
        <v>0</v>
      </c>
      <c r="BL249" s="17" t="s">
        <v>279</v>
      </c>
      <c r="BM249" s="229" t="s">
        <v>1220</v>
      </c>
    </row>
    <row r="250" spans="1:47" s="2" customFormat="1" ht="12">
      <c r="A250" s="38"/>
      <c r="B250" s="39"/>
      <c r="C250" s="40"/>
      <c r="D250" s="231" t="s">
        <v>161</v>
      </c>
      <c r="E250" s="40"/>
      <c r="F250" s="232" t="s">
        <v>1221</v>
      </c>
      <c r="G250" s="40"/>
      <c r="H250" s="40"/>
      <c r="I250" s="233"/>
      <c r="J250" s="40"/>
      <c r="K250" s="40"/>
      <c r="L250" s="44"/>
      <c r="M250" s="234"/>
      <c r="N250" s="235"/>
      <c r="O250" s="91"/>
      <c r="P250" s="91"/>
      <c r="Q250" s="91"/>
      <c r="R250" s="91"/>
      <c r="S250" s="91"/>
      <c r="T250" s="92"/>
      <c r="U250" s="38"/>
      <c r="V250" s="38"/>
      <c r="W250" s="38"/>
      <c r="X250" s="38"/>
      <c r="Y250" s="38"/>
      <c r="Z250" s="38"/>
      <c r="AA250" s="38"/>
      <c r="AB250" s="38"/>
      <c r="AC250" s="38"/>
      <c r="AD250" s="38"/>
      <c r="AE250" s="38"/>
      <c r="AT250" s="17" t="s">
        <v>161</v>
      </c>
      <c r="AU250" s="17" t="s">
        <v>86</v>
      </c>
    </row>
    <row r="251" spans="1:65" s="2" customFormat="1" ht="16.5" customHeight="1">
      <c r="A251" s="38"/>
      <c r="B251" s="39"/>
      <c r="C251" s="218" t="s">
        <v>466</v>
      </c>
      <c r="D251" s="218" t="s">
        <v>154</v>
      </c>
      <c r="E251" s="219" t="s">
        <v>1222</v>
      </c>
      <c r="F251" s="220" t="s">
        <v>1223</v>
      </c>
      <c r="G251" s="221" t="s">
        <v>288</v>
      </c>
      <c r="H251" s="222">
        <v>2</v>
      </c>
      <c r="I251" s="223"/>
      <c r="J251" s="224">
        <f>ROUND(I251*H251,2)</f>
        <v>0</v>
      </c>
      <c r="K251" s="220" t="s">
        <v>158</v>
      </c>
      <c r="L251" s="44"/>
      <c r="M251" s="225" t="s">
        <v>1</v>
      </c>
      <c r="N251" s="226" t="s">
        <v>41</v>
      </c>
      <c r="O251" s="91"/>
      <c r="P251" s="227">
        <f>O251*H251</f>
        <v>0</v>
      </c>
      <c r="Q251" s="227">
        <v>8E-05</v>
      </c>
      <c r="R251" s="227">
        <f>Q251*H251</f>
        <v>0.00016</v>
      </c>
      <c r="S251" s="227">
        <v>0</v>
      </c>
      <c r="T251" s="228">
        <f>S251*H251</f>
        <v>0</v>
      </c>
      <c r="U251" s="38"/>
      <c r="V251" s="38"/>
      <c r="W251" s="38"/>
      <c r="X251" s="38"/>
      <c r="Y251" s="38"/>
      <c r="Z251" s="38"/>
      <c r="AA251" s="38"/>
      <c r="AB251" s="38"/>
      <c r="AC251" s="38"/>
      <c r="AD251" s="38"/>
      <c r="AE251" s="38"/>
      <c r="AR251" s="229" t="s">
        <v>279</v>
      </c>
      <c r="AT251" s="229" t="s">
        <v>154</v>
      </c>
      <c r="AU251" s="229" t="s">
        <v>86</v>
      </c>
      <c r="AY251" s="17" t="s">
        <v>152</v>
      </c>
      <c r="BE251" s="230">
        <f>IF(N251="základní",J251,0)</f>
        <v>0</v>
      </c>
      <c r="BF251" s="230">
        <f>IF(N251="snížená",J251,0)</f>
        <v>0</v>
      </c>
      <c r="BG251" s="230">
        <f>IF(N251="zákl. přenesená",J251,0)</f>
        <v>0</v>
      </c>
      <c r="BH251" s="230">
        <f>IF(N251="sníž. přenesená",J251,0)</f>
        <v>0</v>
      </c>
      <c r="BI251" s="230">
        <f>IF(N251="nulová",J251,0)</f>
        <v>0</v>
      </c>
      <c r="BJ251" s="17" t="s">
        <v>84</v>
      </c>
      <c r="BK251" s="230">
        <f>ROUND(I251*H251,2)</f>
        <v>0</v>
      </c>
      <c r="BL251" s="17" t="s">
        <v>279</v>
      </c>
      <c r="BM251" s="229" t="s">
        <v>1224</v>
      </c>
    </row>
    <row r="252" spans="1:47" s="2" customFormat="1" ht="12">
      <c r="A252" s="38"/>
      <c r="B252" s="39"/>
      <c r="C252" s="40"/>
      <c r="D252" s="231" t="s">
        <v>161</v>
      </c>
      <c r="E252" s="40"/>
      <c r="F252" s="232" t="s">
        <v>1225</v>
      </c>
      <c r="G252" s="40"/>
      <c r="H252" s="40"/>
      <c r="I252" s="233"/>
      <c r="J252" s="40"/>
      <c r="K252" s="40"/>
      <c r="L252" s="44"/>
      <c r="M252" s="234"/>
      <c r="N252" s="235"/>
      <c r="O252" s="91"/>
      <c r="P252" s="91"/>
      <c r="Q252" s="91"/>
      <c r="R252" s="91"/>
      <c r="S252" s="91"/>
      <c r="T252" s="92"/>
      <c r="U252" s="38"/>
      <c r="V252" s="38"/>
      <c r="W252" s="38"/>
      <c r="X252" s="38"/>
      <c r="Y252" s="38"/>
      <c r="Z252" s="38"/>
      <c r="AA252" s="38"/>
      <c r="AB252" s="38"/>
      <c r="AC252" s="38"/>
      <c r="AD252" s="38"/>
      <c r="AE252" s="38"/>
      <c r="AT252" s="17" t="s">
        <v>161</v>
      </c>
      <c r="AU252" s="17" t="s">
        <v>86</v>
      </c>
    </row>
    <row r="253" spans="1:65" s="2" customFormat="1" ht="16.5" customHeight="1">
      <c r="A253" s="38"/>
      <c r="B253" s="39"/>
      <c r="C253" s="218" t="s">
        <v>472</v>
      </c>
      <c r="D253" s="218" t="s">
        <v>154</v>
      </c>
      <c r="E253" s="219" t="s">
        <v>1226</v>
      </c>
      <c r="F253" s="220" t="s">
        <v>1227</v>
      </c>
      <c r="G253" s="221" t="s">
        <v>288</v>
      </c>
      <c r="H253" s="222">
        <v>1</v>
      </c>
      <c r="I253" s="223"/>
      <c r="J253" s="224">
        <f>ROUND(I253*H253,2)</f>
        <v>0</v>
      </c>
      <c r="K253" s="220" t="s">
        <v>158</v>
      </c>
      <c r="L253" s="44"/>
      <c r="M253" s="225" t="s">
        <v>1</v>
      </c>
      <c r="N253" s="226" t="s">
        <v>41</v>
      </c>
      <c r="O253" s="91"/>
      <c r="P253" s="227">
        <f>O253*H253</f>
        <v>0</v>
      </c>
      <c r="Q253" s="227">
        <v>0.00029</v>
      </c>
      <c r="R253" s="227">
        <f>Q253*H253</f>
        <v>0.00029</v>
      </c>
      <c r="S253" s="227">
        <v>0</v>
      </c>
      <c r="T253" s="228">
        <f>S253*H253</f>
        <v>0</v>
      </c>
      <c r="U253" s="38"/>
      <c r="V253" s="38"/>
      <c r="W253" s="38"/>
      <c r="X253" s="38"/>
      <c r="Y253" s="38"/>
      <c r="Z253" s="38"/>
      <c r="AA253" s="38"/>
      <c r="AB253" s="38"/>
      <c r="AC253" s="38"/>
      <c r="AD253" s="38"/>
      <c r="AE253" s="38"/>
      <c r="AR253" s="229" t="s">
        <v>279</v>
      </c>
      <c r="AT253" s="229" t="s">
        <v>154</v>
      </c>
      <c r="AU253" s="229" t="s">
        <v>86</v>
      </c>
      <c r="AY253" s="17" t="s">
        <v>152</v>
      </c>
      <c r="BE253" s="230">
        <f>IF(N253="základní",J253,0)</f>
        <v>0</v>
      </c>
      <c r="BF253" s="230">
        <f>IF(N253="snížená",J253,0)</f>
        <v>0</v>
      </c>
      <c r="BG253" s="230">
        <f>IF(N253="zákl. přenesená",J253,0)</f>
        <v>0</v>
      </c>
      <c r="BH253" s="230">
        <f>IF(N253="sníž. přenesená",J253,0)</f>
        <v>0</v>
      </c>
      <c r="BI253" s="230">
        <f>IF(N253="nulová",J253,0)</f>
        <v>0</v>
      </c>
      <c r="BJ253" s="17" t="s">
        <v>84</v>
      </c>
      <c r="BK253" s="230">
        <f>ROUND(I253*H253,2)</f>
        <v>0</v>
      </c>
      <c r="BL253" s="17" t="s">
        <v>279</v>
      </c>
      <c r="BM253" s="229" t="s">
        <v>1228</v>
      </c>
    </row>
    <row r="254" spans="1:47" s="2" customFormat="1" ht="12">
      <c r="A254" s="38"/>
      <c r="B254" s="39"/>
      <c r="C254" s="40"/>
      <c r="D254" s="231" t="s">
        <v>161</v>
      </c>
      <c r="E254" s="40"/>
      <c r="F254" s="232" t="s">
        <v>1229</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7" t="s">
        <v>161</v>
      </c>
      <c r="AU254" s="17" t="s">
        <v>86</v>
      </c>
    </row>
    <row r="255" spans="1:65" s="2" customFormat="1" ht="21.75" customHeight="1">
      <c r="A255" s="38"/>
      <c r="B255" s="39"/>
      <c r="C255" s="218" t="s">
        <v>477</v>
      </c>
      <c r="D255" s="218" t="s">
        <v>154</v>
      </c>
      <c r="E255" s="219" t="s">
        <v>1230</v>
      </c>
      <c r="F255" s="220" t="s">
        <v>1231</v>
      </c>
      <c r="G255" s="221" t="s">
        <v>423</v>
      </c>
      <c r="H255" s="222">
        <v>96</v>
      </c>
      <c r="I255" s="223"/>
      <c r="J255" s="224">
        <f>ROUND(I255*H255,2)</f>
        <v>0</v>
      </c>
      <c r="K255" s="220" t="s">
        <v>158</v>
      </c>
      <c r="L255" s="44"/>
      <c r="M255" s="225" t="s">
        <v>1</v>
      </c>
      <c r="N255" s="226" t="s">
        <v>41</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279</v>
      </c>
      <c r="AT255" s="229" t="s">
        <v>154</v>
      </c>
      <c r="AU255" s="229" t="s">
        <v>86</v>
      </c>
      <c r="AY255" s="17" t="s">
        <v>152</v>
      </c>
      <c r="BE255" s="230">
        <f>IF(N255="základní",J255,0)</f>
        <v>0</v>
      </c>
      <c r="BF255" s="230">
        <f>IF(N255="snížená",J255,0)</f>
        <v>0</v>
      </c>
      <c r="BG255" s="230">
        <f>IF(N255="zákl. přenesená",J255,0)</f>
        <v>0</v>
      </c>
      <c r="BH255" s="230">
        <f>IF(N255="sníž. přenesená",J255,0)</f>
        <v>0</v>
      </c>
      <c r="BI255" s="230">
        <f>IF(N255="nulová",J255,0)</f>
        <v>0</v>
      </c>
      <c r="BJ255" s="17" t="s">
        <v>84</v>
      </c>
      <c r="BK255" s="230">
        <f>ROUND(I255*H255,2)</f>
        <v>0</v>
      </c>
      <c r="BL255" s="17" t="s">
        <v>279</v>
      </c>
      <c r="BM255" s="229" t="s">
        <v>1232</v>
      </c>
    </row>
    <row r="256" spans="1:47" s="2" customFormat="1" ht="12">
      <c r="A256" s="38"/>
      <c r="B256" s="39"/>
      <c r="C256" s="40"/>
      <c r="D256" s="231" t="s">
        <v>161</v>
      </c>
      <c r="E256" s="40"/>
      <c r="F256" s="232" t="s">
        <v>1233</v>
      </c>
      <c r="G256" s="40"/>
      <c r="H256" s="40"/>
      <c r="I256" s="233"/>
      <c r="J256" s="40"/>
      <c r="K256" s="40"/>
      <c r="L256" s="44"/>
      <c r="M256" s="234"/>
      <c r="N256" s="235"/>
      <c r="O256" s="91"/>
      <c r="P256" s="91"/>
      <c r="Q256" s="91"/>
      <c r="R256" s="91"/>
      <c r="S256" s="91"/>
      <c r="T256" s="92"/>
      <c r="U256" s="38"/>
      <c r="V256" s="38"/>
      <c r="W256" s="38"/>
      <c r="X256" s="38"/>
      <c r="Y256" s="38"/>
      <c r="Z256" s="38"/>
      <c r="AA256" s="38"/>
      <c r="AB256" s="38"/>
      <c r="AC256" s="38"/>
      <c r="AD256" s="38"/>
      <c r="AE256" s="38"/>
      <c r="AT256" s="17" t="s">
        <v>161</v>
      </c>
      <c r="AU256" s="17" t="s">
        <v>86</v>
      </c>
    </row>
    <row r="257" spans="1:65" s="2" customFormat="1" ht="16.5" customHeight="1">
      <c r="A257" s="38"/>
      <c r="B257" s="39"/>
      <c r="C257" s="218" t="s">
        <v>482</v>
      </c>
      <c r="D257" s="218" t="s">
        <v>154</v>
      </c>
      <c r="E257" s="219" t="s">
        <v>1234</v>
      </c>
      <c r="F257" s="220" t="s">
        <v>1235</v>
      </c>
      <c r="G257" s="221" t="s">
        <v>423</v>
      </c>
      <c r="H257" s="222">
        <v>5</v>
      </c>
      <c r="I257" s="223"/>
      <c r="J257" s="224">
        <f>ROUND(I257*H257,2)</f>
        <v>0</v>
      </c>
      <c r="K257" s="220" t="s">
        <v>158</v>
      </c>
      <c r="L257" s="44"/>
      <c r="M257" s="225" t="s">
        <v>1</v>
      </c>
      <c r="N257" s="226" t="s">
        <v>41</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279</v>
      </c>
      <c r="AT257" s="229" t="s">
        <v>154</v>
      </c>
      <c r="AU257" s="229" t="s">
        <v>86</v>
      </c>
      <c r="AY257" s="17" t="s">
        <v>152</v>
      </c>
      <c r="BE257" s="230">
        <f>IF(N257="základní",J257,0)</f>
        <v>0</v>
      </c>
      <c r="BF257" s="230">
        <f>IF(N257="snížená",J257,0)</f>
        <v>0</v>
      </c>
      <c r="BG257" s="230">
        <f>IF(N257="zákl. přenesená",J257,0)</f>
        <v>0</v>
      </c>
      <c r="BH257" s="230">
        <f>IF(N257="sníž. přenesená",J257,0)</f>
        <v>0</v>
      </c>
      <c r="BI257" s="230">
        <f>IF(N257="nulová",J257,0)</f>
        <v>0</v>
      </c>
      <c r="BJ257" s="17" t="s">
        <v>84</v>
      </c>
      <c r="BK257" s="230">
        <f>ROUND(I257*H257,2)</f>
        <v>0</v>
      </c>
      <c r="BL257" s="17" t="s">
        <v>279</v>
      </c>
      <c r="BM257" s="229" t="s">
        <v>1236</v>
      </c>
    </row>
    <row r="258" spans="1:47" s="2" customFormat="1" ht="12">
      <c r="A258" s="38"/>
      <c r="B258" s="39"/>
      <c r="C258" s="40"/>
      <c r="D258" s="231" t="s">
        <v>161</v>
      </c>
      <c r="E258" s="40"/>
      <c r="F258" s="232" t="s">
        <v>1237</v>
      </c>
      <c r="G258" s="40"/>
      <c r="H258" s="40"/>
      <c r="I258" s="233"/>
      <c r="J258" s="40"/>
      <c r="K258" s="40"/>
      <c r="L258" s="44"/>
      <c r="M258" s="234"/>
      <c r="N258" s="235"/>
      <c r="O258" s="91"/>
      <c r="P258" s="91"/>
      <c r="Q258" s="91"/>
      <c r="R258" s="91"/>
      <c r="S258" s="91"/>
      <c r="T258" s="92"/>
      <c r="U258" s="38"/>
      <c r="V258" s="38"/>
      <c r="W258" s="38"/>
      <c r="X258" s="38"/>
      <c r="Y258" s="38"/>
      <c r="Z258" s="38"/>
      <c r="AA258" s="38"/>
      <c r="AB258" s="38"/>
      <c r="AC258" s="38"/>
      <c r="AD258" s="38"/>
      <c r="AE258" s="38"/>
      <c r="AT258" s="17" t="s">
        <v>161</v>
      </c>
      <c r="AU258" s="17" t="s">
        <v>86</v>
      </c>
    </row>
    <row r="259" spans="1:63" s="12" customFormat="1" ht="22.8" customHeight="1">
      <c r="A259" s="12"/>
      <c r="B259" s="202"/>
      <c r="C259" s="203"/>
      <c r="D259" s="204" t="s">
        <v>75</v>
      </c>
      <c r="E259" s="216" t="s">
        <v>1238</v>
      </c>
      <c r="F259" s="216" t="s">
        <v>1239</v>
      </c>
      <c r="G259" s="203"/>
      <c r="H259" s="203"/>
      <c r="I259" s="206"/>
      <c r="J259" s="217">
        <f>BK259</f>
        <v>0</v>
      </c>
      <c r="K259" s="203"/>
      <c r="L259" s="208"/>
      <c r="M259" s="209"/>
      <c r="N259" s="210"/>
      <c r="O259" s="210"/>
      <c r="P259" s="211">
        <f>SUM(P260:P302)</f>
        <v>0</v>
      </c>
      <c r="Q259" s="210"/>
      <c r="R259" s="211">
        <f>SUM(R260:R302)</f>
        <v>0.11413</v>
      </c>
      <c r="S259" s="210"/>
      <c r="T259" s="212">
        <f>SUM(T260:T302)</f>
        <v>0.0048</v>
      </c>
      <c r="U259" s="12"/>
      <c r="V259" s="12"/>
      <c r="W259" s="12"/>
      <c r="X259" s="12"/>
      <c r="Y259" s="12"/>
      <c r="Z259" s="12"/>
      <c r="AA259" s="12"/>
      <c r="AB259" s="12"/>
      <c r="AC259" s="12"/>
      <c r="AD259" s="12"/>
      <c r="AE259" s="12"/>
      <c r="AR259" s="213" t="s">
        <v>86</v>
      </c>
      <c r="AT259" s="214" t="s">
        <v>75</v>
      </c>
      <c r="AU259" s="214" t="s">
        <v>84</v>
      </c>
      <c r="AY259" s="213" t="s">
        <v>152</v>
      </c>
      <c r="BK259" s="215">
        <f>SUM(BK260:BK302)</f>
        <v>0</v>
      </c>
    </row>
    <row r="260" spans="1:65" s="2" customFormat="1" ht="16.5" customHeight="1">
      <c r="A260" s="38"/>
      <c r="B260" s="39"/>
      <c r="C260" s="218" t="s">
        <v>487</v>
      </c>
      <c r="D260" s="218" t="s">
        <v>154</v>
      </c>
      <c r="E260" s="219" t="s">
        <v>1240</v>
      </c>
      <c r="F260" s="220" t="s">
        <v>1241</v>
      </c>
      <c r="G260" s="221" t="s">
        <v>423</v>
      </c>
      <c r="H260" s="222">
        <v>6</v>
      </c>
      <c r="I260" s="223"/>
      <c r="J260" s="224">
        <f>ROUND(I260*H260,2)</f>
        <v>0</v>
      </c>
      <c r="K260" s="220" t="s">
        <v>158</v>
      </c>
      <c r="L260" s="44"/>
      <c r="M260" s="225" t="s">
        <v>1</v>
      </c>
      <c r="N260" s="226" t="s">
        <v>41</v>
      </c>
      <c r="O260" s="91"/>
      <c r="P260" s="227">
        <f>O260*H260</f>
        <v>0</v>
      </c>
      <c r="Q260" s="227">
        <v>0</v>
      </c>
      <c r="R260" s="227">
        <f>Q260*H260</f>
        <v>0</v>
      </c>
      <c r="S260" s="227">
        <v>0.00028</v>
      </c>
      <c r="T260" s="228">
        <f>S260*H260</f>
        <v>0.0016799999999999999</v>
      </c>
      <c r="U260" s="38"/>
      <c r="V260" s="38"/>
      <c r="W260" s="38"/>
      <c r="X260" s="38"/>
      <c r="Y260" s="38"/>
      <c r="Z260" s="38"/>
      <c r="AA260" s="38"/>
      <c r="AB260" s="38"/>
      <c r="AC260" s="38"/>
      <c r="AD260" s="38"/>
      <c r="AE260" s="38"/>
      <c r="AR260" s="229" t="s">
        <v>279</v>
      </c>
      <c r="AT260" s="229" t="s">
        <v>154</v>
      </c>
      <c r="AU260" s="229" t="s">
        <v>86</v>
      </c>
      <c r="AY260" s="17" t="s">
        <v>152</v>
      </c>
      <c r="BE260" s="230">
        <f>IF(N260="základní",J260,0)</f>
        <v>0</v>
      </c>
      <c r="BF260" s="230">
        <f>IF(N260="snížená",J260,0)</f>
        <v>0</v>
      </c>
      <c r="BG260" s="230">
        <f>IF(N260="zákl. přenesená",J260,0)</f>
        <v>0</v>
      </c>
      <c r="BH260" s="230">
        <f>IF(N260="sníž. přenesená",J260,0)</f>
        <v>0</v>
      </c>
      <c r="BI260" s="230">
        <f>IF(N260="nulová",J260,0)</f>
        <v>0</v>
      </c>
      <c r="BJ260" s="17" t="s">
        <v>84</v>
      </c>
      <c r="BK260" s="230">
        <f>ROUND(I260*H260,2)</f>
        <v>0</v>
      </c>
      <c r="BL260" s="17" t="s">
        <v>279</v>
      </c>
      <c r="BM260" s="229" t="s">
        <v>1242</v>
      </c>
    </row>
    <row r="261" spans="1:47" s="2" customFormat="1" ht="12">
      <c r="A261" s="38"/>
      <c r="B261" s="39"/>
      <c r="C261" s="40"/>
      <c r="D261" s="231" t="s">
        <v>161</v>
      </c>
      <c r="E261" s="40"/>
      <c r="F261" s="232" t="s">
        <v>1243</v>
      </c>
      <c r="G261" s="40"/>
      <c r="H261" s="40"/>
      <c r="I261" s="233"/>
      <c r="J261" s="40"/>
      <c r="K261" s="40"/>
      <c r="L261" s="44"/>
      <c r="M261" s="234"/>
      <c r="N261" s="235"/>
      <c r="O261" s="91"/>
      <c r="P261" s="91"/>
      <c r="Q261" s="91"/>
      <c r="R261" s="91"/>
      <c r="S261" s="91"/>
      <c r="T261" s="92"/>
      <c r="U261" s="38"/>
      <c r="V261" s="38"/>
      <c r="W261" s="38"/>
      <c r="X261" s="38"/>
      <c r="Y261" s="38"/>
      <c r="Z261" s="38"/>
      <c r="AA261" s="38"/>
      <c r="AB261" s="38"/>
      <c r="AC261" s="38"/>
      <c r="AD261" s="38"/>
      <c r="AE261" s="38"/>
      <c r="AT261" s="17" t="s">
        <v>161</v>
      </c>
      <c r="AU261" s="17" t="s">
        <v>86</v>
      </c>
    </row>
    <row r="262" spans="1:65" s="2" customFormat="1" ht="24.15" customHeight="1">
      <c r="A262" s="38"/>
      <c r="B262" s="39"/>
      <c r="C262" s="218" t="s">
        <v>492</v>
      </c>
      <c r="D262" s="218" t="s">
        <v>154</v>
      </c>
      <c r="E262" s="219" t="s">
        <v>1244</v>
      </c>
      <c r="F262" s="220" t="s">
        <v>1245</v>
      </c>
      <c r="G262" s="221" t="s">
        <v>288</v>
      </c>
      <c r="H262" s="222">
        <v>6</v>
      </c>
      <c r="I262" s="223"/>
      <c r="J262" s="224">
        <f>ROUND(I262*H262,2)</f>
        <v>0</v>
      </c>
      <c r="K262" s="220" t="s">
        <v>158</v>
      </c>
      <c r="L262" s="44"/>
      <c r="M262" s="225" t="s">
        <v>1</v>
      </c>
      <c r="N262" s="226" t="s">
        <v>41</v>
      </c>
      <c r="O262" s="91"/>
      <c r="P262" s="227">
        <f>O262*H262</f>
        <v>0</v>
      </c>
      <c r="Q262" s="227">
        <v>5E-05</v>
      </c>
      <c r="R262" s="227">
        <f>Q262*H262</f>
        <v>0.00030000000000000003</v>
      </c>
      <c r="S262" s="227">
        <v>0.00052</v>
      </c>
      <c r="T262" s="228">
        <f>S262*H262</f>
        <v>0.0031199999999999995</v>
      </c>
      <c r="U262" s="38"/>
      <c r="V262" s="38"/>
      <c r="W262" s="38"/>
      <c r="X262" s="38"/>
      <c r="Y262" s="38"/>
      <c r="Z262" s="38"/>
      <c r="AA262" s="38"/>
      <c r="AB262" s="38"/>
      <c r="AC262" s="38"/>
      <c r="AD262" s="38"/>
      <c r="AE262" s="38"/>
      <c r="AR262" s="229" t="s">
        <v>279</v>
      </c>
      <c r="AT262" s="229" t="s">
        <v>154</v>
      </c>
      <c r="AU262" s="229" t="s">
        <v>86</v>
      </c>
      <c r="AY262" s="17" t="s">
        <v>152</v>
      </c>
      <c r="BE262" s="230">
        <f>IF(N262="základní",J262,0)</f>
        <v>0</v>
      </c>
      <c r="BF262" s="230">
        <f>IF(N262="snížená",J262,0)</f>
        <v>0</v>
      </c>
      <c r="BG262" s="230">
        <f>IF(N262="zákl. přenesená",J262,0)</f>
        <v>0</v>
      </c>
      <c r="BH262" s="230">
        <f>IF(N262="sníž. přenesená",J262,0)</f>
        <v>0</v>
      </c>
      <c r="BI262" s="230">
        <f>IF(N262="nulová",J262,0)</f>
        <v>0</v>
      </c>
      <c r="BJ262" s="17" t="s">
        <v>84</v>
      </c>
      <c r="BK262" s="230">
        <f>ROUND(I262*H262,2)</f>
        <v>0</v>
      </c>
      <c r="BL262" s="17" t="s">
        <v>279</v>
      </c>
      <c r="BM262" s="229" t="s">
        <v>1246</v>
      </c>
    </row>
    <row r="263" spans="1:47" s="2" customFormat="1" ht="12">
      <c r="A263" s="38"/>
      <c r="B263" s="39"/>
      <c r="C263" s="40"/>
      <c r="D263" s="231" t="s">
        <v>161</v>
      </c>
      <c r="E263" s="40"/>
      <c r="F263" s="232" t="s">
        <v>1247</v>
      </c>
      <c r="G263" s="40"/>
      <c r="H263" s="40"/>
      <c r="I263" s="233"/>
      <c r="J263" s="40"/>
      <c r="K263" s="40"/>
      <c r="L263" s="44"/>
      <c r="M263" s="234"/>
      <c r="N263" s="235"/>
      <c r="O263" s="91"/>
      <c r="P263" s="91"/>
      <c r="Q263" s="91"/>
      <c r="R263" s="91"/>
      <c r="S263" s="91"/>
      <c r="T263" s="92"/>
      <c r="U263" s="38"/>
      <c r="V263" s="38"/>
      <c r="W263" s="38"/>
      <c r="X263" s="38"/>
      <c r="Y263" s="38"/>
      <c r="Z263" s="38"/>
      <c r="AA263" s="38"/>
      <c r="AB263" s="38"/>
      <c r="AC263" s="38"/>
      <c r="AD263" s="38"/>
      <c r="AE263" s="38"/>
      <c r="AT263" s="17" t="s">
        <v>161</v>
      </c>
      <c r="AU263" s="17" t="s">
        <v>86</v>
      </c>
    </row>
    <row r="264" spans="1:51" s="13" customFormat="1" ht="12">
      <c r="A264" s="13"/>
      <c r="B264" s="236"/>
      <c r="C264" s="237"/>
      <c r="D264" s="231" t="s">
        <v>163</v>
      </c>
      <c r="E264" s="238" t="s">
        <v>1</v>
      </c>
      <c r="F264" s="239" t="s">
        <v>189</v>
      </c>
      <c r="G264" s="237"/>
      <c r="H264" s="240">
        <v>6</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163</v>
      </c>
      <c r="AU264" s="246" t="s">
        <v>86</v>
      </c>
      <c r="AV264" s="13" t="s">
        <v>86</v>
      </c>
      <c r="AW264" s="13" t="s">
        <v>32</v>
      </c>
      <c r="AX264" s="13" t="s">
        <v>84</v>
      </c>
      <c r="AY264" s="246" t="s">
        <v>152</v>
      </c>
    </row>
    <row r="265" spans="1:65" s="2" customFormat="1" ht="24.15" customHeight="1">
      <c r="A265" s="38"/>
      <c r="B265" s="39"/>
      <c r="C265" s="218" t="s">
        <v>499</v>
      </c>
      <c r="D265" s="218" t="s">
        <v>154</v>
      </c>
      <c r="E265" s="219" t="s">
        <v>1248</v>
      </c>
      <c r="F265" s="220" t="s">
        <v>1249</v>
      </c>
      <c r="G265" s="221" t="s">
        <v>423</v>
      </c>
      <c r="H265" s="222">
        <v>25</v>
      </c>
      <c r="I265" s="223"/>
      <c r="J265" s="224">
        <f>ROUND(I265*H265,2)</f>
        <v>0</v>
      </c>
      <c r="K265" s="220" t="s">
        <v>158</v>
      </c>
      <c r="L265" s="44"/>
      <c r="M265" s="225" t="s">
        <v>1</v>
      </c>
      <c r="N265" s="226" t="s">
        <v>41</v>
      </c>
      <c r="O265" s="91"/>
      <c r="P265" s="227">
        <f>O265*H265</f>
        <v>0</v>
      </c>
      <c r="Q265" s="227">
        <v>0.00084</v>
      </c>
      <c r="R265" s="227">
        <f>Q265*H265</f>
        <v>0.021</v>
      </c>
      <c r="S265" s="227">
        <v>0</v>
      </c>
      <c r="T265" s="228">
        <f>S265*H265</f>
        <v>0</v>
      </c>
      <c r="U265" s="38"/>
      <c r="V265" s="38"/>
      <c r="W265" s="38"/>
      <c r="X265" s="38"/>
      <c r="Y265" s="38"/>
      <c r="Z265" s="38"/>
      <c r="AA265" s="38"/>
      <c r="AB265" s="38"/>
      <c r="AC265" s="38"/>
      <c r="AD265" s="38"/>
      <c r="AE265" s="38"/>
      <c r="AR265" s="229" t="s">
        <v>279</v>
      </c>
      <c r="AT265" s="229" t="s">
        <v>154</v>
      </c>
      <c r="AU265" s="229" t="s">
        <v>86</v>
      </c>
      <c r="AY265" s="17" t="s">
        <v>152</v>
      </c>
      <c r="BE265" s="230">
        <f>IF(N265="základní",J265,0)</f>
        <v>0</v>
      </c>
      <c r="BF265" s="230">
        <f>IF(N265="snížená",J265,0)</f>
        <v>0</v>
      </c>
      <c r="BG265" s="230">
        <f>IF(N265="zákl. přenesená",J265,0)</f>
        <v>0</v>
      </c>
      <c r="BH265" s="230">
        <f>IF(N265="sníž. přenesená",J265,0)</f>
        <v>0</v>
      </c>
      <c r="BI265" s="230">
        <f>IF(N265="nulová",J265,0)</f>
        <v>0</v>
      </c>
      <c r="BJ265" s="17" t="s">
        <v>84</v>
      </c>
      <c r="BK265" s="230">
        <f>ROUND(I265*H265,2)</f>
        <v>0</v>
      </c>
      <c r="BL265" s="17" t="s">
        <v>279</v>
      </c>
      <c r="BM265" s="229" t="s">
        <v>1250</v>
      </c>
    </row>
    <row r="266" spans="1:47" s="2" customFormat="1" ht="12">
      <c r="A266" s="38"/>
      <c r="B266" s="39"/>
      <c r="C266" s="40"/>
      <c r="D266" s="231" t="s">
        <v>161</v>
      </c>
      <c r="E266" s="40"/>
      <c r="F266" s="232" t="s">
        <v>1251</v>
      </c>
      <c r="G266" s="40"/>
      <c r="H266" s="40"/>
      <c r="I266" s="233"/>
      <c r="J266" s="40"/>
      <c r="K266" s="40"/>
      <c r="L266" s="44"/>
      <c r="M266" s="234"/>
      <c r="N266" s="235"/>
      <c r="O266" s="91"/>
      <c r="P266" s="91"/>
      <c r="Q266" s="91"/>
      <c r="R266" s="91"/>
      <c r="S266" s="91"/>
      <c r="T266" s="92"/>
      <c r="U266" s="38"/>
      <c r="V266" s="38"/>
      <c r="W266" s="38"/>
      <c r="X266" s="38"/>
      <c r="Y266" s="38"/>
      <c r="Z266" s="38"/>
      <c r="AA266" s="38"/>
      <c r="AB266" s="38"/>
      <c r="AC266" s="38"/>
      <c r="AD266" s="38"/>
      <c r="AE266" s="38"/>
      <c r="AT266" s="17" t="s">
        <v>161</v>
      </c>
      <c r="AU266" s="17" t="s">
        <v>86</v>
      </c>
    </row>
    <row r="267" spans="1:51" s="13" customFormat="1" ht="12">
      <c r="A267" s="13"/>
      <c r="B267" s="236"/>
      <c r="C267" s="237"/>
      <c r="D267" s="231" t="s">
        <v>163</v>
      </c>
      <c r="E267" s="238" t="s">
        <v>1</v>
      </c>
      <c r="F267" s="239" t="s">
        <v>1252</v>
      </c>
      <c r="G267" s="237"/>
      <c r="H267" s="240">
        <v>25</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163</v>
      </c>
      <c r="AU267" s="246" t="s">
        <v>86</v>
      </c>
      <c r="AV267" s="13" t="s">
        <v>86</v>
      </c>
      <c r="AW267" s="13" t="s">
        <v>32</v>
      </c>
      <c r="AX267" s="13" t="s">
        <v>84</v>
      </c>
      <c r="AY267" s="246" t="s">
        <v>152</v>
      </c>
    </row>
    <row r="268" spans="1:65" s="2" customFormat="1" ht="24.15" customHeight="1">
      <c r="A268" s="38"/>
      <c r="B268" s="39"/>
      <c r="C268" s="218" t="s">
        <v>504</v>
      </c>
      <c r="D268" s="218" t="s">
        <v>154</v>
      </c>
      <c r="E268" s="219" t="s">
        <v>1253</v>
      </c>
      <c r="F268" s="220" t="s">
        <v>1254</v>
      </c>
      <c r="G268" s="221" t="s">
        <v>423</v>
      </c>
      <c r="H268" s="222">
        <v>9</v>
      </c>
      <c r="I268" s="223"/>
      <c r="J268" s="224">
        <f>ROUND(I268*H268,2)</f>
        <v>0</v>
      </c>
      <c r="K268" s="220" t="s">
        <v>158</v>
      </c>
      <c r="L268" s="44"/>
      <c r="M268" s="225" t="s">
        <v>1</v>
      </c>
      <c r="N268" s="226" t="s">
        <v>41</v>
      </c>
      <c r="O268" s="91"/>
      <c r="P268" s="227">
        <f>O268*H268</f>
        <v>0</v>
      </c>
      <c r="Q268" s="227">
        <v>0.00116</v>
      </c>
      <c r="R268" s="227">
        <f>Q268*H268</f>
        <v>0.01044</v>
      </c>
      <c r="S268" s="227">
        <v>0</v>
      </c>
      <c r="T268" s="228">
        <f>S268*H268</f>
        <v>0</v>
      </c>
      <c r="U268" s="38"/>
      <c r="V268" s="38"/>
      <c r="W268" s="38"/>
      <c r="X268" s="38"/>
      <c r="Y268" s="38"/>
      <c r="Z268" s="38"/>
      <c r="AA268" s="38"/>
      <c r="AB268" s="38"/>
      <c r="AC268" s="38"/>
      <c r="AD268" s="38"/>
      <c r="AE268" s="38"/>
      <c r="AR268" s="229" t="s">
        <v>279</v>
      </c>
      <c r="AT268" s="229" t="s">
        <v>154</v>
      </c>
      <c r="AU268" s="229" t="s">
        <v>86</v>
      </c>
      <c r="AY268" s="17" t="s">
        <v>152</v>
      </c>
      <c r="BE268" s="230">
        <f>IF(N268="základní",J268,0)</f>
        <v>0</v>
      </c>
      <c r="BF268" s="230">
        <f>IF(N268="snížená",J268,0)</f>
        <v>0</v>
      </c>
      <c r="BG268" s="230">
        <f>IF(N268="zákl. přenesená",J268,0)</f>
        <v>0</v>
      </c>
      <c r="BH268" s="230">
        <f>IF(N268="sníž. přenesená",J268,0)</f>
        <v>0</v>
      </c>
      <c r="BI268" s="230">
        <f>IF(N268="nulová",J268,0)</f>
        <v>0</v>
      </c>
      <c r="BJ268" s="17" t="s">
        <v>84</v>
      </c>
      <c r="BK268" s="230">
        <f>ROUND(I268*H268,2)</f>
        <v>0</v>
      </c>
      <c r="BL268" s="17" t="s">
        <v>279</v>
      </c>
      <c r="BM268" s="229" t="s">
        <v>1255</v>
      </c>
    </row>
    <row r="269" spans="1:47" s="2" customFormat="1" ht="12">
      <c r="A269" s="38"/>
      <c r="B269" s="39"/>
      <c r="C269" s="40"/>
      <c r="D269" s="231" t="s">
        <v>161</v>
      </c>
      <c r="E269" s="40"/>
      <c r="F269" s="232" t="s">
        <v>1256</v>
      </c>
      <c r="G269" s="40"/>
      <c r="H269" s="40"/>
      <c r="I269" s="233"/>
      <c r="J269" s="40"/>
      <c r="K269" s="40"/>
      <c r="L269" s="44"/>
      <c r="M269" s="234"/>
      <c r="N269" s="235"/>
      <c r="O269" s="91"/>
      <c r="P269" s="91"/>
      <c r="Q269" s="91"/>
      <c r="R269" s="91"/>
      <c r="S269" s="91"/>
      <c r="T269" s="92"/>
      <c r="U269" s="38"/>
      <c r="V269" s="38"/>
      <c r="W269" s="38"/>
      <c r="X269" s="38"/>
      <c r="Y269" s="38"/>
      <c r="Z269" s="38"/>
      <c r="AA269" s="38"/>
      <c r="AB269" s="38"/>
      <c r="AC269" s="38"/>
      <c r="AD269" s="38"/>
      <c r="AE269" s="38"/>
      <c r="AT269" s="17" t="s">
        <v>161</v>
      </c>
      <c r="AU269" s="17" t="s">
        <v>86</v>
      </c>
    </row>
    <row r="270" spans="1:51" s="13" customFormat="1" ht="12">
      <c r="A270" s="13"/>
      <c r="B270" s="236"/>
      <c r="C270" s="237"/>
      <c r="D270" s="231" t="s">
        <v>163</v>
      </c>
      <c r="E270" s="238" t="s">
        <v>1</v>
      </c>
      <c r="F270" s="239" t="s">
        <v>1257</v>
      </c>
      <c r="G270" s="237"/>
      <c r="H270" s="240">
        <v>9</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163</v>
      </c>
      <c r="AU270" s="246" t="s">
        <v>86</v>
      </c>
      <c r="AV270" s="13" t="s">
        <v>86</v>
      </c>
      <c r="AW270" s="13" t="s">
        <v>32</v>
      </c>
      <c r="AX270" s="13" t="s">
        <v>84</v>
      </c>
      <c r="AY270" s="246" t="s">
        <v>152</v>
      </c>
    </row>
    <row r="271" spans="1:65" s="2" customFormat="1" ht="24.15" customHeight="1">
      <c r="A271" s="38"/>
      <c r="B271" s="39"/>
      <c r="C271" s="218" t="s">
        <v>509</v>
      </c>
      <c r="D271" s="218" t="s">
        <v>154</v>
      </c>
      <c r="E271" s="219" t="s">
        <v>1258</v>
      </c>
      <c r="F271" s="220" t="s">
        <v>1259</v>
      </c>
      <c r="G271" s="221" t="s">
        <v>423</v>
      </c>
      <c r="H271" s="222">
        <v>33</v>
      </c>
      <c r="I271" s="223"/>
      <c r="J271" s="224">
        <f>ROUND(I271*H271,2)</f>
        <v>0</v>
      </c>
      <c r="K271" s="220" t="s">
        <v>158</v>
      </c>
      <c r="L271" s="44"/>
      <c r="M271" s="225" t="s">
        <v>1</v>
      </c>
      <c r="N271" s="226" t="s">
        <v>41</v>
      </c>
      <c r="O271" s="91"/>
      <c r="P271" s="227">
        <f>O271*H271</f>
        <v>0</v>
      </c>
      <c r="Q271" s="227">
        <v>0.00098</v>
      </c>
      <c r="R271" s="227">
        <f>Q271*H271</f>
        <v>0.03234</v>
      </c>
      <c r="S271" s="227">
        <v>0</v>
      </c>
      <c r="T271" s="228">
        <f>S271*H271</f>
        <v>0</v>
      </c>
      <c r="U271" s="38"/>
      <c r="V271" s="38"/>
      <c r="W271" s="38"/>
      <c r="X271" s="38"/>
      <c r="Y271" s="38"/>
      <c r="Z271" s="38"/>
      <c r="AA271" s="38"/>
      <c r="AB271" s="38"/>
      <c r="AC271" s="38"/>
      <c r="AD271" s="38"/>
      <c r="AE271" s="38"/>
      <c r="AR271" s="229" t="s">
        <v>279</v>
      </c>
      <c r="AT271" s="229" t="s">
        <v>154</v>
      </c>
      <c r="AU271" s="229" t="s">
        <v>86</v>
      </c>
      <c r="AY271" s="17" t="s">
        <v>152</v>
      </c>
      <c r="BE271" s="230">
        <f>IF(N271="základní",J271,0)</f>
        <v>0</v>
      </c>
      <c r="BF271" s="230">
        <f>IF(N271="snížená",J271,0)</f>
        <v>0</v>
      </c>
      <c r="BG271" s="230">
        <f>IF(N271="zákl. přenesená",J271,0)</f>
        <v>0</v>
      </c>
      <c r="BH271" s="230">
        <f>IF(N271="sníž. přenesená",J271,0)</f>
        <v>0</v>
      </c>
      <c r="BI271" s="230">
        <f>IF(N271="nulová",J271,0)</f>
        <v>0</v>
      </c>
      <c r="BJ271" s="17" t="s">
        <v>84</v>
      </c>
      <c r="BK271" s="230">
        <f>ROUND(I271*H271,2)</f>
        <v>0</v>
      </c>
      <c r="BL271" s="17" t="s">
        <v>279</v>
      </c>
      <c r="BM271" s="229" t="s">
        <v>1260</v>
      </c>
    </row>
    <row r="272" spans="1:47" s="2" customFormat="1" ht="12">
      <c r="A272" s="38"/>
      <c r="B272" s="39"/>
      <c r="C272" s="40"/>
      <c r="D272" s="231" t="s">
        <v>161</v>
      </c>
      <c r="E272" s="40"/>
      <c r="F272" s="232" t="s">
        <v>1261</v>
      </c>
      <c r="G272" s="40"/>
      <c r="H272" s="40"/>
      <c r="I272" s="233"/>
      <c r="J272" s="40"/>
      <c r="K272" s="40"/>
      <c r="L272" s="44"/>
      <c r="M272" s="234"/>
      <c r="N272" s="235"/>
      <c r="O272" s="91"/>
      <c r="P272" s="91"/>
      <c r="Q272" s="91"/>
      <c r="R272" s="91"/>
      <c r="S272" s="91"/>
      <c r="T272" s="92"/>
      <c r="U272" s="38"/>
      <c r="V272" s="38"/>
      <c r="W272" s="38"/>
      <c r="X272" s="38"/>
      <c r="Y272" s="38"/>
      <c r="Z272" s="38"/>
      <c r="AA272" s="38"/>
      <c r="AB272" s="38"/>
      <c r="AC272" s="38"/>
      <c r="AD272" s="38"/>
      <c r="AE272" s="38"/>
      <c r="AT272" s="17" t="s">
        <v>161</v>
      </c>
      <c r="AU272" s="17" t="s">
        <v>86</v>
      </c>
    </row>
    <row r="273" spans="1:51" s="13" customFormat="1" ht="12">
      <c r="A273" s="13"/>
      <c r="B273" s="236"/>
      <c r="C273" s="237"/>
      <c r="D273" s="231" t="s">
        <v>163</v>
      </c>
      <c r="E273" s="238" t="s">
        <v>1</v>
      </c>
      <c r="F273" s="239" t="s">
        <v>1262</v>
      </c>
      <c r="G273" s="237"/>
      <c r="H273" s="240">
        <v>33</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163</v>
      </c>
      <c r="AU273" s="246" t="s">
        <v>86</v>
      </c>
      <c r="AV273" s="13" t="s">
        <v>86</v>
      </c>
      <c r="AW273" s="13" t="s">
        <v>32</v>
      </c>
      <c r="AX273" s="13" t="s">
        <v>84</v>
      </c>
      <c r="AY273" s="246" t="s">
        <v>152</v>
      </c>
    </row>
    <row r="274" spans="1:65" s="2" customFormat="1" ht="24.15" customHeight="1">
      <c r="A274" s="38"/>
      <c r="B274" s="39"/>
      <c r="C274" s="218" t="s">
        <v>515</v>
      </c>
      <c r="D274" s="218" t="s">
        <v>154</v>
      </c>
      <c r="E274" s="219" t="s">
        <v>1263</v>
      </c>
      <c r="F274" s="220" t="s">
        <v>1264</v>
      </c>
      <c r="G274" s="221" t="s">
        <v>423</v>
      </c>
      <c r="H274" s="222">
        <v>9</v>
      </c>
      <c r="I274" s="223"/>
      <c r="J274" s="224">
        <f>ROUND(I274*H274,2)</f>
        <v>0</v>
      </c>
      <c r="K274" s="220" t="s">
        <v>158</v>
      </c>
      <c r="L274" s="44"/>
      <c r="M274" s="225" t="s">
        <v>1</v>
      </c>
      <c r="N274" s="226" t="s">
        <v>41</v>
      </c>
      <c r="O274" s="91"/>
      <c r="P274" s="227">
        <f>O274*H274</f>
        <v>0</v>
      </c>
      <c r="Q274" s="227">
        <v>0.00126</v>
      </c>
      <c r="R274" s="227">
        <f>Q274*H274</f>
        <v>0.011340000000000001</v>
      </c>
      <c r="S274" s="227">
        <v>0</v>
      </c>
      <c r="T274" s="228">
        <f>S274*H274</f>
        <v>0</v>
      </c>
      <c r="U274" s="38"/>
      <c r="V274" s="38"/>
      <c r="W274" s="38"/>
      <c r="X274" s="38"/>
      <c r="Y274" s="38"/>
      <c r="Z274" s="38"/>
      <c r="AA274" s="38"/>
      <c r="AB274" s="38"/>
      <c r="AC274" s="38"/>
      <c r="AD274" s="38"/>
      <c r="AE274" s="38"/>
      <c r="AR274" s="229" t="s">
        <v>279</v>
      </c>
      <c r="AT274" s="229" t="s">
        <v>154</v>
      </c>
      <c r="AU274" s="229" t="s">
        <v>86</v>
      </c>
      <c r="AY274" s="17" t="s">
        <v>152</v>
      </c>
      <c r="BE274" s="230">
        <f>IF(N274="základní",J274,0)</f>
        <v>0</v>
      </c>
      <c r="BF274" s="230">
        <f>IF(N274="snížená",J274,0)</f>
        <v>0</v>
      </c>
      <c r="BG274" s="230">
        <f>IF(N274="zákl. přenesená",J274,0)</f>
        <v>0</v>
      </c>
      <c r="BH274" s="230">
        <f>IF(N274="sníž. přenesená",J274,0)</f>
        <v>0</v>
      </c>
      <c r="BI274" s="230">
        <f>IF(N274="nulová",J274,0)</f>
        <v>0</v>
      </c>
      <c r="BJ274" s="17" t="s">
        <v>84</v>
      </c>
      <c r="BK274" s="230">
        <f>ROUND(I274*H274,2)</f>
        <v>0</v>
      </c>
      <c r="BL274" s="17" t="s">
        <v>279</v>
      </c>
      <c r="BM274" s="229" t="s">
        <v>1265</v>
      </c>
    </row>
    <row r="275" spans="1:47" s="2" customFormat="1" ht="12">
      <c r="A275" s="38"/>
      <c r="B275" s="39"/>
      <c r="C275" s="40"/>
      <c r="D275" s="231" t="s">
        <v>161</v>
      </c>
      <c r="E275" s="40"/>
      <c r="F275" s="232" t="s">
        <v>1266</v>
      </c>
      <c r="G275" s="40"/>
      <c r="H275" s="40"/>
      <c r="I275" s="233"/>
      <c r="J275" s="40"/>
      <c r="K275" s="40"/>
      <c r="L275" s="44"/>
      <c r="M275" s="234"/>
      <c r="N275" s="235"/>
      <c r="O275" s="91"/>
      <c r="P275" s="91"/>
      <c r="Q275" s="91"/>
      <c r="R275" s="91"/>
      <c r="S275" s="91"/>
      <c r="T275" s="92"/>
      <c r="U275" s="38"/>
      <c r="V275" s="38"/>
      <c r="W275" s="38"/>
      <c r="X275" s="38"/>
      <c r="Y275" s="38"/>
      <c r="Z275" s="38"/>
      <c r="AA275" s="38"/>
      <c r="AB275" s="38"/>
      <c r="AC275" s="38"/>
      <c r="AD275" s="38"/>
      <c r="AE275" s="38"/>
      <c r="AT275" s="17" t="s">
        <v>161</v>
      </c>
      <c r="AU275" s="17" t="s">
        <v>86</v>
      </c>
    </row>
    <row r="276" spans="1:51" s="13" customFormat="1" ht="12">
      <c r="A276" s="13"/>
      <c r="B276" s="236"/>
      <c r="C276" s="237"/>
      <c r="D276" s="231" t="s">
        <v>163</v>
      </c>
      <c r="E276" s="238" t="s">
        <v>1</v>
      </c>
      <c r="F276" s="239" t="s">
        <v>1257</v>
      </c>
      <c r="G276" s="237"/>
      <c r="H276" s="240">
        <v>9</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163</v>
      </c>
      <c r="AU276" s="246" t="s">
        <v>86</v>
      </c>
      <c r="AV276" s="13" t="s">
        <v>86</v>
      </c>
      <c r="AW276" s="13" t="s">
        <v>32</v>
      </c>
      <c r="AX276" s="13" t="s">
        <v>84</v>
      </c>
      <c r="AY276" s="246" t="s">
        <v>152</v>
      </c>
    </row>
    <row r="277" spans="1:65" s="2" customFormat="1" ht="37.8" customHeight="1">
      <c r="A277" s="38"/>
      <c r="B277" s="39"/>
      <c r="C277" s="218" t="s">
        <v>522</v>
      </c>
      <c r="D277" s="218" t="s">
        <v>154</v>
      </c>
      <c r="E277" s="219" t="s">
        <v>1267</v>
      </c>
      <c r="F277" s="220" t="s">
        <v>1268</v>
      </c>
      <c r="G277" s="221" t="s">
        <v>423</v>
      </c>
      <c r="H277" s="222">
        <v>25</v>
      </c>
      <c r="I277" s="223"/>
      <c r="J277" s="224">
        <f>ROUND(I277*H277,2)</f>
        <v>0</v>
      </c>
      <c r="K277" s="220" t="s">
        <v>158</v>
      </c>
      <c r="L277" s="44"/>
      <c r="M277" s="225" t="s">
        <v>1</v>
      </c>
      <c r="N277" s="226" t="s">
        <v>41</v>
      </c>
      <c r="O277" s="91"/>
      <c r="P277" s="227">
        <f>O277*H277</f>
        <v>0</v>
      </c>
      <c r="Q277" s="227">
        <v>7E-05</v>
      </c>
      <c r="R277" s="227">
        <f>Q277*H277</f>
        <v>0.0017499999999999998</v>
      </c>
      <c r="S277" s="227">
        <v>0</v>
      </c>
      <c r="T277" s="228">
        <f>S277*H277</f>
        <v>0</v>
      </c>
      <c r="U277" s="38"/>
      <c r="V277" s="38"/>
      <c r="W277" s="38"/>
      <c r="X277" s="38"/>
      <c r="Y277" s="38"/>
      <c r="Z277" s="38"/>
      <c r="AA277" s="38"/>
      <c r="AB277" s="38"/>
      <c r="AC277" s="38"/>
      <c r="AD277" s="38"/>
      <c r="AE277" s="38"/>
      <c r="AR277" s="229" t="s">
        <v>279</v>
      </c>
      <c r="AT277" s="229" t="s">
        <v>154</v>
      </c>
      <c r="AU277" s="229" t="s">
        <v>86</v>
      </c>
      <c r="AY277" s="17" t="s">
        <v>152</v>
      </c>
      <c r="BE277" s="230">
        <f>IF(N277="základní",J277,0)</f>
        <v>0</v>
      </c>
      <c r="BF277" s="230">
        <f>IF(N277="snížená",J277,0)</f>
        <v>0</v>
      </c>
      <c r="BG277" s="230">
        <f>IF(N277="zákl. přenesená",J277,0)</f>
        <v>0</v>
      </c>
      <c r="BH277" s="230">
        <f>IF(N277="sníž. přenesená",J277,0)</f>
        <v>0</v>
      </c>
      <c r="BI277" s="230">
        <f>IF(N277="nulová",J277,0)</f>
        <v>0</v>
      </c>
      <c r="BJ277" s="17" t="s">
        <v>84</v>
      </c>
      <c r="BK277" s="230">
        <f>ROUND(I277*H277,2)</f>
        <v>0</v>
      </c>
      <c r="BL277" s="17" t="s">
        <v>279</v>
      </c>
      <c r="BM277" s="229" t="s">
        <v>1269</v>
      </c>
    </row>
    <row r="278" spans="1:47" s="2" customFormat="1" ht="12">
      <c r="A278" s="38"/>
      <c r="B278" s="39"/>
      <c r="C278" s="40"/>
      <c r="D278" s="231" t="s">
        <v>161</v>
      </c>
      <c r="E278" s="40"/>
      <c r="F278" s="232" t="s">
        <v>1270</v>
      </c>
      <c r="G278" s="40"/>
      <c r="H278" s="40"/>
      <c r="I278" s="233"/>
      <c r="J278" s="40"/>
      <c r="K278" s="40"/>
      <c r="L278" s="44"/>
      <c r="M278" s="234"/>
      <c r="N278" s="235"/>
      <c r="O278" s="91"/>
      <c r="P278" s="91"/>
      <c r="Q278" s="91"/>
      <c r="R278" s="91"/>
      <c r="S278" s="91"/>
      <c r="T278" s="92"/>
      <c r="U278" s="38"/>
      <c r="V278" s="38"/>
      <c r="W278" s="38"/>
      <c r="X278" s="38"/>
      <c r="Y278" s="38"/>
      <c r="Z278" s="38"/>
      <c r="AA278" s="38"/>
      <c r="AB278" s="38"/>
      <c r="AC278" s="38"/>
      <c r="AD278" s="38"/>
      <c r="AE278" s="38"/>
      <c r="AT278" s="17" t="s">
        <v>161</v>
      </c>
      <c r="AU278" s="17" t="s">
        <v>86</v>
      </c>
    </row>
    <row r="279" spans="1:65" s="2" customFormat="1" ht="37.8" customHeight="1">
      <c r="A279" s="38"/>
      <c r="B279" s="39"/>
      <c r="C279" s="218" t="s">
        <v>531</v>
      </c>
      <c r="D279" s="218" t="s">
        <v>154</v>
      </c>
      <c r="E279" s="219" t="s">
        <v>1271</v>
      </c>
      <c r="F279" s="220" t="s">
        <v>1272</v>
      </c>
      <c r="G279" s="221" t="s">
        <v>423</v>
      </c>
      <c r="H279" s="222">
        <v>9</v>
      </c>
      <c r="I279" s="223"/>
      <c r="J279" s="224">
        <f>ROUND(I279*H279,2)</f>
        <v>0</v>
      </c>
      <c r="K279" s="220" t="s">
        <v>158</v>
      </c>
      <c r="L279" s="44"/>
      <c r="M279" s="225" t="s">
        <v>1</v>
      </c>
      <c r="N279" s="226" t="s">
        <v>41</v>
      </c>
      <c r="O279" s="91"/>
      <c r="P279" s="227">
        <f>O279*H279</f>
        <v>0</v>
      </c>
      <c r="Q279" s="227">
        <v>9E-05</v>
      </c>
      <c r="R279" s="227">
        <f>Q279*H279</f>
        <v>0.0008100000000000001</v>
      </c>
      <c r="S279" s="227">
        <v>0</v>
      </c>
      <c r="T279" s="228">
        <f>S279*H279</f>
        <v>0</v>
      </c>
      <c r="U279" s="38"/>
      <c r="V279" s="38"/>
      <c r="W279" s="38"/>
      <c r="X279" s="38"/>
      <c r="Y279" s="38"/>
      <c r="Z279" s="38"/>
      <c r="AA279" s="38"/>
      <c r="AB279" s="38"/>
      <c r="AC279" s="38"/>
      <c r="AD279" s="38"/>
      <c r="AE279" s="38"/>
      <c r="AR279" s="229" t="s">
        <v>279</v>
      </c>
      <c r="AT279" s="229" t="s">
        <v>154</v>
      </c>
      <c r="AU279" s="229" t="s">
        <v>86</v>
      </c>
      <c r="AY279" s="17" t="s">
        <v>152</v>
      </c>
      <c r="BE279" s="230">
        <f>IF(N279="základní",J279,0)</f>
        <v>0</v>
      </c>
      <c r="BF279" s="230">
        <f>IF(N279="snížená",J279,0)</f>
        <v>0</v>
      </c>
      <c r="BG279" s="230">
        <f>IF(N279="zákl. přenesená",J279,0)</f>
        <v>0</v>
      </c>
      <c r="BH279" s="230">
        <f>IF(N279="sníž. přenesená",J279,0)</f>
        <v>0</v>
      </c>
      <c r="BI279" s="230">
        <f>IF(N279="nulová",J279,0)</f>
        <v>0</v>
      </c>
      <c r="BJ279" s="17" t="s">
        <v>84</v>
      </c>
      <c r="BK279" s="230">
        <f>ROUND(I279*H279,2)</f>
        <v>0</v>
      </c>
      <c r="BL279" s="17" t="s">
        <v>279</v>
      </c>
      <c r="BM279" s="229" t="s">
        <v>1273</v>
      </c>
    </row>
    <row r="280" spans="1:47" s="2" customFormat="1" ht="12">
      <c r="A280" s="38"/>
      <c r="B280" s="39"/>
      <c r="C280" s="40"/>
      <c r="D280" s="231" t="s">
        <v>161</v>
      </c>
      <c r="E280" s="40"/>
      <c r="F280" s="232" t="s">
        <v>1274</v>
      </c>
      <c r="G280" s="40"/>
      <c r="H280" s="40"/>
      <c r="I280" s="233"/>
      <c r="J280" s="40"/>
      <c r="K280" s="40"/>
      <c r="L280" s="44"/>
      <c r="M280" s="234"/>
      <c r="N280" s="235"/>
      <c r="O280" s="91"/>
      <c r="P280" s="91"/>
      <c r="Q280" s="91"/>
      <c r="R280" s="91"/>
      <c r="S280" s="91"/>
      <c r="T280" s="92"/>
      <c r="U280" s="38"/>
      <c r="V280" s="38"/>
      <c r="W280" s="38"/>
      <c r="X280" s="38"/>
      <c r="Y280" s="38"/>
      <c r="Z280" s="38"/>
      <c r="AA280" s="38"/>
      <c r="AB280" s="38"/>
      <c r="AC280" s="38"/>
      <c r="AD280" s="38"/>
      <c r="AE280" s="38"/>
      <c r="AT280" s="17" t="s">
        <v>161</v>
      </c>
      <c r="AU280" s="17" t="s">
        <v>86</v>
      </c>
    </row>
    <row r="281" spans="1:65" s="2" customFormat="1" ht="37.8" customHeight="1">
      <c r="A281" s="38"/>
      <c r="B281" s="39"/>
      <c r="C281" s="218" t="s">
        <v>536</v>
      </c>
      <c r="D281" s="218" t="s">
        <v>154</v>
      </c>
      <c r="E281" s="219" t="s">
        <v>1275</v>
      </c>
      <c r="F281" s="220" t="s">
        <v>1276</v>
      </c>
      <c r="G281" s="221" t="s">
        <v>423</v>
      </c>
      <c r="H281" s="222">
        <v>33</v>
      </c>
      <c r="I281" s="223"/>
      <c r="J281" s="224">
        <f>ROUND(I281*H281,2)</f>
        <v>0</v>
      </c>
      <c r="K281" s="220" t="s">
        <v>158</v>
      </c>
      <c r="L281" s="44"/>
      <c r="M281" s="225" t="s">
        <v>1</v>
      </c>
      <c r="N281" s="226" t="s">
        <v>41</v>
      </c>
      <c r="O281" s="91"/>
      <c r="P281" s="227">
        <f>O281*H281</f>
        <v>0</v>
      </c>
      <c r="Q281" s="227">
        <v>0.0002</v>
      </c>
      <c r="R281" s="227">
        <f>Q281*H281</f>
        <v>0.0066</v>
      </c>
      <c r="S281" s="227">
        <v>0</v>
      </c>
      <c r="T281" s="228">
        <f>S281*H281</f>
        <v>0</v>
      </c>
      <c r="U281" s="38"/>
      <c r="V281" s="38"/>
      <c r="W281" s="38"/>
      <c r="X281" s="38"/>
      <c r="Y281" s="38"/>
      <c r="Z281" s="38"/>
      <c r="AA281" s="38"/>
      <c r="AB281" s="38"/>
      <c r="AC281" s="38"/>
      <c r="AD281" s="38"/>
      <c r="AE281" s="38"/>
      <c r="AR281" s="229" t="s">
        <v>279</v>
      </c>
      <c r="AT281" s="229" t="s">
        <v>154</v>
      </c>
      <c r="AU281" s="229" t="s">
        <v>86</v>
      </c>
      <c r="AY281" s="17" t="s">
        <v>152</v>
      </c>
      <c r="BE281" s="230">
        <f>IF(N281="základní",J281,0)</f>
        <v>0</v>
      </c>
      <c r="BF281" s="230">
        <f>IF(N281="snížená",J281,0)</f>
        <v>0</v>
      </c>
      <c r="BG281" s="230">
        <f>IF(N281="zákl. přenesená",J281,0)</f>
        <v>0</v>
      </c>
      <c r="BH281" s="230">
        <f>IF(N281="sníž. přenesená",J281,0)</f>
        <v>0</v>
      </c>
      <c r="BI281" s="230">
        <f>IF(N281="nulová",J281,0)</f>
        <v>0</v>
      </c>
      <c r="BJ281" s="17" t="s">
        <v>84</v>
      </c>
      <c r="BK281" s="230">
        <f>ROUND(I281*H281,2)</f>
        <v>0</v>
      </c>
      <c r="BL281" s="17" t="s">
        <v>279</v>
      </c>
      <c r="BM281" s="229" t="s">
        <v>1277</v>
      </c>
    </row>
    <row r="282" spans="1:47" s="2" customFormat="1" ht="12">
      <c r="A282" s="38"/>
      <c r="B282" s="39"/>
      <c r="C282" s="40"/>
      <c r="D282" s="231" t="s">
        <v>161</v>
      </c>
      <c r="E282" s="40"/>
      <c r="F282" s="232" t="s">
        <v>1278</v>
      </c>
      <c r="G282" s="40"/>
      <c r="H282" s="40"/>
      <c r="I282" s="233"/>
      <c r="J282" s="40"/>
      <c r="K282" s="40"/>
      <c r="L282" s="44"/>
      <c r="M282" s="234"/>
      <c r="N282" s="235"/>
      <c r="O282" s="91"/>
      <c r="P282" s="91"/>
      <c r="Q282" s="91"/>
      <c r="R282" s="91"/>
      <c r="S282" s="91"/>
      <c r="T282" s="92"/>
      <c r="U282" s="38"/>
      <c r="V282" s="38"/>
      <c r="W282" s="38"/>
      <c r="X282" s="38"/>
      <c r="Y282" s="38"/>
      <c r="Z282" s="38"/>
      <c r="AA282" s="38"/>
      <c r="AB282" s="38"/>
      <c r="AC282" s="38"/>
      <c r="AD282" s="38"/>
      <c r="AE282" s="38"/>
      <c r="AT282" s="17" t="s">
        <v>161</v>
      </c>
      <c r="AU282" s="17" t="s">
        <v>86</v>
      </c>
    </row>
    <row r="283" spans="1:65" s="2" customFormat="1" ht="37.8" customHeight="1">
      <c r="A283" s="38"/>
      <c r="B283" s="39"/>
      <c r="C283" s="218" t="s">
        <v>541</v>
      </c>
      <c r="D283" s="218" t="s">
        <v>154</v>
      </c>
      <c r="E283" s="219" t="s">
        <v>1279</v>
      </c>
      <c r="F283" s="220" t="s">
        <v>1280</v>
      </c>
      <c r="G283" s="221" t="s">
        <v>423</v>
      </c>
      <c r="H283" s="222">
        <v>9</v>
      </c>
      <c r="I283" s="223"/>
      <c r="J283" s="224">
        <f>ROUND(I283*H283,2)</f>
        <v>0</v>
      </c>
      <c r="K283" s="220" t="s">
        <v>158</v>
      </c>
      <c r="L283" s="44"/>
      <c r="M283" s="225" t="s">
        <v>1</v>
      </c>
      <c r="N283" s="226" t="s">
        <v>41</v>
      </c>
      <c r="O283" s="91"/>
      <c r="P283" s="227">
        <f>O283*H283</f>
        <v>0</v>
      </c>
      <c r="Q283" s="227">
        <v>0.00024</v>
      </c>
      <c r="R283" s="227">
        <f>Q283*H283</f>
        <v>0.00216</v>
      </c>
      <c r="S283" s="227">
        <v>0</v>
      </c>
      <c r="T283" s="228">
        <f>S283*H283</f>
        <v>0</v>
      </c>
      <c r="U283" s="38"/>
      <c r="V283" s="38"/>
      <c r="W283" s="38"/>
      <c r="X283" s="38"/>
      <c r="Y283" s="38"/>
      <c r="Z283" s="38"/>
      <c r="AA283" s="38"/>
      <c r="AB283" s="38"/>
      <c r="AC283" s="38"/>
      <c r="AD283" s="38"/>
      <c r="AE283" s="38"/>
      <c r="AR283" s="229" t="s">
        <v>279</v>
      </c>
      <c r="AT283" s="229" t="s">
        <v>154</v>
      </c>
      <c r="AU283" s="229" t="s">
        <v>86</v>
      </c>
      <c r="AY283" s="17" t="s">
        <v>152</v>
      </c>
      <c r="BE283" s="230">
        <f>IF(N283="základní",J283,0)</f>
        <v>0</v>
      </c>
      <c r="BF283" s="230">
        <f>IF(N283="snížená",J283,0)</f>
        <v>0</v>
      </c>
      <c r="BG283" s="230">
        <f>IF(N283="zákl. přenesená",J283,0)</f>
        <v>0</v>
      </c>
      <c r="BH283" s="230">
        <f>IF(N283="sníž. přenesená",J283,0)</f>
        <v>0</v>
      </c>
      <c r="BI283" s="230">
        <f>IF(N283="nulová",J283,0)</f>
        <v>0</v>
      </c>
      <c r="BJ283" s="17" t="s">
        <v>84</v>
      </c>
      <c r="BK283" s="230">
        <f>ROUND(I283*H283,2)</f>
        <v>0</v>
      </c>
      <c r="BL283" s="17" t="s">
        <v>279</v>
      </c>
      <c r="BM283" s="229" t="s">
        <v>1281</v>
      </c>
    </row>
    <row r="284" spans="1:47" s="2" customFormat="1" ht="12">
      <c r="A284" s="38"/>
      <c r="B284" s="39"/>
      <c r="C284" s="40"/>
      <c r="D284" s="231" t="s">
        <v>161</v>
      </c>
      <c r="E284" s="40"/>
      <c r="F284" s="232" t="s">
        <v>1282</v>
      </c>
      <c r="G284" s="40"/>
      <c r="H284" s="40"/>
      <c r="I284" s="233"/>
      <c r="J284" s="40"/>
      <c r="K284" s="40"/>
      <c r="L284" s="44"/>
      <c r="M284" s="234"/>
      <c r="N284" s="235"/>
      <c r="O284" s="91"/>
      <c r="P284" s="91"/>
      <c r="Q284" s="91"/>
      <c r="R284" s="91"/>
      <c r="S284" s="91"/>
      <c r="T284" s="92"/>
      <c r="U284" s="38"/>
      <c r="V284" s="38"/>
      <c r="W284" s="38"/>
      <c r="X284" s="38"/>
      <c r="Y284" s="38"/>
      <c r="Z284" s="38"/>
      <c r="AA284" s="38"/>
      <c r="AB284" s="38"/>
      <c r="AC284" s="38"/>
      <c r="AD284" s="38"/>
      <c r="AE284" s="38"/>
      <c r="AT284" s="17" t="s">
        <v>161</v>
      </c>
      <c r="AU284" s="17" t="s">
        <v>86</v>
      </c>
    </row>
    <row r="285" spans="1:65" s="2" customFormat="1" ht="16.5" customHeight="1">
      <c r="A285" s="38"/>
      <c r="B285" s="39"/>
      <c r="C285" s="218" t="s">
        <v>546</v>
      </c>
      <c r="D285" s="218" t="s">
        <v>154</v>
      </c>
      <c r="E285" s="219" t="s">
        <v>1283</v>
      </c>
      <c r="F285" s="220" t="s">
        <v>1284</v>
      </c>
      <c r="G285" s="221" t="s">
        <v>288</v>
      </c>
      <c r="H285" s="222">
        <v>23</v>
      </c>
      <c r="I285" s="223"/>
      <c r="J285" s="224">
        <f>ROUND(I285*H285,2)</f>
        <v>0</v>
      </c>
      <c r="K285" s="220" t="s">
        <v>158</v>
      </c>
      <c r="L285" s="44"/>
      <c r="M285" s="225" t="s">
        <v>1</v>
      </c>
      <c r="N285" s="226" t="s">
        <v>41</v>
      </c>
      <c r="O285" s="91"/>
      <c r="P285" s="227">
        <f>O285*H285</f>
        <v>0</v>
      </c>
      <c r="Q285" s="227">
        <v>0</v>
      </c>
      <c r="R285" s="227">
        <f>Q285*H285</f>
        <v>0</v>
      </c>
      <c r="S285" s="227">
        <v>0</v>
      </c>
      <c r="T285" s="228">
        <f>S285*H285</f>
        <v>0</v>
      </c>
      <c r="U285" s="38"/>
      <c r="V285" s="38"/>
      <c r="W285" s="38"/>
      <c r="X285" s="38"/>
      <c r="Y285" s="38"/>
      <c r="Z285" s="38"/>
      <c r="AA285" s="38"/>
      <c r="AB285" s="38"/>
      <c r="AC285" s="38"/>
      <c r="AD285" s="38"/>
      <c r="AE285" s="38"/>
      <c r="AR285" s="229" t="s">
        <v>279</v>
      </c>
      <c r="AT285" s="229" t="s">
        <v>154</v>
      </c>
      <c r="AU285" s="229" t="s">
        <v>86</v>
      </c>
      <c r="AY285" s="17" t="s">
        <v>152</v>
      </c>
      <c r="BE285" s="230">
        <f>IF(N285="základní",J285,0)</f>
        <v>0</v>
      </c>
      <c r="BF285" s="230">
        <f>IF(N285="snížená",J285,0)</f>
        <v>0</v>
      </c>
      <c r="BG285" s="230">
        <f>IF(N285="zákl. přenesená",J285,0)</f>
        <v>0</v>
      </c>
      <c r="BH285" s="230">
        <f>IF(N285="sníž. přenesená",J285,0)</f>
        <v>0</v>
      </c>
      <c r="BI285" s="230">
        <f>IF(N285="nulová",J285,0)</f>
        <v>0</v>
      </c>
      <c r="BJ285" s="17" t="s">
        <v>84</v>
      </c>
      <c r="BK285" s="230">
        <f>ROUND(I285*H285,2)</f>
        <v>0</v>
      </c>
      <c r="BL285" s="17" t="s">
        <v>279</v>
      </c>
      <c r="BM285" s="229" t="s">
        <v>1285</v>
      </c>
    </row>
    <row r="286" spans="1:47" s="2" customFormat="1" ht="12">
      <c r="A286" s="38"/>
      <c r="B286" s="39"/>
      <c r="C286" s="40"/>
      <c r="D286" s="231" t="s">
        <v>161</v>
      </c>
      <c r="E286" s="40"/>
      <c r="F286" s="232" t="s">
        <v>1286</v>
      </c>
      <c r="G286" s="40"/>
      <c r="H286" s="40"/>
      <c r="I286" s="233"/>
      <c r="J286" s="40"/>
      <c r="K286" s="40"/>
      <c r="L286" s="44"/>
      <c r="M286" s="234"/>
      <c r="N286" s="235"/>
      <c r="O286" s="91"/>
      <c r="P286" s="91"/>
      <c r="Q286" s="91"/>
      <c r="R286" s="91"/>
      <c r="S286" s="91"/>
      <c r="T286" s="92"/>
      <c r="U286" s="38"/>
      <c r="V286" s="38"/>
      <c r="W286" s="38"/>
      <c r="X286" s="38"/>
      <c r="Y286" s="38"/>
      <c r="Z286" s="38"/>
      <c r="AA286" s="38"/>
      <c r="AB286" s="38"/>
      <c r="AC286" s="38"/>
      <c r="AD286" s="38"/>
      <c r="AE286" s="38"/>
      <c r="AT286" s="17" t="s">
        <v>161</v>
      </c>
      <c r="AU286" s="17" t="s">
        <v>86</v>
      </c>
    </row>
    <row r="287" spans="1:65" s="2" customFormat="1" ht="24.15" customHeight="1">
      <c r="A287" s="38"/>
      <c r="B287" s="39"/>
      <c r="C287" s="218" t="s">
        <v>549</v>
      </c>
      <c r="D287" s="218" t="s">
        <v>154</v>
      </c>
      <c r="E287" s="219" t="s">
        <v>1287</v>
      </c>
      <c r="F287" s="220" t="s">
        <v>1288</v>
      </c>
      <c r="G287" s="221" t="s">
        <v>288</v>
      </c>
      <c r="H287" s="222">
        <v>1</v>
      </c>
      <c r="I287" s="223"/>
      <c r="J287" s="224">
        <f>ROUND(I287*H287,2)</f>
        <v>0</v>
      </c>
      <c r="K287" s="220" t="s">
        <v>158</v>
      </c>
      <c r="L287" s="44"/>
      <c r="M287" s="225" t="s">
        <v>1</v>
      </c>
      <c r="N287" s="226" t="s">
        <v>41</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279</v>
      </c>
      <c r="AT287" s="229" t="s">
        <v>154</v>
      </c>
      <c r="AU287" s="229" t="s">
        <v>86</v>
      </c>
      <c r="AY287" s="17" t="s">
        <v>152</v>
      </c>
      <c r="BE287" s="230">
        <f>IF(N287="základní",J287,0)</f>
        <v>0</v>
      </c>
      <c r="BF287" s="230">
        <f>IF(N287="snížená",J287,0)</f>
        <v>0</v>
      </c>
      <c r="BG287" s="230">
        <f>IF(N287="zákl. přenesená",J287,0)</f>
        <v>0</v>
      </c>
      <c r="BH287" s="230">
        <f>IF(N287="sníž. přenesená",J287,0)</f>
        <v>0</v>
      </c>
      <c r="BI287" s="230">
        <f>IF(N287="nulová",J287,0)</f>
        <v>0</v>
      </c>
      <c r="BJ287" s="17" t="s">
        <v>84</v>
      </c>
      <c r="BK287" s="230">
        <f>ROUND(I287*H287,2)</f>
        <v>0</v>
      </c>
      <c r="BL287" s="17" t="s">
        <v>279</v>
      </c>
      <c r="BM287" s="229" t="s">
        <v>1289</v>
      </c>
    </row>
    <row r="288" spans="1:47" s="2" customFormat="1" ht="12">
      <c r="A288" s="38"/>
      <c r="B288" s="39"/>
      <c r="C288" s="40"/>
      <c r="D288" s="231" t="s">
        <v>161</v>
      </c>
      <c r="E288" s="40"/>
      <c r="F288" s="232" t="s">
        <v>1290</v>
      </c>
      <c r="G288" s="40"/>
      <c r="H288" s="40"/>
      <c r="I288" s="233"/>
      <c r="J288" s="40"/>
      <c r="K288" s="40"/>
      <c r="L288" s="44"/>
      <c r="M288" s="234"/>
      <c r="N288" s="235"/>
      <c r="O288" s="91"/>
      <c r="P288" s="91"/>
      <c r="Q288" s="91"/>
      <c r="R288" s="91"/>
      <c r="S288" s="91"/>
      <c r="T288" s="92"/>
      <c r="U288" s="38"/>
      <c r="V288" s="38"/>
      <c r="W288" s="38"/>
      <c r="X288" s="38"/>
      <c r="Y288" s="38"/>
      <c r="Z288" s="38"/>
      <c r="AA288" s="38"/>
      <c r="AB288" s="38"/>
      <c r="AC288" s="38"/>
      <c r="AD288" s="38"/>
      <c r="AE288" s="38"/>
      <c r="AT288" s="17" t="s">
        <v>161</v>
      </c>
      <c r="AU288" s="17" t="s">
        <v>86</v>
      </c>
    </row>
    <row r="289" spans="1:65" s="2" customFormat="1" ht="21.75" customHeight="1">
      <c r="A289" s="38"/>
      <c r="B289" s="39"/>
      <c r="C289" s="218" t="s">
        <v>554</v>
      </c>
      <c r="D289" s="218" t="s">
        <v>154</v>
      </c>
      <c r="E289" s="219" t="s">
        <v>1291</v>
      </c>
      <c r="F289" s="220" t="s">
        <v>1292</v>
      </c>
      <c r="G289" s="221" t="s">
        <v>288</v>
      </c>
      <c r="H289" s="222">
        <v>23</v>
      </c>
      <c r="I289" s="223"/>
      <c r="J289" s="224">
        <f>ROUND(I289*H289,2)</f>
        <v>0</v>
      </c>
      <c r="K289" s="220" t="s">
        <v>158</v>
      </c>
      <c r="L289" s="44"/>
      <c r="M289" s="225" t="s">
        <v>1</v>
      </c>
      <c r="N289" s="226" t="s">
        <v>41</v>
      </c>
      <c r="O289" s="91"/>
      <c r="P289" s="227">
        <f>O289*H289</f>
        <v>0</v>
      </c>
      <c r="Q289" s="227">
        <v>0.00017</v>
      </c>
      <c r="R289" s="227">
        <f>Q289*H289</f>
        <v>0.00391</v>
      </c>
      <c r="S289" s="227">
        <v>0</v>
      </c>
      <c r="T289" s="228">
        <f>S289*H289</f>
        <v>0</v>
      </c>
      <c r="U289" s="38"/>
      <c r="V289" s="38"/>
      <c r="W289" s="38"/>
      <c r="X289" s="38"/>
      <c r="Y289" s="38"/>
      <c r="Z289" s="38"/>
      <c r="AA289" s="38"/>
      <c r="AB289" s="38"/>
      <c r="AC289" s="38"/>
      <c r="AD289" s="38"/>
      <c r="AE289" s="38"/>
      <c r="AR289" s="229" t="s">
        <v>279</v>
      </c>
      <c r="AT289" s="229" t="s">
        <v>154</v>
      </c>
      <c r="AU289" s="229" t="s">
        <v>86</v>
      </c>
      <c r="AY289" s="17" t="s">
        <v>152</v>
      </c>
      <c r="BE289" s="230">
        <f>IF(N289="základní",J289,0)</f>
        <v>0</v>
      </c>
      <c r="BF289" s="230">
        <f>IF(N289="snížená",J289,0)</f>
        <v>0</v>
      </c>
      <c r="BG289" s="230">
        <f>IF(N289="zákl. přenesená",J289,0)</f>
        <v>0</v>
      </c>
      <c r="BH289" s="230">
        <f>IF(N289="sníž. přenesená",J289,0)</f>
        <v>0</v>
      </c>
      <c r="BI289" s="230">
        <f>IF(N289="nulová",J289,0)</f>
        <v>0</v>
      </c>
      <c r="BJ289" s="17" t="s">
        <v>84</v>
      </c>
      <c r="BK289" s="230">
        <f>ROUND(I289*H289,2)</f>
        <v>0</v>
      </c>
      <c r="BL289" s="17" t="s">
        <v>279</v>
      </c>
      <c r="BM289" s="229" t="s">
        <v>1293</v>
      </c>
    </row>
    <row r="290" spans="1:47" s="2" customFormat="1" ht="12">
      <c r="A290" s="38"/>
      <c r="B290" s="39"/>
      <c r="C290" s="40"/>
      <c r="D290" s="231" t="s">
        <v>161</v>
      </c>
      <c r="E290" s="40"/>
      <c r="F290" s="232" t="s">
        <v>1294</v>
      </c>
      <c r="G290" s="40"/>
      <c r="H290" s="40"/>
      <c r="I290" s="233"/>
      <c r="J290" s="40"/>
      <c r="K290" s="40"/>
      <c r="L290" s="44"/>
      <c r="M290" s="234"/>
      <c r="N290" s="235"/>
      <c r="O290" s="91"/>
      <c r="P290" s="91"/>
      <c r="Q290" s="91"/>
      <c r="R290" s="91"/>
      <c r="S290" s="91"/>
      <c r="T290" s="92"/>
      <c r="U290" s="38"/>
      <c r="V290" s="38"/>
      <c r="W290" s="38"/>
      <c r="X290" s="38"/>
      <c r="Y290" s="38"/>
      <c r="Z290" s="38"/>
      <c r="AA290" s="38"/>
      <c r="AB290" s="38"/>
      <c r="AC290" s="38"/>
      <c r="AD290" s="38"/>
      <c r="AE290" s="38"/>
      <c r="AT290" s="17" t="s">
        <v>161</v>
      </c>
      <c r="AU290" s="17" t="s">
        <v>86</v>
      </c>
    </row>
    <row r="291" spans="1:65" s="2" customFormat="1" ht="21.75" customHeight="1">
      <c r="A291" s="38"/>
      <c r="B291" s="39"/>
      <c r="C291" s="218" t="s">
        <v>559</v>
      </c>
      <c r="D291" s="218" t="s">
        <v>154</v>
      </c>
      <c r="E291" s="219" t="s">
        <v>1295</v>
      </c>
      <c r="F291" s="220" t="s">
        <v>1296</v>
      </c>
      <c r="G291" s="221" t="s">
        <v>288</v>
      </c>
      <c r="H291" s="222">
        <v>5</v>
      </c>
      <c r="I291" s="223"/>
      <c r="J291" s="224">
        <f>ROUND(I291*H291,2)</f>
        <v>0</v>
      </c>
      <c r="K291" s="220" t="s">
        <v>158</v>
      </c>
      <c r="L291" s="44"/>
      <c r="M291" s="225" t="s">
        <v>1</v>
      </c>
      <c r="N291" s="226" t="s">
        <v>41</v>
      </c>
      <c r="O291" s="91"/>
      <c r="P291" s="227">
        <f>O291*H291</f>
        <v>0</v>
      </c>
      <c r="Q291" s="227">
        <v>0.00057</v>
      </c>
      <c r="R291" s="227">
        <f>Q291*H291</f>
        <v>0.00285</v>
      </c>
      <c r="S291" s="227">
        <v>0</v>
      </c>
      <c r="T291" s="228">
        <f>S291*H291</f>
        <v>0</v>
      </c>
      <c r="U291" s="38"/>
      <c r="V291" s="38"/>
      <c r="W291" s="38"/>
      <c r="X291" s="38"/>
      <c r="Y291" s="38"/>
      <c r="Z291" s="38"/>
      <c r="AA291" s="38"/>
      <c r="AB291" s="38"/>
      <c r="AC291" s="38"/>
      <c r="AD291" s="38"/>
      <c r="AE291" s="38"/>
      <c r="AR291" s="229" t="s">
        <v>279</v>
      </c>
      <c r="AT291" s="229" t="s">
        <v>154</v>
      </c>
      <c r="AU291" s="229" t="s">
        <v>86</v>
      </c>
      <c r="AY291" s="17" t="s">
        <v>152</v>
      </c>
      <c r="BE291" s="230">
        <f>IF(N291="základní",J291,0)</f>
        <v>0</v>
      </c>
      <c r="BF291" s="230">
        <f>IF(N291="snížená",J291,0)</f>
        <v>0</v>
      </c>
      <c r="BG291" s="230">
        <f>IF(N291="zákl. přenesená",J291,0)</f>
        <v>0</v>
      </c>
      <c r="BH291" s="230">
        <f>IF(N291="sníž. přenesená",J291,0)</f>
        <v>0</v>
      </c>
      <c r="BI291" s="230">
        <f>IF(N291="nulová",J291,0)</f>
        <v>0</v>
      </c>
      <c r="BJ291" s="17" t="s">
        <v>84</v>
      </c>
      <c r="BK291" s="230">
        <f>ROUND(I291*H291,2)</f>
        <v>0</v>
      </c>
      <c r="BL291" s="17" t="s">
        <v>279</v>
      </c>
      <c r="BM291" s="229" t="s">
        <v>1297</v>
      </c>
    </row>
    <row r="292" spans="1:47" s="2" customFormat="1" ht="12">
      <c r="A292" s="38"/>
      <c r="B292" s="39"/>
      <c r="C292" s="40"/>
      <c r="D292" s="231" t="s">
        <v>161</v>
      </c>
      <c r="E292" s="40"/>
      <c r="F292" s="232" t="s">
        <v>1298</v>
      </c>
      <c r="G292" s="40"/>
      <c r="H292" s="40"/>
      <c r="I292" s="233"/>
      <c r="J292" s="40"/>
      <c r="K292" s="40"/>
      <c r="L292" s="44"/>
      <c r="M292" s="234"/>
      <c r="N292" s="235"/>
      <c r="O292" s="91"/>
      <c r="P292" s="91"/>
      <c r="Q292" s="91"/>
      <c r="R292" s="91"/>
      <c r="S292" s="91"/>
      <c r="T292" s="92"/>
      <c r="U292" s="38"/>
      <c r="V292" s="38"/>
      <c r="W292" s="38"/>
      <c r="X292" s="38"/>
      <c r="Y292" s="38"/>
      <c r="Z292" s="38"/>
      <c r="AA292" s="38"/>
      <c r="AB292" s="38"/>
      <c r="AC292" s="38"/>
      <c r="AD292" s="38"/>
      <c r="AE292" s="38"/>
      <c r="AT292" s="17" t="s">
        <v>161</v>
      </c>
      <c r="AU292" s="17" t="s">
        <v>86</v>
      </c>
    </row>
    <row r="293" spans="1:65" s="2" customFormat="1" ht="16.5" customHeight="1">
      <c r="A293" s="38"/>
      <c r="B293" s="39"/>
      <c r="C293" s="218" t="s">
        <v>564</v>
      </c>
      <c r="D293" s="218" t="s">
        <v>154</v>
      </c>
      <c r="E293" s="219" t="s">
        <v>1299</v>
      </c>
      <c r="F293" s="220" t="s">
        <v>1300</v>
      </c>
      <c r="G293" s="221" t="s">
        <v>288</v>
      </c>
      <c r="H293" s="222">
        <v>2</v>
      </c>
      <c r="I293" s="223"/>
      <c r="J293" s="224">
        <f>ROUND(I293*H293,2)</f>
        <v>0</v>
      </c>
      <c r="K293" s="220" t="s">
        <v>158</v>
      </c>
      <c r="L293" s="44"/>
      <c r="M293" s="225" t="s">
        <v>1</v>
      </c>
      <c r="N293" s="226" t="s">
        <v>41</v>
      </c>
      <c r="O293" s="91"/>
      <c r="P293" s="227">
        <f>O293*H293</f>
        <v>0</v>
      </c>
      <c r="Q293" s="227">
        <v>0.00072</v>
      </c>
      <c r="R293" s="227">
        <f>Q293*H293</f>
        <v>0.00144</v>
      </c>
      <c r="S293" s="227">
        <v>0</v>
      </c>
      <c r="T293" s="228">
        <f>S293*H293</f>
        <v>0</v>
      </c>
      <c r="U293" s="38"/>
      <c r="V293" s="38"/>
      <c r="W293" s="38"/>
      <c r="X293" s="38"/>
      <c r="Y293" s="38"/>
      <c r="Z293" s="38"/>
      <c r="AA293" s="38"/>
      <c r="AB293" s="38"/>
      <c r="AC293" s="38"/>
      <c r="AD293" s="38"/>
      <c r="AE293" s="38"/>
      <c r="AR293" s="229" t="s">
        <v>279</v>
      </c>
      <c r="AT293" s="229" t="s">
        <v>154</v>
      </c>
      <c r="AU293" s="229" t="s">
        <v>86</v>
      </c>
      <c r="AY293" s="17" t="s">
        <v>152</v>
      </c>
      <c r="BE293" s="230">
        <f>IF(N293="základní",J293,0)</f>
        <v>0</v>
      </c>
      <c r="BF293" s="230">
        <f>IF(N293="snížená",J293,0)</f>
        <v>0</v>
      </c>
      <c r="BG293" s="230">
        <f>IF(N293="zákl. přenesená",J293,0)</f>
        <v>0</v>
      </c>
      <c r="BH293" s="230">
        <f>IF(N293="sníž. přenesená",J293,0)</f>
        <v>0</v>
      </c>
      <c r="BI293" s="230">
        <f>IF(N293="nulová",J293,0)</f>
        <v>0</v>
      </c>
      <c r="BJ293" s="17" t="s">
        <v>84</v>
      </c>
      <c r="BK293" s="230">
        <f>ROUND(I293*H293,2)</f>
        <v>0</v>
      </c>
      <c r="BL293" s="17" t="s">
        <v>279</v>
      </c>
      <c r="BM293" s="229" t="s">
        <v>1301</v>
      </c>
    </row>
    <row r="294" spans="1:47" s="2" customFormat="1" ht="12">
      <c r="A294" s="38"/>
      <c r="B294" s="39"/>
      <c r="C294" s="40"/>
      <c r="D294" s="231" t="s">
        <v>161</v>
      </c>
      <c r="E294" s="40"/>
      <c r="F294" s="232" t="s">
        <v>1302</v>
      </c>
      <c r="G294" s="40"/>
      <c r="H294" s="40"/>
      <c r="I294" s="233"/>
      <c r="J294" s="40"/>
      <c r="K294" s="40"/>
      <c r="L294" s="44"/>
      <c r="M294" s="234"/>
      <c r="N294" s="235"/>
      <c r="O294" s="91"/>
      <c r="P294" s="91"/>
      <c r="Q294" s="91"/>
      <c r="R294" s="91"/>
      <c r="S294" s="91"/>
      <c r="T294" s="92"/>
      <c r="U294" s="38"/>
      <c r="V294" s="38"/>
      <c r="W294" s="38"/>
      <c r="X294" s="38"/>
      <c r="Y294" s="38"/>
      <c r="Z294" s="38"/>
      <c r="AA294" s="38"/>
      <c r="AB294" s="38"/>
      <c r="AC294" s="38"/>
      <c r="AD294" s="38"/>
      <c r="AE294" s="38"/>
      <c r="AT294" s="17" t="s">
        <v>161</v>
      </c>
      <c r="AU294" s="17" t="s">
        <v>86</v>
      </c>
    </row>
    <row r="295" spans="1:65" s="2" customFormat="1" ht="16.5" customHeight="1">
      <c r="A295" s="38"/>
      <c r="B295" s="39"/>
      <c r="C295" s="218" t="s">
        <v>569</v>
      </c>
      <c r="D295" s="218" t="s">
        <v>154</v>
      </c>
      <c r="E295" s="219" t="s">
        <v>1303</v>
      </c>
      <c r="F295" s="220" t="s">
        <v>1304</v>
      </c>
      <c r="G295" s="221" t="s">
        <v>288</v>
      </c>
      <c r="H295" s="222">
        <v>4</v>
      </c>
      <c r="I295" s="223"/>
      <c r="J295" s="224">
        <f>ROUND(I295*H295,2)</f>
        <v>0</v>
      </c>
      <c r="K295" s="220" t="s">
        <v>158</v>
      </c>
      <c r="L295" s="44"/>
      <c r="M295" s="225" t="s">
        <v>1</v>
      </c>
      <c r="N295" s="226" t="s">
        <v>41</v>
      </c>
      <c r="O295" s="91"/>
      <c r="P295" s="227">
        <f>O295*H295</f>
        <v>0</v>
      </c>
      <c r="Q295" s="227">
        <v>0.00076</v>
      </c>
      <c r="R295" s="227">
        <f>Q295*H295</f>
        <v>0.00304</v>
      </c>
      <c r="S295" s="227">
        <v>0</v>
      </c>
      <c r="T295" s="228">
        <f>S295*H295</f>
        <v>0</v>
      </c>
      <c r="U295" s="38"/>
      <c r="V295" s="38"/>
      <c r="W295" s="38"/>
      <c r="X295" s="38"/>
      <c r="Y295" s="38"/>
      <c r="Z295" s="38"/>
      <c r="AA295" s="38"/>
      <c r="AB295" s="38"/>
      <c r="AC295" s="38"/>
      <c r="AD295" s="38"/>
      <c r="AE295" s="38"/>
      <c r="AR295" s="229" t="s">
        <v>279</v>
      </c>
      <c r="AT295" s="229" t="s">
        <v>154</v>
      </c>
      <c r="AU295" s="229" t="s">
        <v>86</v>
      </c>
      <c r="AY295" s="17" t="s">
        <v>152</v>
      </c>
      <c r="BE295" s="230">
        <f>IF(N295="základní",J295,0)</f>
        <v>0</v>
      </c>
      <c r="BF295" s="230">
        <f>IF(N295="snížená",J295,0)</f>
        <v>0</v>
      </c>
      <c r="BG295" s="230">
        <f>IF(N295="zákl. přenesená",J295,0)</f>
        <v>0</v>
      </c>
      <c r="BH295" s="230">
        <f>IF(N295="sníž. přenesená",J295,0)</f>
        <v>0</v>
      </c>
      <c r="BI295" s="230">
        <f>IF(N295="nulová",J295,0)</f>
        <v>0</v>
      </c>
      <c r="BJ295" s="17" t="s">
        <v>84</v>
      </c>
      <c r="BK295" s="230">
        <f>ROUND(I295*H295,2)</f>
        <v>0</v>
      </c>
      <c r="BL295" s="17" t="s">
        <v>279</v>
      </c>
      <c r="BM295" s="229" t="s">
        <v>1305</v>
      </c>
    </row>
    <row r="296" spans="1:47" s="2" customFormat="1" ht="12">
      <c r="A296" s="38"/>
      <c r="B296" s="39"/>
      <c r="C296" s="40"/>
      <c r="D296" s="231" t="s">
        <v>161</v>
      </c>
      <c r="E296" s="40"/>
      <c r="F296" s="232" t="s">
        <v>1306</v>
      </c>
      <c r="G296" s="40"/>
      <c r="H296" s="40"/>
      <c r="I296" s="233"/>
      <c r="J296" s="40"/>
      <c r="K296" s="40"/>
      <c r="L296" s="44"/>
      <c r="M296" s="234"/>
      <c r="N296" s="235"/>
      <c r="O296" s="91"/>
      <c r="P296" s="91"/>
      <c r="Q296" s="91"/>
      <c r="R296" s="91"/>
      <c r="S296" s="91"/>
      <c r="T296" s="92"/>
      <c r="U296" s="38"/>
      <c r="V296" s="38"/>
      <c r="W296" s="38"/>
      <c r="X296" s="38"/>
      <c r="Y296" s="38"/>
      <c r="Z296" s="38"/>
      <c r="AA296" s="38"/>
      <c r="AB296" s="38"/>
      <c r="AC296" s="38"/>
      <c r="AD296" s="38"/>
      <c r="AE296" s="38"/>
      <c r="AT296" s="17" t="s">
        <v>161</v>
      </c>
      <c r="AU296" s="17" t="s">
        <v>86</v>
      </c>
    </row>
    <row r="297" spans="1:65" s="2" customFormat="1" ht="16.5" customHeight="1">
      <c r="A297" s="38"/>
      <c r="B297" s="39"/>
      <c r="C297" s="218" t="s">
        <v>574</v>
      </c>
      <c r="D297" s="218" t="s">
        <v>154</v>
      </c>
      <c r="E297" s="219" t="s">
        <v>1307</v>
      </c>
      <c r="F297" s="220" t="s">
        <v>1308</v>
      </c>
      <c r="G297" s="221" t="s">
        <v>288</v>
      </c>
      <c r="H297" s="222">
        <v>1</v>
      </c>
      <c r="I297" s="223"/>
      <c r="J297" s="224">
        <f>ROUND(I297*H297,2)</f>
        <v>0</v>
      </c>
      <c r="K297" s="220" t="s">
        <v>158</v>
      </c>
      <c r="L297" s="44"/>
      <c r="M297" s="225" t="s">
        <v>1</v>
      </c>
      <c r="N297" s="226" t="s">
        <v>41</v>
      </c>
      <c r="O297" s="91"/>
      <c r="P297" s="227">
        <f>O297*H297</f>
        <v>0</v>
      </c>
      <c r="Q297" s="227">
        <v>0.00095</v>
      </c>
      <c r="R297" s="227">
        <f>Q297*H297</f>
        <v>0.00095</v>
      </c>
      <c r="S297" s="227">
        <v>0</v>
      </c>
      <c r="T297" s="228">
        <f>S297*H297</f>
        <v>0</v>
      </c>
      <c r="U297" s="38"/>
      <c r="V297" s="38"/>
      <c r="W297" s="38"/>
      <c r="X297" s="38"/>
      <c r="Y297" s="38"/>
      <c r="Z297" s="38"/>
      <c r="AA297" s="38"/>
      <c r="AB297" s="38"/>
      <c r="AC297" s="38"/>
      <c r="AD297" s="38"/>
      <c r="AE297" s="38"/>
      <c r="AR297" s="229" t="s">
        <v>279</v>
      </c>
      <c r="AT297" s="229" t="s">
        <v>154</v>
      </c>
      <c r="AU297" s="229" t="s">
        <v>86</v>
      </c>
      <c r="AY297" s="17" t="s">
        <v>152</v>
      </c>
      <c r="BE297" s="230">
        <f>IF(N297="základní",J297,0)</f>
        <v>0</v>
      </c>
      <c r="BF297" s="230">
        <f>IF(N297="snížená",J297,0)</f>
        <v>0</v>
      </c>
      <c r="BG297" s="230">
        <f>IF(N297="zákl. přenesená",J297,0)</f>
        <v>0</v>
      </c>
      <c r="BH297" s="230">
        <f>IF(N297="sníž. přenesená",J297,0)</f>
        <v>0</v>
      </c>
      <c r="BI297" s="230">
        <f>IF(N297="nulová",J297,0)</f>
        <v>0</v>
      </c>
      <c r="BJ297" s="17" t="s">
        <v>84</v>
      </c>
      <c r="BK297" s="230">
        <f>ROUND(I297*H297,2)</f>
        <v>0</v>
      </c>
      <c r="BL297" s="17" t="s">
        <v>279</v>
      </c>
      <c r="BM297" s="229" t="s">
        <v>1309</v>
      </c>
    </row>
    <row r="298" spans="1:47" s="2" customFormat="1" ht="12">
      <c r="A298" s="38"/>
      <c r="B298" s="39"/>
      <c r="C298" s="40"/>
      <c r="D298" s="231" t="s">
        <v>161</v>
      </c>
      <c r="E298" s="40"/>
      <c r="F298" s="232" t="s">
        <v>1310</v>
      </c>
      <c r="G298" s="40"/>
      <c r="H298" s="40"/>
      <c r="I298" s="233"/>
      <c r="J298" s="40"/>
      <c r="K298" s="40"/>
      <c r="L298" s="44"/>
      <c r="M298" s="234"/>
      <c r="N298" s="235"/>
      <c r="O298" s="91"/>
      <c r="P298" s="91"/>
      <c r="Q298" s="91"/>
      <c r="R298" s="91"/>
      <c r="S298" s="91"/>
      <c r="T298" s="92"/>
      <c r="U298" s="38"/>
      <c r="V298" s="38"/>
      <c r="W298" s="38"/>
      <c r="X298" s="38"/>
      <c r="Y298" s="38"/>
      <c r="Z298" s="38"/>
      <c r="AA298" s="38"/>
      <c r="AB298" s="38"/>
      <c r="AC298" s="38"/>
      <c r="AD298" s="38"/>
      <c r="AE298" s="38"/>
      <c r="AT298" s="17" t="s">
        <v>161</v>
      </c>
      <c r="AU298" s="17" t="s">
        <v>86</v>
      </c>
    </row>
    <row r="299" spans="1:65" s="2" customFormat="1" ht="24.15" customHeight="1">
      <c r="A299" s="38"/>
      <c r="B299" s="39"/>
      <c r="C299" s="218" t="s">
        <v>578</v>
      </c>
      <c r="D299" s="218" t="s">
        <v>154</v>
      </c>
      <c r="E299" s="219" t="s">
        <v>1311</v>
      </c>
      <c r="F299" s="220" t="s">
        <v>1312</v>
      </c>
      <c r="G299" s="221" t="s">
        <v>423</v>
      </c>
      <c r="H299" s="222">
        <v>76</v>
      </c>
      <c r="I299" s="223"/>
      <c r="J299" s="224">
        <f>ROUND(I299*H299,2)</f>
        <v>0</v>
      </c>
      <c r="K299" s="220" t="s">
        <v>158</v>
      </c>
      <c r="L299" s="44"/>
      <c r="M299" s="225" t="s">
        <v>1</v>
      </c>
      <c r="N299" s="226" t="s">
        <v>41</v>
      </c>
      <c r="O299" s="91"/>
      <c r="P299" s="227">
        <f>O299*H299</f>
        <v>0</v>
      </c>
      <c r="Q299" s="227">
        <v>0.00019</v>
      </c>
      <c r="R299" s="227">
        <f>Q299*H299</f>
        <v>0.014440000000000001</v>
      </c>
      <c r="S299" s="227">
        <v>0</v>
      </c>
      <c r="T299" s="228">
        <f>S299*H299</f>
        <v>0</v>
      </c>
      <c r="U299" s="38"/>
      <c r="V299" s="38"/>
      <c r="W299" s="38"/>
      <c r="X299" s="38"/>
      <c r="Y299" s="38"/>
      <c r="Z299" s="38"/>
      <c r="AA299" s="38"/>
      <c r="AB299" s="38"/>
      <c r="AC299" s="38"/>
      <c r="AD299" s="38"/>
      <c r="AE299" s="38"/>
      <c r="AR299" s="229" t="s">
        <v>279</v>
      </c>
      <c r="AT299" s="229" t="s">
        <v>154</v>
      </c>
      <c r="AU299" s="229" t="s">
        <v>86</v>
      </c>
      <c r="AY299" s="17" t="s">
        <v>152</v>
      </c>
      <c r="BE299" s="230">
        <f>IF(N299="základní",J299,0)</f>
        <v>0</v>
      </c>
      <c r="BF299" s="230">
        <f>IF(N299="snížená",J299,0)</f>
        <v>0</v>
      </c>
      <c r="BG299" s="230">
        <f>IF(N299="zákl. přenesená",J299,0)</f>
        <v>0</v>
      </c>
      <c r="BH299" s="230">
        <f>IF(N299="sníž. přenesená",J299,0)</f>
        <v>0</v>
      </c>
      <c r="BI299" s="230">
        <f>IF(N299="nulová",J299,0)</f>
        <v>0</v>
      </c>
      <c r="BJ299" s="17" t="s">
        <v>84</v>
      </c>
      <c r="BK299" s="230">
        <f>ROUND(I299*H299,2)</f>
        <v>0</v>
      </c>
      <c r="BL299" s="17" t="s">
        <v>279</v>
      </c>
      <c r="BM299" s="229" t="s">
        <v>1313</v>
      </c>
    </row>
    <row r="300" spans="1:47" s="2" customFormat="1" ht="12">
      <c r="A300" s="38"/>
      <c r="B300" s="39"/>
      <c r="C300" s="40"/>
      <c r="D300" s="231" t="s">
        <v>161</v>
      </c>
      <c r="E300" s="40"/>
      <c r="F300" s="232" t="s">
        <v>1314</v>
      </c>
      <c r="G300" s="40"/>
      <c r="H300" s="40"/>
      <c r="I300" s="233"/>
      <c r="J300" s="40"/>
      <c r="K300" s="40"/>
      <c r="L300" s="44"/>
      <c r="M300" s="234"/>
      <c r="N300" s="235"/>
      <c r="O300" s="91"/>
      <c r="P300" s="91"/>
      <c r="Q300" s="91"/>
      <c r="R300" s="91"/>
      <c r="S300" s="91"/>
      <c r="T300" s="92"/>
      <c r="U300" s="38"/>
      <c r="V300" s="38"/>
      <c r="W300" s="38"/>
      <c r="X300" s="38"/>
      <c r="Y300" s="38"/>
      <c r="Z300" s="38"/>
      <c r="AA300" s="38"/>
      <c r="AB300" s="38"/>
      <c r="AC300" s="38"/>
      <c r="AD300" s="38"/>
      <c r="AE300" s="38"/>
      <c r="AT300" s="17" t="s">
        <v>161</v>
      </c>
      <c r="AU300" s="17" t="s">
        <v>86</v>
      </c>
    </row>
    <row r="301" spans="1:65" s="2" customFormat="1" ht="21.75" customHeight="1">
      <c r="A301" s="38"/>
      <c r="B301" s="39"/>
      <c r="C301" s="218" t="s">
        <v>583</v>
      </c>
      <c r="D301" s="218" t="s">
        <v>154</v>
      </c>
      <c r="E301" s="219" t="s">
        <v>1315</v>
      </c>
      <c r="F301" s="220" t="s">
        <v>1316</v>
      </c>
      <c r="G301" s="221" t="s">
        <v>423</v>
      </c>
      <c r="H301" s="222">
        <v>76</v>
      </c>
      <c r="I301" s="223"/>
      <c r="J301" s="224">
        <f>ROUND(I301*H301,2)</f>
        <v>0</v>
      </c>
      <c r="K301" s="220" t="s">
        <v>158</v>
      </c>
      <c r="L301" s="44"/>
      <c r="M301" s="225" t="s">
        <v>1</v>
      </c>
      <c r="N301" s="226" t="s">
        <v>41</v>
      </c>
      <c r="O301" s="91"/>
      <c r="P301" s="227">
        <f>O301*H301</f>
        <v>0</v>
      </c>
      <c r="Q301" s="227">
        <v>1E-05</v>
      </c>
      <c r="R301" s="227">
        <f>Q301*H301</f>
        <v>0.00076</v>
      </c>
      <c r="S301" s="227">
        <v>0</v>
      </c>
      <c r="T301" s="228">
        <f>S301*H301</f>
        <v>0</v>
      </c>
      <c r="U301" s="38"/>
      <c r="V301" s="38"/>
      <c r="W301" s="38"/>
      <c r="X301" s="38"/>
      <c r="Y301" s="38"/>
      <c r="Z301" s="38"/>
      <c r="AA301" s="38"/>
      <c r="AB301" s="38"/>
      <c r="AC301" s="38"/>
      <c r="AD301" s="38"/>
      <c r="AE301" s="38"/>
      <c r="AR301" s="229" t="s">
        <v>279</v>
      </c>
      <c r="AT301" s="229" t="s">
        <v>154</v>
      </c>
      <c r="AU301" s="229" t="s">
        <v>86</v>
      </c>
      <c r="AY301" s="17" t="s">
        <v>152</v>
      </c>
      <c r="BE301" s="230">
        <f>IF(N301="základní",J301,0)</f>
        <v>0</v>
      </c>
      <c r="BF301" s="230">
        <f>IF(N301="snížená",J301,0)</f>
        <v>0</v>
      </c>
      <c r="BG301" s="230">
        <f>IF(N301="zákl. přenesená",J301,0)</f>
        <v>0</v>
      </c>
      <c r="BH301" s="230">
        <f>IF(N301="sníž. přenesená",J301,0)</f>
        <v>0</v>
      </c>
      <c r="BI301" s="230">
        <f>IF(N301="nulová",J301,0)</f>
        <v>0</v>
      </c>
      <c r="BJ301" s="17" t="s">
        <v>84</v>
      </c>
      <c r="BK301" s="230">
        <f>ROUND(I301*H301,2)</f>
        <v>0</v>
      </c>
      <c r="BL301" s="17" t="s">
        <v>279</v>
      </c>
      <c r="BM301" s="229" t="s">
        <v>1317</v>
      </c>
    </row>
    <row r="302" spans="1:47" s="2" customFormat="1" ht="12">
      <c r="A302" s="38"/>
      <c r="B302" s="39"/>
      <c r="C302" s="40"/>
      <c r="D302" s="231" t="s">
        <v>161</v>
      </c>
      <c r="E302" s="40"/>
      <c r="F302" s="232" t="s">
        <v>1318</v>
      </c>
      <c r="G302" s="40"/>
      <c r="H302" s="40"/>
      <c r="I302" s="233"/>
      <c r="J302" s="40"/>
      <c r="K302" s="40"/>
      <c r="L302" s="44"/>
      <c r="M302" s="234"/>
      <c r="N302" s="235"/>
      <c r="O302" s="91"/>
      <c r="P302" s="91"/>
      <c r="Q302" s="91"/>
      <c r="R302" s="91"/>
      <c r="S302" s="91"/>
      <c r="T302" s="92"/>
      <c r="U302" s="38"/>
      <c r="V302" s="38"/>
      <c r="W302" s="38"/>
      <c r="X302" s="38"/>
      <c r="Y302" s="38"/>
      <c r="Z302" s="38"/>
      <c r="AA302" s="38"/>
      <c r="AB302" s="38"/>
      <c r="AC302" s="38"/>
      <c r="AD302" s="38"/>
      <c r="AE302" s="38"/>
      <c r="AT302" s="17" t="s">
        <v>161</v>
      </c>
      <c r="AU302" s="17" t="s">
        <v>86</v>
      </c>
    </row>
    <row r="303" spans="1:63" s="12" customFormat="1" ht="22.8" customHeight="1">
      <c r="A303" s="12"/>
      <c r="B303" s="202"/>
      <c r="C303" s="203"/>
      <c r="D303" s="204" t="s">
        <v>75</v>
      </c>
      <c r="E303" s="216" t="s">
        <v>1319</v>
      </c>
      <c r="F303" s="216" t="s">
        <v>1320</v>
      </c>
      <c r="G303" s="203"/>
      <c r="H303" s="203"/>
      <c r="I303" s="206"/>
      <c r="J303" s="217">
        <f>BK303</f>
        <v>0</v>
      </c>
      <c r="K303" s="203"/>
      <c r="L303" s="208"/>
      <c r="M303" s="209"/>
      <c r="N303" s="210"/>
      <c r="O303" s="210"/>
      <c r="P303" s="211">
        <f>SUM(P304:P335)</f>
        <v>0</v>
      </c>
      <c r="Q303" s="210"/>
      <c r="R303" s="211">
        <f>SUM(R304:R335)</f>
        <v>0.15735999999999997</v>
      </c>
      <c r="S303" s="210"/>
      <c r="T303" s="212">
        <f>SUM(T304:T335)</f>
        <v>0</v>
      </c>
      <c r="U303" s="12"/>
      <c r="V303" s="12"/>
      <c r="W303" s="12"/>
      <c r="X303" s="12"/>
      <c r="Y303" s="12"/>
      <c r="Z303" s="12"/>
      <c r="AA303" s="12"/>
      <c r="AB303" s="12"/>
      <c r="AC303" s="12"/>
      <c r="AD303" s="12"/>
      <c r="AE303" s="12"/>
      <c r="AR303" s="213" t="s">
        <v>86</v>
      </c>
      <c r="AT303" s="214" t="s">
        <v>75</v>
      </c>
      <c r="AU303" s="214" t="s">
        <v>84</v>
      </c>
      <c r="AY303" s="213" t="s">
        <v>152</v>
      </c>
      <c r="BK303" s="215">
        <f>SUM(BK304:BK335)</f>
        <v>0</v>
      </c>
    </row>
    <row r="304" spans="1:65" s="2" customFormat="1" ht="24.15" customHeight="1">
      <c r="A304" s="38"/>
      <c r="B304" s="39"/>
      <c r="C304" s="218" t="s">
        <v>590</v>
      </c>
      <c r="D304" s="218" t="s">
        <v>154</v>
      </c>
      <c r="E304" s="219" t="s">
        <v>1321</v>
      </c>
      <c r="F304" s="220" t="s">
        <v>1322</v>
      </c>
      <c r="G304" s="221" t="s">
        <v>495</v>
      </c>
      <c r="H304" s="222">
        <v>2</v>
      </c>
      <c r="I304" s="223"/>
      <c r="J304" s="224">
        <f>ROUND(I304*H304,2)</f>
        <v>0</v>
      </c>
      <c r="K304" s="220" t="s">
        <v>158</v>
      </c>
      <c r="L304" s="44"/>
      <c r="M304" s="225" t="s">
        <v>1</v>
      </c>
      <c r="N304" s="226" t="s">
        <v>41</v>
      </c>
      <c r="O304" s="91"/>
      <c r="P304" s="227">
        <f>O304*H304</f>
        <v>0</v>
      </c>
      <c r="Q304" s="227">
        <v>0.02894</v>
      </c>
      <c r="R304" s="227">
        <f>Q304*H304</f>
        <v>0.05788</v>
      </c>
      <c r="S304" s="227">
        <v>0</v>
      </c>
      <c r="T304" s="228">
        <f>S304*H304</f>
        <v>0</v>
      </c>
      <c r="U304" s="38"/>
      <c r="V304" s="38"/>
      <c r="W304" s="38"/>
      <c r="X304" s="38"/>
      <c r="Y304" s="38"/>
      <c r="Z304" s="38"/>
      <c r="AA304" s="38"/>
      <c r="AB304" s="38"/>
      <c r="AC304" s="38"/>
      <c r="AD304" s="38"/>
      <c r="AE304" s="38"/>
      <c r="AR304" s="229" t="s">
        <v>279</v>
      </c>
      <c r="AT304" s="229" t="s">
        <v>154</v>
      </c>
      <c r="AU304" s="229" t="s">
        <v>86</v>
      </c>
      <c r="AY304" s="17" t="s">
        <v>152</v>
      </c>
      <c r="BE304" s="230">
        <f>IF(N304="základní",J304,0)</f>
        <v>0</v>
      </c>
      <c r="BF304" s="230">
        <f>IF(N304="snížená",J304,0)</f>
        <v>0</v>
      </c>
      <c r="BG304" s="230">
        <f>IF(N304="zákl. přenesená",J304,0)</f>
        <v>0</v>
      </c>
      <c r="BH304" s="230">
        <f>IF(N304="sníž. přenesená",J304,0)</f>
        <v>0</v>
      </c>
      <c r="BI304" s="230">
        <f>IF(N304="nulová",J304,0)</f>
        <v>0</v>
      </c>
      <c r="BJ304" s="17" t="s">
        <v>84</v>
      </c>
      <c r="BK304" s="230">
        <f>ROUND(I304*H304,2)</f>
        <v>0</v>
      </c>
      <c r="BL304" s="17" t="s">
        <v>279</v>
      </c>
      <c r="BM304" s="229" t="s">
        <v>1323</v>
      </c>
    </row>
    <row r="305" spans="1:47" s="2" customFormat="1" ht="12">
      <c r="A305" s="38"/>
      <c r="B305" s="39"/>
      <c r="C305" s="40"/>
      <c r="D305" s="231" t="s">
        <v>161</v>
      </c>
      <c r="E305" s="40"/>
      <c r="F305" s="232" t="s">
        <v>1324</v>
      </c>
      <c r="G305" s="40"/>
      <c r="H305" s="40"/>
      <c r="I305" s="233"/>
      <c r="J305" s="40"/>
      <c r="K305" s="40"/>
      <c r="L305" s="44"/>
      <c r="M305" s="234"/>
      <c r="N305" s="235"/>
      <c r="O305" s="91"/>
      <c r="P305" s="91"/>
      <c r="Q305" s="91"/>
      <c r="R305" s="91"/>
      <c r="S305" s="91"/>
      <c r="T305" s="92"/>
      <c r="U305" s="38"/>
      <c r="V305" s="38"/>
      <c r="W305" s="38"/>
      <c r="X305" s="38"/>
      <c r="Y305" s="38"/>
      <c r="Z305" s="38"/>
      <c r="AA305" s="38"/>
      <c r="AB305" s="38"/>
      <c r="AC305" s="38"/>
      <c r="AD305" s="38"/>
      <c r="AE305" s="38"/>
      <c r="AT305" s="17" t="s">
        <v>161</v>
      </c>
      <c r="AU305" s="17" t="s">
        <v>86</v>
      </c>
    </row>
    <row r="306" spans="1:65" s="2" customFormat="1" ht="24.15" customHeight="1">
      <c r="A306" s="38"/>
      <c r="B306" s="39"/>
      <c r="C306" s="218" t="s">
        <v>595</v>
      </c>
      <c r="D306" s="218" t="s">
        <v>154</v>
      </c>
      <c r="E306" s="219" t="s">
        <v>1325</v>
      </c>
      <c r="F306" s="220" t="s">
        <v>1326</v>
      </c>
      <c r="G306" s="221" t="s">
        <v>495</v>
      </c>
      <c r="H306" s="222">
        <v>2</v>
      </c>
      <c r="I306" s="223"/>
      <c r="J306" s="224">
        <f>ROUND(I306*H306,2)</f>
        <v>0</v>
      </c>
      <c r="K306" s="220" t="s">
        <v>158</v>
      </c>
      <c r="L306" s="44"/>
      <c r="M306" s="225" t="s">
        <v>1</v>
      </c>
      <c r="N306" s="226" t="s">
        <v>41</v>
      </c>
      <c r="O306" s="91"/>
      <c r="P306" s="227">
        <f>O306*H306</f>
        <v>0</v>
      </c>
      <c r="Q306" s="227">
        <v>0.01647</v>
      </c>
      <c r="R306" s="227">
        <f>Q306*H306</f>
        <v>0.03294</v>
      </c>
      <c r="S306" s="227">
        <v>0</v>
      </c>
      <c r="T306" s="228">
        <f>S306*H306</f>
        <v>0</v>
      </c>
      <c r="U306" s="38"/>
      <c r="V306" s="38"/>
      <c r="W306" s="38"/>
      <c r="X306" s="38"/>
      <c r="Y306" s="38"/>
      <c r="Z306" s="38"/>
      <c r="AA306" s="38"/>
      <c r="AB306" s="38"/>
      <c r="AC306" s="38"/>
      <c r="AD306" s="38"/>
      <c r="AE306" s="38"/>
      <c r="AR306" s="229" t="s">
        <v>279</v>
      </c>
      <c r="AT306" s="229" t="s">
        <v>154</v>
      </c>
      <c r="AU306" s="229" t="s">
        <v>86</v>
      </c>
      <c r="AY306" s="17" t="s">
        <v>152</v>
      </c>
      <c r="BE306" s="230">
        <f>IF(N306="základní",J306,0)</f>
        <v>0</v>
      </c>
      <c r="BF306" s="230">
        <f>IF(N306="snížená",J306,0)</f>
        <v>0</v>
      </c>
      <c r="BG306" s="230">
        <f>IF(N306="zákl. přenesená",J306,0)</f>
        <v>0</v>
      </c>
      <c r="BH306" s="230">
        <f>IF(N306="sníž. přenesená",J306,0)</f>
        <v>0</v>
      </c>
      <c r="BI306" s="230">
        <f>IF(N306="nulová",J306,0)</f>
        <v>0</v>
      </c>
      <c r="BJ306" s="17" t="s">
        <v>84</v>
      </c>
      <c r="BK306" s="230">
        <f>ROUND(I306*H306,2)</f>
        <v>0</v>
      </c>
      <c r="BL306" s="17" t="s">
        <v>279</v>
      </c>
      <c r="BM306" s="229" t="s">
        <v>1327</v>
      </c>
    </row>
    <row r="307" spans="1:47" s="2" customFormat="1" ht="12">
      <c r="A307" s="38"/>
      <c r="B307" s="39"/>
      <c r="C307" s="40"/>
      <c r="D307" s="231" t="s">
        <v>161</v>
      </c>
      <c r="E307" s="40"/>
      <c r="F307" s="232" t="s">
        <v>1328</v>
      </c>
      <c r="G307" s="40"/>
      <c r="H307" s="40"/>
      <c r="I307" s="233"/>
      <c r="J307" s="40"/>
      <c r="K307" s="40"/>
      <c r="L307" s="44"/>
      <c r="M307" s="234"/>
      <c r="N307" s="235"/>
      <c r="O307" s="91"/>
      <c r="P307" s="91"/>
      <c r="Q307" s="91"/>
      <c r="R307" s="91"/>
      <c r="S307" s="91"/>
      <c r="T307" s="92"/>
      <c r="U307" s="38"/>
      <c r="V307" s="38"/>
      <c r="W307" s="38"/>
      <c r="X307" s="38"/>
      <c r="Y307" s="38"/>
      <c r="Z307" s="38"/>
      <c r="AA307" s="38"/>
      <c r="AB307" s="38"/>
      <c r="AC307" s="38"/>
      <c r="AD307" s="38"/>
      <c r="AE307" s="38"/>
      <c r="AT307" s="17" t="s">
        <v>161</v>
      </c>
      <c r="AU307" s="17" t="s">
        <v>86</v>
      </c>
    </row>
    <row r="308" spans="1:65" s="2" customFormat="1" ht="24.15" customHeight="1">
      <c r="A308" s="38"/>
      <c r="B308" s="39"/>
      <c r="C308" s="218" t="s">
        <v>603</v>
      </c>
      <c r="D308" s="218" t="s">
        <v>154</v>
      </c>
      <c r="E308" s="219" t="s">
        <v>1329</v>
      </c>
      <c r="F308" s="220" t="s">
        <v>1330</v>
      </c>
      <c r="G308" s="221" t="s">
        <v>495</v>
      </c>
      <c r="H308" s="222">
        <v>1</v>
      </c>
      <c r="I308" s="223"/>
      <c r="J308" s="224">
        <f>ROUND(I308*H308,2)</f>
        <v>0</v>
      </c>
      <c r="K308" s="220" t="s">
        <v>158</v>
      </c>
      <c r="L308" s="44"/>
      <c r="M308" s="225" t="s">
        <v>1</v>
      </c>
      <c r="N308" s="226" t="s">
        <v>41</v>
      </c>
      <c r="O308" s="91"/>
      <c r="P308" s="227">
        <f>O308*H308</f>
        <v>0</v>
      </c>
      <c r="Q308" s="227">
        <v>0.00946</v>
      </c>
      <c r="R308" s="227">
        <f>Q308*H308</f>
        <v>0.00946</v>
      </c>
      <c r="S308" s="227">
        <v>0</v>
      </c>
      <c r="T308" s="228">
        <f>S308*H308</f>
        <v>0</v>
      </c>
      <c r="U308" s="38"/>
      <c r="V308" s="38"/>
      <c r="W308" s="38"/>
      <c r="X308" s="38"/>
      <c r="Y308" s="38"/>
      <c r="Z308" s="38"/>
      <c r="AA308" s="38"/>
      <c r="AB308" s="38"/>
      <c r="AC308" s="38"/>
      <c r="AD308" s="38"/>
      <c r="AE308" s="38"/>
      <c r="AR308" s="229" t="s">
        <v>279</v>
      </c>
      <c r="AT308" s="229" t="s">
        <v>154</v>
      </c>
      <c r="AU308" s="229" t="s">
        <v>86</v>
      </c>
      <c r="AY308" s="17" t="s">
        <v>152</v>
      </c>
      <c r="BE308" s="230">
        <f>IF(N308="základní",J308,0)</f>
        <v>0</v>
      </c>
      <c r="BF308" s="230">
        <f>IF(N308="snížená",J308,0)</f>
        <v>0</v>
      </c>
      <c r="BG308" s="230">
        <f>IF(N308="zákl. přenesená",J308,0)</f>
        <v>0</v>
      </c>
      <c r="BH308" s="230">
        <f>IF(N308="sníž. přenesená",J308,0)</f>
        <v>0</v>
      </c>
      <c r="BI308" s="230">
        <f>IF(N308="nulová",J308,0)</f>
        <v>0</v>
      </c>
      <c r="BJ308" s="17" t="s">
        <v>84</v>
      </c>
      <c r="BK308" s="230">
        <f>ROUND(I308*H308,2)</f>
        <v>0</v>
      </c>
      <c r="BL308" s="17" t="s">
        <v>279</v>
      </c>
      <c r="BM308" s="229" t="s">
        <v>1331</v>
      </c>
    </row>
    <row r="309" spans="1:47" s="2" customFormat="1" ht="12">
      <c r="A309" s="38"/>
      <c r="B309" s="39"/>
      <c r="C309" s="40"/>
      <c r="D309" s="231" t="s">
        <v>161</v>
      </c>
      <c r="E309" s="40"/>
      <c r="F309" s="232" t="s">
        <v>1332</v>
      </c>
      <c r="G309" s="40"/>
      <c r="H309" s="40"/>
      <c r="I309" s="233"/>
      <c r="J309" s="40"/>
      <c r="K309" s="40"/>
      <c r="L309" s="44"/>
      <c r="M309" s="234"/>
      <c r="N309" s="235"/>
      <c r="O309" s="91"/>
      <c r="P309" s="91"/>
      <c r="Q309" s="91"/>
      <c r="R309" s="91"/>
      <c r="S309" s="91"/>
      <c r="T309" s="92"/>
      <c r="U309" s="38"/>
      <c r="V309" s="38"/>
      <c r="W309" s="38"/>
      <c r="X309" s="38"/>
      <c r="Y309" s="38"/>
      <c r="Z309" s="38"/>
      <c r="AA309" s="38"/>
      <c r="AB309" s="38"/>
      <c r="AC309" s="38"/>
      <c r="AD309" s="38"/>
      <c r="AE309" s="38"/>
      <c r="AT309" s="17" t="s">
        <v>161</v>
      </c>
      <c r="AU309" s="17" t="s">
        <v>86</v>
      </c>
    </row>
    <row r="310" spans="1:65" s="2" customFormat="1" ht="24.15" customHeight="1">
      <c r="A310" s="38"/>
      <c r="B310" s="39"/>
      <c r="C310" s="218" t="s">
        <v>609</v>
      </c>
      <c r="D310" s="218" t="s">
        <v>154</v>
      </c>
      <c r="E310" s="219" t="s">
        <v>1333</v>
      </c>
      <c r="F310" s="220" t="s">
        <v>1334</v>
      </c>
      <c r="G310" s="221" t="s">
        <v>495</v>
      </c>
      <c r="H310" s="222">
        <v>1</v>
      </c>
      <c r="I310" s="223"/>
      <c r="J310" s="224">
        <f>ROUND(I310*H310,2)</f>
        <v>0</v>
      </c>
      <c r="K310" s="220" t="s">
        <v>158</v>
      </c>
      <c r="L310" s="44"/>
      <c r="M310" s="225" t="s">
        <v>1</v>
      </c>
      <c r="N310" s="226" t="s">
        <v>41</v>
      </c>
      <c r="O310" s="91"/>
      <c r="P310" s="227">
        <f>O310*H310</f>
        <v>0</v>
      </c>
      <c r="Q310" s="227">
        <v>0.01396</v>
      </c>
      <c r="R310" s="227">
        <f>Q310*H310</f>
        <v>0.01396</v>
      </c>
      <c r="S310" s="227">
        <v>0</v>
      </c>
      <c r="T310" s="228">
        <f>S310*H310</f>
        <v>0</v>
      </c>
      <c r="U310" s="38"/>
      <c r="V310" s="38"/>
      <c r="W310" s="38"/>
      <c r="X310" s="38"/>
      <c r="Y310" s="38"/>
      <c r="Z310" s="38"/>
      <c r="AA310" s="38"/>
      <c r="AB310" s="38"/>
      <c r="AC310" s="38"/>
      <c r="AD310" s="38"/>
      <c r="AE310" s="38"/>
      <c r="AR310" s="229" t="s">
        <v>279</v>
      </c>
      <c r="AT310" s="229" t="s">
        <v>154</v>
      </c>
      <c r="AU310" s="229" t="s">
        <v>86</v>
      </c>
      <c r="AY310" s="17" t="s">
        <v>152</v>
      </c>
      <c r="BE310" s="230">
        <f>IF(N310="základní",J310,0)</f>
        <v>0</v>
      </c>
      <c r="BF310" s="230">
        <f>IF(N310="snížená",J310,0)</f>
        <v>0</v>
      </c>
      <c r="BG310" s="230">
        <f>IF(N310="zákl. přenesená",J310,0)</f>
        <v>0</v>
      </c>
      <c r="BH310" s="230">
        <f>IF(N310="sníž. přenesená",J310,0)</f>
        <v>0</v>
      </c>
      <c r="BI310" s="230">
        <f>IF(N310="nulová",J310,0)</f>
        <v>0</v>
      </c>
      <c r="BJ310" s="17" t="s">
        <v>84</v>
      </c>
      <c r="BK310" s="230">
        <f>ROUND(I310*H310,2)</f>
        <v>0</v>
      </c>
      <c r="BL310" s="17" t="s">
        <v>279</v>
      </c>
      <c r="BM310" s="229" t="s">
        <v>1335</v>
      </c>
    </row>
    <row r="311" spans="1:47" s="2" customFormat="1" ht="12">
      <c r="A311" s="38"/>
      <c r="B311" s="39"/>
      <c r="C311" s="40"/>
      <c r="D311" s="231" t="s">
        <v>161</v>
      </c>
      <c r="E311" s="40"/>
      <c r="F311" s="232" t="s">
        <v>1336</v>
      </c>
      <c r="G311" s="40"/>
      <c r="H311" s="40"/>
      <c r="I311" s="233"/>
      <c r="J311" s="40"/>
      <c r="K311" s="40"/>
      <c r="L311" s="44"/>
      <c r="M311" s="234"/>
      <c r="N311" s="235"/>
      <c r="O311" s="91"/>
      <c r="P311" s="91"/>
      <c r="Q311" s="91"/>
      <c r="R311" s="91"/>
      <c r="S311" s="91"/>
      <c r="T311" s="92"/>
      <c r="U311" s="38"/>
      <c r="V311" s="38"/>
      <c r="W311" s="38"/>
      <c r="X311" s="38"/>
      <c r="Y311" s="38"/>
      <c r="Z311" s="38"/>
      <c r="AA311" s="38"/>
      <c r="AB311" s="38"/>
      <c r="AC311" s="38"/>
      <c r="AD311" s="38"/>
      <c r="AE311" s="38"/>
      <c r="AT311" s="17" t="s">
        <v>161</v>
      </c>
      <c r="AU311" s="17" t="s">
        <v>86</v>
      </c>
    </row>
    <row r="312" spans="1:65" s="2" customFormat="1" ht="24.15" customHeight="1">
      <c r="A312" s="38"/>
      <c r="B312" s="39"/>
      <c r="C312" s="218" t="s">
        <v>615</v>
      </c>
      <c r="D312" s="218" t="s">
        <v>154</v>
      </c>
      <c r="E312" s="219" t="s">
        <v>1337</v>
      </c>
      <c r="F312" s="220" t="s">
        <v>1338</v>
      </c>
      <c r="G312" s="221" t="s">
        <v>495</v>
      </c>
      <c r="H312" s="222">
        <v>5</v>
      </c>
      <c r="I312" s="223"/>
      <c r="J312" s="224">
        <f>ROUND(I312*H312,2)</f>
        <v>0</v>
      </c>
      <c r="K312" s="220" t="s">
        <v>158</v>
      </c>
      <c r="L312" s="44"/>
      <c r="M312" s="225" t="s">
        <v>1</v>
      </c>
      <c r="N312" s="226" t="s">
        <v>41</v>
      </c>
      <c r="O312" s="91"/>
      <c r="P312" s="227">
        <f>O312*H312</f>
        <v>0</v>
      </c>
      <c r="Q312" s="227">
        <v>0.00052</v>
      </c>
      <c r="R312" s="227">
        <f>Q312*H312</f>
        <v>0.0026</v>
      </c>
      <c r="S312" s="227">
        <v>0</v>
      </c>
      <c r="T312" s="228">
        <f>S312*H312</f>
        <v>0</v>
      </c>
      <c r="U312" s="38"/>
      <c r="V312" s="38"/>
      <c r="W312" s="38"/>
      <c r="X312" s="38"/>
      <c r="Y312" s="38"/>
      <c r="Z312" s="38"/>
      <c r="AA312" s="38"/>
      <c r="AB312" s="38"/>
      <c r="AC312" s="38"/>
      <c r="AD312" s="38"/>
      <c r="AE312" s="38"/>
      <c r="AR312" s="229" t="s">
        <v>279</v>
      </c>
      <c r="AT312" s="229" t="s">
        <v>154</v>
      </c>
      <c r="AU312" s="229" t="s">
        <v>86</v>
      </c>
      <c r="AY312" s="17" t="s">
        <v>152</v>
      </c>
      <c r="BE312" s="230">
        <f>IF(N312="základní",J312,0)</f>
        <v>0</v>
      </c>
      <c r="BF312" s="230">
        <f>IF(N312="snížená",J312,0)</f>
        <v>0</v>
      </c>
      <c r="BG312" s="230">
        <f>IF(N312="zákl. přenesená",J312,0)</f>
        <v>0</v>
      </c>
      <c r="BH312" s="230">
        <f>IF(N312="sníž. přenesená",J312,0)</f>
        <v>0</v>
      </c>
      <c r="BI312" s="230">
        <f>IF(N312="nulová",J312,0)</f>
        <v>0</v>
      </c>
      <c r="BJ312" s="17" t="s">
        <v>84</v>
      </c>
      <c r="BK312" s="230">
        <f>ROUND(I312*H312,2)</f>
        <v>0</v>
      </c>
      <c r="BL312" s="17" t="s">
        <v>279</v>
      </c>
      <c r="BM312" s="229" t="s">
        <v>1339</v>
      </c>
    </row>
    <row r="313" spans="1:47" s="2" customFormat="1" ht="12">
      <c r="A313" s="38"/>
      <c r="B313" s="39"/>
      <c r="C313" s="40"/>
      <c r="D313" s="231" t="s">
        <v>161</v>
      </c>
      <c r="E313" s="40"/>
      <c r="F313" s="232" t="s">
        <v>1340</v>
      </c>
      <c r="G313" s="40"/>
      <c r="H313" s="40"/>
      <c r="I313" s="233"/>
      <c r="J313" s="40"/>
      <c r="K313" s="40"/>
      <c r="L313" s="44"/>
      <c r="M313" s="234"/>
      <c r="N313" s="235"/>
      <c r="O313" s="91"/>
      <c r="P313" s="91"/>
      <c r="Q313" s="91"/>
      <c r="R313" s="91"/>
      <c r="S313" s="91"/>
      <c r="T313" s="92"/>
      <c r="U313" s="38"/>
      <c r="V313" s="38"/>
      <c r="W313" s="38"/>
      <c r="X313" s="38"/>
      <c r="Y313" s="38"/>
      <c r="Z313" s="38"/>
      <c r="AA313" s="38"/>
      <c r="AB313" s="38"/>
      <c r="AC313" s="38"/>
      <c r="AD313" s="38"/>
      <c r="AE313" s="38"/>
      <c r="AT313" s="17" t="s">
        <v>161</v>
      </c>
      <c r="AU313" s="17" t="s">
        <v>86</v>
      </c>
    </row>
    <row r="314" spans="1:65" s="2" customFormat="1" ht="24.15" customHeight="1">
      <c r="A314" s="38"/>
      <c r="B314" s="39"/>
      <c r="C314" s="218" t="s">
        <v>621</v>
      </c>
      <c r="D314" s="218" t="s">
        <v>154</v>
      </c>
      <c r="E314" s="219" t="s">
        <v>1341</v>
      </c>
      <c r="F314" s="220" t="s">
        <v>1342</v>
      </c>
      <c r="G314" s="221" t="s">
        <v>495</v>
      </c>
      <c r="H314" s="222">
        <v>5</v>
      </c>
      <c r="I314" s="223"/>
      <c r="J314" s="224">
        <f>ROUND(I314*H314,2)</f>
        <v>0</v>
      </c>
      <c r="K314" s="220" t="s">
        <v>158</v>
      </c>
      <c r="L314" s="44"/>
      <c r="M314" s="225" t="s">
        <v>1</v>
      </c>
      <c r="N314" s="226" t="s">
        <v>41</v>
      </c>
      <c r="O314" s="91"/>
      <c r="P314" s="227">
        <f>O314*H314</f>
        <v>0</v>
      </c>
      <c r="Q314" s="227">
        <v>0.00052</v>
      </c>
      <c r="R314" s="227">
        <f>Q314*H314</f>
        <v>0.0026</v>
      </c>
      <c r="S314" s="227">
        <v>0</v>
      </c>
      <c r="T314" s="228">
        <f>S314*H314</f>
        <v>0</v>
      </c>
      <c r="U314" s="38"/>
      <c r="V314" s="38"/>
      <c r="W314" s="38"/>
      <c r="X314" s="38"/>
      <c r="Y314" s="38"/>
      <c r="Z314" s="38"/>
      <c r="AA314" s="38"/>
      <c r="AB314" s="38"/>
      <c r="AC314" s="38"/>
      <c r="AD314" s="38"/>
      <c r="AE314" s="38"/>
      <c r="AR314" s="229" t="s">
        <v>279</v>
      </c>
      <c r="AT314" s="229" t="s">
        <v>154</v>
      </c>
      <c r="AU314" s="229" t="s">
        <v>86</v>
      </c>
      <c r="AY314" s="17" t="s">
        <v>152</v>
      </c>
      <c r="BE314" s="230">
        <f>IF(N314="základní",J314,0)</f>
        <v>0</v>
      </c>
      <c r="BF314" s="230">
        <f>IF(N314="snížená",J314,0)</f>
        <v>0</v>
      </c>
      <c r="BG314" s="230">
        <f>IF(N314="zákl. přenesená",J314,0)</f>
        <v>0</v>
      </c>
      <c r="BH314" s="230">
        <f>IF(N314="sníž. přenesená",J314,0)</f>
        <v>0</v>
      </c>
      <c r="BI314" s="230">
        <f>IF(N314="nulová",J314,0)</f>
        <v>0</v>
      </c>
      <c r="BJ314" s="17" t="s">
        <v>84</v>
      </c>
      <c r="BK314" s="230">
        <f>ROUND(I314*H314,2)</f>
        <v>0</v>
      </c>
      <c r="BL314" s="17" t="s">
        <v>279</v>
      </c>
      <c r="BM314" s="229" t="s">
        <v>1343</v>
      </c>
    </row>
    <row r="315" spans="1:47" s="2" customFormat="1" ht="12">
      <c r="A315" s="38"/>
      <c r="B315" s="39"/>
      <c r="C315" s="40"/>
      <c r="D315" s="231" t="s">
        <v>161</v>
      </c>
      <c r="E315" s="40"/>
      <c r="F315" s="232" t="s">
        <v>1344</v>
      </c>
      <c r="G315" s="40"/>
      <c r="H315" s="40"/>
      <c r="I315" s="233"/>
      <c r="J315" s="40"/>
      <c r="K315" s="40"/>
      <c r="L315" s="44"/>
      <c r="M315" s="234"/>
      <c r="N315" s="235"/>
      <c r="O315" s="91"/>
      <c r="P315" s="91"/>
      <c r="Q315" s="91"/>
      <c r="R315" s="91"/>
      <c r="S315" s="91"/>
      <c r="T315" s="92"/>
      <c r="U315" s="38"/>
      <c r="V315" s="38"/>
      <c r="W315" s="38"/>
      <c r="X315" s="38"/>
      <c r="Y315" s="38"/>
      <c r="Z315" s="38"/>
      <c r="AA315" s="38"/>
      <c r="AB315" s="38"/>
      <c r="AC315" s="38"/>
      <c r="AD315" s="38"/>
      <c r="AE315" s="38"/>
      <c r="AT315" s="17" t="s">
        <v>161</v>
      </c>
      <c r="AU315" s="17" t="s">
        <v>86</v>
      </c>
    </row>
    <row r="316" spans="1:65" s="2" customFormat="1" ht="24.15" customHeight="1">
      <c r="A316" s="38"/>
      <c r="B316" s="39"/>
      <c r="C316" s="218" t="s">
        <v>628</v>
      </c>
      <c r="D316" s="218" t="s">
        <v>154</v>
      </c>
      <c r="E316" s="219" t="s">
        <v>1345</v>
      </c>
      <c r="F316" s="220" t="s">
        <v>1346</v>
      </c>
      <c r="G316" s="221" t="s">
        <v>495</v>
      </c>
      <c r="H316" s="222">
        <v>2</v>
      </c>
      <c r="I316" s="223"/>
      <c r="J316" s="224">
        <f>ROUND(I316*H316,2)</f>
        <v>0</v>
      </c>
      <c r="K316" s="220" t="s">
        <v>158</v>
      </c>
      <c r="L316" s="44"/>
      <c r="M316" s="225" t="s">
        <v>1</v>
      </c>
      <c r="N316" s="226" t="s">
        <v>41</v>
      </c>
      <c r="O316" s="91"/>
      <c r="P316" s="227">
        <f>O316*H316</f>
        <v>0</v>
      </c>
      <c r="Q316" s="227">
        <v>0.00052</v>
      </c>
      <c r="R316" s="227">
        <f>Q316*H316</f>
        <v>0.00104</v>
      </c>
      <c r="S316" s="227">
        <v>0</v>
      </c>
      <c r="T316" s="228">
        <f>S316*H316</f>
        <v>0</v>
      </c>
      <c r="U316" s="38"/>
      <c r="V316" s="38"/>
      <c r="W316" s="38"/>
      <c r="X316" s="38"/>
      <c r="Y316" s="38"/>
      <c r="Z316" s="38"/>
      <c r="AA316" s="38"/>
      <c r="AB316" s="38"/>
      <c r="AC316" s="38"/>
      <c r="AD316" s="38"/>
      <c r="AE316" s="38"/>
      <c r="AR316" s="229" t="s">
        <v>279</v>
      </c>
      <c r="AT316" s="229" t="s">
        <v>154</v>
      </c>
      <c r="AU316" s="229" t="s">
        <v>86</v>
      </c>
      <c r="AY316" s="17" t="s">
        <v>152</v>
      </c>
      <c r="BE316" s="230">
        <f>IF(N316="základní",J316,0)</f>
        <v>0</v>
      </c>
      <c r="BF316" s="230">
        <f>IF(N316="snížená",J316,0)</f>
        <v>0</v>
      </c>
      <c r="BG316" s="230">
        <f>IF(N316="zákl. přenesená",J316,0)</f>
        <v>0</v>
      </c>
      <c r="BH316" s="230">
        <f>IF(N316="sníž. přenesená",J316,0)</f>
        <v>0</v>
      </c>
      <c r="BI316" s="230">
        <f>IF(N316="nulová",J316,0)</f>
        <v>0</v>
      </c>
      <c r="BJ316" s="17" t="s">
        <v>84</v>
      </c>
      <c r="BK316" s="230">
        <f>ROUND(I316*H316,2)</f>
        <v>0</v>
      </c>
      <c r="BL316" s="17" t="s">
        <v>279</v>
      </c>
      <c r="BM316" s="229" t="s">
        <v>1347</v>
      </c>
    </row>
    <row r="317" spans="1:47" s="2" customFormat="1" ht="12">
      <c r="A317" s="38"/>
      <c r="B317" s="39"/>
      <c r="C317" s="40"/>
      <c r="D317" s="231" t="s">
        <v>161</v>
      </c>
      <c r="E317" s="40"/>
      <c r="F317" s="232" t="s">
        <v>1348</v>
      </c>
      <c r="G317" s="40"/>
      <c r="H317" s="40"/>
      <c r="I317" s="233"/>
      <c r="J317" s="40"/>
      <c r="K317" s="40"/>
      <c r="L317" s="44"/>
      <c r="M317" s="234"/>
      <c r="N317" s="235"/>
      <c r="O317" s="91"/>
      <c r="P317" s="91"/>
      <c r="Q317" s="91"/>
      <c r="R317" s="91"/>
      <c r="S317" s="91"/>
      <c r="T317" s="92"/>
      <c r="U317" s="38"/>
      <c r="V317" s="38"/>
      <c r="W317" s="38"/>
      <c r="X317" s="38"/>
      <c r="Y317" s="38"/>
      <c r="Z317" s="38"/>
      <c r="AA317" s="38"/>
      <c r="AB317" s="38"/>
      <c r="AC317" s="38"/>
      <c r="AD317" s="38"/>
      <c r="AE317" s="38"/>
      <c r="AT317" s="17" t="s">
        <v>161</v>
      </c>
      <c r="AU317" s="17" t="s">
        <v>86</v>
      </c>
    </row>
    <row r="318" spans="1:65" s="2" customFormat="1" ht="24.15" customHeight="1">
      <c r="A318" s="38"/>
      <c r="B318" s="39"/>
      <c r="C318" s="218" t="s">
        <v>633</v>
      </c>
      <c r="D318" s="218" t="s">
        <v>154</v>
      </c>
      <c r="E318" s="219" t="s">
        <v>1349</v>
      </c>
      <c r="F318" s="220" t="s">
        <v>1350</v>
      </c>
      <c r="G318" s="221" t="s">
        <v>495</v>
      </c>
      <c r="H318" s="222">
        <v>4</v>
      </c>
      <c r="I318" s="223"/>
      <c r="J318" s="224">
        <f>ROUND(I318*H318,2)</f>
        <v>0</v>
      </c>
      <c r="K318" s="220" t="s">
        <v>1</v>
      </c>
      <c r="L318" s="44"/>
      <c r="M318" s="225" t="s">
        <v>1</v>
      </c>
      <c r="N318" s="226" t="s">
        <v>41</v>
      </c>
      <c r="O318" s="91"/>
      <c r="P318" s="227">
        <f>O318*H318</f>
        <v>0</v>
      </c>
      <c r="Q318" s="227">
        <v>0.00052</v>
      </c>
      <c r="R318" s="227">
        <f>Q318*H318</f>
        <v>0.00208</v>
      </c>
      <c r="S318" s="227">
        <v>0</v>
      </c>
      <c r="T318" s="228">
        <f>S318*H318</f>
        <v>0</v>
      </c>
      <c r="U318" s="38"/>
      <c r="V318" s="38"/>
      <c r="W318" s="38"/>
      <c r="X318" s="38"/>
      <c r="Y318" s="38"/>
      <c r="Z318" s="38"/>
      <c r="AA318" s="38"/>
      <c r="AB318" s="38"/>
      <c r="AC318" s="38"/>
      <c r="AD318" s="38"/>
      <c r="AE318" s="38"/>
      <c r="AR318" s="229" t="s">
        <v>279</v>
      </c>
      <c r="AT318" s="229" t="s">
        <v>154</v>
      </c>
      <c r="AU318" s="229" t="s">
        <v>86</v>
      </c>
      <c r="AY318" s="17" t="s">
        <v>152</v>
      </c>
      <c r="BE318" s="230">
        <f>IF(N318="základní",J318,0)</f>
        <v>0</v>
      </c>
      <c r="BF318" s="230">
        <f>IF(N318="snížená",J318,0)</f>
        <v>0</v>
      </c>
      <c r="BG318" s="230">
        <f>IF(N318="zákl. přenesená",J318,0)</f>
        <v>0</v>
      </c>
      <c r="BH318" s="230">
        <f>IF(N318="sníž. přenesená",J318,0)</f>
        <v>0</v>
      </c>
      <c r="BI318" s="230">
        <f>IF(N318="nulová",J318,0)</f>
        <v>0</v>
      </c>
      <c r="BJ318" s="17" t="s">
        <v>84</v>
      </c>
      <c r="BK318" s="230">
        <f>ROUND(I318*H318,2)</f>
        <v>0</v>
      </c>
      <c r="BL318" s="17" t="s">
        <v>279</v>
      </c>
      <c r="BM318" s="229" t="s">
        <v>1351</v>
      </c>
    </row>
    <row r="319" spans="1:47" s="2" customFormat="1" ht="12">
      <c r="A319" s="38"/>
      <c r="B319" s="39"/>
      <c r="C319" s="40"/>
      <c r="D319" s="231" t="s">
        <v>161</v>
      </c>
      <c r="E319" s="40"/>
      <c r="F319" s="232" t="s">
        <v>1350</v>
      </c>
      <c r="G319" s="40"/>
      <c r="H319" s="40"/>
      <c r="I319" s="233"/>
      <c r="J319" s="40"/>
      <c r="K319" s="40"/>
      <c r="L319" s="44"/>
      <c r="M319" s="234"/>
      <c r="N319" s="235"/>
      <c r="O319" s="91"/>
      <c r="P319" s="91"/>
      <c r="Q319" s="91"/>
      <c r="R319" s="91"/>
      <c r="S319" s="91"/>
      <c r="T319" s="92"/>
      <c r="U319" s="38"/>
      <c r="V319" s="38"/>
      <c r="W319" s="38"/>
      <c r="X319" s="38"/>
      <c r="Y319" s="38"/>
      <c r="Z319" s="38"/>
      <c r="AA319" s="38"/>
      <c r="AB319" s="38"/>
      <c r="AC319" s="38"/>
      <c r="AD319" s="38"/>
      <c r="AE319" s="38"/>
      <c r="AT319" s="17" t="s">
        <v>161</v>
      </c>
      <c r="AU319" s="17" t="s">
        <v>86</v>
      </c>
    </row>
    <row r="320" spans="1:65" s="2" customFormat="1" ht="24.15" customHeight="1">
      <c r="A320" s="38"/>
      <c r="B320" s="39"/>
      <c r="C320" s="218" t="s">
        <v>639</v>
      </c>
      <c r="D320" s="218" t="s">
        <v>154</v>
      </c>
      <c r="E320" s="219" t="s">
        <v>1352</v>
      </c>
      <c r="F320" s="220" t="s">
        <v>1353</v>
      </c>
      <c r="G320" s="221" t="s">
        <v>495</v>
      </c>
      <c r="H320" s="222">
        <v>2</v>
      </c>
      <c r="I320" s="223"/>
      <c r="J320" s="224">
        <f>ROUND(I320*H320,2)</f>
        <v>0</v>
      </c>
      <c r="K320" s="220" t="s">
        <v>1</v>
      </c>
      <c r="L320" s="44"/>
      <c r="M320" s="225" t="s">
        <v>1</v>
      </c>
      <c r="N320" s="226" t="s">
        <v>41</v>
      </c>
      <c r="O320" s="91"/>
      <c r="P320" s="227">
        <f>O320*H320</f>
        <v>0</v>
      </c>
      <c r="Q320" s="227">
        <v>0.0011</v>
      </c>
      <c r="R320" s="227">
        <f>Q320*H320</f>
        <v>0.0022</v>
      </c>
      <c r="S320" s="227">
        <v>0</v>
      </c>
      <c r="T320" s="228">
        <f>S320*H320</f>
        <v>0</v>
      </c>
      <c r="U320" s="38"/>
      <c r="V320" s="38"/>
      <c r="W320" s="38"/>
      <c r="X320" s="38"/>
      <c r="Y320" s="38"/>
      <c r="Z320" s="38"/>
      <c r="AA320" s="38"/>
      <c r="AB320" s="38"/>
      <c r="AC320" s="38"/>
      <c r="AD320" s="38"/>
      <c r="AE320" s="38"/>
      <c r="AR320" s="229" t="s">
        <v>279</v>
      </c>
      <c r="AT320" s="229" t="s">
        <v>154</v>
      </c>
      <c r="AU320" s="229" t="s">
        <v>86</v>
      </c>
      <c r="AY320" s="17" t="s">
        <v>152</v>
      </c>
      <c r="BE320" s="230">
        <f>IF(N320="základní",J320,0)</f>
        <v>0</v>
      </c>
      <c r="BF320" s="230">
        <f>IF(N320="snížená",J320,0)</f>
        <v>0</v>
      </c>
      <c r="BG320" s="230">
        <f>IF(N320="zákl. přenesená",J320,0)</f>
        <v>0</v>
      </c>
      <c r="BH320" s="230">
        <f>IF(N320="sníž. přenesená",J320,0)</f>
        <v>0</v>
      </c>
      <c r="BI320" s="230">
        <f>IF(N320="nulová",J320,0)</f>
        <v>0</v>
      </c>
      <c r="BJ320" s="17" t="s">
        <v>84</v>
      </c>
      <c r="BK320" s="230">
        <f>ROUND(I320*H320,2)</f>
        <v>0</v>
      </c>
      <c r="BL320" s="17" t="s">
        <v>279</v>
      </c>
      <c r="BM320" s="229" t="s">
        <v>1354</v>
      </c>
    </row>
    <row r="321" spans="1:47" s="2" customFormat="1" ht="12">
      <c r="A321" s="38"/>
      <c r="B321" s="39"/>
      <c r="C321" s="40"/>
      <c r="D321" s="231" t="s">
        <v>161</v>
      </c>
      <c r="E321" s="40"/>
      <c r="F321" s="232" t="s">
        <v>1353</v>
      </c>
      <c r="G321" s="40"/>
      <c r="H321" s="40"/>
      <c r="I321" s="233"/>
      <c r="J321" s="40"/>
      <c r="K321" s="40"/>
      <c r="L321" s="44"/>
      <c r="M321" s="234"/>
      <c r="N321" s="235"/>
      <c r="O321" s="91"/>
      <c r="P321" s="91"/>
      <c r="Q321" s="91"/>
      <c r="R321" s="91"/>
      <c r="S321" s="91"/>
      <c r="T321" s="92"/>
      <c r="U321" s="38"/>
      <c r="V321" s="38"/>
      <c r="W321" s="38"/>
      <c r="X321" s="38"/>
      <c r="Y321" s="38"/>
      <c r="Z321" s="38"/>
      <c r="AA321" s="38"/>
      <c r="AB321" s="38"/>
      <c r="AC321" s="38"/>
      <c r="AD321" s="38"/>
      <c r="AE321" s="38"/>
      <c r="AT321" s="17" t="s">
        <v>161</v>
      </c>
      <c r="AU321" s="17" t="s">
        <v>86</v>
      </c>
    </row>
    <row r="322" spans="1:65" s="2" customFormat="1" ht="24.15" customHeight="1">
      <c r="A322" s="38"/>
      <c r="B322" s="39"/>
      <c r="C322" s="218" t="s">
        <v>643</v>
      </c>
      <c r="D322" s="218" t="s">
        <v>154</v>
      </c>
      <c r="E322" s="219" t="s">
        <v>1355</v>
      </c>
      <c r="F322" s="220" t="s">
        <v>1356</v>
      </c>
      <c r="G322" s="221" t="s">
        <v>495</v>
      </c>
      <c r="H322" s="222">
        <v>1</v>
      </c>
      <c r="I322" s="223"/>
      <c r="J322" s="224">
        <f>ROUND(I322*H322,2)</f>
        <v>0</v>
      </c>
      <c r="K322" s="220" t="s">
        <v>158</v>
      </c>
      <c r="L322" s="44"/>
      <c r="M322" s="225" t="s">
        <v>1</v>
      </c>
      <c r="N322" s="226" t="s">
        <v>41</v>
      </c>
      <c r="O322" s="91"/>
      <c r="P322" s="227">
        <f>O322*H322</f>
        <v>0</v>
      </c>
      <c r="Q322" s="227">
        <v>0.01475</v>
      </c>
      <c r="R322" s="227">
        <f>Q322*H322</f>
        <v>0.01475</v>
      </c>
      <c r="S322" s="227">
        <v>0</v>
      </c>
      <c r="T322" s="228">
        <f>S322*H322</f>
        <v>0</v>
      </c>
      <c r="U322" s="38"/>
      <c r="V322" s="38"/>
      <c r="W322" s="38"/>
      <c r="X322" s="38"/>
      <c r="Y322" s="38"/>
      <c r="Z322" s="38"/>
      <c r="AA322" s="38"/>
      <c r="AB322" s="38"/>
      <c r="AC322" s="38"/>
      <c r="AD322" s="38"/>
      <c r="AE322" s="38"/>
      <c r="AR322" s="229" t="s">
        <v>279</v>
      </c>
      <c r="AT322" s="229" t="s">
        <v>154</v>
      </c>
      <c r="AU322" s="229" t="s">
        <v>86</v>
      </c>
      <c r="AY322" s="17" t="s">
        <v>152</v>
      </c>
      <c r="BE322" s="230">
        <f>IF(N322="základní",J322,0)</f>
        <v>0</v>
      </c>
      <c r="BF322" s="230">
        <f>IF(N322="snížená",J322,0)</f>
        <v>0</v>
      </c>
      <c r="BG322" s="230">
        <f>IF(N322="zákl. přenesená",J322,0)</f>
        <v>0</v>
      </c>
      <c r="BH322" s="230">
        <f>IF(N322="sníž. přenesená",J322,0)</f>
        <v>0</v>
      </c>
      <c r="BI322" s="230">
        <f>IF(N322="nulová",J322,0)</f>
        <v>0</v>
      </c>
      <c r="BJ322" s="17" t="s">
        <v>84</v>
      </c>
      <c r="BK322" s="230">
        <f>ROUND(I322*H322,2)</f>
        <v>0</v>
      </c>
      <c r="BL322" s="17" t="s">
        <v>279</v>
      </c>
      <c r="BM322" s="229" t="s">
        <v>1357</v>
      </c>
    </row>
    <row r="323" spans="1:47" s="2" customFormat="1" ht="12">
      <c r="A323" s="38"/>
      <c r="B323" s="39"/>
      <c r="C323" s="40"/>
      <c r="D323" s="231" t="s">
        <v>161</v>
      </c>
      <c r="E323" s="40"/>
      <c r="F323" s="232" t="s">
        <v>1358</v>
      </c>
      <c r="G323" s="40"/>
      <c r="H323" s="40"/>
      <c r="I323" s="233"/>
      <c r="J323" s="40"/>
      <c r="K323" s="40"/>
      <c r="L323" s="44"/>
      <c r="M323" s="234"/>
      <c r="N323" s="235"/>
      <c r="O323" s="91"/>
      <c r="P323" s="91"/>
      <c r="Q323" s="91"/>
      <c r="R323" s="91"/>
      <c r="S323" s="91"/>
      <c r="T323" s="92"/>
      <c r="U323" s="38"/>
      <c r="V323" s="38"/>
      <c r="W323" s="38"/>
      <c r="X323" s="38"/>
      <c r="Y323" s="38"/>
      <c r="Z323" s="38"/>
      <c r="AA323" s="38"/>
      <c r="AB323" s="38"/>
      <c r="AC323" s="38"/>
      <c r="AD323" s="38"/>
      <c r="AE323" s="38"/>
      <c r="AT323" s="17" t="s">
        <v>161</v>
      </c>
      <c r="AU323" s="17" t="s">
        <v>86</v>
      </c>
    </row>
    <row r="324" spans="1:65" s="2" customFormat="1" ht="24.15" customHeight="1">
      <c r="A324" s="38"/>
      <c r="B324" s="39"/>
      <c r="C324" s="218" t="s">
        <v>651</v>
      </c>
      <c r="D324" s="218" t="s">
        <v>154</v>
      </c>
      <c r="E324" s="219" t="s">
        <v>1359</v>
      </c>
      <c r="F324" s="220" t="s">
        <v>1360</v>
      </c>
      <c r="G324" s="221" t="s">
        <v>288</v>
      </c>
      <c r="H324" s="222">
        <v>2</v>
      </c>
      <c r="I324" s="223"/>
      <c r="J324" s="224">
        <f>ROUND(I324*H324,2)</f>
        <v>0</v>
      </c>
      <c r="K324" s="220" t="s">
        <v>158</v>
      </c>
      <c r="L324" s="44"/>
      <c r="M324" s="225" t="s">
        <v>1</v>
      </c>
      <c r="N324" s="226" t="s">
        <v>41</v>
      </c>
      <c r="O324" s="91"/>
      <c r="P324" s="227">
        <f>O324*H324</f>
        <v>0</v>
      </c>
      <c r="Q324" s="227">
        <v>0.001</v>
      </c>
      <c r="R324" s="227">
        <f>Q324*H324</f>
        <v>0.002</v>
      </c>
      <c r="S324" s="227">
        <v>0</v>
      </c>
      <c r="T324" s="228">
        <f>S324*H324</f>
        <v>0</v>
      </c>
      <c r="U324" s="38"/>
      <c r="V324" s="38"/>
      <c r="W324" s="38"/>
      <c r="X324" s="38"/>
      <c r="Y324" s="38"/>
      <c r="Z324" s="38"/>
      <c r="AA324" s="38"/>
      <c r="AB324" s="38"/>
      <c r="AC324" s="38"/>
      <c r="AD324" s="38"/>
      <c r="AE324" s="38"/>
      <c r="AR324" s="229" t="s">
        <v>279</v>
      </c>
      <c r="AT324" s="229" t="s">
        <v>154</v>
      </c>
      <c r="AU324" s="229" t="s">
        <v>86</v>
      </c>
      <c r="AY324" s="17" t="s">
        <v>152</v>
      </c>
      <c r="BE324" s="230">
        <f>IF(N324="základní",J324,0)</f>
        <v>0</v>
      </c>
      <c r="BF324" s="230">
        <f>IF(N324="snížená",J324,0)</f>
        <v>0</v>
      </c>
      <c r="BG324" s="230">
        <f>IF(N324="zákl. přenesená",J324,0)</f>
        <v>0</v>
      </c>
      <c r="BH324" s="230">
        <f>IF(N324="sníž. přenesená",J324,0)</f>
        <v>0</v>
      </c>
      <c r="BI324" s="230">
        <f>IF(N324="nulová",J324,0)</f>
        <v>0</v>
      </c>
      <c r="BJ324" s="17" t="s">
        <v>84</v>
      </c>
      <c r="BK324" s="230">
        <f>ROUND(I324*H324,2)</f>
        <v>0</v>
      </c>
      <c r="BL324" s="17" t="s">
        <v>279</v>
      </c>
      <c r="BM324" s="229" t="s">
        <v>1361</v>
      </c>
    </row>
    <row r="325" spans="1:47" s="2" customFormat="1" ht="12">
      <c r="A325" s="38"/>
      <c r="B325" s="39"/>
      <c r="C325" s="40"/>
      <c r="D325" s="231" t="s">
        <v>161</v>
      </c>
      <c r="E325" s="40"/>
      <c r="F325" s="232" t="s">
        <v>1362</v>
      </c>
      <c r="G325" s="40"/>
      <c r="H325" s="40"/>
      <c r="I325" s="233"/>
      <c r="J325" s="40"/>
      <c r="K325" s="40"/>
      <c r="L325" s="44"/>
      <c r="M325" s="234"/>
      <c r="N325" s="235"/>
      <c r="O325" s="91"/>
      <c r="P325" s="91"/>
      <c r="Q325" s="91"/>
      <c r="R325" s="91"/>
      <c r="S325" s="91"/>
      <c r="T325" s="92"/>
      <c r="U325" s="38"/>
      <c r="V325" s="38"/>
      <c r="W325" s="38"/>
      <c r="X325" s="38"/>
      <c r="Y325" s="38"/>
      <c r="Z325" s="38"/>
      <c r="AA325" s="38"/>
      <c r="AB325" s="38"/>
      <c r="AC325" s="38"/>
      <c r="AD325" s="38"/>
      <c r="AE325" s="38"/>
      <c r="AT325" s="17" t="s">
        <v>161</v>
      </c>
      <c r="AU325" s="17" t="s">
        <v>86</v>
      </c>
    </row>
    <row r="326" spans="1:65" s="2" customFormat="1" ht="24.15" customHeight="1">
      <c r="A326" s="38"/>
      <c r="B326" s="39"/>
      <c r="C326" s="218" t="s">
        <v>658</v>
      </c>
      <c r="D326" s="218" t="s">
        <v>154</v>
      </c>
      <c r="E326" s="219" t="s">
        <v>1363</v>
      </c>
      <c r="F326" s="220" t="s">
        <v>1364</v>
      </c>
      <c r="G326" s="221" t="s">
        <v>495</v>
      </c>
      <c r="H326" s="222">
        <v>20</v>
      </c>
      <c r="I326" s="223"/>
      <c r="J326" s="224">
        <f>ROUND(I326*H326,2)</f>
        <v>0</v>
      </c>
      <c r="K326" s="220" t="s">
        <v>158</v>
      </c>
      <c r="L326" s="44"/>
      <c r="M326" s="225" t="s">
        <v>1</v>
      </c>
      <c r="N326" s="226" t="s">
        <v>41</v>
      </c>
      <c r="O326" s="91"/>
      <c r="P326" s="227">
        <f>O326*H326</f>
        <v>0</v>
      </c>
      <c r="Q326" s="227">
        <v>0.00024</v>
      </c>
      <c r="R326" s="227">
        <f>Q326*H326</f>
        <v>0.0048000000000000004</v>
      </c>
      <c r="S326" s="227">
        <v>0</v>
      </c>
      <c r="T326" s="228">
        <f>S326*H326</f>
        <v>0</v>
      </c>
      <c r="U326" s="38"/>
      <c r="V326" s="38"/>
      <c r="W326" s="38"/>
      <c r="X326" s="38"/>
      <c r="Y326" s="38"/>
      <c r="Z326" s="38"/>
      <c r="AA326" s="38"/>
      <c r="AB326" s="38"/>
      <c r="AC326" s="38"/>
      <c r="AD326" s="38"/>
      <c r="AE326" s="38"/>
      <c r="AR326" s="229" t="s">
        <v>279</v>
      </c>
      <c r="AT326" s="229" t="s">
        <v>154</v>
      </c>
      <c r="AU326" s="229" t="s">
        <v>86</v>
      </c>
      <c r="AY326" s="17" t="s">
        <v>152</v>
      </c>
      <c r="BE326" s="230">
        <f>IF(N326="základní",J326,0)</f>
        <v>0</v>
      </c>
      <c r="BF326" s="230">
        <f>IF(N326="snížená",J326,0)</f>
        <v>0</v>
      </c>
      <c r="BG326" s="230">
        <f>IF(N326="zákl. přenesená",J326,0)</f>
        <v>0</v>
      </c>
      <c r="BH326" s="230">
        <f>IF(N326="sníž. přenesená",J326,0)</f>
        <v>0</v>
      </c>
      <c r="BI326" s="230">
        <f>IF(N326="nulová",J326,0)</f>
        <v>0</v>
      </c>
      <c r="BJ326" s="17" t="s">
        <v>84</v>
      </c>
      <c r="BK326" s="230">
        <f>ROUND(I326*H326,2)</f>
        <v>0</v>
      </c>
      <c r="BL326" s="17" t="s">
        <v>279</v>
      </c>
      <c r="BM326" s="229" t="s">
        <v>1365</v>
      </c>
    </row>
    <row r="327" spans="1:47" s="2" customFormat="1" ht="12">
      <c r="A327" s="38"/>
      <c r="B327" s="39"/>
      <c r="C327" s="40"/>
      <c r="D327" s="231" t="s">
        <v>161</v>
      </c>
      <c r="E327" s="40"/>
      <c r="F327" s="232" t="s">
        <v>1366</v>
      </c>
      <c r="G327" s="40"/>
      <c r="H327" s="40"/>
      <c r="I327" s="233"/>
      <c r="J327" s="40"/>
      <c r="K327" s="40"/>
      <c r="L327" s="44"/>
      <c r="M327" s="234"/>
      <c r="N327" s="235"/>
      <c r="O327" s="91"/>
      <c r="P327" s="91"/>
      <c r="Q327" s="91"/>
      <c r="R327" s="91"/>
      <c r="S327" s="91"/>
      <c r="T327" s="92"/>
      <c r="U327" s="38"/>
      <c r="V327" s="38"/>
      <c r="W327" s="38"/>
      <c r="X327" s="38"/>
      <c r="Y327" s="38"/>
      <c r="Z327" s="38"/>
      <c r="AA327" s="38"/>
      <c r="AB327" s="38"/>
      <c r="AC327" s="38"/>
      <c r="AD327" s="38"/>
      <c r="AE327" s="38"/>
      <c r="AT327" s="17" t="s">
        <v>161</v>
      </c>
      <c r="AU327" s="17" t="s">
        <v>86</v>
      </c>
    </row>
    <row r="328" spans="1:65" s="2" customFormat="1" ht="16.5" customHeight="1">
      <c r="A328" s="38"/>
      <c r="B328" s="39"/>
      <c r="C328" s="218" t="s">
        <v>664</v>
      </c>
      <c r="D328" s="218" t="s">
        <v>154</v>
      </c>
      <c r="E328" s="219" t="s">
        <v>1367</v>
      </c>
      <c r="F328" s="220" t="s">
        <v>1368</v>
      </c>
      <c r="G328" s="221" t="s">
        <v>288</v>
      </c>
      <c r="H328" s="222">
        <v>1</v>
      </c>
      <c r="I328" s="223"/>
      <c r="J328" s="224">
        <f>ROUND(I328*H328,2)</f>
        <v>0</v>
      </c>
      <c r="K328" s="220" t="s">
        <v>158</v>
      </c>
      <c r="L328" s="44"/>
      <c r="M328" s="225" t="s">
        <v>1</v>
      </c>
      <c r="N328" s="226" t="s">
        <v>41</v>
      </c>
      <c r="O328" s="91"/>
      <c r="P328" s="227">
        <f>O328*H328</f>
        <v>0</v>
      </c>
      <c r="Q328" s="227">
        <v>0.00109</v>
      </c>
      <c r="R328" s="227">
        <f>Q328*H328</f>
        <v>0.00109</v>
      </c>
      <c r="S328" s="227">
        <v>0</v>
      </c>
      <c r="T328" s="228">
        <f>S328*H328</f>
        <v>0</v>
      </c>
      <c r="U328" s="38"/>
      <c r="V328" s="38"/>
      <c r="W328" s="38"/>
      <c r="X328" s="38"/>
      <c r="Y328" s="38"/>
      <c r="Z328" s="38"/>
      <c r="AA328" s="38"/>
      <c r="AB328" s="38"/>
      <c r="AC328" s="38"/>
      <c r="AD328" s="38"/>
      <c r="AE328" s="38"/>
      <c r="AR328" s="229" t="s">
        <v>279</v>
      </c>
      <c r="AT328" s="229" t="s">
        <v>154</v>
      </c>
      <c r="AU328" s="229" t="s">
        <v>86</v>
      </c>
      <c r="AY328" s="17" t="s">
        <v>152</v>
      </c>
      <c r="BE328" s="230">
        <f>IF(N328="základní",J328,0)</f>
        <v>0</v>
      </c>
      <c r="BF328" s="230">
        <f>IF(N328="snížená",J328,0)</f>
        <v>0</v>
      </c>
      <c r="BG328" s="230">
        <f>IF(N328="zákl. přenesená",J328,0)</f>
        <v>0</v>
      </c>
      <c r="BH328" s="230">
        <f>IF(N328="sníž. přenesená",J328,0)</f>
        <v>0</v>
      </c>
      <c r="BI328" s="230">
        <f>IF(N328="nulová",J328,0)</f>
        <v>0</v>
      </c>
      <c r="BJ328" s="17" t="s">
        <v>84</v>
      </c>
      <c r="BK328" s="230">
        <f>ROUND(I328*H328,2)</f>
        <v>0</v>
      </c>
      <c r="BL328" s="17" t="s">
        <v>279</v>
      </c>
      <c r="BM328" s="229" t="s">
        <v>1369</v>
      </c>
    </row>
    <row r="329" spans="1:47" s="2" customFormat="1" ht="12">
      <c r="A329" s="38"/>
      <c r="B329" s="39"/>
      <c r="C329" s="40"/>
      <c r="D329" s="231" t="s">
        <v>161</v>
      </c>
      <c r="E329" s="40"/>
      <c r="F329" s="232" t="s">
        <v>1370</v>
      </c>
      <c r="G329" s="40"/>
      <c r="H329" s="40"/>
      <c r="I329" s="233"/>
      <c r="J329" s="40"/>
      <c r="K329" s="40"/>
      <c r="L329" s="44"/>
      <c r="M329" s="234"/>
      <c r="N329" s="235"/>
      <c r="O329" s="91"/>
      <c r="P329" s="91"/>
      <c r="Q329" s="91"/>
      <c r="R329" s="91"/>
      <c r="S329" s="91"/>
      <c r="T329" s="92"/>
      <c r="U329" s="38"/>
      <c r="V329" s="38"/>
      <c r="W329" s="38"/>
      <c r="X329" s="38"/>
      <c r="Y329" s="38"/>
      <c r="Z329" s="38"/>
      <c r="AA329" s="38"/>
      <c r="AB329" s="38"/>
      <c r="AC329" s="38"/>
      <c r="AD329" s="38"/>
      <c r="AE329" s="38"/>
      <c r="AT329" s="17" t="s">
        <v>161</v>
      </c>
      <c r="AU329" s="17" t="s">
        <v>86</v>
      </c>
    </row>
    <row r="330" spans="1:65" s="2" customFormat="1" ht="24.15" customHeight="1">
      <c r="A330" s="38"/>
      <c r="B330" s="39"/>
      <c r="C330" s="218" t="s">
        <v>670</v>
      </c>
      <c r="D330" s="218" t="s">
        <v>154</v>
      </c>
      <c r="E330" s="219" t="s">
        <v>1371</v>
      </c>
      <c r="F330" s="220" t="s">
        <v>1372</v>
      </c>
      <c r="G330" s="221" t="s">
        <v>495</v>
      </c>
      <c r="H330" s="222">
        <v>1</v>
      </c>
      <c r="I330" s="223"/>
      <c r="J330" s="224">
        <f>ROUND(I330*H330,2)</f>
        <v>0</v>
      </c>
      <c r="K330" s="220" t="s">
        <v>158</v>
      </c>
      <c r="L330" s="44"/>
      <c r="M330" s="225" t="s">
        <v>1</v>
      </c>
      <c r="N330" s="226" t="s">
        <v>41</v>
      </c>
      <c r="O330" s="91"/>
      <c r="P330" s="227">
        <f>O330*H330</f>
        <v>0</v>
      </c>
      <c r="Q330" s="227">
        <v>0.00172</v>
      </c>
      <c r="R330" s="227">
        <f>Q330*H330</f>
        <v>0.00172</v>
      </c>
      <c r="S330" s="227">
        <v>0</v>
      </c>
      <c r="T330" s="228">
        <f>S330*H330</f>
        <v>0</v>
      </c>
      <c r="U330" s="38"/>
      <c r="V330" s="38"/>
      <c r="W330" s="38"/>
      <c r="X330" s="38"/>
      <c r="Y330" s="38"/>
      <c r="Z330" s="38"/>
      <c r="AA330" s="38"/>
      <c r="AB330" s="38"/>
      <c r="AC330" s="38"/>
      <c r="AD330" s="38"/>
      <c r="AE330" s="38"/>
      <c r="AR330" s="229" t="s">
        <v>279</v>
      </c>
      <c r="AT330" s="229" t="s">
        <v>154</v>
      </c>
      <c r="AU330" s="229" t="s">
        <v>86</v>
      </c>
      <c r="AY330" s="17" t="s">
        <v>152</v>
      </c>
      <c r="BE330" s="230">
        <f>IF(N330="základní",J330,0)</f>
        <v>0</v>
      </c>
      <c r="BF330" s="230">
        <f>IF(N330="snížená",J330,0)</f>
        <v>0</v>
      </c>
      <c r="BG330" s="230">
        <f>IF(N330="zákl. přenesená",J330,0)</f>
        <v>0</v>
      </c>
      <c r="BH330" s="230">
        <f>IF(N330="sníž. přenesená",J330,0)</f>
        <v>0</v>
      </c>
      <c r="BI330" s="230">
        <f>IF(N330="nulová",J330,0)</f>
        <v>0</v>
      </c>
      <c r="BJ330" s="17" t="s">
        <v>84</v>
      </c>
      <c r="BK330" s="230">
        <f>ROUND(I330*H330,2)</f>
        <v>0</v>
      </c>
      <c r="BL330" s="17" t="s">
        <v>279</v>
      </c>
      <c r="BM330" s="229" t="s">
        <v>1373</v>
      </c>
    </row>
    <row r="331" spans="1:47" s="2" customFormat="1" ht="12">
      <c r="A331" s="38"/>
      <c r="B331" s="39"/>
      <c r="C331" s="40"/>
      <c r="D331" s="231" t="s">
        <v>161</v>
      </c>
      <c r="E331" s="40"/>
      <c r="F331" s="232" t="s">
        <v>1374</v>
      </c>
      <c r="G331" s="40"/>
      <c r="H331" s="40"/>
      <c r="I331" s="233"/>
      <c r="J331" s="40"/>
      <c r="K331" s="40"/>
      <c r="L331" s="44"/>
      <c r="M331" s="234"/>
      <c r="N331" s="235"/>
      <c r="O331" s="91"/>
      <c r="P331" s="91"/>
      <c r="Q331" s="91"/>
      <c r="R331" s="91"/>
      <c r="S331" s="91"/>
      <c r="T331" s="92"/>
      <c r="U331" s="38"/>
      <c r="V331" s="38"/>
      <c r="W331" s="38"/>
      <c r="X331" s="38"/>
      <c r="Y331" s="38"/>
      <c r="Z331" s="38"/>
      <c r="AA331" s="38"/>
      <c r="AB331" s="38"/>
      <c r="AC331" s="38"/>
      <c r="AD331" s="38"/>
      <c r="AE331" s="38"/>
      <c r="AT331" s="17" t="s">
        <v>161</v>
      </c>
      <c r="AU331" s="17" t="s">
        <v>86</v>
      </c>
    </row>
    <row r="332" spans="1:65" s="2" customFormat="1" ht="21.75" customHeight="1">
      <c r="A332" s="38"/>
      <c r="B332" s="39"/>
      <c r="C332" s="218" t="s">
        <v>675</v>
      </c>
      <c r="D332" s="218" t="s">
        <v>154</v>
      </c>
      <c r="E332" s="219" t="s">
        <v>1375</v>
      </c>
      <c r="F332" s="220" t="s">
        <v>1376</v>
      </c>
      <c r="G332" s="221" t="s">
        <v>495</v>
      </c>
      <c r="H332" s="222">
        <v>3</v>
      </c>
      <c r="I332" s="223"/>
      <c r="J332" s="224">
        <f>ROUND(I332*H332,2)</f>
        <v>0</v>
      </c>
      <c r="K332" s="220" t="s">
        <v>158</v>
      </c>
      <c r="L332" s="44"/>
      <c r="M332" s="225" t="s">
        <v>1</v>
      </c>
      <c r="N332" s="226" t="s">
        <v>41</v>
      </c>
      <c r="O332" s="91"/>
      <c r="P332" s="227">
        <f>O332*H332</f>
        <v>0</v>
      </c>
      <c r="Q332" s="227">
        <v>0.0018</v>
      </c>
      <c r="R332" s="227">
        <f>Q332*H332</f>
        <v>0.0054</v>
      </c>
      <c r="S332" s="227">
        <v>0</v>
      </c>
      <c r="T332" s="228">
        <f>S332*H332</f>
        <v>0</v>
      </c>
      <c r="U332" s="38"/>
      <c r="V332" s="38"/>
      <c r="W332" s="38"/>
      <c r="X332" s="38"/>
      <c r="Y332" s="38"/>
      <c r="Z332" s="38"/>
      <c r="AA332" s="38"/>
      <c r="AB332" s="38"/>
      <c r="AC332" s="38"/>
      <c r="AD332" s="38"/>
      <c r="AE332" s="38"/>
      <c r="AR332" s="229" t="s">
        <v>279</v>
      </c>
      <c r="AT332" s="229" t="s">
        <v>154</v>
      </c>
      <c r="AU332" s="229" t="s">
        <v>86</v>
      </c>
      <c r="AY332" s="17" t="s">
        <v>152</v>
      </c>
      <c r="BE332" s="230">
        <f>IF(N332="základní",J332,0)</f>
        <v>0</v>
      </c>
      <c r="BF332" s="230">
        <f>IF(N332="snížená",J332,0)</f>
        <v>0</v>
      </c>
      <c r="BG332" s="230">
        <f>IF(N332="zákl. přenesená",J332,0)</f>
        <v>0</v>
      </c>
      <c r="BH332" s="230">
        <f>IF(N332="sníž. přenesená",J332,0)</f>
        <v>0</v>
      </c>
      <c r="BI332" s="230">
        <f>IF(N332="nulová",J332,0)</f>
        <v>0</v>
      </c>
      <c r="BJ332" s="17" t="s">
        <v>84</v>
      </c>
      <c r="BK332" s="230">
        <f>ROUND(I332*H332,2)</f>
        <v>0</v>
      </c>
      <c r="BL332" s="17" t="s">
        <v>279</v>
      </c>
      <c r="BM332" s="229" t="s">
        <v>1377</v>
      </c>
    </row>
    <row r="333" spans="1:47" s="2" customFormat="1" ht="12">
      <c r="A333" s="38"/>
      <c r="B333" s="39"/>
      <c r="C333" s="40"/>
      <c r="D333" s="231" t="s">
        <v>161</v>
      </c>
      <c r="E333" s="40"/>
      <c r="F333" s="232" t="s">
        <v>1378</v>
      </c>
      <c r="G333" s="40"/>
      <c r="H333" s="40"/>
      <c r="I333" s="233"/>
      <c r="J333" s="40"/>
      <c r="K333" s="40"/>
      <c r="L333" s="44"/>
      <c r="M333" s="234"/>
      <c r="N333" s="235"/>
      <c r="O333" s="91"/>
      <c r="P333" s="91"/>
      <c r="Q333" s="91"/>
      <c r="R333" s="91"/>
      <c r="S333" s="91"/>
      <c r="T333" s="92"/>
      <c r="U333" s="38"/>
      <c r="V333" s="38"/>
      <c r="W333" s="38"/>
      <c r="X333" s="38"/>
      <c r="Y333" s="38"/>
      <c r="Z333" s="38"/>
      <c r="AA333" s="38"/>
      <c r="AB333" s="38"/>
      <c r="AC333" s="38"/>
      <c r="AD333" s="38"/>
      <c r="AE333" s="38"/>
      <c r="AT333" s="17" t="s">
        <v>161</v>
      </c>
      <c r="AU333" s="17" t="s">
        <v>86</v>
      </c>
    </row>
    <row r="334" spans="1:65" s="2" customFormat="1" ht="16.5" customHeight="1">
      <c r="A334" s="38"/>
      <c r="B334" s="39"/>
      <c r="C334" s="218" t="s">
        <v>680</v>
      </c>
      <c r="D334" s="218" t="s">
        <v>154</v>
      </c>
      <c r="E334" s="219" t="s">
        <v>1379</v>
      </c>
      <c r="F334" s="220" t="s">
        <v>1380</v>
      </c>
      <c r="G334" s="221" t="s">
        <v>495</v>
      </c>
      <c r="H334" s="222">
        <v>1</v>
      </c>
      <c r="I334" s="223"/>
      <c r="J334" s="224">
        <f>ROUND(I334*H334,2)</f>
        <v>0</v>
      </c>
      <c r="K334" s="220" t="s">
        <v>1</v>
      </c>
      <c r="L334" s="44"/>
      <c r="M334" s="225" t="s">
        <v>1</v>
      </c>
      <c r="N334" s="226" t="s">
        <v>41</v>
      </c>
      <c r="O334" s="91"/>
      <c r="P334" s="227">
        <f>O334*H334</f>
        <v>0</v>
      </c>
      <c r="Q334" s="227">
        <v>0.00284</v>
      </c>
      <c r="R334" s="227">
        <f>Q334*H334</f>
        <v>0.00284</v>
      </c>
      <c r="S334" s="227">
        <v>0</v>
      </c>
      <c r="T334" s="228">
        <f>S334*H334</f>
        <v>0</v>
      </c>
      <c r="U334" s="38"/>
      <c r="V334" s="38"/>
      <c r="W334" s="38"/>
      <c r="X334" s="38"/>
      <c r="Y334" s="38"/>
      <c r="Z334" s="38"/>
      <c r="AA334" s="38"/>
      <c r="AB334" s="38"/>
      <c r="AC334" s="38"/>
      <c r="AD334" s="38"/>
      <c r="AE334" s="38"/>
      <c r="AR334" s="229" t="s">
        <v>279</v>
      </c>
      <c r="AT334" s="229" t="s">
        <v>154</v>
      </c>
      <c r="AU334" s="229" t="s">
        <v>86</v>
      </c>
      <c r="AY334" s="17" t="s">
        <v>152</v>
      </c>
      <c r="BE334" s="230">
        <f>IF(N334="základní",J334,0)</f>
        <v>0</v>
      </c>
      <c r="BF334" s="230">
        <f>IF(N334="snížená",J334,0)</f>
        <v>0</v>
      </c>
      <c r="BG334" s="230">
        <f>IF(N334="zákl. přenesená",J334,0)</f>
        <v>0</v>
      </c>
      <c r="BH334" s="230">
        <f>IF(N334="sníž. přenesená",J334,0)</f>
        <v>0</v>
      </c>
      <c r="BI334" s="230">
        <f>IF(N334="nulová",J334,0)</f>
        <v>0</v>
      </c>
      <c r="BJ334" s="17" t="s">
        <v>84</v>
      </c>
      <c r="BK334" s="230">
        <f>ROUND(I334*H334,2)</f>
        <v>0</v>
      </c>
      <c r="BL334" s="17" t="s">
        <v>279</v>
      </c>
      <c r="BM334" s="229" t="s">
        <v>1381</v>
      </c>
    </row>
    <row r="335" spans="1:47" s="2" customFormat="1" ht="12">
      <c r="A335" s="38"/>
      <c r="B335" s="39"/>
      <c r="C335" s="40"/>
      <c r="D335" s="231" t="s">
        <v>161</v>
      </c>
      <c r="E335" s="40"/>
      <c r="F335" s="232" t="s">
        <v>1380</v>
      </c>
      <c r="G335" s="40"/>
      <c r="H335" s="40"/>
      <c r="I335" s="233"/>
      <c r="J335" s="40"/>
      <c r="K335" s="40"/>
      <c r="L335" s="44"/>
      <c r="M335" s="283"/>
      <c r="N335" s="284"/>
      <c r="O335" s="285"/>
      <c r="P335" s="285"/>
      <c r="Q335" s="285"/>
      <c r="R335" s="285"/>
      <c r="S335" s="285"/>
      <c r="T335" s="286"/>
      <c r="U335" s="38"/>
      <c r="V335" s="38"/>
      <c r="W335" s="38"/>
      <c r="X335" s="38"/>
      <c r="Y335" s="38"/>
      <c r="Z335" s="38"/>
      <c r="AA335" s="38"/>
      <c r="AB335" s="38"/>
      <c r="AC335" s="38"/>
      <c r="AD335" s="38"/>
      <c r="AE335" s="38"/>
      <c r="AT335" s="17" t="s">
        <v>161</v>
      </c>
      <c r="AU335" s="17" t="s">
        <v>86</v>
      </c>
    </row>
    <row r="336" spans="1:31" s="2" customFormat="1" ht="6.95" customHeight="1">
      <c r="A336" s="38"/>
      <c r="B336" s="66"/>
      <c r="C336" s="67"/>
      <c r="D336" s="67"/>
      <c r="E336" s="67"/>
      <c r="F336" s="67"/>
      <c r="G336" s="67"/>
      <c r="H336" s="67"/>
      <c r="I336" s="67"/>
      <c r="J336" s="67"/>
      <c r="K336" s="67"/>
      <c r="L336" s="44"/>
      <c r="M336" s="38"/>
      <c r="O336" s="38"/>
      <c r="P336" s="38"/>
      <c r="Q336" s="38"/>
      <c r="R336" s="38"/>
      <c r="S336" s="38"/>
      <c r="T336" s="38"/>
      <c r="U336" s="38"/>
      <c r="V336" s="38"/>
      <c r="W336" s="38"/>
      <c r="X336" s="38"/>
      <c r="Y336" s="38"/>
      <c r="Z336" s="38"/>
      <c r="AA336" s="38"/>
      <c r="AB336" s="38"/>
      <c r="AC336" s="38"/>
      <c r="AD336" s="38"/>
      <c r="AE336" s="38"/>
    </row>
  </sheetData>
  <sheetProtection password="CC35" sheet="1" objects="1" scenarios="1" formatColumns="0" formatRows="0" autoFilter="0"/>
  <autoFilter ref="C126:K335"/>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92</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1382</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31</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34</v>
      </c>
      <c r="F24" s="38"/>
      <c r="G24" s="38"/>
      <c r="H24" s="38"/>
      <c r="I24" s="140" t="s">
        <v>27</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ROUND(J118,2)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ROUND((SUM(BE118:BE150)),2)</f>
        <v>0</v>
      </c>
      <c r="G33" s="38"/>
      <c r="H33" s="38"/>
      <c r="I33" s="155">
        <v>0.21</v>
      </c>
      <c r="J33" s="154">
        <f>ROUND(((SUM(BE118:BE150))*I33),2)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ROUND((SUM(BF118:BF150)),2)</f>
        <v>0</v>
      </c>
      <c r="G34" s="38"/>
      <c r="H34" s="38"/>
      <c r="I34" s="155">
        <v>0.15</v>
      </c>
      <c r="J34" s="154">
        <f>ROUND(((SUM(BF118:BF150))*I34),2)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ROUND((SUM(BG118:BG150)),2)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ROUND((SUM(BH118:BH150)),2)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ROUND((SUM(BI118:BI150)),2)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03 - VZT</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Nový Bor</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J118</f>
        <v>0</v>
      </c>
      <c r="K96" s="40"/>
      <c r="L96" s="63"/>
      <c r="S96" s="38"/>
      <c r="T96" s="38"/>
      <c r="U96" s="38"/>
      <c r="V96" s="38"/>
      <c r="W96" s="38"/>
      <c r="X96" s="38"/>
      <c r="Y96" s="38"/>
      <c r="Z96" s="38"/>
      <c r="AA96" s="38"/>
      <c r="AB96" s="38"/>
      <c r="AC96" s="38"/>
      <c r="AD96" s="38"/>
      <c r="AE96" s="38"/>
      <c r="AU96" s="17" t="s">
        <v>115</v>
      </c>
    </row>
    <row r="97" spans="1:31" s="9" customFormat="1" ht="24.95" customHeight="1">
      <c r="A97" s="9"/>
      <c r="B97" s="179"/>
      <c r="C97" s="180"/>
      <c r="D97" s="181" t="s">
        <v>124</v>
      </c>
      <c r="E97" s="182"/>
      <c r="F97" s="182"/>
      <c r="G97" s="182"/>
      <c r="H97" s="182"/>
      <c r="I97" s="182"/>
      <c r="J97" s="183">
        <f>J119</f>
        <v>0</v>
      </c>
      <c r="K97" s="180"/>
      <c r="L97" s="184"/>
      <c r="S97" s="9"/>
      <c r="T97" s="9"/>
      <c r="U97" s="9"/>
      <c r="V97" s="9"/>
      <c r="W97" s="9"/>
      <c r="X97" s="9"/>
      <c r="Y97" s="9"/>
      <c r="Z97" s="9"/>
      <c r="AA97" s="9"/>
      <c r="AB97" s="9"/>
      <c r="AC97" s="9"/>
      <c r="AD97" s="9"/>
      <c r="AE97" s="9"/>
    </row>
    <row r="98" spans="1:31" s="10" customFormat="1" ht="19.9" customHeight="1">
      <c r="A98" s="10"/>
      <c r="B98" s="185"/>
      <c r="C98" s="186"/>
      <c r="D98" s="187" t="s">
        <v>1383</v>
      </c>
      <c r="E98" s="188"/>
      <c r="F98" s="188"/>
      <c r="G98" s="188"/>
      <c r="H98" s="188"/>
      <c r="I98" s="188"/>
      <c r="J98" s="189">
        <f>J120</f>
        <v>0</v>
      </c>
      <c r="K98" s="186"/>
      <c r="L98" s="190"/>
      <c r="S98" s="10"/>
      <c r="T98" s="10"/>
      <c r="U98" s="10"/>
      <c r="V98" s="10"/>
      <c r="W98" s="10"/>
      <c r="X98" s="10"/>
      <c r="Y98" s="10"/>
      <c r="Z98" s="10"/>
      <c r="AA98" s="10"/>
      <c r="AB98" s="10"/>
      <c r="AC98" s="10"/>
      <c r="AD98" s="10"/>
      <c r="AE98" s="10"/>
    </row>
    <row r="99" spans="1:31" s="2" customFormat="1" ht="21.8"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31" s="2" customFormat="1" ht="6.95"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4" spans="1:31" s="2" customFormat="1" ht="6.95"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pans="1:31" s="2" customFormat="1" ht="24.95" customHeight="1">
      <c r="A105" s="38"/>
      <c r="B105" s="39"/>
      <c r="C105" s="23" t="s">
        <v>137</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12" customHeight="1">
      <c r="A107" s="38"/>
      <c r="B107" s="39"/>
      <c r="C107" s="32"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6.5" customHeight="1">
      <c r="A108" s="38"/>
      <c r="B108" s="39"/>
      <c r="C108" s="40"/>
      <c r="D108" s="40"/>
      <c r="E108" s="174" t="str">
        <f>E7</f>
        <v>Stavební úpravy MŠ Pohádka</v>
      </c>
      <c r="F108" s="32"/>
      <c r="G108" s="32"/>
      <c r="H108" s="32"/>
      <c r="I108" s="40"/>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2" t="s">
        <v>109</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76" t="str">
        <f>E9</f>
        <v>03 - VZT</v>
      </c>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20</v>
      </c>
      <c r="D112" s="40"/>
      <c r="E112" s="40"/>
      <c r="F112" s="27" t="str">
        <f>F12</f>
        <v>Nový Bor</v>
      </c>
      <c r="G112" s="40"/>
      <c r="H112" s="40"/>
      <c r="I112" s="32" t="s">
        <v>22</v>
      </c>
      <c r="J112" s="79" t="str">
        <f>IF(J12="","",J12)</f>
        <v>28. 4. 2022</v>
      </c>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5.15" customHeight="1">
      <c r="A114" s="38"/>
      <c r="B114" s="39"/>
      <c r="C114" s="32" t="s">
        <v>24</v>
      </c>
      <c r="D114" s="40"/>
      <c r="E114" s="40"/>
      <c r="F114" s="27" t="str">
        <f>E15</f>
        <v>Město N. Bor</v>
      </c>
      <c r="G114" s="40"/>
      <c r="H114" s="40"/>
      <c r="I114" s="32" t="s">
        <v>30</v>
      </c>
      <c r="J114" s="36" t="str">
        <f>E21</f>
        <v>R. Voce</v>
      </c>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2" t="s">
        <v>28</v>
      </c>
      <c r="D115" s="40"/>
      <c r="E115" s="40"/>
      <c r="F115" s="27" t="str">
        <f>IF(E18="","",E18)</f>
        <v>Vyplň údaj</v>
      </c>
      <c r="G115" s="40"/>
      <c r="H115" s="40"/>
      <c r="I115" s="32" t="s">
        <v>33</v>
      </c>
      <c r="J115" s="36" t="str">
        <f>E24</f>
        <v>J. Nešněra</v>
      </c>
      <c r="K115" s="40"/>
      <c r="L115" s="63"/>
      <c r="S115" s="38"/>
      <c r="T115" s="38"/>
      <c r="U115" s="38"/>
      <c r="V115" s="38"/>
      <c r="W115" s="38"/>
      <c r="X115" s="38"/>
      <c r="Y115" s="38"/>
      <c r="Z115" s="38"/>
      <c r="AA115" s="38"/>
      <c r="AB115" s="38"/>
      <c r="AC115" s="38"/>
      <c r="AD115" s="38"/>
      <c r="AE115" s="38"/>
    </row>
    <row r="116" spans="1:31" s="2" customFormat="1" ht="10.3"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11" customFormat="1" ht="29.25" customHeight="1">
      <c r="A117" s="191"/>
      <c r="B117" s="192"/>
      <c r="C117" s="193" t="s">
        <v>138</v>
      </c>
      <c r="D117" s="194" t="s">
        <v>61</v>
      </c>
      <c r="E117" s="194" t="s">
        <v>57</v>
      </c>
      <c r="F117" s="194" t="s">
        <v>58</v>
      </c>
      <c r="G117" s="194" t="s">
        <v>139</v>
      </c>
      <c r="H117" s="194" t="s">
        <v>140</v>
      </c>
      <c r="I117" s="194" t="s">
        <v>141</v>
      </c>
      <c r="J117" s="194" t="s">
        <v>113</v>
      </c>
      <c r="K117" s="195" t="s">
        <v>142</v>
      </c>
      <c r="L117" s="196"/>
      <c r="M117" s="100" t="s">
        <v>1</v>
      </c>
      <c r="N117" s="101" t="s">
        <v>40</v>
      </c>
      <c r="O117" s="101" t="s">
        <v>143</v>
      </c>
      <c r="P117" s="101" t="s">
        <v>144</v>
      </c>
      <c r="Q117" s="101" t="s">
        <v>145</v>
      </c>
      <c r="R117" s="101" t="s">
        <v>146</v>
      </c>
      <c r="S117" s="101" t="s">
        <v>147</v>
      </c>
      <c r="T117" s="102" t="s">
        <v>148</v>
      </c>
      <c r="U117" s="191"/>
      <c r="V117" s="191"/>
      <c r="W117" s="191"/>
      <c r="X117" s="191"/>
      <c r="Y117" s="191"/>
      <c r="Z117" s="191"/>
      <c r="AA117" s="191"/>
      <c r="AB117" s="191"/>
      <c r="AC117" s="191"/>
      <c r="AD117" s="191"/>
      <c r="AE117" s="191"/>
    </row>
    <row r="118" spans="1:63" s="2" customFormat="1" ht="22.8" customHeight="1">
      <c r="A118" s="38"/>
      <c r="B118" s="39"/>
      <c r="C118" s="107" t="s">
        <v>149</v>
      </c>
      <c r="D118" s="40"/>
      <c r="E118" s="40"/>
      <c r="F118" s="40"/>
      <c r="G118" s="40"/>
      <c r="H118" s="40"/>
      <c r="I118" s="40"/>
      <c r="J118" s="197">
        <f>BK118</f>
        <v>0</v>
      </c>
      <c r="K118" s="40"/>
      <c r="L118" s="44"/>
      <c r="M118" s="103"/>
      <c r="N118" s="198"/>
      <c r="O118" s="104"/>
      <c r="P118" s="199">
        <f>P119</f>
        <v>0</v>
      </c>
      <c r="Q118" s="104"/>
      <c r="R118" s="199">
        <f>R119</f>
        <v>0.19630000000000003</v>
      </c>
      <c r="S118" s="104"/>
      <c r="T118" s="200">
        <f>T119</f>
        <v>0</v>
      </c>
      <c r="U118" s="38"/>
      <c r="V118" s="38"/>
      <c r="W118" s="38"/>
      <c r="X118" s="38"/>
      <c r="Y118" s="38"/>
      <c r="Z118" s="38"/>
      <c r="AA118" s="38"/>
      <c r="AB118" s="38"/>
      <c r="AC118" s="38"/>
      <c r="AD118" s="38"/>
      <c r="AE118" s="38"/>
      <c r="AT118" s="17" t="s">
        <v>75</v>
      </c>
      <c r="AU118" s="17" t="s">
        <v>115</v>
      </c>
      <c r="BK118" s="201">
        <f>BK119</f>
        <v>0</v>
      </c>
    </row>
    <row r="119" spans="1:63" s="12" customFormat="1" ht="25.9" customHeight="1">
      <c r="A119" s="12"/>
      <c r="B119" s="202"/>
      <c r="C119" s="203"/>
      <c r="D119" s="204" t="s">
        <v>75</v>
      </c>
      <c r="E119" s="205" t="s">
        <v>527</v>
      </c>
      <c r="F119" s="205" t="s">
        <v>528</v>
      </c>
      <c r="G119" s="203"/>
      <c r="H119" s="203"/>
      <c r="I119" s="206"/>
      <c r="J119" s="207">
        <f>BK119</f>
        <v>0</v>
      </c>
      <c r="K119" s="203"/>
      <c r="L119" s="208"/>
      <c r="M119" s="209"/>
      <c r="N119" s="210"/>
      <c r="O119" s="210"/>
      <c r="P119" s="211">
        <f>P120</f>
        <v>0</v>
      </c>
      <c r="Q119" s="210"/>
      <c r="R119" s="211">
        <f>R120</f>
        <v>0.19630000000000003</v>
      </c>
      <c r="S119" s="210"/>
      <c r="T119" s="212">
        <f>T120</f>
        <v>0</v>
      </c>
      <c r="U119" s="12"/>
      <c r="V119" s="12"/>
      <c r="W119" s="12"/>
      <c r="X119" s="12"/>
      <c r="Y119" s="12"/>
      <c r="Z119" s="12"/>
      <c r="AA119" s="12"/>
      <c r="AB119" s="12"/>
      <c r="AC119" s="12"/>
      <c r="AD119" s="12"/>
      <c r="AE119" s="12"/>
      <c r="AR119" s="213" t="s">
        <v>86</v>
      </c>
      <c r="AT119" s="214" t="s">
        <v>75</v>
      </c>
      <c r="AU119" s="214" t="s">
        <v>76</v>
      </c>
      <c r="AY119" s="213" t="s">
        <v>152</v>
      </c>
      <c r="BK119" s="215">
        <f>BK120</f>
        <v>0</v>
      </c>
    </row>
    <row r="120" spans="1:63" s="12" customFormat="1" ht="22.8" customHeight="1">
      <c r="A120" s="12"/>
      <c r="B120" s="202"/>
      <c r="C120" s="203"/>
      <c r="D120" s="204" t="s">
        <v>75</v>
      </c>
      <c r="E120" s="216" t="s">
        <v>1384</v>
      </c>
      <c r="F120" s="216" t="s">
        <v>1385</v>
      </c>
      <c r="G120" s="203"/>
      <c r="H120" s="203"/>
      <c r="I120" s="206"/>
      <c r="J120" s="217">
        <f>BK120</f>
        <v>0</v>
      </c>
      <c r="K120" s="203"/>
      <c r="L120" s="208"/>
      <c r="M120" s="209"/>
      <c r="N120" s="210"/>
      <c r="O120" s="210"/>
      <c r="P120" s="211">
        <f>SUM(P121:P150)</f>
        <v>0</v>
      </c>
      <c r="Q120" s="210"/>
      <c r="R120" s="211">
        <f>SUM(R121:R150)</f>
        <v>0.19630000000000003</v>
      </c>
      <c r="S120" s="210"/>
      <c r="T120" s="212">
        <f>SUM(T121:T150)</f>
        <v>0</v>
      </c>
      <c r="U120" s="12"/>
      <c r="V120" s="12"/>
      <c r="W120" s="12"/>
      <c r="X120" s="12"/>
      <c r="Y120" s="12"/>
      <c r="Z120" s="12"/>
      <c r="AA120" s="12"/>
      <c r="AB120" s="12"/>
      <c r="AC120" s="12"/>
      <c r="AD120" s="12"/>
      <c r="AE120" s="12"/>
      <c r="AR120" s="213" t="s">
        <v>86</v>
      </c>
      <c r="AT120" s="214" t="s">
        <v>75</v>
      </c>
      <c r="AU120" s="214" t="s">
        <v>84</v>
      </c>
      <c r="AY120" s="213" t="s">
        <v>152</v>
      </c>
      <c r="BK120" s="215">
        <f>SUM(BK121:BK150)</f>
        <v>0</v>
      </c>
    </row>
    <row r="121" spans="1:65" s="2" customFormat="1" ht="33" customHeight="1">
      <c r="A121" s="38"/>
      <c r="B121" s="39"/>
      <c r="C121" s="218" t="s">
        <v>171</v>
      </c>
      <c r="D121" s="218" t="s">
        <v>154</v>
      </c>
      <c r="E121" s="219" t="s">
        <v>1386</v>
      </c>
      <c r="F121" s="220" t="s">
        <v>1387</v>
      </c>
      <c r="G121" s="221" t="s">
        <v>288</v>
      </c>
      <c r="H121" s="222">
        <v>1</v>
      </c>
      <c r="I121" s="223"/>
      <c r="J121" s="224">
        <f>ROUND(I121*H121,2)</f>
        <v>0</v>
      </c>
      <c r="K121" s="220" t="s">
        <v>158</v>
      </c>
      <c r="L121" s="44"/>
      <c r="M121" s="225" t="s">
        <v>1</v>
      </c>
      <c r="N121" s="226" t="s">
        <v>41</v>
      </c>
      <c r="O121" s="91"/>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279</v>
      </c>
      <c r="AT121" s="229" t="s">
        <v>154</v>
      </c>
      <c r="AU121" s="229" t="s">
        <v>86</v>
      </c>
      <c r="AY121" s="17" t="s">
        <v>152</v>
      </c>
      <c r="BE121" s="230">
        <f>IF(N121="základní",J121,0)</f>
        <v>0</v>
      </c>
      <c r="BF121" s="230">
        <f>IF(N121="snížená",J121,0)</f>
        <v>0</v>
      </c>
      <c r="BG121" s="230">
        <f>IF(N121="zákl. přenesená",J121,0)</f>
        <v>0</v>
      </c>
      <c r="BH121" s="230">
        <f>IF(N121="sníž. přenesená",J121,0)</f>
        <v>0</v>
      </c>
      <c r="BI121" s="230">
        <f>IF(N121="nulová",J121,0)</f>
        <v>0</v>
      </c>
      <c r="BJ121" s="17" t="s">
        <v>84</v>
      </c>
      <c r="BK121" s="230">
        <f>ROUND(I121*H121,2)</f>
        <v>0</v>
      </c>
      <c r="BL121" s="17" t="s">
        <v>279</v>
      </c>
      <c r="BM121" s="229" t="s">
        <v>1388</v>
      </c>
    </row>
    <row r="122" spans="1:47" s="2" customFormat="1" ht="12">
      <c r="A122" s="38"/>
      <c r="B122" s="39"/>
      <c r="C122" s="40"/>
      <c r="D122" s="231" t="s">
        <v>161</v>
      </c>
      <c r="E122" s="40"/>
      <c r="F122" s="232" t="s">
        <v>1389</v>
      </c>
      <c r="G122" s="40"/>
      <c r="H122" s="40"/>
      <c r="I122" s="233"/>
      <c r="J122" s="40"/>
      <c r="K122" s="40"/>
      <c r="L122" s="44"/>
      <c r="M122" s="234"/>
      <c r="N122" s="235"/>
      <c r="O122" s="91"/>
      <c r="P122" s="91"/>
      <c r="Q122" s="91"/>
      <c r="R122" s="91"/>
      <c r="S122" s="91"/>
      <c r="T122" s="92"/>
      <c r="U122" s="38"/>
      <c r="V122" s="38"/>
      <c r="W122" s="38"/>
      <c r="X122" s="38"/>
      <c r="Y122" s="38"/>
      <c r="Z122" s="38"/>
      <c r="AA122" s="38"/>
      <c r="AB122" s="38"/>
      <c r="AC122" s="38"/>
      <c r="AD122" s="38"/>
      <c r="AE122" s="38"/>
      <c r="AT122" s="17" t="s">
        <v>161</v>
      </c>
      <c r="AU122" s="17" t="s">
        <v>86</v>
      </c>
    </row>
    <row r="123" spans="1:65" s="2" customFormat="1" ht="21.75" customHeight="1">
      <c r="A123" s="38"/>
      <c r="B123" s="39"/>
      <c r="C123" s="270" t="s">
        <v>159</v>
      </c>
      <c r="D123" s="270" t="s">
        <v>324</v>
      </c>
      <c r="E123" s="271" t="s">
        <v>1390</v>
      </c>
      <c r="F123" s="272" t="s">
        <v>1391</v>
      </c>
      <c r="G123" s="273" t="s">
        <v>288</v>
      </c>
      <c r="H123" s="274">
        <v>1</v>
      </c>
      <c r="I123" s="275"/>
      <c r="J123" s="276">
        <f>ROUND(I123*H123,2)</f>
        <v>0</v>
      </c>
      <c r="K123" s="272" t="s">
        <v>158</v>
      </c>
      <c r="L123" s="277"/>
      <c r="M123" s="278" t="s">
        <v>1</v>
      </c>
      <c r="N123" s="279" t="s">
        <v>41</v>
      </c>
      <c r="O123" s="91"/>
      <c r="P123" s="227">
        <f>O123*H123</f>
        <v>0</v>
      </c>
      <c r="Q123" s="227">
        <v>0.02</v>
      </c>
      <c r="R123" s="227">
        <f>Q123*H123</f>
        <v>0.02</v>
      </c>
      <c r="S123" s="227">
        <v>0</v>
      </c>
      <c r="T123" s="228">
        <f>S123*H123</f>
        <v>0</v>
      </c>
      <c r="U123" s="38"/>
      <c r="V123" s="38"/>
      <c r="W123" s="38"/>
      <c r="X123" s="38"/>
      <c r="Y123" s="38"/>
      <c r="Z123" s="38"/>
      <c r="AA123" s="38"/>
      <c r="AB123" s="38"/>
      <c r="AC123" s="38"/>
      <c r="AD123" s="38"/>
      <c r="AE123" s="38"/>
      <c r="AR123" s="229" t="s">
        <v>365</v>
      </c>
      <c r="AT123" s="229" t="s">
        <v>324</v>
      </c>
      <c r="AU123" s="229" t="s">
        <v>86</v>
      </c>
      <c r="AY123" s="17" t="s">
        <v>152</v>
      </c>
      <c r="BE123" s="230">
        <f>IF(N123="základní",J123,0)</f>
        <v>0</v>
      </c>
      <c r="BF123" s="230">
        <f>IF(N123="snížená",J123,0)</f>
        <v>0</v>
      </c>
      <c r="BG123" s="230">
        <f>IF(N123="zákl. přenesená",J123,0)</f>
        <v>0</v>
      </c>
      <c r="BH123" s="230">
        <f>IF(N123="sníž. přenesená",J123,0)</f>
        <v>0</v>
      </c>
      <c r="BI123" s="230">
        <f>IF(N123="nulová",J123,0)</f>
        <v>0</v>
      </c>
      <c r="BJ123" s="17" t="s">
        <v>84</v>
      </c>
      <c r="BK123" s="230">
        <f>ROUND(I123*H123,2)</f>
        <v>0</v>
      </c>
      <c r="BL123" s="17" t="s">
        <v>279</v>
      </c>
      <c r="BM123" s="229" t="s">
        <v>1392</v>
      </c>
    </row>
    <row r="124" spans="1:47" s="2" customFormat="1" ht="12">
      <c r="A124" s="38"/>
      <c r="B124" s="39"/>
      <c r="C124" s="40"/>
      <c r="D124" s="231" t="s">
        <v>161</v>
      </c>
      <c r="E124" s="40"/>
      <c r="F124" s="232" t="s">
        <v>1391</v>
      </c>
      <c r="G124" s="40"/>
      <c r="H124" s="40"/>
      <c r="I124" s="233"/>
      <c r="J124" s="40"/>
      <c r="K124" s="40"/>
      <c r="L124" s="44"/>
      <c r="M124" s="234"/>
      <c r="N124" s="235"/>
      <c r="O124" s="91"/>
      <c r="P124" s="91"/>
      <c r="Q124" s="91"/>
      <c r="R124" s="91"/>
      <c r="S124" s="91"/>
      <c r="T124" s="92"/>
      <c r="U124" s="38"/>
      <c r="V124" s="38"/>
      <c r="W124" s="38"/>
      <c r="X124" s="38"/>
      <c r="Y124" s="38"/>
      <c r="Z124" s="38"/>
      <c r="AA124" s="38"/>
      <c r="AB124" s="38"/>
      <c r="AC124" s="38"/>
      <c r="AD124" s="38"/>
      <c r="AE124" s="38"/>
      <c r="AT124" s="17" t="s">
        <v>161</v>
      </c>
      <c r="AU124" s="17" t="s">
        <v>86</v>
      </c>
    </row>
    <row r="125" spans="1:65" s="2" customFormat="1" ht="24.15" customHeight="1">
      <c r="A125" s="38"/>
      <c r="B125" s="39"/>
      <c r="C125" s="218" t="s">
        <v>213</v>
      </c>
      <c r="D125" s="218" t="s">
        <v>154</v>
      </c>
      <c r="E125" s="219" t="s">
        <v>1393</v>
      </c>
      <c r="F125" s="220" t="s">
        <v>1394</v>
      </c>
      <c r="G125" s="221" t="s">
        <v>288</v>
      </c>
      <c r="H125" s="222">
        <v>4</v>
      </c>
      <c r="I125" s="223"/>
      <c r="J125" s="224">
        <f>ROUND(I125*H125,2)</f>
        <v>0</v>
      </c>
      <c r="K125" s="220" t="s">
        <v>158</v>
      </c>
      <c r="L125" s="44"/>
      <c r="M125" s="225" t="s">
        <v>1</v>
      </c>
      <c r="N125" s="226" t="s">
        <v>41</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279</v>
      </c>
      <c r="AT125" s="229" t="s">
        <v>154</v>
      </c>
      <c r="AU125" s="229" t="s">
        <v>86</v>
      </c>
      <c r="AY125" s="17" t="s">
        <v>152</v>
      </c>
      <c r="BE125" s="230">
        <f>IF(N125="základní",J125,0)</f>
        <v>0</v>
      </c>
      <c r="BF125" s="230">
        <f>IF(N125="snížená",J125,0)</f>
        <v>0</v>
      </c>
      <c r="BG125" s="230">
        <f>IF(N125="zákl. přenesená",J125,0)</f>
        <v>0</v>
      </c>
      <c r="BH125" s="230">
        <f>IF(N125="sníž. přenesená",J125,0)</f>
        <v>0</v>
      </c>
      <c r="BI125" s="230">
        <f>IF(N125="nulová",J125,0)</f>
        <v>0</v>
      </c>
      <c r="BJ125" s="17" t="s">
        <v>84</v>
      </c>
      <c r="BK125" s="230">
        <f>ROUND(I125*H125,2)</f>
        <v>0</v>
      </c>
      <c r="BL125" s="17" t="s">
        <v>279</v>
      </c>
      <c r="BM125" s="229" t="s">
        <v>1395</v>
      </c>
    </row>
    <row r="126" spans="1:47" s="2" customFormat="1" ht="12">
      <c r="A126" s="38"/>
      <c r="B126" s="39"/>
      <c r="C126" s="40"/>
      <c r="D126" s="231" t="s">
        <v>161</v>
      </c>
      <c r="E126" s="40"/>
      <c r="F126" s="232" t="s">
        <v>1396</v>
      </c>
      <c r="G126" s="40"/>
      <c r="H126" s="40"/>
      <c r="I126" s="233"/>
      <c r="J126" s="40"/>
      <c r="K126" s="40"/>
      <c r="L126" s="44"/>
      <c r="M126" s="234"/>
      <c r="N126" s="235"/>
      <c r="O126" s="91"/>
      <c r="P126" s="91"/>
      <c r="Q126" s="91"/>
      <c r="R126" s="91"/>
      <c r="S126" s="91"/>
      <c r="T126" s="92"/>
      <c r="U126" s="38"/>
      <c r="V126" s="38"/>
      <c r="W126" s="38"/>
      <c r="X126" s="38"/>
      <c r="Y126" s="38"/>
      <c r="Z126" s="38"/>
      <c r="AA126" s="38"/>
      <c r="AB126" s="38"/>
      <c r="AC126" s="38"/>
      <c r="AD126" s="38"/>
      <c r="AE126" s="38"/>
      <c r="AT126" s="17" t="s">
        <v>161</v>
      </c>
      <c r="AU126" s="17" t="s">
        <v>86</v>
      </c>
    </row>
    <row r="127" spans="1:65" s="2" customFormat="1" ht="24.15" customHeight="1">
      <c r="A127" s="38"/>
      <c r="B127" s="39"/>
      <c r="C127" s="270" t="s">
        <v>220</v>
      </c>
      <c r="D127" s="270" t="s">
        <v>324</v>
      </c>
      <c r="E127" s="271" t="s">
        <v>1397</v>
      </c>
      <c r="F127" s="272" t="s">
        <v>1398</v>
      </c>
      <c r="G127" s="273" t="s">
        <v>288</v>
      </c>
      <c r="H127" s="274">
        <v>2</v>
      </c>
      <c r="I127" s="275"/>
      <c r="J127" s="276">
        <f>ROUND(I127*H127,2)</f>
        <v>0</v>
      </c>
      <c r="K127" s="272" t="s">
        <v>158</v>
      </c>
      <c r="L127" s="277"/>
      <c r="M127" s="278" t="s">
        <v>1</v>
      </c>
      <c r="N127" s="279" t="s">
        <v>41</v>
      </c>
      <c r="O127" s="91"/>
      <c r="P127" s="227">
        <f>O127*H127</f>
        <v>0</v>
      </c>
      <c r="Q127" s="227">
        <v>0.0001</v>
      </c>
      <c r="R127" s="227">
        <f>Q127*H127</f>
        <v>0.0002</v>
      </c>
      <c r="S127" s="227">
        <v>0</v>
      </c>
      <c r="T127" s="228">
        <f>S127*H127</f>
        <v>0</v>
      </c>
      <c r="U127" s="38"/>
      <c r="V127" s="38"/>
      <c r="W127" s="38"/>
      <c r="X127" s="38"/>
      <c r="Y127" s="38"/>
      <c r="Z127" s="38"/>
      <c r="AA127" s="38"/>
      <c r="AB127" s="38"/>
      <c r="AC127" s="38"/>
      <c r="AD127" s="38"/>
      <c r="AE127" s="38"/>
      <c r="AR127" s="229" t="s">
        <v>365</v>
      </c>
      <c r="AT127" s="229" t="s">
        <v>324</v>
      </c>
      <c r="AU127" s="229" t="s">
        <v>86</v>
      </c>
      <c r="AY127" s="17" t="s">
        <v>152</v>
      </c>
      <c r="BE127" s="230">
        <f>IF(N127="základní",J127,0)</f>
        <v>0</v>
      </c>
      <c r="BF127" s="230">
        <f>IF(N127="snížená",J127,0)</f>
        <v>0</v>
      </c>
      <c r="BG127" s="230">
        <f>IF(N127="zákl. přenesená",J127,0)</f>
        <v>0</v>
      </c>
      <c r="BH127" s="230">
        <f>IF(N127="sníž. přenesená",J127,0)</f>
        <v>0</v>
      </c>
      <c r="BI127" s="230">
        <f>IF(N127="nulová",J127,0)</f>
        <v>0</v>
      </c>
      <c r="BJ127" s="17" t="s">
        <v>84</v>
      </c>
      <c r="BK127" s="230">
        <f>ROUND(I127*H127,2)</f>
        <v>0</v>
      </c>
      <c r="BL127" s="17" t="s">
        <v>279</v>
      </c>
      <c r="BM127" s="229" t="s">
        <v>1399</v>
      </c>
    </row>
    <row r="128" spans="1:47" s="2" customFormat="1" ht="12">
      <c r="A128" s="38"/>
      <c r="B128" s="39"/>
      <c r="C128" s="40"/>
      <c r="D128" s="231" t="s">
        <v>161</v>
      </c>
      <c r="E128" s="40"/>
      <c r="F128" s="232" t="s">
        <v>1398</v>
      </c>
      <c r="G128" s="40"/>
      <c r="H128" s="40"/>
      <c r="I128" s="233"/>
      <c r="J128" s="40"/>
      <c r="K128" s="40"/>
      <c r="L128" s="44"/>
      <c r="M128" s="234"/>
      <c r="N128" s="235"/>
      <c r="O128" s="91"/>
      <c r="P128" s="91"/>
      <c r="Q128" s="91"/>
      <c r="R128" s="91"/>
      <c r="S128" s="91"/>
      <c r="T128" s="92"/>
      <c r="U128" s="38"/>
      <c r="V128" s="38"/>
      <c r="W128" s="38"/>
      <c r="X128" s="38"/>
      <c r="Y128" s="38"/>
      <c r="Z128" s="38"/>
      <c r="AA128" s="38"/>
      <c r="AB128" s="38"/>
      <c r="AC128" s="38"/>
      <c r="AD128" s="38"/>
      <c r="AE128" s="38"/>
      <c r="AT128" s="17" t="s">
        <v>161</v>
      </c>
      <c r="AU128" s="17" t="s">
        <v>86</v>
      </c>
    </row>
    <row r="129" spans="1:65" s="2" customFormat="1" ht="24.15" customHeight="1">
      <c r="A129" s="38"/>
      <c r="B129" s="39"/>
      <c r="C129" s="270" t="s">
        <v>226</v>
      </c>
      <c r="D129" s="270" t="s">
        <v>324</v>
      </c>
      <c r="E129" s="271" t="s">
        <v>1400</v>
      </c>
      <c r="F129" s="272" t="s">
        <v>1401</v>
      </c>
      <c r="G129" s="273" t="s">
        <v>288</v>
      </c>
      <c r="H129" s="274">
        <v>2</v>
      </c>
      <c r="I129" s="275"/>
      <c r="J129" s="276">
        <f>ROUND(I129*H129,2)</f>
        <v>0</v>
      </c>
      <c r="K129" s="272" t="s">
        <v>158</v>
      </c>
      <c r="L129" s="277"/>
      <c r="M129" s="278" t="s">
        <v>1</v>
      </c>
      <c r="N129" s="279" t="s">
        <v>41</v>
      </c>
      <c r="O129" s="91"/>
      <c r="P129" s="227">
        <f>O129*H129</f>
        <v>0</v>
      </c>
      <c r="Q129" s="227">
        <v>0.00015</v>
      </c>
      <c r="R129" s="227">
        <f>Q129*H129</f>
        <v>0.0003</v>
      </c>
      <c r="S129" s="227">
        <v>0</v>
      </c>
      <c r="T129" s="228">
        <f>S129*H129</f>
        <v>0</v>
      </c>
      <c r="U129" s="38"/>
      <c r="V129" s="38"/>
      <c r="W129" s="38"/>
      <c r="X129" s="38"/>
      <c r="Y129" s="38"/>
      <c r="Z129" s="38"/>
      <c r="AA129" s="38"/>
      <c r="AB129" s="38"/>
      <c r="AC129" s="38"/>
      <c r="AD129" s="38"/>
      <c r="AE129" s="38"/>
      <c r="AR129" s="229" t="s">
        <v>365</v>
      </c>
      <c r="AT129" s="229" t="s">
        <v>324</v>
      </c>
      <c r="AU129" s="229" t="s">
        <v>86</v>
      </c>
      <c r="AY129" s="17" t="s">
        <v>152</v>
      </c>
      <c r="BE129" s="230">
        <f>IF(N129="základní",J129,0)</f>
        <v>0</v>
      </c>
      <c r="BF129" s="230">
        <f>IF(N129="snížená",J129,0)</f>
        <v>0</v>
      </c>
      <c r="BG129" s="230">
        <f>IF(N129="zákl. přenesená",J129,0)</f>
        <v>0</v>
      </c>
      <c r="BH129" s="230">
        <f>IF(N129="sníž. přenesená",J129,0)</f>
        <v>0</v>
      </c>
      <c r="BI129" s="230">
        <f>IF(N129="nulová",J129,0)</f>
        <v>0</v>
      </c>
      <c r="BJ129" s="17" t="s">
        <v>84</v>
      </c>
      <c r="BK129" s="230">
        <f>ROUND(I129*H129,2)</f>
        <v>0</v>
      </c>
      <c r="BL129" s="17" t="s">
        <v>279</v>
      </c>
      <c r="BM129" s="229" t="s">
        <v>1402</v>
      </c>
    </row>
    <row r="130" spans="1:47" s="2" customFormat="1" ht="12">
      <c r="A130" s="38"/>
      <c r="B130" s="39"/>
      <c r="C130" s="40"/>
      <c r="D130" s="231" t="s">
        <v>161</v>
      </c>
      <c r="E130" s="40"/>
      <c r="F130" s="232" t="s">
        <v>1401</v>
      </c>
      <c r="G130" s="40"/>
      <c r="H130" s="40"/>
      <c r="I130" s="233"/>
      <c r="J130" s="40"/>
      <c r="K130" s="40"/>
      <c r="L130" s="44"/>
      <c r="M130" s="234"/>
      <c r="N130" s="235"/>
      <c r="O130" s="91"/>
      <c r="P130" s="91"/>
      <c r="Q130" s="91"/>
      <c r="R130" s="91"/>
      <c r="S130" s="91"/>
      <c r="T130" s="92"/>
      <c r="U130" s="38"/>
      <c r="V130" s="38"/>
      <c r="W130" s="38"/>
      <c r="X130" s="38"/>
      <c r="Y130" s="38"/>
      <c r="Z130" s="38"/>
      <c r="AA130" s="38"/>
      <c r="AB130" s="38"/>
      <c r="AC130" s="38"/>
      <c r="AD130" s="38"/>
      <c r="AE130" s="38"/>
      <c r="AT130" s="17" t="s">
        <v>161</v>
      </c>
      <c r="AU130" s="17" t="s">
        <v>86</v>
      </c>
    </row>
    <row r="131" spans="1:65" s="2" customFormat="1" ht="24.15" customHeight="1">
      <c r="A131" s="38"/>
      <c r="B131" s="39"/>
      <c r="C131" s="218" t="s">
        <v>84</v>
      </c>
      <c r="D131" s="218" t="s">
        <v>154</v>
      </c>
      <c r="E131" s="219" t="s">
        <v>1403</v>
      </c>
      <c r="F131" s="220" t="s">
        <v>1404</v>
      </c>
      <c r="G131" s="221" t="s">
        <v>288</v>
      </c>
      <c r="H131" s="222">
        <v>1</v>
      </c>
      <c r="I131" s="223"/>
      <c r="J131" s="224">
        <f>ROUND(I131*H131,2)</f>
        <v>0</v>
      </c>
      <c r="K131" s="220" t="s">
        <v>158</v>
      </c>
      <c r="L131" s="44"/>
      <c r="M131" s="225" t="s">
        <v>1</v>
      </c>
      <c r="N131" s="226" t="s">
        <v>41</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279</v>
      </c>
      <c r="AT131" s="229" t="s">
        <v>154</v>
      </c>
      <c r="AU131" s="229" t="s">
        <v>86</v>
      </c>
      <c r="AY131" s="17" t="s">
        <v>152</v>
      </c>
      <c r="BE131" s="230">
        <f>IF(N131="základní",J131,0)</f>
        <v>0</v>
      </c>
      <c r="BF131" s="230">
        <f>IF(N131="snížená",J131,0)</f>
        <v>0</v>
      </c>
      <c r="BG131" s="230">
        <f>IF(N131="zákl. přenesená",J131,0)</f>
        <v>0</v>
      </c>
      <c r="BH131" s="230">
        <f>IF(N131="sníž. přenesená",J131,0)</f>
        <v>0</v>
      </c>
      <c r="BI131" s="230">
        <f>IF(N131="nulová",J131,0)</f>
        <v>0</v>
      </c>
      <c r="BJ131" s="17" t="s">
        <v>84</v>
      </c>
      <c r="BK131" s="230">
        <f>ROUND(I131*H131,2)</f>
        <v>0</v>
      </c>
      <c r="BL131" s="17" t="s">
        <v>279</v>
      </c>
      <c r="BM131" s="229" t="s">
        <v>1405</v>
      </c>
    </row>
    <row r="132" spans="1:47" s="2" customFormat="1" ht="12">
      <c r="A132" s="38"/>
      <c r="B132" s="39"/>
      <c r="C132" s="40"/>
      <c r="D132" s="231" t="s">
        <v>161</v>
      </c>
      <c r="E132" s="40"/>
      <c r="F132" s="232" t="s">
        <v>1406</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161</v>
      </c>
      <c r="AU132" s="17" t="s">
        <v>86</v>
      </c>
    </row>
    <row r="133" spans="1:65" s="2" customFormat="1" ht="24.15" customHeight="1">
      <c r="A133" s="38"/>
      <c r="B133" s="39"/>
      <c r="C133" s="270" t="s">
        <v>86</v>
      </c>
      <c r="D133" s="270" t="s">
        <v>324</v>
      </c>
      <c r="E133" s="271" t="s">
        <v>1407</v>
      </c>
      <c r="F133" s="272" t="s">
        <v>1408</v>
      </c>
      <c r="G133" s="273" t="s">
        <v>288</v>
      </c>
      <c r="H133" s="274">
        <v>1</v>
      </c>
      <c r="I133" s="275"/>
      <c r="J133" s="276">
        <f>ROUND(I133*H133,2)</f>
        <v>0</v>
      </c>
      <c r="K133" s="272" t="s">
        <v>1</v>
      </c>
      <c r="L133" s="277"/>
      <c r="M133" s="278" t="s">
        <v>1</v>
      </c>
      <c r="N133" s="279" t="s">
        <v>41</v>
      </c>
      <c r="O133" s="91"/>
      <c r="P133" s="227">
        <f>O133*H133</f>
        <v>0</v>
      </c>
      <c r="Q133" s="227">
        <v>0.0605</v>
      </c>
      <c r="R133" s="227">
        <f>Q133*H133</f>
        <v>0.0605</v>
      </c>
      <c r="S133" s="227">
        <v>0</v>
      </c>
      <c r="T133" s="228">
        <f>S133*H133</f>
        <v>0</v>
      </c>
      <c r="U133" s="38"/>
      <c r="V133" s="38"/>
      <c r="W133" s="38"/>
      <c r="X133" s="38"/>
      <c r="Y133" s="38"/>
      <c r="Z133" s="38"/>
      <c r="AA133" s="38"/>
      <c r="AB133" s="38"/>
      <c r="AC133" s="38"/>
      <c r="AD133" s="38"/>
      <c r="AE133" s="38"/>
      <c r="AR133" s="229" t="s">
        <v>365</v>
      </c>
      <c r="AT133" s="229" t="s">
        <v>324</v>
      </c>
      <c r="AU133" s="229" t="s">
        <v>86</v>
      </c>
      <c r="AY133" s="17" t="s">
        <v>152</v>
      </c>
      <c r="BE133" s="230">
        <f>IF(N133="základní",J133,0)</f>
        <v>0</v>
      </c>
      <c r="BF133" s="230">
        <f>IF(N133="snížená",J133,0)</f>
        <v>0</v>
      </c>
      <c r="BG133" s="230">
        <f>IF(N133="zákl. přenesená",J133,0)</f>
        <v>0</v>
      </c>
      <c r="BH133" s="230">
        <f>IF(N133="sníž. přenesená",J133,0)</f>
        <v>0</v>
      </c>
      <c r="BI133" s="230">
        <f>IF(N133="nulová",J133,0)</f>
        <v>0</v>
      </c>
      <c r="BJ133" s="17" t="s">
        <v>84</v>
      </c>
      <c r="BK133" s="230">
        <f>ROUND(I133*H133,2)</f>
        <v>0</v>
      </c>
      <c r="BL133" s="17" t="s">
        <v>279</v>
      </c>
      <c r="BM133" s="229" t="s">
        <v>1409</v>
      </c>
    </row>
    <row r="134" spans="1:47" s="2" customFormat="1" ht="12">
      <c r="A134" s="38"/>
      <c r="B134" s="39"/>
      <c r="C134" s="40"/>
      <c r="D134" s="231" t="s">
        <v>161</v>
      </c>
      <c r="E134" s="40"/>
      <c r="F134" s="232" t="s">
        <v>1408</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161</v>
      </c>
      <c r="AU134" s="17" t="s">
        <v>86</v>
      </c>
    </row>
    <row r="135" spans="1:65" s="2" customFormat="1" ht="24.15" customHeight="1">
      <c r="A135" s="38"/>
      <c r="B135" s="39"/>
      <c r="C135" s="218" t="s">
        <v>243</v>
      </c>
      <c r="D135" s="218" t="s">
        <v>154</v>
      </c>
      <c r="E135" s="219" t="s">
        <v>1410</v>
      </c>
      <c r="F135" s="220" t="s">
        <v>1411</v>
      </c>
      <c r="G135" s="221" t="s">
        <v>288</v>
      </c>
      <c r="H135" s="222">
        <v>1</v>
      </c>
      <c r="I135" s="223"/>
      <c r="J135" s="224">
        <f>ROUND(I135*H135,2)</f>
        <v>0</v>
      </c>
      <c r="K135" s="220" t="s">
        <v>158</v>
      </c>
      <c r="L135" s="44"/>
      <c r="M135" s="225" t="s">
        <v>1</v>
      </c>
      <c r="N135" s="226" t="s">
        <v>41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279</v>
      </c>
      <c r="AT135" s="229" t="s">
        <v>154</v>
      </c>
      <c r="AU135" s="229" t="s">
        <v>86</v>
      </c>
      <c r="AY135" s="17" t="s">
        <v>152</v>
      </c>
      <c r="BE135" s="230">
        <f>IF(N135="základní",J135,0)</f>
        <v>0</v>
      </c>
      <c r="BF135" s="230">
        <f>IF(N135="snížená",J135,0)</f>
        <v>0</v>
      </c>
      <c r="BG135" s="230">
        <f>IF(N135="zákl. přenesená",J135,0)</f>
        <v>0</v>
      </c>
      <c r="BH135" s="230">
        <f>IF(N135="sníž. přenesená",J135,0)</f>
        <v>0</v>
      </c>
      <c r="BI135" s="230">
        <f>IF(N135="nulová",J135,0)</f>
        <v>0</v>
      </c>
      <c r="BJ135" s="17" t="s">
        <v>84</v>
      </c>
      <c r="BK135" s="230">
        <f>ROUND(I135*H135,2)</f>
        <v>0</v>
      </c>
      <c r="BL135" s="17" t="s">
        <v>279</v>
      </c>
      <c r="BM135" s="229" t="s">
        <v>1412</v>
      </c>
    </row>
    <row r="136" spans="1:47" s="2" customFormat="1" ht="12">
      <c r="A136" s="38"/>
      <c r="B136" s="39"/>
      <c r="C136" s="40"/>
      <c r="D136" s="231" t="s">
        <v>161</v>
      </c>
      <c r="E136" s="40"/>
      <c r="F136" s="232" t="s">
        <v>1413</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161</v>
      </c>
      <c r="AU136" s="17" t="s">
        <v>86</v>
      </c>
    </row>
    <row r="137" spans="1:65" s="2" customFormat="1" ht="16.5" customHeight="1">
      <c r="A137" s="38"/>
      <c r="B137" s="39"/>
      <c r="C137" s="270" t="s">
        <v>250</v>
      </c>
      <c r="D137" s="270" t="s">
        <v>324</v>
      </c>
      <c r="E137" s="271" t="s">
        <v>1414</v>
      </c>
      <c r="F137" s="272" t="s">
        <v>1415</v>
      </c>
      <c r="G137" s="273" t="s">
        <v>288</v>
      </c>
      <c r="H137" s="274">
        <v>1</v>
      </c>
      <c r="I137" s="275"/>
      <c r="J137" s="276">
        <f>ROUND(I137*H137,2)</f>
        <v>0</v>
      </c>
      <c r="K137" s="272" t="s">
        <v>158</v>
      </c>
      <c r="L137" s="277"/>
      <c r="M137" s="278" t="s">
        <v>1</v>
      </c>
      <c r="N137" s="279" t="s">
        <v>41</v>
      </c>
      <c r="O137" s="91"/>
      <c r="P137" s="227">
        <f>O137*H137</f>
        <v>0</v>
      </c>
      <c r="Q137" s="227">
        <v>0.002</v>
      </c>
      <c r="R137" s="227">
        <f>Q137*H137</f>
        <v>0.002</v>
      </c>
      <c r="S137" s="227">
        <v>0</v>
      </c>
      <c r="T137" s="228">
        <f>S137*H137</f>
        <v>0</v>
      </c>
      <c r="U137" s="38"/>
      <c r="V137" s="38"/>
      <c r="W137" s="38"/>
      <c r="X137" s="38"/>
      <c r="Y137" s="38"/>
      <c r="Z137" s="38"/>
      <c r="AA137" s="38"/>
      <c r="AB137" s="38"/>
      <c r="AC137" s="38"/>
      <c r="AD137" s="38"/>
      <c r="AE137" s="38"/>
      <c r="AR137" s="229" t="s">
        <v>365</v>
      </c>
      <c r="AT137" s="229" t="s">
        <v>324</v>
      </c>
      <c r="AU137" s="229" t="s">
        <v>86</v>
      </c>
      <c r="AY137" s="17" t="s">
        <v>152</v>
      </c>
      <c r="BE137" s="230">
        <f>IF(N137="základní",J137,0)</f>
        <v>0</v>
      </c>
      <c r="BF137" s="230">
        <f>IF(N137="snížená",J137,0)</f>
        <v>0</v>
      </c>
      <c r="BG137" s="230">
        <f>IF(N137="zákl. přenesená",J137,0)</f>
        <v>0</v>
      </c>
      <c r="BH137" s="230">
        <f>IF(N137="sníž. přenesená",J137,0)</f>
        <v>0</v>
      </c>
      <c r="BI137" s="230">
        <f>IF(N137="nulová",J137,0)</f>
        <v>0</v>
      </c>
      <c r="BJ137" s="17" t="s">
        <v>84</v>
      </c>
      <c r="BK137" s="230">
        <f>ROUND(I137*H137,2)</f>
        <v>0</v>
      </c>
      <c r="BL137" s="17" t="s">
        <v>279</v>
      </c>
      <c r="BM137" s="229" t="s">
        <v>1416</v>
      </c>
    </row>
    <row r="138" spans="1:47" s="2" customFormat="1" ht="12">
      <c r="A138" s="38"/>
      <c r="B138" s="39"/>
      <c r="C138" s="40"/>
      <c r="D138" s="231" t="s">
        <v>161</v>
      </c>
      <c r="E138" s="40"/>
      <c r="F138" s="232" t="s">
        <v>1415</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161</v>
      </c>
      <c r="AU138" s="17" t="s">
        <v>86</v>
      </c>
    </row>
    <row r="139" spans="1:65" s="2" customFormat="1" ht="37.8" customHeight="1">
      <c r="A139" s="38"/>
      <c r="B139" s="39"/>
      <c r="C139" s="218" t="s">
        <v>8</v>
      </c>
      <c r="D139" s="218" t="s">
        <v>154</v>
      </c>
      <c r="E139" s="219" t="s">
        <v>1417</v>
      </c>
      <c r="F139" s="220" t="s">
        <v>1418</v>
      </c>
      <c r="G139" s="221" t="s">
        <v>288</v>
      </c>
      <c r="H139" s="222">
        <v>1</v>
      </c>
      <c r="I139" s="223"/>
      <c r="J139" s="224">
        <f>ROUND(I139*H139,2)</f>
        <v>0</v>
      </c>
      <c r="K139" s="220" t="s">
        <v>158</v>
      </c>
      <c r="L139" s="44"/>
      <c r="M139" s="225" t="s">
        <v>1</v>
      </c>
      <c r="N139" s="226" t="s">
        <v>41</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279</v>
      </c>
      <c r="AT139" s="229" t="s">
        <v>154</v>
      </c>
      <c r="AU139" s="229" t="s">
        <v>86</v>
      </c>
      <c r="AY139" s="17" t="s">
        <v>152</v>
      </c>
      <c r="BE139" s="230">
        <f>IF(N139="základní",J139,0)</f>
        <v>0</v>
      </c>
      <c r="BF139" s="230">
        <f>IF(N139="snížená",J139,0)</f>
        <v>0</v>
      </c>
      <c r="BG139" s="230">
        <f>IF(N139="zákl. přenesená",J139,0)</f>
        <v>0</v>
      </c>
      <c r="BH139" s="230">
        <f>IF(N139="sníž. přenesená",J139,0)</f>
        <v>0</v>
      </c>
      <c r="BI139" s="230">
        <f>IF(N139="nulová",J139,0)</f>
        <v>0</v>
      </c>
      <c r="BJ139" s="17" t="s">
        <v>84</v>
      </c>
      <c r="BK139" s="230">
        <f>ROUND(I139*H139,2)</f>
        <v>0</v>
      </c>
      <c r="BL139" s="17" t="s">
        <v>279</v>
      </c>
      <c r="BM139" s="229" t="s">
        <v>1419</v>
      </c>
    </row>
    <row r="140" spans="1:47" s="2" customFormat="1" ht="12">
      <c r="A140" s="38"/>
      <c r="B140" s="39"/>
      <c r="C140" s="40"/>
      <c r="D140" s="231" t="s">
        <v>161</v>
      </c>
      <c r="E140" s="40"/>
      <c r="F140" s="232" t="s">
        <v>1420</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161</v>
      </c>
      <c r="AU140" s="17" t="s">
        <v>86</v>
      </c>
    </row>
    <row r="141" spans="1:65" s="2" customFormat="1" ht="16.5" customHeight="1">
      <c r="A141" s="38"/>
      <c r="B141" s="39"/>
      <c r="C141" s="270" t="s">
        <v>279</v>
      </c>
      <c r="D141" s="270" t="s">
        <v>324</v>
      </c>
      <c r="E141" s="271" t="s">
        <v>1421</v>
      </c>
      <c r="F141" s="272" t="s">
        <v>1422</v>
      </c>
      <c r="G141" s="273" t="s">
        <v>288</v>
      </c>
      <c r="H141" s="274">
        <v>1</v>
      </c>
      <c r="I141" s="275"/>
      <c r="J141" s="276">
        <f>ROUND(I141*H141,2)</f>
        <v>0</v>
      </c>
      <c r="K141" s="272" t="s">
        <v>158</v>
      </c>
      <c r="L141" s="277"/>
      <c r="M141" s="278" t="s">
        <v>1</v>
      </c>
      <c r="N141" s="279" t="s">
        <v>41</v>
      </c>
      <c r="O141" s="91"/>
      <c r="P141" s="227">
        <f>O141*H141</f>
        <v>0</v>
      </c>
      <c r="Q141" s="227">
        <v>0.0008</v>
      </c>
      <c r="R141" s="227">
        <f>Q141*H141</f>
        <v>0.0008</v>
      </c>
      <c r="S141" s="227">
        <v>0</v>
      </c>
      <c r="T141" s="228">
        <f>S141*H141</f>
        <v>0</v>
      </c>
      <c r="U141" s="38"/>
      <c r="V141" s="38"/>
      <c r="W141" s="38"/>
      <c r="X141" s="38"/>
      <c r="Y141" s="38"/>
      <c r="Z141" s="38"/>
      <c r="AA141" s="38"/>
      <c r="AB141" s="38"/>
      <c r="AC141" s="38"/>
      <c r="AD141" s="38"/>
      <c r="AE141" s="38"/>
      <c r="AR141" s="229" t="s">
        <v>365</v>
      </c>
      <c r="AT141" s="229" t="s">
        <v>324</v>
      </c>
      <c r="AU141" s="229" t="s">
        <v>86</v>
      </c>
      <c r="AY141" s="17" t="s">
        <v>152</v>
      </c>
      <c r="BE141" s="230">
        <f>IF(N141="základní",J141,0)</f>
        <v>0</v>
      </c>
      <c r="BF141" s="230">
        <f>IF(N141="snížená",J141,0)</f>
        <v>0</v>
      </c>
      <c r="BG141" s="230">
        <f>IF(N141="zákl. přenesená",J141,0)</f>
        <v>0</v>
      </c>
      <c r="BH141" s="230">
        <f>IF(N141="sníž. přenesená",J141,0)</f>
        <v>0</v>
      </c>
      <c r="BI141" s="230">
        <f>IF(N141="nulová",J141,0)</f>
        <v>0</v>
      </c>
      <c r="BJ141" s="17" t="s">
        <v>84</v>
      </c>
      <c r="BK141" s="230">
        <f>ROUND(I141*H141,2)</f>
        <v>0</v>
      </c>
      <c r="BL141" s="17" t="s">
        <v>279</v>
      </c>
      <c r="BM141" s="229" t="s">
        <v>1423</v>
      </c>
    </row>
    <row r="142" spans="1:47" s="2" customFormat="1" ht="12">
      <c r="A142" s="38"/>
      <c r="B142" s="39"/>
      <c r="C142" s="40"/>
      <c r="D142" s="231" t="s">
        <v>161</v>
      </c>
      <c r="E142" s="40"/>
      <c r="F142" s="232" t="s">
        <v>1422</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161</v>
      </c>
      <c r="AU142" s="17" t="s">
        <v>86</v>
      </c>
    </row>
    <row r="143" spans="1:65" s="2" customFormat="1" ht="33" customHeight="1">
      <c r="A143" s="38"/>
      <c r="B143" s="39"/>
      <c r="C143" s="218" t="s">
        <v>182</v>
      </c>
      <c r="D143" s="218" t="s">
        <v>154</v>
      </c>
      <c r="E143" s="219" t="s">
        <v>1424</v>
      </c>
      <c r="F143" s="220" t="s">
        <v>1425</v>
      </c>
      <c r="G143" s="221" t="s">
        <v>423</v>
      </c>
      <c r="H143" s="222">
        <v>10</v>
      </c>
      <c r="I143" s="223"/>
      <c r="J143" s="224">
        <f>ROUND(I143*H143,2)</f>
        <v>0</v>
      </c>
      <c r="K143" s="220" t="s">
        <v>158</v>
      </c>
      <c r="L143" s="44"/>
      <c r="M143" s="225" t="s">
        <v>1</v>
      </c>
      <c r="N143" s="226" t="s">
        <v>41</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279</v>
      </c>
      <c r="AT143" s="229" t="s">
        <v>154</v>
      </c>
      <c r="AU143" s="229" t="s">
        <v>86</v>
      </c>
      <c r="AY143" s="17" t="s">
        <v>152</v>
      </c>
      <c r="BE143" s="230">
        <f>IF(N143="základní",J143,0)</f>
        <v>0</v>
      </c>
      <c r="BF143" s="230">
        <f>IF(N143="snížená",J143,0)</f>
        <v>0</v>
      </c>
      <c r="BG143" s="230">
        <f>IF(N143="zákl. přenesená",J143,0)</f>
        <v>0</v>
      </c>
      <c r="BH143" s="230">
        <f>IF(N143="sníž. přenesená",J143,0)</f>
        <v>0</v>
      </c>
      <c r="BI143" s="230">
        <f>IF(N143="nulová",J143,0)</f>
        <v>0</v>
      </c>
      <c r="BJ143" s="17" t="s">
        <v>84</v>
      </c>
      <c r="BK143" s="230">
        <f>ROUND(I143*H143,2)</f>
        <v>0</v>
      </c>
      <c r="BL143" s="17" t="s">
        <v>279</v>
      </c>
      <c r="BM143" s="229" t="s">
        <v>1426</v>
      </c>
    </row>
    <row r="144" spans="1:47" s="2" customFormat="1" ht="12">
      <c r="A144" s="38"/>
      <c r="B144" s="39"/>
      <c r="C144" s="40"/>
      <c r="D144" s="231" t="s">
        <v>161</v>
      </c>
      <c r="E144" s="40"/>
      <c r="F144" s="232" t="s">
        <v>1427</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161</v>
      </c>
      <c r="AU144" s="17" t="s">
        <v>86</v>
      </c>
    </row>
    <row r="145" spans="1:65" s="2" customFormat="1" ht="24.15" customHeight="1">
      <c r="A145" s="38"/>
      <c r="B145" s="39"/>
      <c r="C145" s="270" t="s">
        <v>189</v>
      </c>
      <c r="D145" s="270" t="s">
        <v>324</v>
      </c>
      <c r="E145" s="271" t="s">
        <v>1428</v>
      </c>
      <c r="F145" s="272" t="s">
        <v>1429</v>
      </c>
      <c r="G145" s="273" t="s">
        <v>288</v>
      </c>
      <c r="H145" s="274">
        <v>10</v>
      </c>
      <c r="I145" s="275"/>
      <c r="J145" s="276">
        <f>ROUND(I145*H145,2)</f>
        <v>0</v>
      </c>
      <c r="K145" s="272" t="s">
        <v>158</v>
      </c>
      <c r="L145" s="277"/>
      <c r="M145" s="278" t="s">
        <v>1</v>
      </c>
      <c r="N145" s="279" t="s">
        <v>41</v>
      </c>
      <c r="O145" s="91"/>
      <c r="P145" s="227">
        <f>O145*H145</f>
        <v>0</v>
      </c>
      <c r="Q145" s="227">
        <v>0.0099</v>
      </c>
      <c r="R145" s="227">
        <f>Q145*H145</f>
        <v>0.099</v>
      </c>
      <c r="S145" s="227">
        <v>0</v>
      </c>
      <c r="T145" s="228">
        <f>S145*H145</f>
        <v>0</v>
      </c>
      <c r="U145" s="38"/>
      <c r="V145" s="38"/>
      <c r="W145" s="38"/>
      <c r="X145" s="38"/>
      <c r="Y145" s="38"/>
      <c r="Z145" s="38"/>
      <c r="AA145" s="38"/>
      <c r="AB145" s="38"/>
      <c r="AC145" s="38"/>
      <c r="AD145" s="38"/>
      <c r="AE145" s="38"/>
      <c r="AR145" s="229" t="s">
        <v>365</v>
      </c>
      <c r="AT145" s="229" t="s">
        <v>324</v>
      </c>
      <c r="AU145" s="229" t="s">
        <v>86</v>
      </c>
      <c r="AY145" s="17" t="s">
        <v>152</v>
      </c>
      <c r="BE145" s="230">
        <f>IF(N145="základní",J145,0)</f>
        <v>0</v>
      </c>
      <c r="BF145" s="230">
        <f>IF(N145="snížená",J145,0)</f>
        <v>0</v>
      </c>
      <c r="BG145" s="230">
        <f>IF(N145="zákl. přenesená",J145,0)</f>
        <v>0</v>
      </c>
      <c r="BH145" s="230">
        <f>IF(N145="sníž. přenesená",J145,0)</f>
        <v>0</v>
      </c>
      <c r="BI145" s="230">
        <f>IF(N145="nulová",J145,0)</f>
        <v>0</v>
      </c>
      <c r="BJ145" s="17" t="s">
        <v>84</v>
      </c>
      <c r="BK145" s="230">
        <f>ROUND(I145*H145,2)</f>
        <v>0</v>
      </c>
      <c r="BL145" s="17" t="s">
        <v>279</v>
      </c>
      <c r="BM145" s="229" t="s">
        <v>1430</v>
      </c>
    </row>
    <row r="146" spans="1:47" s="2" customFormat="1" ht="12">
      <c r="A146" s="38"/>
      <c r="B146" s="39"/>
      <c r="C146" s="40"/>
      <c r="D146" s="231" t="s">
        <v>161</v>
      </c>
      <c r="E146" s="40"/>
      <c r="F146" s="232" t="s">
        <v>1429</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161</v>
      </c>
      <c r="AU146" s="17" t="s">
        <v>86</v>
      </c>
    </row>
    <row r="147" spans="1:65" s="2" customFormat="1" ht="33" customHeight="1">
      <c r="A147" s="38"/>
      <c r="B147" s="39"/>
      <c r="C147" s="218" t="s">
        <v>198</v>
      </c>
      <c r="D147" s="218" t="s">
        <v>154</v>
      </c>
      <c r="E147" s="219" t="s">
        <v>1431</v>
      </c>
      <c r="F147" s="220" t="s">
        <v>1432</v>
      </c>
      <c r="G147" s="221" t="s">
        <v>423</v>
      </c>
      <c r="H147" s="222">
        <v>1</v>
      </c>
      <c r="I147" s="223"/>
      <c r="J147" s="224">
        <f>ROUND(I147*H147,2)</f>
        <v>0</v>
      </c>
      <c r="K147" s="220" t="s">
        <v>158</v>
      </c>
      <c r="L147" s="44"/>
      <c r="M147" s="225" t="s">
        <v>1</v>
      </c>
      <c r="N147" s="226" t="s">
        <v>41</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279</v>
      </c>
      <c r="AT147" s="229" t="s">
        <v>154</v>
      </c>
      <c r="AU147" s="229" t="s">
        <v>86</v>
      </c>
      <c r="AY147" s="17" t="s">
        <v>152</v>
      </c>
      <c r="BE147" s="230">
        <f>IF(N147="základní",J147,0)</f>
        <v>0</v>
      </c>
      <c r="BF147" s="230">
        <f>IF(N147="snížená",J147,0)</f>
        <v>0</v>
      </c>
      <c r="BG147" s="230">
        <f>IF(N147="zákl. přenesená",J147,0)</f>
        <v>0</v>
      </c>
      <c r="BH147" s="230">
        <f>IF(N147="sníž. přenesená",J147,0)</f>
        <v>0</v>
      </c>
      <c r="BI147" s="230">
        <f>IF(N147="nulová",J147,0)</f>
        <v>0</v>
      </c>
      <c r="BJ147" s="17" t="s">
        <v>84</v>
      </c>
      <c r="BK147" s="230">
        <f>ROUND(I147*H147,2)</f>
        <v>0</v>
      </c>
      <c r="BL147" s="17" t="s">
        <v>279</v>
      </c>
      <c r="BM147" s="229" t="s">
        <v>1433</v>
      </c>
    </row>
    <row r="148" spans="1:47" s="2" customFormat="1" ht="12">
      <c r="A148" s="38"/>
      <c r="B148" s="39"/>
      <c r="C148" s="40"/>
      <c r="D148" s="231" t="s">
        <v>161</v>
      </c>
      <c r="E148" s="40"/>
      <c r="F148" s="232" t="s">
        <v>1434</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161</v>
      </c>
      <c r="AU148" s="17" t="s">
        <v>86</v>
      </c>
    </row>
    <row r="149" spans="1:65" s="2" customFormat="1" ht="24.15" customHeight="1">
      <c r="A149" s="38"/>
      <c r="B149" s="39"/>
      <c r="C149" s="270" t="s">
        <v>205</v>
      </c>
      <c r="D149" s="270" t="s">
        <v>324</v>
      </c>
      <c r="E149" s="271" t="s">
        <v>1435</v>
      </c>
      <c r="F149" s="272" t="s">
        <v>1436</v>
      </c>
      <c r="G149" s="273" t="s">
        <v>288</v>
      </c>
      <c r="H149" s="274">
        <v>1</v>
      </c>
      <c r="I149" s="275"/>
      <c r="J149" s="276">
        <f>ROUND(I149*H149,2)</f>
        <v>0</v>
      </c>
      <c r="K149" s="272" t="s">
        <v>158</v>
      </c>
      <c r="L149" s="277"/>
      <c r="M149" s="278" t="s">
        <v>1</v>
      </c>
      <c r="N149" s="279" t="s">
        <v>41</v>
      </c>
      <c r="O149" s="91"/>
      <c r="P149" s="227">
        <f>O149*H149</f>
        <v>0</v>
      </c>
      <c r="Q149" s="227">
        <v>0.0135</v>
      </c>
      <c r="R149" s="227">
        <f>Q149*H149</f>
        <v>0.0135</v>
      </c>
      <c r="S149" s="227">
        <v>0</v>
      </c>
      <c r="T149" s="228">
        <f>S149*H149</f>
        <v>0</v>
      </c>
      <c r="U149" s="38"/>
      <c r="V149" s="38"/>
      <c r="W149" s="38"/>
      <c r="X149" s="38"/>
      <c r="Y149" s="38"/>
      <c r="Z149" s="38"/>
      <c r="AA149" s="38"/>
      <c r="AB149" s="38"/>
      <c r="AC149" s="38"/>
      <c r="AD149" s="38"/>
      <c r="AE149" s="38"/>
      <c r="AR149" s="229" t="s">
        <v>365</v>
      </c>
      <c r="AT149" s="229" t="s">
        <v>324</v>
      </c>
      <c r="AU149" s="229" t="s">
        <v>86</v>
      </c>
      <c r="AY149" s="17" t="s">
        <v>152</v>
      </c>
      <c r="BE149" s="230">
        <f>IF(N149="základní",J149,0)</f>
        <v>0</v>
      </c>
      <c r="BF149" s="230">
        <f>IF(N149="snížená",J149,0)</f>
        <v>0</v>
      </c>
      <c r="BG149" s="230">
        <f>IF(N149="zákl. přenesená",J149,0)</f>
        <v>0</v>
      </c>
      <c r="BH149" s="230">
        <f>IF(N149="sníž. přenesená",J149,0)</f>
        <v>0</v>
      </c>
      <c r="BI149" s="230">
        <f>IF(N149="nulová",J149,0)</f>
        <v>0</v>
      </c>
      <c r="BJ149" s="17" t="s">
        <v>84</v>
      </c>
      <c r="BK149" s="230">
        <f>ROUND(I149*H149,2)</f>
        <v>0</v>
      </c>
      <c r="BL149" s="17" t="s">
        <v>279</v>
      </c>
      <c r="BM149" s="229" t="s">
        <v>1437</v>
      </c>
    </row>
    <row r="150" spans="1:47" s="2" customFormat="1" ht="12">
      <c r="A150" s="38"/>
      <c r="B150" s="39"/>
      <c r="C150" s="40"/>
      <c r="D150" s="231" t="s">
        <v>161</v>
      </c>
      <c r="E150" s="40"/>
      <c r="F150" s="232" t="s">
        <v>1436</v>
      </c>
      <c r="G150" s="40"/>
      <c r="H150" s="40"/>
      <c r="I150" s="233"/>
      <c r="J150" s="40"/>
      <c r="K150" s="40"/>
      <c r="L150" s="44"/>
      <c r="M150" s="283"/>
      <c r="N150" s="284"/>
      <c r="O150" s="285"/>
      <c r="P150" s="285"/>
      <c r="Q150" s="285"/>
      <c r="R150" s="285"/>
      <c r="S150" s="285"/>
      <c r="T150" s="286"/>
      <c r="U150" s="38"/>
      <c r="V150" s="38"/>
      <c r="W150" s="38"/>
      <c r="X150" s="38"/>
      <c r="Y150" s="38"/>
      <c r="Z150" s="38"/>
      <c r="AA150" s="38"/>
      <c r="AB150" s="38"/>
      <c r="AC150" s="38"/>
      <c r="AD150" s="38"/>
      <c r="AE150" s="38"/>
      <c r="AT150" s="17" t="s">
        <v>161</v>
      </c>
      <c r="AU150" s="17" t="s">
        <v>86</v>
      </c>
    </row>
    <row r="151" spans="1:31" s="2" customFormat="1" ht="6.95" customHeight="1">
      <c r="A151" s="38"/>
      <c r="B151" s="66"/>
      <c r="C151" s="67"/>
      <c r="D151" s="67"/>
      <c r="E151" s="67"/>
      <c r="F151" s="67"/>
      <c r="G151" s="67"/>
      <c r="H151" s="67"/>
      <c r="I151" s="67"/>
      <c r="J151" s="67"/>
      <c r="K151" s="67"/>
      <c r="L151" s="44"/>
      <c r="M151" s="38"/>
      <c r="O151" s="38"/>
      <c r="P151" s="38"/>
      <c r="Q151" s="38"/>
      <c r="R151" s="38"/>
      <c r="S151" s="38"/>
      <c r="T151" s="38"/>
      <c r="U151" s="38"/>
      <c r="V151" s="38"/>
      <c r="W151" s="38"/>
      <c r="X151" s="38"/>
      <c r="Y151" s="38"/>
      <c r="Z151" s="38"/>
      <c r="AA151" s="38"/>
      <c r="AB151" s="38"/>
      <c r="AC151" s="38"/>
      <c r="AD151" s="38"/>
      <c r="AE151" s="38"/>
    </row>
  </sheetData>
  <sheetProtection password="CC35" sheet="1" objects="1" scenarios="1" formatColumns="0" formatRows="0" autoFilter="0"/>
  <autoFilter ref="C117:K150"/>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95</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1438</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31</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34</v>
      </c>
      <c r="F24" s="38"/>
      <c r="G24" s="38"/>
      <c r="H24" s="38"/>
      <c r="I24" s="140" t="s">
        <v>27</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ROUND(J123,2)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ROUND((SUM(BE123:BE189)),2)</f>
        <v>0</v>
      </c>
      <c r="G33" s="38"/>
      <c r="H33" s="38"/>
      <c r="I33" s="155">
        <v>0.21</v>
      </c>
      <c r="J33" s="154">
        <f>ROUND(((SUM(BE123:BE189))*I33),2)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ROUND((SUM(BF123:BF189)),2)</f>
        <v>0</v>
      </c>
      <c r="G34" s="38"/>
      <c r="H34" s="38"/>
      <c r="I34" s="155">
        <v>0.15</v>
      </c>
      <c r="J34" s="154">
        <f>ROUND(((SUM(BF123:BF189))*I34),2)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ROUND((SUM(BG123:BG189)),2)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ROUND((SUM(BH123:BH189)),2)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ROUND((SUM(BI123:BI189)),2)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04 - UT</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Nový Bor</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J123</f>
        <v>0</v>
      </c>
      <c r="K96" s="40"/>
      <c r="L96" s="63"/>
      <c r="S96" s="38"/>
      <c r="T96" s="38"/>
      <c r="U96" s="38"/>
      <c r="V96" s="38"/>
      <c r="W96" s="38"/>
      <c r="X96" s="38"/>
      <c r="Y96" s="38"/>
      <c r="Z96" s="38"/>
      <c r="AA96" s="38"/>
      <c r="AB96" s="38"/>
      <c r="AC96" s="38"/>
      <c r="AD96" s="38"/>
      <c r="AE96" s="38"/>
      <c r="AU96" s="17" t="s">
        <v>115</v>
      </c>
    </row>
    <row r="97" spans="1:31" s="9" customFormat="1" ht="24.95" customHeight="1">
      <c r="A97" s="9"/>
      <c r="B97" s="179"/>
      <c r="C97" s="180"/>
      <c r="D97" s="181" t="s">
        <v>116</v>
      </c>
      <c r="E97" s="182"/>
      <c r="F97" s="182"/>
      <c r="G97" s="182"/>
      <c r="H97" s="182"/>
      <c r="I97" s="182"/>
      <c r="J97" s="183">
        <f>J124</f>
        <v>0</v>
      </c>
      <c r="K97" s="180"/>
      <c r="L97" s="184"/>
      <c r="S97" s="9"/>
      <c r="T97" s="9"/>
      <c r="U97" s="9"/>
      <c r="V97" s="9"/>
      <c r="W97" s="9"/>
      <c r="X97" s="9"/>
      <c r="Y97" s="9"/>
      <c r="Z97" s="9"/>
      <c r="AA97" s="9"/>
      <c r="AB97" s="9"/>
      <c r="AC97" s="9"/>
      <c r="AD97" s="9"/>
      <c r="AE97" s="9"/>
    </row>
    <row r="98" spans="1:31" s="10" customFormat="1" ht="19.9" customHeight="1">
      <c r="A98" s="10"/>
      <c r="B98" s="185"/>
      <c r="C98" s="186"/>
      <c r="D98" s="187" t="s">
        <v>121</v>
      </c>
      <c r="E98" s="188"/>
      <c r="F98" s="188"/>
      <c r="G98" s="188"/>
      <c r="H98" s="188"/>
      <c r="I98" s="188"/>
      <c r="J98" s="189">
        <f>J125</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122</v>
      </c>
      <c r="E99" s="188"/>
      <c r="F99" s="188"/>
      <c r="G99" s="188"/>
      <c r="H99" s="188"/>
      <c r="I99" s="188"/>
      <c r="J99" s="189">
        <f>J130</f>
        <v>0</v>
      </c>
      <c r="K99" s="186"/>
      <c r="L99" s="190"/>
      <c r="S99" s="10"/>
      <c r="T99" s="10"/>
      <c r="U99" s="10"/>
      <c r="V99" s="10"/>
      <c r="W99" s="10"/>
      <c r="X99" s="10"/>
      <c r="Y99" s="10"/>
      <c r="Z99" s="10"/>
      <c r="AA99" s="10"/>
      <c r="AB99" s="10"/>
      <c r="AC99" s="10"/>
      <c r="AD99" s="10"/>
      <c r="AE99" s="10"/>
    </row>
    <row r="100" spans="1:31" s="9" customFormat="1" ht="24.95" customHeight="1">
      <c r="A100" s="9"/>
      <c r="B100" s="179"/>
      <c r="C100" s="180"/>
      <c r="D100" s="181" t="s">
        <v>124</v>
      </c>
      <c r="E100" s="182"/>
      <c r="F100" s="182"/>
      <c r="G100" s="182"/>
      <c r="H100" s="182"/>
      <c r="I100" s="182"/>
      <c r="J100" s="183">
        <f>J140</f>
        <v>0</v>
      </c>
      <c r="K100" s="180"/>
      <c r="L100" s="184"/>
      <c r="S100" s="9"/>
      <c r="T100" s="9"/>
      <c r="U100" s="9"/>
      <c r="V100" s="9"/>
      <c r="W100" s="9"/>
      <c r="X100" s="9"/>
      <c r="Y100" s="9"/>
      <c r="Z100" s="9"/>
      <c r="AA100" s="9"/>
      <c r="AB100" s="9"/>
      <c r="AC100" s="9"/>
      <c r="AD100" s="9"/>
      <c r="AE100" s="9"/>
    </row>
    <row r="101" spans="1:31" s="10" customFormat="1" ht="19.9" customHeight="1">
      <c r="A101" s="10"/>
      <c r="B101" s="185"/>
      <c r="C101" s="186"/>
      <c r="D101" s="187" t="s">
        <v>1439</v>
      </c>
      <c r="E101" s="188"/>
      <c r="F101" s="188"/>
      <c r="G101" s="188"/>
      <c r="H101" s="188"/>
      <c r="I101" s="188"/>
      <c r="J101" s="189">
        <f>J141</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1440</v>
      </c>
      <c r="E102" s="188"/>
      <c r="F102" s="188"/>
      <c r="G102" s="188"/>
      <c r="H102" s="188"/>
      <c r="I102" s="188"/>
      <c r="J102" s="189">
        <f>J152</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1441</v>
      </c>
      <c r="E103" s="188"/>
      <c r="F103" s="188"/>
      <c r="G103" s="188"/>
      <c r="H103" s="188"/>
      <c r="I103" s="188"/>
      <c r="J103" s="189">
        <f>J167</f>
        <v>0</v>
      </c>
      <c r="K103" s="186"/>
      <c r="L103" s="190"/>
      <c r="S103" s="10"/>
      <c r="T103" s="10"/>
      <c r="U103" s="10"/>
      <c r="V103" s="10"/>
      <c r="W103" s="10"/>
      <c r="X103" s="10"/>
      <c r="Y103" s="10"/>
      <c r="Z103" s="10"/>
      <c r="AA103" s="10"/>
      <c r="AB103" s="10"/>
      <c r="AC103" s="10"/>
      <c r="AD103" s="10"/>
      <c r="AE103" s="10"/>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pans="1:31" s="2" customFormat="1" ht="6.95"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pans="1:31" s="2" customFormat="1" ht="24.95" customHeight="1">
      <c r="A110" s="38"/>
      <c r="B110" s="39"/>
      <c r="C110" s="23" t="s">
        <v>137</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174" t="str">
        <f>E7</f>
        <v>Stavební úpravy MŠ Pohádka</v>
      </c>
      <c r="F113" s="32"/>
      <c r="G113" s="32"/>
      <c r="H113" s="32"/>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109</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76" t="str">
        <f>E9</f>
        <v>04 - UT</v>
      </c>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20</v>
      </c>
      <c r="D117" s="40"/>
      <c r="E117" s="40"/>
      <c r="F117" s="27" t="str">
        <f>F12</f>
        <v>Nový Bor</v>
      </c>
      <c r="G117" s="40"/>
      <c r="H117" s="40"/>
      <c r="I117" s="32" t="s">
        <v>22</v>
      </c>
      <c r="J117" s="79" t="str">
        <f>IF(J12="","",J12)</f>
        <v>28. 4. 2022</v>
      </c>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5.15" customHeight="1">
      <c r="A119" s="38"/>
      <c r="B119" s="39"/>
      <c r="C119" s="32" t="s">
        <v>24</v>
      </c>
      <c r="D119" s="40"/>
      <c r="E119" s="40"/>
      <c r="F119" s="27" t="str">
        <f>E15</f>
        <v>Město N. Bor</v>
      </c>
      <c r="G119" s="40"/>
      <c r="H119" s="40"/>
      <c r="I119" s="32" t="s">
        <v>30</v>
      </c>
      <c r="J119" s="36" t="str">
        <f>E21</f>
        <v>R. Voce</v>
      </c>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28</v>
      </c>
      <c r="D120" s="40"/>
      <c r="E120" s="40"/>
      <c r="F120" s="27" t="str">
        <f>IF(E18="","",E18)</f>
        <v>Vyplň údaj</v>
      </c>
      <c r="G120" s="40"/>
      <c r="H120" s="40"/>
      <c r="I120" s="32" t="s">
        <v>33</v>
      </c>
      <c r="J120" s="36" t="str">
        <f>E24</f>
        <v>J. Nešněra</v>
      </c>
      <c r="K120" s="40"/>
      <c r="L120" s="63"/>
      <c r="S120" s="38"/>
      <c r="T120" s="38"/>
      <c r="U120" s="38"/>
      <c r="V120" s="38"/>
      <c r="W120" s="38"/>
      <c r="X120" s="38"/>
      <c r="Y120" s="38"/>
      <c r="Z120" s="38"/>
      <c r="AA120" s="38"/>
      <c r="AB120" s="38"/>
      <c r="AC120" s="38"/>
      <c r="AD120" s="38"/>
      <c r="AE120" s="38"/>
    </row>
    <row r="121" spans="1:31" s="2" customFormat="1" ht="10.3"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11" customFormat="1" ht="29.25" customHeight="1">
      <c r="A122" s="191"/>
      <c r="B122" s="192"/>
      <c r="C122" s="193" t="s">
        <v>138</v>
      </c>
      <c r="D122" s="194" t="s">
        <v>61</v>
      </c>
      <c r="E122" s="194" t="s">
        <v>57</v>
      </c>
      <c r="F122" s="194" t="s">
        <v>58</v>
      </c>
      <c r="G122" s="194" t="s">
        <v>139</v>
      </c>
      <c r="H122" s="194" t="s">
        <v>140</v>
      </c>
      <c r="I122" s="194" t="s">
        <v>141</v>
      </c>
      <c r="J122" s="194" t="s">
        <v>113</v>
      </c>
      <c r="K122" s="195" t="s">
        <v>142</v>
      </c>
      <c r="L122" s="196"/>
      <c r="M122" s="100" t="s">
        <v>1</v>
      </c>
      <c r="N122" s="101" t="s">
        <v>40</v>
      </c>
      <c r="O122" s="101" t="s">
        <v>143</v>
      </c>
      <c r="P122" s="101" t="s">
        <v>144</v>
      </c>
      <c r="Q122" s="101" t="s">
        <v>145</v>
      </c>
      <c r="R122" s="101" t="s">
        <v>146</v>
      </c>
      <c r="S122" s="101" t="s">
        <v>147</v>
      </c>
      <c r="T122" s="102" t="s">
        <v>148</v>
      </c>
      <c r="U122" s="191"/>
      <c r="V122" s="191"/>
      <c r="W122" s="191"/>
      <c r="X122" s="191"/>
      <c r="Y122" s="191"/>
      <c r="Z122" s="191"/>
      <c r="AA122" s="191"/>
      <c r="AB122" s="191"/>
      <c r="AC122" s="191"/>
      <c r="AD122" s="191"/>
      <c r="AE122" s="191"/>
    </row>
    <row r="123" spans="1:63" s="2" customFormat="1" ht="22.8" customHeight="1">
      <c r="A123" s="38"/>
      <c r="B123" s="39"/>
      <c r="C123" s="107" t="s">
        <v>149</v>
      </c>
      <c r="D123" s="40"/>
      <c r="E123" s="40"/>
      <c r="F123" s="40"/>
      <c r="G123" s="40"/>
      <c r="H123" s="40"/>
      <c r="I123" s="40"/>
      <c r="J123" s="197">
        <f>BK123</f>
        <v>0</v>
      </c>
      <c r="K123" s="40"/>
      <c r="L123" s="44"/>
      <c r="M123" s="103"/>
      <c r="N123" s="198"/>
      <c r="O123" s="104"/>
      <c r="P123" s="199">
        <f>P124+P140</f>
        <v>0</v>
      </c>
      <c r="Q123" s="104"/>
      <c r="R123" s="199">
        <f>R124+R140</f>
        <v>0.16315</v>
      </c>
      <c r="S123" s="104"/>
      <c r="T123" s="200">
        <f>T124+T140</f>
        <v>0.39877</v>
      </c>
      <c r="U123" s="38"/>
      <c r="V123" s="38"/>
      <c r="W123" s="38"/>
      <c r="X123" s="38"/>
      <c r="Y123" s="38"/>
      <c r="Z123" s="38"/>
      <c r="AA123" s="38"/>
      <c r="AB123" s="38"/>
      <c r="AC123" s="38"/>
      <c r="AD123" s="38"/>
      <c r="AE123" s="38"/>
      <c r="AT123" s="17" t="s">
        <v>75</v>
      </c>
      <c r="AU123" s="17" t="s">
        <v>115</v>
      </c>
      <c r="BK123" s="201">
        <f>BK124+BK140</f>
        <v>0</v>
      </c>
    </row>
    <row r="124" spans="1:63" s="12" customFormat="1" ht="25.9" customHeight="1">
      <c r="A124" s="12"/>
      <c r="B124" s="202"/>
      <c r="C124" s="203"/>
      <c r="D124" s="204" t="s">
        <v>75</v>
      </c>
      <c r="E124" s="205" t="s">
        <v>150</v>
      </c>
      <c r="F124" s="205" t="s">
        <v>151</v>
      </c>
      <c r="G124" s="203"/>
      <c r="H124" s="203"/>
      <c r="I124" s="206"/>
      <c r="J124" s="207">
        <f>BK124</f>
        <v>0</v>
      </c>
      <c r="K124" s="203"/>
      <c r="L124" s="208"/>
      <c r="M124" s="209"/>
      <c r="N124" s="210"/>
      <c r="O124" s="210"/>
      <c r="P124" s="211">
        <f>P125+P130</f>
        <v>0</v>
      </c>
      <c r="Q124" s="210"/>
      <c r="R124" s="211">
        <f>R125+R130</f>
        <v>0</v>
      </c>
      <c r="S124" s="210"/>
      <c r="T124" s="212">
        <f>T125+T130</f>
        <v>0.238</v>
      </c>
      <c r="U124" s="12"/>
      <c r="V124" s="12"/>
      <c r="W124" s="12"/>
      <c r="X124" s="12"/>
      <c r="Y124" s="12"/>
      <c r="Z124" s="12"/>
      <c r="AA124" s="12"/>
      <c r="AB124" s="12"/>
      <c r="AC124" s="12"/>
      <c r="AD124" s="12"/>
      <c r="AE124" s="12"/>
      <c r="AR124" s="213" t="s">
        <v>84</v>
      </c>
      <c r="AT124" s="214" t="s">
        <v>75</v>
      </c>
      <c r="AU124" s="214" t="s">
        <v>76</v>
      </c>
      <c r="AY124" s="213" t="s">
        <v>152</v>
      </c>
      <c r="BK124" s="215">
        <f>BK125+BK130</f>
        <v>0</v>
      </c>
    </row>
    <row r="125" spans="1:63" s="12" customFormat="1" ht="22.8" customHeight="1">
      <c r="A125" s="12"/>
      <c r="B125" s="202"/>
      <c r="C125" s="203"/>
      <c r="D125" s="204" t="s">
        <v>75</v>
      </c>
      <c r="E125" s="216" t="s">
        <v>213</v>
      </c>
      <c r="F125" s="216" t="s">
        <v>332</v>
      </c>
      <c r="G125" s="203"/>
      <c r="H125" s="203"/>
      <c r="I125" s="206"/>
      <c r="J125" s="217">
        <f>BK125</f>
        <v>0</v>
      </c>
      <c r="K125" s="203"/>
      <c r="L125" s="208"/>
      <c r="M125" s="209"/>
      <c r="N125" s="210"/>
      <c r="O125" s="210"/>
      <c r="P125" s="211">
        <f>SUM(P126:P129)</f>
        <v>0</v>
      </c>
      <c r="Q125" s="210"/>
      <c r="R125" s="211">
        <f>SUM(R126:R129)</f>
        <v>0</v>
      </c>
      <c r="S125" s="210"/>
      <c r="T125" s="212">
        <f>SUM(T126:T129)</f>
        <v>0.238</v>
      </c>
      <c r="U125" s="12"/>
      <c r="V125" s="12"/>
      <c r="W125" s="12"/>
      <c r="X125" s="12"/>
      <c r="Y125" s="12"/>
      <c r="Z125" s="12"/>
      <c r="AA125" s="12"/>
      <c r="AB125" s="12"/>
      <c r="AC125" s="12"/>
      <c r="AD125" s="12"/>
      <c r="AE125" s="12"/>
      <c r="AR125" s="213" t="s">
        <v>84</v>
      </c>
      <c r="AT125" s="214" t="s">
        <v>75</v>
      </c>
      <c r="AU125" s="214" t="s">
        <v>84</v>
      </c>
      <c r="AY125" s="213" t="s">
        <v>152</v>
      </c>
      <c r="BK125" s="215">
        <f>SUM(BK126:BK129)</f>
        <v>0</v>
      </c>
    </row>
    <row r="126" spans="1:65" s="2" customFormat="1" ht="24.15" customHeight="1">
      <c r="A126" s="38"/>
      <c r="B126" s="39"/>
      <c r="C126" s="218" t="s">
        <v>285</v>
      </c>
      <c r="D126" s="218" t="s">
        <v>154</v>
      </c>
      <c r="E126" s="219" t="s">
        <v>1442</v>
      </c>
      <c r="F126" s="220" t="s">
        <v>1443</v>
      </c>
      <c r="G126" s="221" t="s">
        <v>423</v>
      </c>
      <c r="H126" s="222">
        <v>18</v>
      </c>
      <c r="I126" s="223"/>
      <c r="J126" s="224">
        <f>ROUND(I126*H126,2)</f>
        <v>0</v>
      </c>
      <c r="K126" s="220" t="s">
        <v>158</v>
      </c>
      <c r="L126" s="44"/>
      <c r="M126" s="225" t="s">
        <v>1</v>
      </c>
      <c r="N126" s="226" t="s">
        <v>41</v>
      </c>
      <c r="O126" s="91"/>
      <c r="P126" s="227">
        <f>O126*H126</f>
        <v>0</v>
      </c>
      <c r="Q126" s="227">
        <v>0</v>
      </c>
      <c r="R126" s="227">
        <f>Q126*H126</f>
        <v>0</v>
      </c>
      <c r="S126" s="227">
        <v>0.013</v>
      </c>
      <c r="T126" s="228">
        <f>S126*H126</f>
        <v>0.23399999999999999</v>
      </c>
      <c r="U126" s="38"/>
      <c r="V126" s="38"/>
      <c r="W126" s="38"/>
      <c r="X126" s="38"/>
      <c r="Y126" s="38"/>
      <c r="Z126" s="38"/>
      <c r="AA126" s="38"/>
      <c r="AB126" s="38"/>
      <c r="AC126" s="38"/>
      <c r="AD126" s="38"/>
      <c r="AE126" s="38"/>
      <c r="AR126" s="229" t="s">
        <v>159</v>
      </c>
      <c r="AT126" s="229" t="s">
        <v>154</v>
      </c>
      <c r="AU126" s="229" t="s">
        <v>86</v>
      </c>
      <c r="AY126" s="17" t="s">
        <v>152</v>
      </c>
      <c r="BE126" s="230">
        <f>IF(N126="základní",J126,0)</f>
        <v>0</v>
      </c>
      <c r="BF126" s="230">
        <f>IF(N126="snížená",J126,0)</f>
        <v>0</v>
      </c>
      <c r="BG126" s="230">
        <f>IF(N126="zákl. přenesená",J126,0)</f>
        <v>0</v>
      </c>
      <c r="BH126" s="230">
        <f>IF(N126="sníž. přenesená",J126,0)</f>
        <v>0</v>
      </c>
      <c r="BI126" s="230">
        <f>IF(N126="nulová",J126,0)</f>
        <v>0</v>
      </c>
      <c r="BJ126" s="17" t="s">
        <v>84</v>
      </c>
      <c r="BK126" s="230">
        <f>ROUND(I126*H126,2)</f>
        <v>0</v>
      </c>
      <c r="BL126" s="17" t="s">
        <v>159</v>
      </c>
      <c r="BM126" s="229" t="s">
        <v>1444</v>
      </c>
    </row>
    <row r="127" spans="1:47" s="2" customFormat="1" ht="12">
      <c r="A127" s="38"/>
      <c r="B127" s="39"/>
      <c r="C127" s="40"/>
      <c r="D127" s="231" t="s">
        <v>161</v>
      </c>
      <c r="E127" s="40"/>
      <c r="F127" s="232" t="s">
        <v>1445</v>
      </c>
      <c r="G127" s="40"/>
      <c r="H127" s="40"/>
      <c r="I127" s="233"/>
      <c r="J127" s="40"/>
      <c r="K127" s="40"/>
      <c r="L127" s="44"/>
      <c r="M127" s="234"/>
      <c r="N127" s="235"/>
      <c r="O127" s="91"/>
      <c r="P127" s="91"/>
      <c r="Q127" s="91"/>
      <c r="R127" s="91"/>
      <c r="S127" s="91"/>
      <c r="T127" s="92"/>
      <c r="U127" s="38"/>
      <c r="V127" s="38"/>
      <c r="W127" s="38"/>
      <c r="X127" s="38"/>
      <c r="Y127" s="38"/>
      <c r="Z127" s="38"/>
      <c r="AA127" s="38"/>
      <c r="AB127" s="38"/>
      <c r="AC127" s="38"/>
      <c r="AD127" s="38"/>
      <c r="AE127" s="38"/>
      <c r="AT127" s="17" t="s">
        <v>161</v>
      </c>
      <c r="AU127" s="17" t="s">
        <v>86</v>
      </c>
    </row>
    <row r="128" spans="1:65" s="2" customFormat="1" ht="24.15" customHeight="1">
      <c r="A128" s="38"/>
      <c r="B128" s="39"/>
      <c r="C128" s="218" t="s">
        <v>291</v>
      </c>
      <c r="D128" s="218" t="s">
        <v>154</v>
      </c>
      <c r="E128" s="219" t="s">
        <v>1446</v>
      </c>
      <c r="F128" s="220" t="s">
        <v>1447</v>
      </c>
      <c r="G128" s="221" t="s">
        <v>288</v>
      </c>
      <c r="H128" s="222">
        <v>4</v>
      </c>
      <c r="I128" s="223"/>
      <c r="J128" s="224">
        <f>ROUND(I128*H128,2)</f>
        <v>0</v>
      </c>
      <c r="K128" s="220" t="s">
        <v>158</v>
      </c>
      <c r="L128" s="44"/>
      <c r="M128" s="225" t="s">
        <v>1</v>
      </c>
      <c r="N128" s="226" t="s">
        <v>41</v>
      </c>
      <c r="O128" s="91"/>
      <c r="P128" s="227">
        <f>O128*H128</f>
        <v>0</v>
      </c>
      <c r="Q128" s="227">
        <v>0</v>
      </c>
      <c r="R128" s="227">
        <f>Q128*H128</f>
        <v>0</v>
      </c>
      <c r="S128" s="227">
        <v>0.001</v>
      </c>
      <c r="T128" s="228">
        <f>S128*H128</f>
        <v>0.004</v>
      </c>
      <c r="U128" s="38"/>
      <c r="V128" s="38"/>
      <c r="W128" s="38"/>
      <c r="X128" s="38"/>
      <c r="Y128" s="38"/>
      <c r="Z128" s="38"/>
      <c r="AA128" s="38"/>
      <c r="AB128" s="38"/>
      <c r="AC128" s="38"/>
      <c r="AD128" s="38"/>
      <c r="AE128" s="38"/>
      <c r="AR128" s="229" t="s">
        <v>159</v>
      </c>
      <c r="AT128" s="229" t="s">
        <v>154</v>
      </c>
      <c r="AU128" s="229" t="s">
        <v>86</v>
      </c>
      <c r="AY128" s="17" t="s">
        <v>152</v>
      </c>
      <c r="BE128" s="230">
        <f>IF(N128="základní",J128,0)</f>
        <v>0</v>
      </c>
      <c r="BF128" s="230">
        <f>IF(N128="snížená",J128,0)</f>
        <v>0</v>
      </c>
      <c r="BG128" s="230">
        <f>IF(N128="zákl. přenesená",J128,0)</f>
        <v>0</v>
      </c>
      <c r="BH128" s="230">
        <f>IF(N128="sníž. přenesená",J128,0)</f>
        <v>0</v>
      </c>
      <c r="BI128" s="230">
        <f>IF(N128="nulová",J128,0)</f>
        <v>0</v>
      </c>
      <c r="BJ128" s="17" t="s">
        <v>84</v>
      </c>
      <c r="BK128" s="230">
        <f>ROUND(I128*H128,2)</f>
        <v>0</v>
      </c>
      <c r="BL128" s="17" t="s">
        <v>159</v>
      </c>
      <c r="BM128" s="229" t="s">
        <v>1448</v>
      </c>
    </row>
    <row r="129" spans="1:47" s="2" customFormat="1" ht="12">
      <c r="A129" s="38"/>
      <c r="B129" s="39"/>
      <c r="C129" s="40"/>
      <c r="D129" s="231" t="s">
        <v>161</v>
      </c>
      <c r="E129" s="40"/>
      <c r="F129" s="232" t="s">
        <v>1449</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161</v>
      </c>
      <c r="AU129" s="17" t="s">
        <v>86</v>
      </c>
    </row>
    <row r="130" spans="1:63" s="12" customFormat="1" ht="22.8" customHeight="1">
      <c r="A130" s="12"/>
      <c r="B130" s="202"/>
      <c r="C130" s="203"/>
      <c r="D130" s="204" t="s">
        <v>75</v>
      </c>
      <c r="E130" s="216" t="s">
        <v>497</v>
      </c>
      <c r="F130" s="216" t="s">
        <v>498</v>
      </c>
      <c r="G130" s="203"/>
      <c r="H130" s="203"/>
      <c r="I130" s="206"/>
      <c r="J130" s="217">
        <f>BK130</f>
        <v>0</v>
      </c>
      <c r="K130" s="203"/>
      <c r="L130" s="208"/>
      <c r="M130" s="209"/>
      <c r="N130" s="210"/>
      <c r="O130" s="210"/>
      <c r="P130" s="211">
        <f>SUM(P131:P139)</f>
        <v>0</v>
      </c>
      <c r="Q130" s="210"/>
      <c r="R130" s="211">
        <f>SUM(R131:R139)</f>
        <v>0</v>
      </c>
      <c r="S130" s="210"/>
      <c r="T130" s="212">
        <f>SUM(T131:T139)</f>
        <v>0</v>
      </c>
      <c r="U130" s="12"/>
      <c r="V130" s="12"/>
      <c r="W130" s="12"/>
      <c r="X130" s="12"/>
      <c r="Y130" s="12"/>
      <c r="Z130" s="12"/>
      <c r="AA130" s="12"/>
      <c r="AB130" s="12"/>
      <c r="AC130" s="12"/>
      <c r="AD130" s="12"/>
      <c r="AE130" s="12"/>
      <c r="AR130" s="213" t="s">
        <v>84</v>
      </c>
      <c r="AT130" s="214" t="s">
        <v>75</v>
      </c>
      <c r="AU130" s="214" t="s">
        <v>84</v>
      </c>
      <c r="AY130" s="213" t="s">
        <v>152</v>
      </c>
      <c r="BK130" s="215">
        <f>SUM(BK131:BK139)</f>
        <v>0</v>
      </c>
    </row>
    <row r="131" spans="1:65" s="2" customFormat="1" ht="24.15" customHeight="1">
      <c r="A131" s="38"/>
      <c r="B131" s="39"/>
      <c r="C131" s="218" t="s">
        <v>343</v>
      </c>
      <c r="D131" s="218" t="s">
        <v>154</v>
      </c>
      <c r="E131" s="219" t="s">
        <v>500</v>
      </c>
      <c r="F131" s="220" t="s">
        <v>501</v>
      </c>
      <c r="G131" s="221" t="s">
        <v>185</v>
      </c>
      <c r="H131" s="222">
        <v>0.399</v>
      </c>
      <c r="I131" s="223"/>
      <c r="J131" s="224">
        <f>ROUND(I131*H131,2)</f>
        <v>0</v>
      </c>
      <c r="K131" s="220" t="s">
        <v>158</v>
      </c>
      <c r="L131" s="44"/>
      <c r="M131" s="225" t="s">
        <v>1</v>
      </c>
      <c r="N131" s="226" t="s">
        <v>41</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159</v>
      </c>
      <c r="AT131" s="229" t="s">
        <v>154</v>
      </c>
      <c r="AU131" s="229" t="s">
        <v>86</v>
      </c>
      <c r="AY131" s="17" t="s">
        <v>152</v>
      </c>
      <c r="BE131" s="230">
        <f>IF(N131="základní",J131,0)</f>
        <v>0</v>
      </c>
      <c r="BF131" s="230">
        <f>IF(N131="snížená",J131,0)</f>
        <v>0</v>
      </c>
      <c r="BG131" s="230">
        <f>IF(N131="zákl. přenesená",J131,0)</f>
        <v>0</v>
      </c>
      <c r="BH131" s="230">
        <f>IF(N131="sníž. přenesená",J131,0)</f>
        <v>0</v>
      </c>
      <c r="BI131" s="230">
        <f>IF(N131="nulová",J131,0)</f>
        <v>0</v>
      </c>
      <c r="BJ131" s="17" t="s">
        <v>84</v>
      </c>
      <c r="BK131" s="230">
        <f>ROUND(I131*H131,2)</f>
        <v>0</v>
      </c>
      <c r="BL131" s="17" t="s">
        <v>159</v>
      </c>
      <c r="BM131" s="229" t="s">
        <v>1450</v>
      </c>
    </row>
    <row r="132" spans="1:47" s="2" customFormat="1" ht="12">
      <c r="A132" s="38"/>
      <c r="B132" s="39"/>
      <c r="C132" s="40"/>
      <c r="D132" s="231" t="s">
        <v>161</v>
      </c>
      <c r="E132" s="40"/>
      <c r="F132" s="232" t="s">
        <v>503</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161</v>
      </c>
      <c r="AU132" s="17" t="s">
        <v>86</v>
      </c>
    </row>
    <row r="133" spans="1:65" s="2" customFormat="1" ht="24.15" customHeight="1">
      <c r="A133" s="38"/>
      <c r="B133" s="39"/>
      <c r="C133" s="218" t="s">
        <v>328</v>
      </c>
      <c r="D133" s="218" t="s">
        <v>154</v>
      </c>
      <c r="E133" s="219" t="s">
        <v>505</v>
      </c>
      <c r="F133" s="220" t="s">
        <v>506</v>
      </c>
      <c r="G133" s="221" t="s">
        <v>185</v>
      </c>
      <c r="H133" s="222">
        <v>0.399</v>
      </c>
      <c r="I133" s="223"/>
      <c r="J133" s="224">
        <f>ROUND(I133*H133,2)</f>
        <v>0</v>
      </c>
      <c r="K133" s="220" t="s">
        <v>158</v>
      </c>
      <c r="L133" s="44"/>
      <c r="M133" s="225" t="s">
        <v>1</v>
      </c>
      <c r="N133" s="226" t="s">
        <v>41</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159</v>
      </c>
      <c r="AT133" s="229" t="s">
        <v>154</v>
      </c>
      <c r="AU133" s="229" t="s">
        <v>86</v>
      </c>
      <c r="AY133" s="17" t="s">
        <v>152</v>
      </c>
      <c r="BE133" s="230">
        <f>IF(N133="základní",J133,0)</f>
        <v>0</v>
      </c>
      <c r="BF133" s="230">
        <f>IF(N133="snížená",J133,0)</f>
        <v>0</v>
      </c>
      <c r="BG133" s="230">
        <f>IF(N133="zákl. přenesená",J133,0)</f>
        <v>0</v>
      </c>
      <c r="BH133" s="230">
        <f>IF(N133="sníž. přenesená",J133,0)</f>
        <v>0</v>
      </c>
      <c r="BI133" s="230">
        <f>IF(N133="nulová",J133,0)</f>
        <v>0</v>
      </c>
      <c r="BJ133" s="17" t="s">
        <v>84</v>
      </c>
      <c r="BK133" s="230">
        <f>ROUND(I133*H133,2)</f>
        <v>0</v>
      </c>
      <c r="BL133" s="17" t="s">
        <v>159</v>
      </c>
      <c r="BM133" s="229" t="s">
        <v>1451</v>
      </c>
    </row>
    <row r="134" spans="1:47" s="2" customFormat="1" ht="12">
      <c r="A134" s="38"/>
      <c r="B134" s="39"/>
      <c r="C134" s="40"/>
      <c r="D134" s="231" t="s">
        <v>161</v>
      </c>
      <c r="E134" s="40"/>
      <c r="F134" s="232" t="s">
        <v>508</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161</v>
      </c>
      <c r="AU134" s="17" t="s">
        <v>86</v>
      </c>
    </row>
    <row r="135" spans="1:65" s="2" customFormat="1" ht="24.15" customHeight="1">
      <c r="A135" s="38"/>
      <c r="B135" s="39"/>
      <c r="C135" s="218" t="s">
        <v>333</v>
      </c>
      <c r="D135" s="218" t="s">
        <v>154</v>
      </c>
      <c r="E135" s="219" t="s">
        <v>510</v>
      </c>
      <c r="F135" s="220" t="s">
        <v>511</v>
      </c>
      <c r="G135" s="221" t="s">
        <v>185</v>
      </c>
      <c r="H135" s="222">
        <v>1.995</v>
      </c>
      <c r="I135" s="223"/>
      <c r="J135" s="224">
        <f>ROUND(I135*H135,2)</f>
        <v>0</v>
      </c>
      <c r="K135" s="220" t="s">
        <v>158</v>
      </c>
      <c r="L135" s="44"/>
      <c r="M135" s="225" t="s">
        <v>1</v>
      </c>
      <c r="N135" s="226" t="s">
        <v>41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159</v>
      </c>
      <c r="AT135" s="229" t="s">
        <v>154</v>
      </c>
      <c r="AU135" s="229" t="s">
        <v>86</v>
      </c>
      <c r="AY135" s="17" t="s">
        <v>152</v>
      </c>
      <c r="BE135" s="230">
        <f>IF(N135="základní",J135,0)</f>
        <v>0</v>
      </c>
      <c r="BF135" s="230">
        <f>IF(N135="snížená",J135,0)</f>
        <v>0</v>
      </c>
      <c r="BG135" s="230">
        <f>IF(N135="zákl. přenesená",J135,0)</f>
        <v>0</v>
      </c>
      <c r="BH135" s="230">
        <f>IF(N135="sníž. přenesená",J135,0)</f>
        <v>0</v>
      </c>
      <c r="BI135" s="230">
        <f>IF(N135="nulová",J135,0)</f>
        <v>0</v>
      </c>
      <c r="BJ135" s="17" t="s">
        <v>84</v>
      </c>
      <c r="BK135" s="230">
        <f>ROUND(I135*H135,2)</f>
        <v>0</v>
      </c>
      <c r="BL135" s="17" t="s">
        <v>159</v>
      </c>
      <c r="BM135" s="229" t="s">
        <v>1452</v>
      </c>
    </row>
    <row r="136" spans="1:47" s="2" customFormat="1" ht="12">
      <c r="A136" s="38"/>
      <c r="B136" s="39"/>
      <c r="C136" s="40"/>
      <c r="D136" s="231" t="s">
        <v>161</v>
      </c>
      <c r="E136" s="40"/>
      <c r="F136" s="232" t="s">
        <v>513</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161</v>
      </c>
      <c r="AU136" s="17" t="s">
        <v>86</v>
      </c>
    </row>
    <row r="137" spans="1:51" s="13" customFormat="1" ht="12">
      <c r="A137" s="13"/>
      <c r="B137" s="236"/>
      <c r="C137" s="237"/>
      <c r="D137" s="231" t="s">
        <v>163</v>
      </c>
      <c r="E137" s="237"/>
      <c r="F137" s="239" t="s">
        <v>1453</v>
      </c>
      <c r="G137" s="237"/>
      <c r="H137" s="240">
        <v>1.995</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163</v>
      </c>
      <c r="AU137" s="246" t="s">
        <v>86</v>
      </c>
      <c r="AV137" s="13" t="s">
        <v>86</v>
      </c>
      <c r="AW137" s="13" t="s">
        <v>4</v>
      </c>
      <c r="AX137" s="13" t="s">
        <v>84</v>
      </c>
      <c r="AY137" s="246" t="s">
        <v>152</v>
      </c>
    </row>
    <row r="138" spans="1:65" s="2" customFormat="1" ht="33" customHeight="1">
      <c r="A138" s="38"/>
      <c r="B138" s="39"/>
      <c r="C138" s="218" t="s">
        <v>338</v>
      </c>
      <c r="D138" s="218" t="s">
        <v>154</v>
      </c>
      <c r="E138" s="219" t="s">
        <v>516</v>
      </c>
      <c r="F138" s="220" t="s">
        <v>517</v>
      </c>
      <c r="G138" s="221" t="s">
        <v>185</v>
      </c>
      <c r="H138" s="222">
        <v>0.399</v>
      </c>
      <c r="I138" s="223"/>
      <c r="J138" s="224">
        <f>ROUND(I138*H138,2)</f>
        <v>0</v>
      </c>
      <c r="K138" s="220" t="s">
        <v>158</v>
      </c>
      <c r="L138" s="44"/>
      <c r="M138" s="225" t="s">
        <v>1</v>
      </c>
      <c r="N138" s="226" t="s">
        <v>41</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159</v>
      </c>
      <c r="AT138" s="229" t="s">
        <v>154</v>
      </c>
      <c r="AU138" s="229" t="s">
        <v>86</v>
      </c>
      <c r="AY138" s="17" t="s">
        <v>152</v>
      </c>
      <c r="BE138" s="230">
        <f>IF(N138="základní",J138,0)</f>
        <v>0</v>
      </c>
      <c r="BF138" s="230">
        <f>IF(N138="snížená",J138,0)</f>
        <v>0</v>
      </c>
      <c r="BG138" s="230">
        <f>IF(N138="zákl. přenesená",J138,0)</f>
        <v>0</v>
      </c>
      <c r="BH138" s="230">
        <f>IF(N138="sníž. přenesená",J138,0)</f>
        <v>0</v>
      </c>
      <c r="BI138" s="230">
        <f>IF(N138="nulová",J138,0)</f>
        <v>0</v>
      </c>
      <c r="BJ138" s="17" t="s">
        <v>84</v>
      </c>
      <c r="BK138" s="230">
        <f>ROUND(I138*H138,2)</f>
        <v>0</v>
      </c>
      <c r="BL138" s="17" t="s">
        <v>159</v>
      </c>
      <c r="BM138" s="229" t="s">
        <v>1454</v>
      </c>
    </row>
    <row r="139" spans="1:47" s="2" customFormat="1" ht="12">
      <c r="A139" s="38"/>
      <c r="B139" s="39"/>
      <c r="C139" s="40"/>
      <c r="D139" s="231" t="s">
        <v>161</v>
      </c>
      <c r="E139" s="40"/>
      <c r="F139" s="232" t="s">
        <v>519</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161</v>
      </c>
      <c r="AU139" s="17" t="s">
        <v>86</v>
      </c>
    </row>
    <row r="140" spans="1:63" s="12" customFormat="1" ht="25.9" customHeight="1">
      <c r="A140" s="12"/>
      <c r="B140" s="202"/>
      <c r="C140" s="203"/>
      <c r="D140" s="204" t="s">
        <v>75</v>
      </c>
      <c r="E140" s="205" t="s">
        <v>527</v>
      </c>
      <c r="F140" s="205" t="s">
        <v>528</v>
      </c>
      <c r="G140" s="203"/>
      <c r="H140" s="203"/>
      <c r="I140" s="206"/>
      <c r="J140" s="207">
        <f>BK140</f>
        <v>0</v>
      </c>
      <c r="K140" s="203"/>
      <c r="L140" s="208"/>
      <c r="M140" s="209"/>
      <c r="N140" s="210"/>
      <c r="O140" s="210"/>
      <c r="P140" s="211">
        <f>P141+P152+P167</f>
        <v>0</v>
      </c>
      <c r="Q140" s="210"/>
      <c r="R140" s="211">
        <f>R141+R152+R167</f>
        <v>0.16315</v>
      </c>
      <c r="S140" s="210"/>
      <c r="T140" s="212">
        <f>T141+T152+T167</f>
        <v>0.16077000000000002</v>
      </c>
      <c r="U140" s="12"/>
      <c r="V140" s="12"/>
      <c r="W140" s="12"/>
      <c r="X140" s="12"/>
      <c r="Y140" s="12"/>
      <c r="Z140" s="12"/>
      <c r="AA140" s="12"/>
      <c r="AB140" s="12"/>
      <c r="AC140" s="12"/>
      <c r="AD140" s="12"/>
      <c r="AE140" s="12"/>
      <c r="AR140" s="213" t="s">
        <v>86</v>
      </c>
      <c r="AT140" s="214" t="s">
        <v>75</v>
      </c>
      <c r="AU140" s="214" t="s">
        <v>76</v>
      </c>
      <c r="AY140" s="213" t="s">
        <v>152</v>
      </c>
      <c r="BK140" s="215">
        <f>BK141+BK152+BK167</f>
        <v>0</v>
      </c>
    </row>
    <row r="141" spans="1:63" s="12" customFormat="1" ht="22.8" customHeight="1">
      <c r="A141" s="12"/>
      <c r="B141" s="202"/>
      <c r="C141" s="203"/>
      <c r="D141" s="204" t="s">
        <v>75</v>
      </c>
      <c r="E141" s="216" t="s">
        <v>1455</v>
      </c>
      <c r="F141" s="216" t="s">
        <v>1456</v>
      </c>
      <c r="G141" s="203"/>
      <c r="H141" s="203"/>
      <c r="I141" s="206"/>
      <c r="J141" s="217">
        <f>BK141</f>
        <v>0</v>
      </c>
      <c r="K141" s="203"/>
      <c r="L141" s="208"/>
      <c r="M141" s="209"/>
      <c r="N141" s="210"/>
      <c r="O141" s="210"/>
      <c r="P141" s="211">
        <f>SUM(P142:P151)</f>
        <v>0</v>
      </c>
      <c r="Q141" s="210"/>
      <c r="R141" s="211">
        <f>SUM(R142:R151)</f>
        <v>0.0315</v>
      </c>
      <c r="S141" s="210"/>
      <c r="T141" s="212">
        <f>SUM(T142:T151)</f>
        <v>0.0636</v>
      </c>
      <c r="U141" s="12"/>
      <c r="V141" s="12"/>
      <c r="W141" s="12"/>
      <c r="X141" s="12"/>
      <c r="Y141" s="12"/>
      <c r="Z141" s="12"/>
      <c r="AA141" s="12"/>
      <c r="AB141" s="12"/>
      <c r="AC141" s="12"/>
      <c r="AD141" s="12"/>
      <c r="AE141" s="12"/>
      <c r="AR141" s="213" t="s">
        <v>86</v>
      </c>
      <c r="AT141" s="214" t="s">
        <v>75</v>
      </c>
      <c r="AU141" s="214" t="s">
        <v>84</v>
      </c>
      <c r="AY141" s="213" t="s">
        <v>152</v>
      </c>
      <c r="BK141" s="215">
        <f>SUM(BK142:BK151)</f>
        <v>0</v>
      </c>
    </row>
    <row r="142" spans="1:65" s="2" customFormat="1" ht="24.15" customHeight="1">
      <c r="A142" s="38"/>
      <c r="B142" s="39"/>
      <c r="C142" s="218" t="s">
        <v>243</v>
      </c>
      <c r="D142" s="218" t="s">
        <v>154</v>
      </c>
      <c r="E142" s="219" t="s">
        <v>1457</v>
      </c>
      <c r="F142" s="220" t="s">
        <v>1458</v>
      </c>
      <c r="G142" s="221" t="s">
        <v>423</v>
      </c>
      <c r="H142" s="222">
        <v>54</v>
      </c>
      <c r="I142" s="223"/>
      <c r="J142" s="224">
        <f>ROUND(I142*H142,2)</f>
        <v>0</v>
      </c>
      <c r="K142" s="220" t="s">
        <v>158</v>
      </c>
      <c r="L142" s="44"/>
      <c r="M142" s="225" t="s">
        <v>1</v>
      </c>
      <c r="N142" s="226" t="s">
        <v>41</v>
      </c>
      <c r="O142" s="91"/>
      <c r="P142" s="227">
        <f>O142*H142</f>
        <v>0</v>
      </c>
      <c r="Q142" s="227">
        <v>0.00048</v>
      </c>
      <c r="R142" s="227">
        <f>Q142*H142</f>
        <v>0.025920000000000002</v>
      </c>
      <c r="S142" s="227">
        <v>0</v>
      </c>
      <c r="T142" s="228">
        <f>S142*H142</f>
        <v>0</v>
      </c>
      <c r="U142" s="38"/>
      <c r="V142" s="38"/>
      <c r="W142" s="38"/>
      <c r="X142" s="38"/>
      <c r="Y142" s="38"/>
      <c r="Z142" s="38"/>
      <c r="AA142" s="38"/>
      <c r="AB142" s="38"/>
      <c r="AC142" s="38"/>
      <c r="AD142" s="38"/>
      <c r="AE142" s="38"/>
      <c r="AR142" s="229" t="s">
        <v>279</v>
      </c>
      <c r="AT142" s="229" t="s">
        <v>154</v>
      </c>
      <c r="AU142" s="229" t="s">
        <v>86</v>
      </c>
      <c r="AY142" s="17" t="s">
        <v>152</v>
      </c>
      <c r="BE142" s="230">
        <f>IF(N142="základní",J142,0)</f>
        <v>0</v>
      </c>
      <c r="BF142" s="230">
        <f>IF(N142="snížená",J142,0)</f>
        <v>0</v>
      </c>
      <c r="BG142" s="230">
        <f>IF(N142="zákl. přenesená",J142,0)</f>
        <v>0</v>
      </c>
      <c r="BH142" s="230">
        <f>IF(N142="sníž. přenesená",J142,0)</f>
        <v>0</v>
      </c>
      <c r="BI142" s="230">
        <f>IF(N142="nulová",J142,0)</f>
        <v>0</v>
      </c>
      <c r="BJ142" s="17" t="s">
        <v>84</v>
      </c>
      <c r="BK142" s="230">
        <f>ROUND(I142*H142,2)</f>
        <v>0</v>
      </c>
      <c r="BL142" s="17" t="s">
        <v>279</v>
      </c>
      <c r="BM142" s="229" t="s">
        <v>1459</v>
      </c>
    </row>
    <row r="143" spans="1:47" s="2" customFormat="1" ht="12">
      <c r="A143" s="38"/>
      <c r="B143" s="39"/>
      <c r="C143" s="40"/>
      <c r="D143" s="231" t="s">
        <v>161</v>
      </c>
      <c r="E143" s="40"/>
      <c r="F143" s="232" t="s">
        <v>1460</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161</v>
      </c>
      <c r="AU143" s="17" t="s">
        <v>86</v>
      </c>
    </row>
    <row r="144" spans="1:65" s="2" customFormat="1" ht="16.5" customHeight="1">
      <c r="A144" s="38"/>
      <c r="B144" s="39"/>
      <c r="C144" s="218" t="s">
        <v>323</v>
      </c>
      <c r="D144" s="218" t="s">
        <v>154</v>
      </c>
      <c r="E144" s="219" t="s">
        <v>1461</v>
      </c>
      <c r="F144" s="220" t="s">
        <v>1462</v>
      </c>
      <c r="G144" s="221" t="s">
        <v>423</v>
      </c>
      <c r="H144" s="222">
        <v>60</v>
      </c>
      <c r="I144" s="223"/>
      <c r="J144" s="224">
        <f>ROUND(I144*H144,2)</f>
        <v>0</v>
      </c>
      <c r="K144" s="220" t="s">
        <v>158</v>
      </c>
      <c r="L144" s="44"/>
      <c r="M144" s="225" t="s">
        <v>1</v>
      </c>
      <c r="N144" s="226" t="s">
        <v>41</v>
      </c>
      <c r="O144" s="91"/>
      <c r="P144" s="227">
        <f>O144*H144</f>
        <v>0</v>
      </c>
      <c r="Q144" s="227">
        <v>3E-05</v>
      </c>
      <c r="R144" s="227">
        <f>Q144*H144</f>
        <v>0.0018</v>
      </c>
      <c r="S144" s="227">
        <v>0.00106</v>
      </c>
      <c r="T144" s="228">
        <f>S144*H144</f>
        <v>0.0636</v>
      </c>
      <c r="U144" s="38"/>
      <c r="V144" s="38"/>
      <c r="W144" s="38"/>
      <c r="X144" s="38"/>
      <c r="Y144" s="38"/>
      <c r="Z144" s="38"/>
      <c r="AA144" s="38"/>
      <c r="AB144" s="38"/>
      <c r="AC144" s="38"/>
      <c r="AD144" s="38"/>
      <c r="AE144" s="38"/>
      <c r="AR144" s="229" t="s">
        <v>279</v>
      </c>
      <c r="AT144" s="229" t="s">
        <v>154</v>
      </c>
      <c r="AU144" s="229" t="s">
        <v>86</v>
      </c>
      <c r="AY144" s="17" t="s">
        <v>152</v>
      </c>
      <c r="BE144" s="230">
        <f>IF(N144="základní",J144,0)</f>
        <v>0</v>
      </c>
      <c r="BF144" s="230">
        <f>IF(N144="snížená",J144,0)</f>
        <v>0</v>
      </c>
      <c r="BG144" s="230">
        <f>IF(N144="zákl. přenesená",J144,0)</f>
        <v>0</v>
      </c>
      <c r="BH144" s="230">
        <f>IF(N144="sníž. přenesená",J144,0)</f>
        <v>0</v>
      </c>
      <c r="BI144" s="230">
        <f>IF(N144="nulová",J144,0)</f>
        <v>0</v>
      </c>
      <c r="BJ144" s="17" t="s">
        <v>84</v>
      </c>
      <c r="BK144" s="230">
        <f>ROUND(I144*H144,2)</f>
        <v>0</v>
      </c>
      <c r="BL144" s="17" t="s">
        <v>279</v>
      </c>
      <c r="BM144" s="229" t="s">
        <v>1463</v>
      </c>
    </row>
    <row r="145" spans="1:47" s="2" customFormat="1" ht="12">
      <c r="A145" s="38"/>
      <c r="B145" s="39"/>
      <c r="C145" s="40"/>
      <c r="D145" s="231" t="s">
        <v>161</v>
      </c>
      <c r="E145" s="40"/>
      <c r="F145" s="232" t="s">
        <v>1464</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161</v>
      </c>
      <c r="AU145" s="17" t="s">
        <v>86</v>
      </c>
    </row>
    <row r="146" spans="1:65" s="2" customFormat="1" ht="16.5" customHeight="1">
      <c r="A146" s="38"/>
      <c r="B146" s="39"/>
      <c r="C146" s="218" t="s">
        <v>8</v>
      </c>
      <c r="D146" s="218" t="s">
        <v>154</v>
      </c>
      <c r="E146" s="219" t="s">
        <v>1465</v>
      </c>
      <c r="F146" s="220" t="s">
        <v>1466</v>
      </c>
      <c r="G146" s="221" t="s">
        <v>423</v>
      </c>
      <c r="H146" s="222">
        <v>54</v>
      </c>
      <c r="I146" s="223"/>
      <c r="J146" s="224">
        <f>ROUND(I146*H146,2)</f>
        <v>0</v>
      </c>
      <c r="K146" s="220" t="s">
        <v>158</v>
      </c>
      <c r="L146" s="44"/>
      <c r="M146" s="225" t="s">
        <v>1</v>
      </c>
      <c r="N146" s="226" t="s">
        <v>41</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279</v>
      </c>
      <c r="AT146" s="229" t="s">
        <v>154</v>
      </c>
      <c r="AU146" s="229" t="s">
        <v>86</v>
      </c>
      <c r="AY146" s="17" t="s">
        <v>152</v>
      </c>
      <c r="BE146" s="230">
        <f>IF(N146="základní",J146,0)</f>
        <v>0</v>
      </c>
      <c r="BF146" s="230">
        <f>IF(N146="snížená",J146,0)</f>
        <v>0</v>
      </c>
      <c r="BG146" s="230">
        <f>IF(N146="zákl. přenesená",J146,0)</f>
        <v>0</v>
      </c>
      <c r="BH146" s="230">
        <f>IF(N146="sníž. přenesená",J146,0)</f>
        <v>0</v>
      </c>
      <c r="BI146" s="230">
        <f>IF(N146="nulová",J146,0)</f>
        <v>0</v>
      </c>
      <c r="BJ146" s="17" t="s">
        <v>84</v>
      </c>
      <c r="BK146" s="230">
        <f>ROUND(I146*H146,2)</f>
        <v>0</v>
      </c>
      <c r="BL146" s="17" t="s">
        <v>279</v>
      </c>
      <c r="BM146" s="229" t="s">
        <v>1467</v>
      </c>
    </row>
    <row r="147" spans="1:47" s="2" customFormat="1" ht="12">
      <c r="A147" s="38"/>
      <c r="B147" s="39"/>
      <c r="C147" s="40"/>
      <c r="D147" s="231" t="s">
        <v>161</v>
      </c>
      <c r="E147" s="40"/>
      <c r="F147" s="232" t="s">
        <v>1468</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161</v>
      </c>
      <c r="AU147" s="17" t="s">
        <v>86</v>
      </c>
    </row>
    <row r="148" spans="1:65" s="2" customFormat="1" ht="33" customHeight="1">
      <c r="A148" s="38"/>
      <c r="B148" s="39"/>
      <c r="C148" s="218" t="s">
        <v>250</v>
      </c>
      <c r="D148" s="218" t="s">
        <v>154</v>
      </c>
      <c r="E148" s="219" t="s">
        <v>1469</v>
      </c>
      <c r="F148" s="220" t="s">
        <v>1470</v>
      </c>
      <c r="G148" s="221" t="s">
        <v>423</v>
      </c>
      <c r="H148" s="222">
        <v>54</v>
      </c>
      <c r="I148" s="223"/>
      <c r="J148" s="224">
        <f>ROUND(I148*H148,2)</f>
        <v>0</v>
      </c>
      <c r="K148" s="220" t="s">
        <v>158</v>
      </c>
      <c r="L148" s="44"/>
      <c r="M148" s="225" t="s">
        <v>1</v>
      </c>
      <c r="N148" s="226" t="s">
        <v>41</v>
      </c>
      <c r="O148" s="91"/>
      <c r="P148" s="227">
        <f>O148*H148</f>
        <v>0</v>
      </c>
      <c r="Q148" s="227">
        <v>7E-05</v>
      </c>
      <c r="R148" s="227">
        <f>Q148*H148</f>
        <v>0.0037799999999999995</v>
      </c>
      <c r="S148" s="227">
        <v>0</v>
      </c>
      <c r="T148" s="228">
        <f>S148*H148</f>
        <v>0</v>
      </c>
      <c r="U148" s="38"/>
      <c r="V148" s="38"/>
      <c r="W148" s="38"/>
      <c r="X148" s="38"/>
      <c r="Y148" s="38"/>
      <c r="Z148" s="38"/>
      <c r="AA148" s="38"/>
      <c r="AB148" s="38"/>
      <c r="AC148" s="38"/>
      <c r="AD148" s="38"/>
      <c r="AE148" s="38"/>
      <c r="AR148" s="229" t="s">
        <v>279</v>
      </c>
      <c r="AT148" s="229" t="s">
        <v>154</v>
      </c>
      <c r="AU148" s="229" t="s">
        <v>86</v>
      </c>
      <c r="AY148" s="17" t="s">
        <v>152</v>
      </c>
      <c r="BE148" s="230">
        <f>IF(N148="základní",J148,0)</f>
        <v>0</v>
      </c>
      <c r="BF148" s="230">
        <f>IF(N148="snížená",J148,0)</f>
        <v>0</v>
      </c>
      <c r="BG148" s="230">
        <f>IF(N148="zákl. přenesená",J148,0)</f>
        <v>0</v>
      </c>
      <c r="BH148" s="230">
        <f>IF(N148="sníž. přenesená",J148,0)</f>
        <v>0</v>
      </c>
      <c r="BI148" s="230">
        <f>IF(N148="nulová",J148,0)</f>
        <v>0</v>
      </c>
      <c r="BJ148" s="17" t="s">
        <v>84</v>
      </c>
      <c r="BK148" s="230">
        <f>ROUND(I148*H148,2)</f>
        <v>0</v>
      </c>
      <c r="BL148" s="17" t="s">
        <v>279</v>
      </c>
      <c r="BM148" s="229" t="s">
        <v>1471</v>
      </c>
    </row>
    <row r="149" spans="1:47" s="2" customFormat="1" ht="12">
      <c r="A149" s="38"/>
      <c r="B149" s="39"/>
      <c r="C149" s="40"/>
      <c r="D149" s="231" t="s">
        <v>161</v>
      </c>
      <c r="E149" s="40"/>
      <c r="F149" s="232" t="s">
        <v>1472</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161</v>
      </c>
      <c r="AU149" s="17" t="s">
        <v>86</v>
      </c>
    </row>
    <row r="150" spans="1:65" s="2" customFormat="1" ht="24.15" customHeight="1">
      <c r="A150" s="38"/>
      <c r="B150" s="39"/>
      <c r="C150" s="218" t="s">
        <v>279</v>
      </c>
      <c r="D150" s="218" t="s">
        <v>154</v>
      </c>
      <c r="E150" s="219" t="s">
        <v>1473</v>
      </c>
      <c r="F150" s="220" t="s">
        <v>1474</v>
      </c>
      <c r="G150" s="221" t="s">
        <v>185</v>
      </c>
      <c r="H150" s="222">
        <v>0.032</v>
      </c>
      <c r="I150" s="223"/>
      <c r="J150" s="224">
        <f>ROUND(I150*H150,2)</f>
        <v>0</v>
      </c>
      <c r="K150" s="220" t="s">
        <v>158</v>
      </c>
      <c r="L150" s="44"/>
      <c r="M150" s="225" t="s">
        <v>1</v>
      </c>
      <c r="N150" s="226" t="s">
        <v>41</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279</v>
      </c>
      <c r="AT150" s="229" t="s">
        <v>154</v>
      </c>
      <c r="AU150" s="229" t="s">
        <v>86</v>
      </c>
      <c r="AY150" s="17" t="s">
        <v>152</v>
      </c>
      <c r="BE150" s="230">
        <f>IF(N150="základní",J150,0)</f>
        <v>0</v>
      </c>
      <c r="BF150" s="230">
        <f>IF(N150="snížená",J150,0)</f>
        <v>0</v>
      </c>
      <c r="BG150" s="230">
        <f>IF(N150="zákl. přenesená",J150,0)</f>
        <v>0</v>
      </c>
      <c r="BH150" s="230">
        <f>IF(N150="sníž. přenesená",J150,0)</f>
        <v>0</v>
      </c>
      <c r="BI150" s="230">
        <f>IF(N150="nulová",J150,0)</f>
        <v>0</v>
      </c>
      <c r="BJ150" s="17" t="s">
        <v>84</v>
      </c>
      <c r="BK150" s="230">
        <f>ROUND(I150*H150,2)</f>
        <v>0</v>
      </c>
      <c r="BL150" s="17" t="s">
        <v>279</v>
      </c>
      <c r="BM150" s="229" t="s">
        <v>1475</v>
      </c>
    </row>
    <row r="151" spans="1:47" s="2" customFormat="1" ht="12">
      <c r="A151" s="38"/>
      <c r="B151" s="39"/>
      <c r="C151" s="40"/>
      <c r="D151" s="231" t="s">
        <v>161</v>
      </c>
      <c r="E151" s="40"/>
      <c r="F151" s="232" t="s">
        <v>1476</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161</v>
      </c>
      <c r="AU151" s="17" t="s">
        <v>86</v>
      </c>
    </row>
    <row r="152" spans="1:63" s="12" customFormat="1" ht="22.8" customHeight="1">
      <c r="A152" s="12"/>
      <c r="B152" s="202"/>
      <c r="C152" s="203"/>
      <c r="D152" s="204" t="s">
        <v>75</v>
      </c>
      <c r="E152" s="216" t="s">
        <v>1477</v>
      </c>
      <c r="F152" s="216" t="s">
        <v>1478</v>
      </c>
      <c r="G152" s="203"/>
      <c r="H152" s="203"/>
      <c r="I152" s="206"/>
      <c r="J152" s="217">
        <f>BK152</f>
        <v>0</v>
      </c>
      <c r="K152" s="203"/>
      <c r="L152" s="208"/>
      <c r="M152" s="209"/>
      <c r="N152" s="210"/>
      <c r="O152" s="210"/>
      <c r="P152" s="211">
        <f>SUM(P153:P166)</f>
        <v>0</v>
      </c>
      <c r="Q152" s="210"/>
      <c r="R152" s="211">
        <f>SUM(R153:R166)</f>
        <v>0.0067399999999999995</v>
      </c>
      <c r="S152" s="210"/>
      <c r="T152" s="212">
        <f>SUM(T153:T166)</f>
        <v>0.0018</v>
      </c>
      <c r="U152" s="12"/>
      <c r="V152" s="12"/>
      <c r="W152" s="12"/>
      <c r="X152" s="12"/>
      <c r="Y152" s="12"/>
      <c r="Z152" s="12"/>
      <c r="AA152" s="12"/>
      <c r="AB152" s="12"/>
      <c r="AC152" s="12"/>
      <c r="AD152" s="12"/>
      <c r="AE152" s="12"/>
      <c r="AR152" s="213" t="s">
        <v>86</v>
      </c>
      <c r="AT152" s="214" t="s">
        <v>75</v>
      </c>
      <c r="AU152" s="214" t="s">
        <v>84</v>
      </c>
      <c r="AY152" s="213" t="s">
        <v>152</v>
      </c>
      <c r="BK152" s="215">
        <f>SUM(BK153:BK166)</f>
        <v>0</v>
      </c>
    </row>
    <row r="153" spans="1:65" s="2" customFormat="1" ht="24.15" customHeight="1">
      <c r="A153" s="38"/>
      <c r="B153" s="39"/>
      <c r="C153" s="218" t="s">
        <v>317</v>
      </c>
      <c r="D153" s="218" t="s">
        <v>154</v>
      </c>
      <c r="E153" s="219" t="s">
        <v>1479</v>
      </c>
      <c r="F153" s="220" t="s">
        <v>1480</v>
      </c>
      <c r="G153" s="221" t="s">
        <v>288</v>
      </c>
      <c r="H153" s="222">
        <v>4</v>
      </c>
      <c r="I153" s="223"/>
      <c r="J153" s="224">
        <f>ROUND(I153*H153,2)</f>
        <v>0</v>
      </c>
      <c r="K153" s="220" t="s">
        <v>158</v>
      </c>
      <c r="L153" s="44"/>
      <c r="M153" s="225" t="s">
        <v>1</v>
      </c>
      <c r="N153" s="226" t="s">
        <v>41</v>
      </c>
      <c r="O153" s="91"/>
      <c r="P153" s="227">
        <f>O153*H153</f>
        <v>0</v>
      </c>
      <c r="Q153" s="227">
        <v>4E-05</v>
      </c>
      <c r="R153" s="227">
        <f>Q153*H153</f>
        <v>0.00016</v>
      </c>
      <c r="S153" s="227">
        <v>0.00045</v>
      </c>
      <c r="T153" s="228">
        <f>S153*H153</f>
        <v>0.0018</v>
      </c>
      <c r="U153" s="38"/>
      <c r="V153" s="38"/>
      <c r="W153" s="38"/>
      <c r="X153" s="38"/>
      <c r="Y153" s="38"/>
      <c r="Z153" s="38"/>
      <c r="AA153" s="38"/>
      <c r="AB153" s="38"/>
      <c r="AC153" s="38"/>
      <c r="AD153" s="38"/>
      <c r="AE153" s="38"/>
      <c r="AR153" s="229" t="s">
        <v>279</v>
      </c>
      <c r="AT153" s="229" t="s">
        <v>154</v>
      </c>
      <c r="AU153" s="229" t="s">
        <v>86</v>
      </c>
      <c r="AY153" s="17" t="s">
        <v>152</v>
      </c>
      <c r="BE153" s="230">
        <f>IF(N153="základní",J153,0)</f>
        <v>0</v>
      </c>
      <c r="BF153" s="230">
        <f>IF(N153="snížená",J153,0)</f>
        <v>0</v>
      </c>
      <c r="BG153" s="230">
        <f>IF(N153="zákl. přenesená",J153,0)</f>
        <v>0</v>
      </c>
      <c r="BH153" s="230">
        <f>IF(N153="sníž. přenesená",J153,0)</f>
        <v>0</v>
      </c>
      <c r="BI153" s="230">
        <f>IF(N153="nulová",J153,0)</f>
        <v>0</v>
      </c>
      <c r="BJ153" s="17" t="s">
        <v>84</v>
      </c>
      <c r="BK153" s="230">
        <f>ROUND(I153*H153,2)</f>
        <v>0</v>
      </c>
      <c r="BL153" s="17" t="s">
        <v>279</v>
      </c>
      <c r="BM153" s="229" t="s">
        <v>1481</v>
      </c>
    </row>
    <row r="154" spans="1:47" s="2" customFormat="1" ht="12">
      <c r="A154" s="38"/>
      <c r="B154" s="39"/>
      <c r="C154" s="40"/>
      <c r="D154" s="231" t="s">
        <v>161</v>
      </c>
      <c r="E154" s="40"/>
      <c r="F154" s="232" t="s">
        <v>1482</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161</v>
      </c>
      <c r="AU154" s="17" t="s">
        <v>86</v>
      </c>
    </row>
    <row r="155" spans="1:65" s="2" customFormat="1" ht="24.15" customHeight="1">
      <c r="A155" s="38"/>
      <c r="B155" s="39"/>
      <c r="C155" s="218" t="s">
        <v>213</v>
      </c>
      <c r="D155" s="218" t="s">
        <v>154</v>
      </c>
      <c r="E155" s="219" t="s">
        <v>1483</v>
      </c>
      <c r="F155" s="220" t="s">
        <v>1484</v>
      </c>
      <c r="G155" s="221" t="s">
        <v>288</v>
      </c>
      <c r="H155" s="222">
        <v>5</v>
      </c>
      <c r="I155" s="223"/>
      <c r="J155" s="224">
        <f>ROUND(I155*H155,2)</f>
        <v>0</v>
      </c>
      <c r="K155" s="220" t="s">
        <v>158</v>
      </c>
      <c r="L155" s="44"/>
      <c r="M155" s="225" t="s">
        <v>1</v>
      </c>
      <c r="N155" s="226" t="s">
        <v>41</v>
      </c>
      <c r="O155" s="91"/>
      <c r="P155" s="227">
        <f>O155*H155</f>
        <v>0</v>
      </c>
      <c r="Q155" s="227">
        <v>0.00028</v>
      </c>
      <c r="R155" s="227">
        <f>Q155*H155</f>
        <v>0.0013999999999999998</v>
      </c>
      <c r="S155" s="227">
        <v>0</v>
      </c>
      <c r="T155" s="228">
        <f>S155*H155</f>
        <v>0</v>
      </c>
      <c r="U155" s="38"/>
      <c r="V155" s="38"/>
      <c r="W155" s="38"/>
      <c r="X155" s="38"/>
      <c r="Y155" s="38"/>
      <c r="Z155" s="38"/>
      <c r="AA155" s="38"/>
      <c r="AB155" s="38"/>
      <c r="AC155" s="38"/>
      <c r="AD155" s="38"/>
      <c r="AE155" s="38"/>
      <c r="AR155" s="229" t="s">
        <v>279</v>
      </c>
      <c r="AT155" s="229" t="s">
        <v>154</v>
      </c>
      <c r="AU155" s="229" t="s">
        <v>86</v>
      </c>
      <c r="AY155" s="17" t="s">
        <v>152</v>
      </c>
      <c r="BE155" s="230">
        <f>IF(N155="základní",J155,0)</f>
        <v>0</v>
      </c>
      <c r="BF155" s="230">
        <f>IF(N155="snížená",J155,0)</f>
        <v>0</v>
      </c>
      <c r="BG155" s="230">
        <f>IF(N155="zákl. přenesená",J155,0)</f>
        <v>0</v>
      </c>
      <c r="BH155" s="230">
        <f>IF(N155="sníž. přenesená",J155,0)</f>
        <v>0</v>
      </c>
      <c r="BI155" s="230">
        <f>IF(N155="nulová",J155,0)</f>
        <v>0</v>
      </c>
      <c r="BJ155" s="17" t="s">
        <v>84</v>
      </c>
      <c r="BK155" s="230">
        <f>ROUND(I155*H155,2)</f>
        <v>0</v>
      </c>
      <c r="BL155" s="17" t="s">
        <v>279</v>
      </c>
      <c r="BM155" s="229" t="s">
        <v>1485</v>
      </c>
    </row>
    <row r="156" spans="1:47" s="2" customFormat="1" ht="12">
      <c r="A156" s="38"/>
      <c r="B156" s="39"/>
      <c r="C156" s="40"/>
      <c r="D156" s="231" t="s">
        <v>161</v>
      </c>
      <c r="E156" s="40"/>
      <c r="F156" s="232" t="s">
        <v>1486</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161</v>
      </c>
      <c r="AU156" s="17" t="s">
        <v>86</v>
      </c>
    </row>
    <row r="157" spans="1:65" s="2" customFormat="1" ht="24.15" customHeight="1">
      <c r="A157" s="38"/>
      <c r="B157" s="39"/>
      <c r="C157" s="218" t="s">
        <v>220</v>
      </c>
      <c r="D157" s="218" t="s">
        <v>154</v>
      </c>
      <c r="E157" s="219" t="s">
        <v>1487</v>
      </c>
      <c r="F157" s="220" t="s">
        <v>1488</v>
      </c>
      <c r="G157" s="221" t="s">
        <v>288</v>
      </c>
      <c r="H157" s="222">
        <v>3</v>
      </c>
      <c r="I157" s="223"/>
      <c r="J157" s="224">
        <f>ROUND(I157*H157,2)</f>
        <v>0</v>
      </c>
      <c r="K157" s="220" t="s">
        <v>158</v>
      </c>
      <c r="L157" s="44"/>
      <c r="M157" s="225" t="s">
        <v>1</v>
      </c>
      <c r="N157" s="226" t="s">
        <v>41</v>
      </c>
      <c r="O157" s="91"/>
      <c r="P157" s="227">
        <f>O157*H157</f>
        <v>0</v>
      </c>
      <c r="Q157" s="227">
        <v>0.00014</v>
      </c>
      <c r="R157" s="227">
        <f>Q157*H157</f>
        <v>0.00041999999999999996</v>
      </c>
      <c r="S157" s="227">
        <v>0</v>
      </c>
      <c r="T157" s="228">
        <f>S157*H157</f>
        <v>0</v>
      </c>
      <c r="U157" s="38"/>
      <c r="V157" s="38"/>
      <c r="W157" s="38"/>
      <c r="X157" s="38"/>
      <c r="Y157" s="38"/>
      <c r="Z157" s="38"/>
      <c r="AA157" s="38"/>
      <c r="AB157" s="38"/>
      <c r="AC157" s="38"/>
      <c r="AD157" s="38"/>
      <c r="AE157" s="38"/>
      <c r="AR157" s="229" t="s">
        <v>279</v>
      </c>
      <c r="AT157" s="229" t="s">
        <v>154</v>
      </c>
      <c r="AU157" s="229" t="s">
        <v>86</v>
      </c>
      <c r="AY157" s="17" t="s">
        <v>152</v>
      </c>
      <c r="BE157" s="230">
        <f>IF(N157="základní",J157,0)</f>
        <v>0</v>
      </c>
      <c r="BF157" s="230">
        <f>IF(N157="snížená",J157,0)</f>
        <v>0</v>
      </c>
      <c r="BG157" s="230">
        <f>IF(N157="zákl. přenesená",J157,0)</f>
        <v>0</v>
      </c>
      <c r="BH157" s="230">
        <f>IF(N157="sníž. přenesená",J157,0)</f>
        <v>0</v>
      </c>
      <c r="BI157" s="230">
        <f>IF(N157="nulová",J157,0)</f>
        <v>0</v>
      </c>
      <c r="BJ157" s="17" t="s">
        <v>84</v>
      </c>
      <c r="BK157" s="230">
        <f>ROUND(I157*H157,2)</f>
        <v>0</v>
      </c>
      <c r="BL157" s="17" t="s">
        <v>279</v>
      </c>
      <c r="BM157" s="229" t="s">
        <v>1489</v>
      </c>
    </row>
    <row r="158" spans="1:47" s="2" customFormat="1" ht="12">
      <c r="A158" s="38"/>
      <c r="B158" s="39"/>
      <c r="C158" s="40"/>
      <c r="D158" s="231" t="s">
        <v>161</v>
      </c>
      <c r="E158" s="40"/>
      <c r="F158" s="232" t="s">
        <v>1490</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161</v>
      </c>
      <c r="AU158" s="17" t="s">
        <v>86</v>
      </c>
    </row>
    <row r="159" spans="1:65" s="2" customFormat="1" ht="24.15" customHeight="1">
      <c r="A159" s="38"/>
      <c r="B159" s="39"/>
      <c r="C159" s="218" t="s">
        <v>226</v>
      </c>
      <c r="D159" s="218" t="s">
        <v>154</v>
      </c>
      <c r="E159" s="219" t="s">
        <v>1491</v>
      </c>
      <c r="F159" s="220" t="s">
        <v>1492</v>
      </c>
      <c r="G159" s="221" t="s">
        <v>288</v>
      </c>
      <c r="H159" s="222">
        <v>2</v>
      </c>
      <c r="I159" s="223"/>
      <c r="J159" s="224">
        <f>ROUND(I159*H159,2)</f>
        <v>0</v>
      </c>
      <c r="K159" s="220" t="s">
        <v>158</v>
      </c>
      <c r="L159" s="44"/>
      <c r="M159" s="225" t="s">
        <v>1</v>
      </c>
      <c r="N159" s="226" t="s">
        <v>41</v>
      </c>
      <c r="O159" s="91"/>
      <c r="P159" s="227">
        <f>O159*H159</f>
        <v>0</v>
      </c>
      <c r="Q159" s="227">
        <v>0.00028</v>
      </c>
      <c r="R159" s="227">
        <f>Q159*H159</f>
        <v>0.00056</v>
      </c>
      <c r="S159" s="227">
        <v>0</v>
      </c>
      <c r="T159" s="228">
        <f>S159*H159</f>
        <v>0</v>
      </c>
      <c r="U159" s="38"/>
      <c r="V159" s="38"/>
      <c r="W159" s="38"/>
      <c r="X159" s="38"/>
      <c r="Y159" s="38"/>
      <c r="Z159" s="38"/>
      <c r="AA159" s="38"/>
      <c r="AB159" s="38"/>
      <c r="AC159" s="38"/>
      <c r="AD159" s="38"/>
      <c r="AE159" s="38"/>
      <c r="AR159" s="229" t="s">
        <v>279</v>
      </c>
      <c r="AT159" s="229" t="s">
        <v>154</v>
      </c>
      <c r="AU159" s="229" t="s">
        <v>86</v>
      </c>
      <c r="AY159" s="17" t="s">
        <v>152</v>
      </c>
      <c r="BE159" s="230">
        <f>IF(N159="základní",J159,0)</f>
        <v>0</v>
      </c>
      <c r="BF159" s="230">
        <f>IF(N159="snížená",J159,0)</f>
        <v>0</v>
      </c>
      <c r="BG159" s="230">
        <f>IF(N159="zákl. přenesená",J159,0)</f>
        <v>0</v>
      </c>
      <c r="BH159" s="230">
        <f>IF(N159="sníž. přenesená",J159,0)</f>
        <v>0</v>
      </c>
      <c r="BI159" s="230">
        <f>IF(N159="nulová",J159,0)</f>
        <v>0</v>
      </c>
      <c r="BJ159" s="17" t="s">
        <v>84</v>
      </c>
      <c r="BK159" s="230">
        <f>ROUND(I159*H159,2)</f>
        <v>0</v>
      </c>
      <c r="BL159" s="17" t="s">
        <v>279</v>
      </c>
      <c r="BM159" s="229" t="s">
        <v>1493</v>
      </c>
    </row>
    <row r="160" spans="1:47" s="2" customFormat="1" ht="12">
      <c r="A160" s="38"/>
      <c r="B160" s="39"/>
      <c r="C160" s="40"/>
      <c r="D160" s="231" t="s">
        <v>161</v>
      </c>
      <c r="E160" s="40"/>
      <c r="F160" s="232" t="s">
        <v>1494</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161</v>
      </c>
      <c r="AU160" s="17" t="s">
        <v>86</v>
      </c>
    </row>
    <row r="161" spans="1:65" s="2" customFormat="1" ht="21.75" customHeight="1">
      <c r="A161" s="38"/>
      <c r="B161" s="39"/>
      <c r="C161" s="218" t="s">
        <v>205</v>
      </c>
      <c r="D161" s="218" t="s">
        <v>154</v>
      </c>
      <c r="E161" s="219" t="s">
        <v>1495</v>
      </c>
      <c r="F161" s="220" t="s">
        <v>1496</v>
      </c>
      <c r="G161" s="221" t="s">
        <v>288</v>
      </c>
      <c r="H161" s="222">
        <v>2</v>
      </c>
      <c r="I161" s="223"/>
      <c r="J161" s="224">
        <f>ROUND(I161*H161,2)</f>
        <v>0</v>
      </c>
      <c r="K161" s="220" t="s">
        <v>158</v>
      </c>
      <c r="L161" s="44"/>
      <c r="M161" s="225" t="s">
        <v>1</v>
      </c>
      <c r="N161" s="226" t="s">
        <v>41</v>
      </c>
      <c r="O161" s="91"/>
      <c r="P161" s="227">
        <f>O161*H161</f>
        <v>0</v>
      </c>
      <c r="Q161" s="227">
        <v>0.00027</v>
      </c>
      <c r="R161" s="227">
        <f>Q161*H161</f>
        <v>0.00054</v>
      </c>
      <c r="S161" s="227">
        <v>0</v>
      </c>
      <c r="T161" s="228">
        <f>S161*H161</f>
        <v>0</v>
      </c>
      <c r="U161" s="38"/>
      <c r="V161" s="38"/>
      <c r="W161" s="38"/>
      <c r="X161" s="38"/>
      <c r="Y161" s="38"/>
      <c r="Z161" s="38"/>
      <c r="AA161" s="38"/>
      <c r="AB161" s="38"/>
      <c r="AC161" s="38"/>
      <c r="AD161" s="38"/>
      <c r="AE161" s="38"/>
      <c r="AR161" s="229" t="s">
        <v>279</v>
      </c>
      <c r="AT161" s="229" t="s">
        <v>154</v>
      </c>
      <c r="AU161" s="229" t="s">
        <v>86</v>
      </c>
      <c r="AY161" s="17" t="s">
        <v>152</v>
      </c>
      <c r="BE161" s="230">
        <f>IF(N161="základní",J161,0)</f>
        <v>0</v>
      </c>
      <c r="BF161" s="230">
        <f>IF(N161="snížená",J161,0)</f>
        <v>0</v>
      </c>
      <c r="BG161" s="230">
        <f>IF(N161="zákl. přenesená",J161,0)</f>
        <v>0</v>
      </c>
      <c r="BH161" s="230">
        <f>IF(N161="sníž. přenesená",J161,0)</f>
        <v>0</v>
      </c>
      <c r="BI161" s="230">
        <f>IF(N161="nulová",J161,0)</f>
        <v>0</v>
      </c>
      <c r="BJ161" s="17" t="s">
        <v>84</v>
      </c>
      <c r="BK161" s="230">
        <f>ROUND(I161*H161,2)</f>
        <v>0</v>
      </c>
      <c r="BL161" s="17" t="s">
        <v>279</v>
      </c>
      <c r="BM161" s="229" t="s">
        <v>1497</v>
      </c>
    </row>
    <row r="162" spans="1:47" s="2" customFormat="1" ht="12">
      <c r="A162" s="38"/>
      <c r="B162" s="39"/>
      <c r="C162" s="40"/>
      <c r="D162" s="231" t="s">
        <v>161</v>
      </c>
      <c r="E162" s="40"/>
      <c r="F162" s="232" t="s">
        <v>1498</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161</v>
      </c>
      <c r="AU162" s="17" t="s">
        <v>86</v>
      </c>
    </row>
    <row r="163" spans="1:65" s="2" customFormat="1" ht="24.15" customHeight="1">
      <c r="A163" s="38"/>
      <c r="B163" s="39"/>
      <c r="C163" s="218" t="s">
        <v>198</v>
      </c>
      <c r="D163" s="218" t="s">
        <v>154</v>
      </c>
      <c r="E163" s="219" t="s">
        <v>1499</v>
      </c>
      <c r="F163" s="220" t="s">
        <v>1500</v>
      </c>
      <c r="G163" s="221" t="s">
        <v>288</v>
      </c>
      <c r="H163" s="222">
        <v>3</v>
      </c>
      <c r="I163" s="223"/>
      <c r="J163" s="224">
        <f>ROUND(I163*H163,2)</f>
        <v>0</v>
      </c>
      <c r="K163" s="220" t="s">
        <v>158</v>
      </c>
      <c r="L163" s="44"/>
      <c r="M163" s="225" t="s">
        <v>1</v>
      </c>
      <c r="N163" s="226" t="s">
        <v>41</v>
      </c>
      <c r="O163" s="91"/>
      <c r="P163" s="227">
        <f>O163*H163</f>
        <v>0</v>
      </c>
      <c r="Q163" s="227">
        <v>0.0007</v>
      </c>
      <c r="R163" s="227">
        <f>Q163*H163</f>
        <v>0.0021</v>
      </c>
      <c r="S163" s="227">
        <v>0</v>
      </c>
      <c r="T163" s="228">
        <f>S163*H163</f>
        <v>0</v>
      </c>
      <c r="U163" s="38"/>
      <c r="V163" s="38"/>
      <c r="W163" s="38"/>
      <c r="X163" s="38"/>
      <c r="Y163" s="38"/>
      <c r="Z163" s="38"/>
      <c r="AA163" s="38"/>
      <c r="AB163" s="38"/>
      <c r="AC163" s="38"/>
      <c r="AD163" s="38"/>
      <c r="AE163" s="38"/>
      <c r="AR163" s="229" t="s">
        <v>279</v>
      </c>
      <c r="AT163" s="229" t="s">
        <v>154</v>
      </c>
      <c r="AU163" s="229" t="s">
        <v>86</v>
      </c>
      <c r="AY163" s="17" t="s">
        <v>152</v>
      </c>
      <c r="BE163" s="230">
        <f>IF(N163="základní",J163,0)</f>
        <v>0</v>
      </c>
      <c r="BF163" s="230">
        <f>IF(N163="snížená",J163,0)</f>
        <v>0</v>
      </c>
      <c r="BG163" s="230">
        <f>IF(N163="zákl. přenesená",J163,0)</f>
        <v>0</v>
      </c>
      <c r="BH163" s="230">
        <f>IF(N163="sníž. přenesená",J163,0)</f>
        <v>0</v>
      </c>
      <c r="BI163" s="230">
        <f>IF(N163="nulová",J163,0)</f>
        <v>0</v>
      </c>
      <c r="BJ163" s="17" t="s">
        <v>84</v>
      </c>
      <c r="BK163" s="230">
        <f>ROUND(I163*H163,2)</f>
        <v>0</v>
      </c>
      <c r="BL163" s="17" t="s">
        <v>279</v>
      </c>
      <c r="BM163" s="229" t="s">
        <v>1501</v>
      </c>
    </row>
    <row r="164" spans="1:47" s="2" customFormat="1" ht="12">
      <c r="A164" s="38"/>
      <c r="B164" s="39"/>
      <c r="C164" s="40"/>
      <c r="D164" s="231" t="s">
        <v>161</v>
      </c>
      <c r="E164" s="40"/>
      <c r="F164" s="232" t="s">
        <v>1502</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161</v>
      </c>
      <c r="AU164" s="17" t="s">
        <v>86</v>
      </c>
    </row>
    <row r="165" spans="1:65" s="2" customFormat="1" ht="24.15" customHeight="1">
      <c r="A165" s="38"/>
      <c r="B165" s="39"/>
      <c r="C165" s="218" t="s">
        <v>237</v>
      </c>
      <c r="D165" s="218" t="s">
        <v>154</v>
      </c>
      <c r="E165" s="219" t="s">
        <v>1503</v>
      </c>
      <c r="F165" s="220" t="s">
        <v>1504</v>
      </c>
      <c r="G165" s="221" t="s">
        <v>288</v>
      </c>
      <c r="H165" s="222">
        <v>4</v>
      </c>
      <c r="I165" s="223"/>
      <c r="J165" s="224">
        <f>ROUND(I165*H165,2)</f>
        <v>0</v>
      </c>
      <c r="K165" s="220" t="s">
        <v>158</v>
      </c>
      <c r="L165" s="44"/>
      <c r="M165" s="225" t="s">
        <v>1</v>
      </c>
      <c r="N165" s="226" t="s">
        <v>41</v>
      </c>
      <c r="O165" s="91"/>
      <c r="P165" s="227">
        <f>O165*H165</f>
        <v>0</v>
      </c>
      <c r="Q165" s="227">
        <v>0.00039</v>
      </c>
      <c r="R165" s="227">
        <f>Q165*H165</f>
        <v>0.00156</v>
      </c>
      <c r="S165" s="227">
        <v>0</v>
      </c>
      <c r="T165" s="228">
        <f>S165*H165</f>
        <v>0</v>
      </c>
      <c r="U165" s="38"/>
      <c r="V165" s="38"/>
      <c r="W165" s="38"/>
      <c r="X165" s="38"/>
      <c r="Y165" s="38"/>
      <c r="Z165" s="38"/>
      <c r="AA165" s="38"/>
      <c r="AB165" s="38"/>
      <c r="AC165" s="38"/>
      <c r="AD165" s="38"/>
      <c r="AE165" s="38"/>
      <c r="AR165" s="229" t="s">
        <v>279</v>
      </c>
      <c r="AT165" s="229" t="s">
        <v>154</v>
      </c>
      <c r="AU165" s="229" t="s">
        <v>86</v>
      </c>
      <c r="AY165" s="17" t="s">
        <v>152</v>
      </c>
      <c r="BE165" s="230">
        <f>IF(N165="základní",J165,0)</f>
        <v>0</v>
      </c>
      <c r="BF165" s="230">
        <f>IF(N165="snížená",J165,0)</f>
        <v>0</v>
      </c>
      <c r="BG165" s="230">
        <f>IF(N165="zákl. přenesená",J165,0)</f>
        <v>0</v>
      </c>
      <c r="BH165" s="230">
        <f>IF(N165="sníž. přenesená",J165,0)</f>
        <v>0</v>
      </c>
      <c r="BI165" s="230">
        <f>IF(N165="nulová",J165,0)</f>
        <v>0</v>
      </c>
      <c r="BJ165" s="17" t="s">
        <v>84</v>
      </c>
      <c r="BK165" s="230">
        <f>ROUND(I165*H165,2)</f>
        <v>0</v>
      </c>
      <c r="BL165" s="17" t="s">
        <v>279</v>
      </c>
      <c r="BM165" s="229" t="s">
        <v>1505</v>
      </c>
    </row>
    <row r="166" spans="1:47" s="2" customFormat="1" ht="12">
      <c r="A166" s="38"/>
      <c r="B166" s="39"/>
      <c r="C166" s="40"/>
      <c r="D166" s="231" t="s">
        <v>161</v>
      </c>
      <c r="E166" s="40"/>
      <c r="F166" s="232" t="s">
        <v>1506</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161</v>
      </c>
      <c r="AU166" s="17" t="s">
        <v>86</v>
      </c>
    </row>
    <row r="167" spans="1:63" s="12" customFormat="1" ht="22.8" customHeight="1">
      <c r="A167" s="12"/>
      <c r="B167" s="202"/>
      <c r="C167" s="203"/>
      <c r="D167" s="204" t="s">
        <v>75</v>
      </c>
      <c r="E167" s="216" t="s">
        <v>1507</v>
      </c>
      <c r="F167" s="216" t="s">
        <v>1508</v>
      </c>
      <c r="G167" s="203"/>
      <c r="H167" s="203"/>
      <c r="I167" s="206"/>
      <c r="J167" s="217">
        <f>BK167</f>
        <v>0</v>
      </c>
      <c r="K167" s="203"/>
      <c r="L167" s="208"/>
      <c r="M167" s="209"/>
      <c r="N167" s="210"/>
      <c r="O167" s="210"/>
      <c r="P167" s="211">
        <f>SUM(P168:P189)</f>
        <v>0</v>
      </c>
      <c r="Q167" s="210"/>
      <c r="R167" s="211">
        <f>SUM(R168:R189)</f>
        <v>0.12491</v>
      </c>
      <c r="S167" s="210"/>
      <c r="T167" s="212">
        <f>SUM(T168:T189)</f>
        <v>0.09537000000000001</v>
      </c>
      <c r="U167" s="12"/>
      <c r="V167" s="12"/>
      <c r="W167" s="12"/>
      <c r="X167" s="12"/>
      <c r="Y167" s="12"/>
      <c r="Z167" s="12"/>
      <c r="AA167" s="12"/>
      <c r="AB167" s="12"/>
      <c r="AC167" s="12"/>
      <c r="AD167" s="12"/>
      <c r="AE167" s="12"/>
      <c r="AR167" s="213" t="s">
        <v>86</v>
      </c>
      <c r="AT167" s="214" t="s">
        <v>75</v>
      </c>
      <c r="AU167" s="214" t="s">
        <v>84</v>
      </c>
      <c r="AY167" s="213" t="s">
        <v>152</v>
      </c>
      <c r="BK167" s="215">
        <f>SUM(BK168:BK189)</f>
        <v>0</v>
      </c>
    </row>
    <row r="168" spans="1:65" s="2" customFormat="1" ht="16.5" customHeight="1">
      <c r="A168" s="38"/>
      <c r="B168" s="39"/>
      <c r="C168" s="218" t="s">
        <v>347</v>
      </c>
      <c r="D168" s="218" t="s">
        <v>154</v>
      </c>
      <c r="E168" s="219" t="s">
        <v>1509</v>
      </c>
      <c r="F168" s="220" t="s">
        <v>1510</v>
      </c>
      <c r="G168" s="221" t="s">
        <v>495</v>
      </c>
      <c r="H168" s="222">
        <v>1</v>
      </c>
      <c r="I168" s="223"/>
      <c r="J168" s="224">
        <f>ROUND(I168*H168,2)</f>
        <v>0</v>
      </c>
      <c r="K168" s="220" t="s">
        <v>1</v>
      </c>
      <c r="L168" s="44"/>
      <c r="M168" s="225" t="s">
        <v>1</v>
      </c>
      <c r="N168" s="226" t="s">
        <v>41</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279</v>
      </c>
      <c r="AT168" s="229" t="s">
        <v>154</v>
      </c>
      <c r="AU168" s="229" t="s">
        <v>86</v>
      </c>
      <c r="AY168" s="17" t="s">
        <v>152</v>
      </c>
      <c r="BE168" s="230">
        <f>IF(N168="základní",J168,0)</f>
        <v>0</v>
      </c>
      <c r="BF168" s="230">
        <f>IF(N168="snížená",J168,0)</f>
        <v>0</v>
      </c>
      <c r="BG168" s="230">
        <f>IF(N168="zákl. přenesená",J168,0)</f>
        <v>0</v>
      </c>
      <c r="BH168" s="230">
        <f>IF(N168="sníž. přenesená",J168,0)</f>
        <v>0</v>
      </c>
      <c r="BI168" s="230">
        <f>IF(N168="nulová",J168,0)</f>
        <v>0</v>
      </c>
      <c r="BJ168" s="17" t="s">
        <v>84</v>
      </c>
      <c r="BK168" s="230">
        <f>ROUND(I168*H168,2)</f>
        <v>0</v>
      </c>
      <c r="BL168" s="17" t="s">
        <v>279</v>
      </c>
      <c r="BM168" s="229" t="s">
        <v>1511</v>
      </c>
    </row>
    <row r="169" spans="1:47" s="2" customFormat="1" ht="12">
      <c r="A169" s="38"/>
      <c r="B169" s="39"/>
      <c r="C169" s="40"/>
      <c r="D169" s="231" t="s">
        <v>161</v>
      </c>
      <c r="E169" s="40"/>
      <c r="F169" s="232" t="s">
        <v>1510</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161</v>
      </c>
      <c r="AU169" s="17" t="s">
        <v>86</v>
      </c>
    </row>
    <row r="170" spans="1:65" s="2" customFormat="1" ht="24.15" customHeight="1">
      <c r="A170" s="38"/>
      <c r="B170" s="39"/>
      <c r="C170" s="218" t="s">
        <v>7</v>
      </c>
      <c r="D170" s="218" t="s">
        <v>154</v>
      </c>
      <c r="E170" s="219" t="s">
        <v>1512</v>
      </c>
      <c r="F170" s="220" t="s">
        <v>1513</v>
      </c>
      <c r="G170" s="221" t="s">
        <v>288</v>
      </c>
      <c r="H170" s="222">
        <v>1</v>
      </c>
      <c r="I170" s="223"/>
      <c r="J170" s="224">
        <f>ROUND(I170*H170,2)</f>
        <v>0</v>
      </c>
      <c r="K170" s="220" t="s">
        <v>158</v>
      </c>
      <c r="L170" s="44"/>
      <c r="M170" s="225" t="s">
        <v>1</v>
      </c>
      <c r="N170" s="226" t="s">
        <v>41</v>
      </c>
      <c r="O170" s="91"/>
      <c r="P170" s="227">
        <f>O170*H170</f>
        <v>0</v>
      </c>
      <c r="Q170" s="227">
        <v>5E-05</v>
      </c>
      <c r="R170" s="227">
        <f>Q170*H170</f>
        <v>5E-05</v>
      </c>
      <c r="S170" s="227">
        <v>0.01235</v>
      </c>
      <c r="T170" s="228">
        <f>S170*H170</f>
        <v>0.01235</v>
      </c>
      <c r="U170" s="38"/>
      <c r="V170" s="38"/>
      <c r="W170" s="38"/>
      <c r="X170" s="38"/>
      <c r="Y170" s="38"/>
      <c r="Z170" s="38"/>
      <c r="AA170" s="38"/>
      <c r="AB170" s="38"/>
      <c r="AC170" s="38"/>
      <c r="AD170" s="38"/>
      <c r="AE170" s="38"/>
      <c r="AR170" s="229" t="s">
        <v>279</v>
      </c>
      <c r="AT170" s="229" t="s">
        <v>154</v>
      </c>
      <c r="AU170" s="229" t="s">
        <v>86</v>
      </c>
      <c r="AY170" s="17" t="s">
        <v>152</v>
      </c>
      <c r="BE170" s="230">
        <f>IF(N170="základní",J170,0)</f>
        <v>0</v>
      </c>
      <c r="BF170" s="230">
        <f>IF(N170="snížená",J170,0)</f>
        <v>0</v>
      </c>
      <c r="BG170" s="230">
        <f>IF(N170="zákl. přenesená",J170,0)</f>
        <v>0</v>
      </c>
      <c r="BH170" s="230">
        <f>IF(N170="sníž. přenesená",J170,0)</f>
        <v>0</v>
      </c>
      <c r="BI170" s="230">
        <f>IF(N170="nulová",J170,0)</f>
        <v>0</v>
      </c>
      <c r="BJ170" s="17" t="s">
        <v>84</v>
      </c>
      <c r="BK170" s="230">
        <f>ROUND(I170*H170,2)</f>
        <v>0</v>
      </c>
      <c r="BL170" s="17" t="s">
        <v>279</v>
      </c>
      <c r="BM170" s="229" t="s">
        <v>1514</v>
      </c>
    </row>
    <row r="171" spans="1:47" s="2" customFormat="1" ht="12">
      <c r="A171" s="38"/>
      <c r="B171" s="39"/>
      <c r="C171" s="40"/>
      <c r="D171" s="231" t="s">
        <v>161</v>
      </c>
      <c r="E171" s="40"/>
      <c r="F171" s="232" t="s">
        <v>1515</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161</v>
      </c>
      <c r="AU171" s="17" t="s">
        <v>86</v>
      </c>
    </row>
    <row r="172" spans="1:65" s="2" customFormat="1" ht="24.15" customHeight="1">
      <c r="A172" s="38"/>
      <c r="B172" s="39"/>
      <c r="C172" s="218" t="s">
        <v>302</v>
      </c>
      <c r="D172" s="218" t="s">
        <v>154</v>
      </c>
      <c r="E172" s="219" t="s">
        <v>1516</v>
      </c>
      <c r="F172" s="220" t="s">
        <v>1517</v>
      </c>
      <c r="G172" s="221" t="s">
        <v>288</v>
      </c>
      <c r="H172" s="222">
        <v>1</v>
      </c>
      <c r="I172" s="223"/>
      <c r="J172" s="224">
        <f>ROUND(I172*H172,2)</f>
        <v>0</v>
      </c>
      <c r="K172" s="220" t="s">
        <v>158</v>
      </c>
      <c r="L172" s="44"/>
      <c r="M172" s="225" t="s">
        <v>1</v>
      </c>
      <c r="N172" s="226" t="s">
        <v>41</v>
      </c>
      <c r="O172" s="91"/>
      <c r="P172" s="227">
        <f>O172*H172</f>
        <v>0</v>
      </c>
      <c r="Q172" s="227">
        <v>8E-05</v>
      </c>
      <c r="R172" s="227">
        <f>Q172*H172</f>
        <v>8E-05</v>
      </c>
      <c r="S172" s="227">
        <v>0.02493</v>
      </c>
      <c r="T172" s="228">
        <f>S172*H172</f>
        <v>0.02493</v>
      </c>
      <c r="U172" s="38"/>
      <c r="V172" s="38"/>
      <c r="W172" s="38"/>
      <c r="X172" s="38"/>
      <c r="Y172" s="38"/>
      <c r="Z172" s="38"/>
      <c r="AA172" s="38"/>
      <c r="AB172" s="38"/>
      <c r="AC172" s="38"/>
      <c r="AD172" s="38"/>
      <c r="AE172" s="38"/>
      <c r="AR172" s="229" t="s">
        <v>279</v>
      </c>
      <c r="AT172" s="229" t="s">
        <v>154</v>
      </c>
      <c r="AU172" s="229" t="s">
        <v>86</v>
      </c>
      <c r="AY172" s="17" t="s">
        <v>152</v>
      </c>
      <c r="BE172" s="230">
        <f>IF(N172="základní",J172,0)</f>
        <v>0</v>
      </c>
      <c r="BF172" s="230">
        <f>IF(N172="snížená",J172,0)</f>
        <v>0</v>
      </c>
      <c r="BG172" s="230">
        <f>IF(N172="zákl. přenesená",J172,0)</f>
        <v>0</v>
      </c>
      <c r="BH172" s="230">
        <f>IF(N172="sníž. přenesená",J172,0)</f>
        <v>0</v>
      </c>
      <c r="BI172" s="230">
        <f>IF(N172="nulová",J172,0)</f>
        <v>0</v>
      </c>
      <c r="BJ172" s="17" t="s">
        <v>84</v>
      </c>
      <c r="BK172" s="230">
        <f>ROUND(I172*H172,2)</f>
        <v>0</v>
      </c>
      <c r="BL172" s="17" t="s">
        <v>279</v>
      </c>
      <c r="BM172" s="229" t="s">
        <v>1518</v>
      </c>
    </row>
    <row r="173" spans="1:47" s="2" customFormat="1" ht="12">
      <c r="A173" s="38"/>
      <c r="B173" s="39"/>
      <c r="C173" s="40"/>
      <c r="D173" s="231" t="s">
        <v>161</v>
      </c>
      <c r="E173" s="40"/>
      <c r="F173" s="232" t="s">
        <v>1519</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161</v>
      </c>
      <c r="AU173" s="17" t="s">
        <v>86</v>
      </c>
    </row>
    <row r="174" spans="1:65" s="2" customFormat="1" ht="24.15" customHeight="1">
      <c r="A174" s="38"/>
      <c r="B174" s="39"/>
      <c r="C174" s="218" t="s">
        <v>297</v>
      </c>
      <c r="D174" s="218" t="s">
        <v>154</v>
      </c>
      <c r="E174" s="219" t="s">
        <v>1520</v>
      </c>
      <c r="F174" s="220" t="s">
        <v>1521</v>
      </c>
      <c r="G174" s="221" t="s">
        <v>288</v>
      </c>
      <c r="H174" s="222">
        <v>1</v>
      </c>
      <c r="I174" s="223"/>
      <c r="J174" s="224">
        <f>ROUND(I174*H174,2)</f>
        <v>0</v>
      </c>
      <c r="K174" s="220" t="s">
        <v>158</v>
      </c>
      <c r="L174" s="44"/>
      <c r="M174" s="225" t="s">
        <v>1</v>
      </c>
      <c r="N174" s="226" t="s">
        <v>41</v>
      </c>
      <c r="O174" s="91"/>
      <c r="P174" s="227">
        <f>O174*H174</f>
        <v>0</v>
      </c>
      <c r="Q174" s="227">
        <v>0.0001</v>
      </c>
      <c r="R174" s="227">
        <f>Q174*H174</f>
        <v>0.0001</v>
      </c>
      <c r="S174" s="227">
        <v>0.03749</v>
      </c>
      <c r="T174" s="228">
        <f>S174*H174</f>
        <v>0.03749</v>
      </c>
      <c r="U174" s="38"/>
      <c r="V174" s="38"/>
      <c r="W174" s="38"/>
      <c r="X174" s="38"/>
      <c r="Y174" s="38"/>
      <c r="Z174" s="38"/>
      <c r="AA174" s="38"/>
      <c r="AB174" s="38"/>
      <c r="AC174" s="38"/>
      <c r="AD174" s="38"/>
      <c r="AE174" s="38"/>
      <c r="AR174" s="229" t="s">
        <v>279</v>
      </c>
      <c r="AT174" s="229" t="s">
        <v>154</v>
      </c>
      <c r="AU174" s="229" t="s">
        <v>86</v>
      </c>
      <c r="AY174" s="17" t="s">
        <v>152</v>
      </c>
      <c r="BE174" s="230">
        <f>IF(N174="základní",J174,0)</f>
        <v>0</v>
      </c>
      <c r="BF174" s="230">
        <f>IF(N174="snížená",J174,0)</f>
        <v>0</v>
      </c>
      <c r="BG174" s="230">
        <f>IF(N174="zákl. přenesená",J174,0)</f>
        <v>0</v>
      </c>
      <c r="BH174" s="230">
        <f>IF(N174="sníž. přenesená",J174,0)</f>
        <v>0</v>
      </c>
      <c r="BI174" s="230">
        <f>IF(N174="nulová",J174,0)</f>
        <v>0</v>
      </c>
      <c r="BJ174" s="17" t="s">
        <v>84</v>
      </c>
      <c r="BK174" s="230">
        <f>ROUND(I174*H174,2)</f>
        <v>0</v>
      </c>
      <c r="BL174" s="17" t="s">
        <v>279</v>
      </c>
      <c r="BM174" s="229" t="s">
        <v>1522</v>
      </c>
    </row>
    <row r="175" spans="1:47" s="2" customFormat="1" ht="12">
      <c r="A175" s="38"/>
      <c r="B175" s="39"/>
      <c r="C175" s="40"/>
      <c r="D175" s="231" t="s">
        <v>161</v>
      </c>
      <c r="E175" s="40"/>
      <c r="F175" s="232" t="s">
        <v>1523</v>
      </c>
      <c r="G175" s="40"/>
      <c r="H175" s="40"/>
      <c r="I175" s="233"/>
      <c r="J175" s="40"/>
      <c r="K175" s="40"/>
      <c r="L175" s="44"/>
      <c r="M175" s="234"/>
      <c r="N175" s="235"/>
      <c r="O175" s="91"/>
      <c r="P175" s="91"/>
      <c r="Q175" s="91"/>
      <c r="R175" s="91"/>
      <c r="S175" s="91"/>
      <c r="T175" s="92"/>
      <c r="U175" s="38"/>
      <c r="V175" s="38"/>
      <c r="W175" s="38"/>
      <c r="X175" s="38"/>
      <c r="Y175" s="38"/>
      <c r="Z175" s="38"/>
      <c r="AA175" s="38"/>
      <c r="AB175" s="38"/>
      <c r="AC175" s="38"/>
      <c r="AD175" s="38"/>
      <c r="AE175" s="38"/>
      <c r="AT175" s="17" t="s">
        <v>161</v>
      </c>
      <c r="AU175" s="17" t="s">
        <v>86</v>
      </c>
    </row>
    <row r="176" spans="1:65" s="2" customFormat="1" ht="33" customHeight="1">
      <c r="A176" s="38"/>
      <c r="B176" s="39"/>
      <c r="C176" s="218" t="s">
        <v>159</v>
      </c>
      <c r="D176" s="218" t="s">
        <v>154</v>
      </c>
      <c r="E176" s="219" t="s">
        <v>1524</v>
      </c>
      <c r="F176" s="220" t="s">
        <v>1525</v>
      </c>
      <c r="G176" s="221" t="s">
        <v>288</v>
      </c>
      <c r="H176" s="222">
        <v>1</v>
      </c>
      <c r="I176" s="223"/>
      <c r="J176" s="224">
        <f>ROUND(I176*H176,2)</f>
        <v>0</v>
      </c>
      <c r="K176" s="220" t="s">
        <v>158</v>
      </c>
      <c r="L176" s="44"/>
      <c r="M176" s="225" t="s">
        <v>1</v>
      </c>
      <c r="N176" s="226" t="s">
        <v>41</v>
      </c>
      <c r="O176" s="91"/>
      <c r="P176" s="227">
        <f>O176*H176</f>
        <v>0</v>
      </c>
      <c r="Q176" s="227">
        <v>0.00964</v>
      </c>
      <c r="R176" s="227">
        <f>Q176*H176</f>
        <v>0.00964</v>
      </c>
      <c r="S176" s="227">
        <v>0</v>
      </c>
      <c r="T176" s="228">
        <f>S176*H176</f>
        <v>0</v>
      </c>
      <c r="U176" s="38"/>
      <c r="V176" s="38"/>
      <c r="W176" s="38"/>
      <c r="X176" s="38"/>
      <c r="Y176" s="38"/>
      <c r="Z176" s="38"/>
      <c r="AA176" s="38"/>
      <c r="AB176" s="38"/>
      <c r="AC176" s="38"/>
      <c r="AD176" s="38"/>
      <c r="AE176" s="38"/>
      <c r="AR176" s="229" t="s">
        <v>279</v>
      </c>
      <c r="AT176" s="229" t="s">
        <v>154</v>
      </c>
      <c r="AU176" s="229" t="s">
        <v>86</v>
      </c>
      <c r="AY176" s="17" t="s">
        <v>152</v>
      </c>
      <c r="BE176" s="230">
        <f>IF(N176="základní",J176,0)</f>
        <v>0</v>
      </c>
      <c r="BF176" s="230">
        <f>IF(N176="snížená",J176,0)</f>
        <v>0</v>
      </c>
      <c r="BG176" s="230">
        <f>IF(N176="zákl. přenesená",J176,0)</f>
        <v>0</v>
      </c>
      <c r="BH176" s="230">
        <f>IF(N176="sníž. přenesená",J176,0)</f>
        <v>0</v>
      </c>
      <c r="BI176" s="230">
        <f>IF(N176="nulová",J176,0)</f>
        <v>0</v>
      </c>
      <c r="BJ176" s="17" t="s">
        <v>84</v>
      </c>
      <c r="BK176" s="230">
        <f>ROUND(I176*H176,2)</f>
        <v>0</v>
      </c>
      <c r="BL176" s="17" t="s">
        <v>279</v>
      </c>
      <c r="BM176" s="229" t="s">
        <v>1526</v>
      </c>
    </row>
    <row r="177" spans="1:47" s="2" customFormat="1" ht="12">
      <c r="A177" s="38"/>
      <c r="B177" s="39"/>
      <c r="C177" s="40"/>
      <c r="D177" s="231" t="s">
        <v>161</v>
      </c>
      <c r="E177" s="40"/>
      <c r="F177" s="232" t="s">
        <v>1527</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161</v>
      </c>
      <c r="AU177" s="17" t="s">
        <v>86</v>
      </c>
    </row>
    <row r="178" spans="1:65" s="2" customFormat="1" ht="33" customHeight="1">
      <c r="A178" s="38"/>
      <c r="B178" s="39"/>
      <c r="C178" s="218" t="s">
        <v>182</v>
      </c>
      <c r="D178" s="218" t="s">
        <v>154</v>
      </c>
      <c r="E178" s="219" t="s">
        <v>1528</v>
      </c>
      <c r="F178" s="220" t="s">
        <v>1529</v>
      </c>
      <c r="G178" s="221" t="s">
        <v>288</v>
      </c>
      <c r="H178" s="222">
        <v>1</v>
      </c>
      <c r="I178" s="223"/>
      <c r="J178" s="224">
        <f>ROUND(I178*H178,2)</f>
        <v>0</v>
      </c>
      <c r="K178" s="220" t="s">
        <v>158</v>
      </c>
      <c r="L178" s="44"/>
      <c r="M178" s="225" t="s">
        <v>1</v>
      </c>
      <c r="N178" s="226" t="s">
        <v>41</v>
      </c>
      <c r="O178" s="91"/>
      <c r="P178" s="227">
        <f>O178*H178</f>
        <v>0</v>
      </c>
      <c r="Q178" s="227">
        <v>0.02204</v>
      </c>
      <c r="R178" s="227">
        <f>Q178*H178</f>
        <v>0.02204</v>
      </c>
      <c r="S178" s="227">
        <v>0</v>
      </c>
      <c r="T178" s="228">
        <f>S178*H178</f>
        <v>0</v>
      </c>
      <c r="U178" s="38"/>
      <c r="V178" s="38"/>
      <c r="W178" s="38"/>
      <c r="X178" s="38"/>
      <c r="Y178" s="38"/>
      <c r="Z178" s="38"/>
      <c r="AA178" s="38"/>
      <c r="AB178" s="38"/>
      <c r="AC178" s="38"/>
      <c r="AD178" s="38"/>
      <c r="AE178" s="38"/>
      <c r="AR178" s="229" t="s">
        <v>279</v>
      </c>
      <c r="AT178" s="229" t="s">
        <v>154</v>
      </c>
      <c r="AU178" s="229" t="s">
        <v>86</v>
      </c>
      <c r="AY178" s="17" t="s">
        <v>152</v>
      </c>
      <c r="BE178" s="230">
        <f>IF(N178="základní",J178,0)</f>
        <v>0</v>
      </c>
      <c r="BF178" s="230">
        <f>IF(N178="snížená",J178,0)</f>
        <v>0</v>
      </c>
      <c r="BG178" s="230">
        <f>IF(N178="zákl. přenesená",J178,0)</f>
        <v>0</v>
      </c>
      <c r="BH178" s="230">
        <f>IF(N178="sníž. přenesená",J178,0)</f>
        <v>0</v>
      </c>
      <c r="BI178" s="230">
        <f>IF(N178="nulová",J178,0)</f>
        <v>0</v>
      </c>
      <c r="BJ178" s="17" t="s">
        <v>84</v>
      </c>
      <c r="BK178" s="230">
        <f>ROUND(I178*H178,2)</f>
        <v>0</v>
      </c>
      <c r="BL178" s="17" t="s">
        <v>279</v>
      </c>
      <c r="BM178" s="229" t="s">
        <v>1530</v>
      </c>
    </row>
    <row r="179" spans="1:47" s="2" customFormat="1" ht="12">
      <c r="A179" s="38"/>
      <c r="B179" s="39"/>
      <c r="C179" s="40"/>
      <c r="D179" s="231" t="s">
        <v>161</v>
      </c>
      <c r="E179" s="40"/>
      <c r="F179" s="232" t="s">
        <v>1531</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161</v>
      </c>
      <c r="AU179" s="17" t="s">
        <v>86</v>
      </c>
    </row>
    <row r="180" spans="1:65" s="2" customFormat="1" ht="33" customHeight="1">
      <c r="A180" s="38"/>
      <c r="B180" s="39"/>
      <c r="C180" s="218" t="s">
        <v>189</v>
      </c>
      <c r="D180" s="218" t="s">
        <v>154</v>
      </c>
      <c r="E180" s="219" t="s">
        <v>1532</v>
      </c>
      <c r="F180" s="220" t="s">
        <v>1533</v>
      </c>
      <c r="G180" s="221" t="s">
        <v>288</v>
      </c>
      <c r="H180" s="222">
        <v>1</v>
      </c>
      <c r="I180" s="223"/>
      <c r="J180" s="224">
        <f>ROUND(I180*H180,2)</f>
        <v>0</v>
      </c>
      <c r="K180" s="220" t="s">
        <v>158</v>
      </c>
      <c r="L180" s="44"/>
      <c r="M180" s="225" t="s">
        <v>1</v>
      </c>
      <c r="N180" s="226" t="s">
        <v>41</v>
      </c>
      <c r="O180" s="91"/>
      <c r="P180" s="227">
        <f>O180*H180</f>
        <v>0</v>
      </c>
      <c r="Q180" s="227">
        <v>0.02452</v>
      </c>
      <c r="R180" s="227">
        <f>Q180*H180</f>
        <v>0.02452</v>
      </c>
      <c r="S180" s="227">
        <v>0</v>
      </c>
      <c r="T180" s="228">
        <f>S180*H180</f>
        <v>0</v>
      </c>
      <c r="U180" s="38"/>
      <c r="V180" s="38"/>
      <c r="W180" s="38"/>
      <c r="X180" s="38"/>
      <c r="Y180" s="38"/>
      <c r="Z180" s="38"/>
      <c r="AA180" s="38"/>
      <c r="AB180" s="38"/>
      <c r="AC180" s="38"/>
      <c r="AD180" s="38"/>
      <c r="AE180" s="38"/>
      <c r="AR180" s="229" t="s">
        <v>279</v>
      </c>
      <c r="AT180" s="229" t="s">
        <v>154</v>
      </c>
      <c r="AU180" s="229" t="s">
        <v>86</v>
      </c>
      <c r="AY180" s="17" t="s">
        <v>152</v>
      </c>
      <c r="BE180" s="230">
        <f>IF(N180="základní",J180,0)</f>
        <v>0</v>
      </c>
      <c r="BF180" s="230">
        <f>IF(N180="snížená",J180,0)</f>
        <v>0</v>
      </c>
      <c r="BG180" s="230">
        <f>IF(N180="zákl. přenesená",J180,0)</f>
        <v>0</v>
      </c>
      <c r="BH180" s="230">
        <f>IF(N180="sníž. přenesená",J180,0)</f>
        <v>0</v>
      </c>
      <c r="BI180" s="230">
        <f>IF(N180="nulová",J180,0)</f>
        <v>0</v>
      </c>
      <c r="BJ180" s="17" t="s">
        <v>84</v>
      </c>
      <c r="BK180" s="230">
        <f>ROUND(I180*H180,2)</f>
        <v>0</v>
      </c>
      <c r="BL180" s="17" t="s">
        <v>279</v>
      </c>
      <c r="BM180" s="229" t="s">
        <v>1534</v>
      </c>
    </row>
    <row r="181" spans="1:47" s="2" customFormat="1" ht="12">
      <c r="A181" s="38"/>
      <c r="B181" s="39"/>
      <c r="C181" s="40"/>
      <c r="D181" s="231" t="s">
        <v>161</v>
      </c>
      <c r="E181" s="40"/>
      <c r="F181" s="232" t="s">
        <v>1535</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161</v>
      </c>
      <c r="AU181" s="17" t="s">
        <v>86</v>
      </c>
    </row>
    <row r="182" spans="1:65" s="2" customFormat="1" ht="33" customHeight="1">
      <c r="A182" s="38"/>
      <c r="B182" s="39"/>
      <c r="C182" s="218" t="s">
        <v>312</v>
      </c>
      <c r="D182" s="218" t="s">
        <v>154</v>
      </c>
      <c r="E182" s="219" t="s">
        <v>1536</v>
      </c>
      <c r="F182" s="220" t="s">
        <v>1537</v>
      </c>
      <c r="G182" s="221" t="s">
        <v>288</v>
      </c>
      <c r="H182" s="222">
        <v>1</v>
      </c>
      <c r="I182" s="223"/>
      <c r="J182" s="224">
        <f>ROUND(I182*H182,2)</f>
        <v>0</v>
      </c>
      <c r="K182" s="220" t="s">
        <v>158</v>
      </c>
      <c r="L182" s="44"/>
      <c r="M182" s="225" t="s">
        <v>1</v>
      </c>
      <c r="N182" s="226" t="s">
        <v>41</v>
      </c>
      <c r="O182" s="91"/>
      <c r="P182" s="227">
        <f>O182*H182</f>
        <v>0</v>
      </c>
      <c r="Q182" s="227">
        <v>8E-05</v>
      </c>
      <c r="R182" s="227">
        <f>Q182*H182</f>
        <v>8E-05</v>
      </c>
      <c r="S182" s="227">
        <v>0.0206</v>
      </c>
      <c r="T182" s="228">
        <f>S182*H182</f>
        <v>0.0206</v>
      </c>
      <c r="U182" s="38"/>
      <c r="V182" s="38"/>
      <c r="W182" s="38"/>
      <c r="X182" s="38"/>
      <c r="Y182" s="38"/>
      <c r="Z182" s="38"/>
      <c r="AA182" s="38"/>
      <c r="AB182" s="38"/>
      <c r="AC182" s="38"/>
      <c r="AD182" s="38"/>
      <c r="AE182" s="38"/>
      <c r="AR182" s="229" t="s">
        <v>279</v>
      </c>
      <c r="AT182" s="229" t="s">
        <v>154</v>
      </c>
      <c r="AU182" s="229" t="s">
        <v>86</v>
      </c>
      <c r="AY182" s="17" t="s">
        <v>152</v>
      </c>
      <c r="BE182" s="230">
        <f>IF(N182="základní",J182,0)</f>
        <v>0</v>
      </c>
      <c r="BF182" s="230">
        <f>IF(N182="snížená",J182,0)</f>
        <v>0</v>
      </c>
      <c r="BG182" s="230">
        <f>IF(N182="zákl. přenesená",J182,0)</f>
        <v>0</v>
      </c>
      <c r="BH182" s="230">
        <f>IF(N182="sníž. přenesená",J182,0)</f>
        <v>0</v>
      </c>
      <c r="BI182" s="230">
        <f>IF(N182="nulová",J182,0)</f>
        <v>0</v>
      </c>
      <c r="BJ182" s="17" t="s">
        <v>84</v>
      </c>
      <c r="BK182" s="230">
        <f>ROUND(I182*H182,2)</f>
        <v>0</v>
      </c>
      <c r="BL182" s="17" t="s">
        <v>279</v>
      </c>
      <c r="BM182" s="229" t="s">
        <v>1538</v>
      </c>
    </row>
    <row r="183" spans="1:47" s="2" customFormat="1" ht="12">
      <c r="A183" s="38"/>
      <c r="B183" s="39"/>
      <c r="C183" s="40"/>
      <c r="D183" s="231" t="s">
        <v>161</v>
      </c>
      <c r="E183" s="40"/>
      <c r="F183" s="232" t="s">
        <v>1539</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161</v>
      </c>
      <c r="AU183" s="17" t="s">
        <v>86</v>
      </c>
    </row>
    <row r="184" spans="1:65" s="2" customFormat="1" ht="24.15" customHeight="1">
      <c r="A184" s="38"/>
      <c r="B184" s="39"/>
      <c r="C184" s="218" t="s">
        <v>84</v>
      </c>
      <c r="D184" s="218" t="s">
        <v>154</v>
      </c>
      <c r="E184" s="219" t="s">
        <v>1540</v>
      </c>
      <c r="F184" s="220" t="s">
        <v>1541</v>
      </c>
      <c r="G184" s="221" t="s">
        <v>288</v>
      </c>
      <c r="H184" s="222">
        <v>2</v>
      </c>
      <c r="I184" s="223"/>
      <c r="J184" s="224">
        <f>ROUND(I184*H184,2)</f>
        <v>0</v>
      </c>
      <c r="K184" s="220" t="s">
        <v>158</v>
      </c>
      <c r="L184" s="44"/>
      <c r="M184" s="225" t="s">
        <v>1</v>
      </c>
      <c r="N184" s="226" t="s">
        <v>41</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279</v>
      </c>
      <c r="AT184" s="229" t="s">
        <v>154</v>
      </c>
      <c r="AU184" s="229" t="s">
        <v>86</v>
      </c>
      <c r="AY184" s="17" t="s">
        <v>152</v>
      </c>
      <c r="BE184" s="230">
        <f>IF(N184="základní",J184,0)</f>
        <v>0</v>
      </c>
      <c r="BF184" s="230">
        <f>IF(N184="snížená",J184,0)</f>
        <v>0</v>
      </c>
      <c r="BG184" s="230">
        <f>IF(N184="zákl. přenesená",J184,0)</f>
        <v>0</v>
      </c>
      <c r="BH184" s="230">
        <f>IF(N184="sníž. přenesená",J184,0)</f>
        <v>0</v>
      </c>
      <c r="BI184" s="230">
        <f>IF(N184="nulová",J184,0)</f>
        <v>0</v>
      </c>
      <c r="BJ184" s="17" t="s">
        <v>84</v>
      </c>
      <c r="BK184" s="230">
        <f>ROUND(I184*H184,2)</f>
        <v>0</v>
      </c>
      <c r="BL184" s="17" t="s">
        <v>279</v>
      </c>
      <c r="BM184" s="229" t="s">
        <v>1542</v>
      </c>
    </row>
    <row r="185" spans="1:47" s="2" customFormat="1" ht="12">
      <c r="A185" s="38"/>
      <c r="B185" s="39"/>
      <c r="C185" s="40"/>
      <c r="D185" s="231" t="s">
        <v>161</v>
      </c>
      <c r="E185" s="40"/>
      <c r="F185" s="232" t="s">
        <v>1543</v>
      </c>
      <c r="G185" s="40"/>
      <c r="H185" s="40"/>
      <c r="I185" s="233"/>
      <c r="J185" s="40"/>
      <c r="K185" s="40"/>
      <c r="L185" s="44"/>
      <c r="M185" s="234"/>
      <c r="N185" s="235"/>
      <c r="O185" s="91"/>
      <c r="P185" s="91"/>
      <c r="Q185" s="91"/>
      <c r="R185" s="91"/>
      <c r="S185" s="91"/>
      <c r="T185" s="92"/>
      <c r="U185" s="38"/>
      <c r="V185" s="38"/>
      <c r="W185" s="38"/>
      <c r="X185" s="38"/>
      <c r="Y185" s="38"/>
      <c r="Z185" s="38"/>
      <c r="AA185" s="38"/>
      <c r="AB185" s="38"/>
      <c r="AC185" s="38"/>
      <c r="AD185" s="38"/>
      <c r="AE185" s="38"/>
      <c r="AT185" s="17" t="s">
        <v>161</v>
      </c>
      <c r="AU185" s="17" t="s">
        <v>86</v>
      </c>
    </row>
    <row r="186" spans="1:65" s="2" customFormat="1" ht="16.5" customHeight="1">
      <c r="A186" s="38"/>
      <c r="B186" s="39"/>
      <c r="C186" s="270" t="s">
        <v>86</v>
      </c>
      <c r="D186" s="270" t="s">
        <v>324</v>
      </c>
      <c r="E186" s="271" t="s">
        <v>1544</v>
      </c>
      <c r="F186" s="272" t="s">
        <v>1545</v>
      </c>
      <c r="G186" s="273" t="s">
        <v>288</v>
      </c>
      <c r="H186" s="274">
        <v>1</v>
      </c>
      <c r="I186" s="275"/>
      <c r="J186" s="276">
        <f>ROUND(I186*H186,2)</f>
        <v>0</v>
      </c>
      <c r="K186" s="272" t="s">
        <v>158</v>
      </c>
      <c r="L186" s="277"/>
      <c r="M186" s="278" t="s">
        <v>1</v>
      </c>
      <c r="N186" s="279" t="s">
        <v>41</v>
      </c>
      <c r="O186" s="91"/>
      <c r="P186" s="227">
        <f>O186*H186</f>
        <v>0</v>
      </c>
      <c r="Q186" s="227">
        <v>0.021</v>
      </c>
      <c r="R186" s="227">
        <f>Q186*H186</f>
        <v>0.021</v>
      </c>
      <c r="S186" s="227">
        <v>0</v>
      </c>
      <c r="T186" s="228">
        <f>S186*H186</f>
        <v>0</v>
      </c>
      <c r="U186" s="38"/>
      <c r="V186" s="38"/>
      <c r="W186" s="38"/>
      <c r="X186" s="38"/>
      <c r="Y186" s="38"/>
      <c r="Z186" s="38"/>
      <c r="AA186" s="38"/>
      <c r="AB186" s="38"/>
      <c r="AC186" s="38"/>
      <c r="AD186" s="38"/>
      <c r="AE186" s="38"/>
      <c r="AR186" s="229" t="s">
        <v>365</v>
      </c>
      <c r="AT186" s="229" t="s">
        <v>324</v>
      </c>
      <c r="AU186" s="229" t="s">
        <v>86</v>
      </c>
      <c r="AY186" s="17" t="s">
        <v>152</v>
      </c>
      <c r="BE186" s="230">
        <f>IF(N186="základní",J186,0)</f>
        <v>0</v>
      </c>
      <c r="BF186" s="230">
        <f>IF(N186="snížená",J186,0)</f>
        <v>0</v>
      </c>
      <c r="BG186" s="230">
        <f>IF(N186="zákl. přenesená",J186,0)</f>
        <v>0</v>
      </c>
      <c r="BH186" s="230">
        <f>IF(N186="sníž. přenesená",J186,0)</f>
        <v>0</v>
      </c>
      <c r="BI186" s="230">
        <f>IF(N186="nulová",J186,0)</f>
        <v>0</v>
      </c>
      <c r="BJ186" s="17" t="s">
        <v>84</v>
      </c>
      <c r="BK186" s="230">
        <f>ROUND(I186*H186,2)</f>
        <v>0</v>
      </c>
      <c r="BL186" s="17" t="s">
        <v>279</v>
      </c>
      <c r="BM186" s="229" t="s">
        <v>1546</v>
      </c>
    </row>
    <row r="187" spans="1:47" s="2" customFormat="1" ht="12">
      <c r="A187" s="38"/>
      <c r="B187" s="39"/>
      <c r="C187" s="40"/>
      <c r="D187" s="231" t="s">
        <v>161</v>
      </c>
      <c r="E187" s="40"/>
      <c r="F187" s="232" t="s">
        <v>1545</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161</v>
      </c>
      <c r="AU187" s="17" t="s">
        <v>86</v>
      </c>
    </row>
    <row r="188" spans="1:65" s="2" customFormat="1" ht="16.5" customHeight="1">
      <c r="A188" s="38"/>
      <c r="B188" s="39"/>
      <c r="C188" s="270" t="s">
        <v>171</v>
      </c>
      <c r="D188" s="270" t="s">
        <v>324</v>
      </c>
      <c r="E188" s="271" t="s">
        <v>1547</v>
      </c>
      <c r="F188" s="272" t="s">
        <v>1548</v>
      </c>
      <c r="G188" s="273" t="s">
        <v>288</v>
      </c>
      <c r="H188" s="274">
        <v>1</v>
      </c>
      <c r="I188" s="275"/>
      <c r="J188" s="276">
        <f>ROUND(I188*H188,2)</f>
        <v>0</v>
      </c>
      <c r="K188" s="272" t="s">
        <v>158</v>
      </c>
      <c r="L188" s="277"/>
      <c r="M188" s="278" t="s">
        <v>1</v>
      </c>
      <c r="N188" s="279" t="s">
        <v>41</v>
      </c>
      <c r="O188" s="91"/>
      <c r="P188" s="227">
        <f>O188*H188</f>
        <v>0</v>
      </c>
      <c r="Q188" s="227">
        <v>0.0474</v>
      </c>
      <c r="R188" s="227">
        <f>Q188*H188</f>
        <v>0.0474</v>
      </c>
      <c r="S188" s="227">
        <v>0</v>
      </c>
      <c r="T188" s="228">
        <f>S188*H188</f>
        <v>0</v>
      </c>
      <c r="U188" s="38"/>
      <c r="V188" s="38"/>
      <c r="W188" s="38"/>
      <c r="X188" s="38"/>
      <c r="Y188" s="38"/>
      <c r="Z188" s="38"/>
      <c r="AA188" s="38"/>
      <c r="AB188" s="38"/>
      <c r="AC188" s="38"/>
      <c r="AD188" s="38"/>
      <c r="AE188" s="38"/>
      <c r="AR188" s="229" t="s">
        <v>365</v>
      </c>
      <c r="AT188" s="229" t="s">
        <v>324</v>
      </c>
      <c r="AU188" s="229" t="s">
        <v>86</v>
      </c>
      <c r="AY188" s="17" t="s">
        <v>152</v>
      </c>
      <c r="BE188" s="230">
        <f>IF(N188="základní",J188,0)</f>
        <v>0</v>
      </c>
      <c r="BF188" s="230">
        <f>IF(N188="snížená",J188,0)</f>
        <v>0</v>
      </c>
      <c r="BG188" s="230">
        <f>IF(N188="zákl. přenesená",J188,0)</f>
        <v>0</v>
      </c>
      <c r="BH188" s="230">
        <f>IF(N188="sníž. přenesená",J188,0)</f>
        <v>0</v>
      </c>
      <c r="BI188" s="230">
        <f>IF(N188="nulová",J188,0)</f>
        <v>0</v>
      </c>
      <c r="BJ188" s="17" t="s">
        <v>84</v>
      </c>
      <c r="BK188" s="230">
        <f>ROUND(I188*H188,2)</f>
        <v>0</v>
      </c>
      <c r="BL188" s="17" t="s">
        <v>279</v>
      </c>
      <c r="BM188" s="229" t="s">
        <v>1549</v>
      </c>
    </row>
    <row r="189" spans="1:47" s="2" customFormat="1" ht="12">
      <c r="A189" s="38"/>
      <c r="B189" s="39"/>
      <c r="C189" s="40"/>
      <c r="D189" s="231" t="s">
        <v>161</v>
      </c>
      <c r="E189" s="40"/>
      <c r="F189" s="232" t="s">
        <v>1548</v>
      </c>
      <c r="G189" s="40"/>
      <c r="H189" s="40"/>
      <c r="I189" s="233"/>
      <c r="J189" s="40"/>
      <c r="K189" s="40"/>
      <c r="L189" s="44"/>
      <c r="M189" s="283"/>
      <c r="N189" s="284"/>
      <c r="O189" s="285"/>
      <c r="P189" s="285"/>
      <c r="Q189" s="285"/>
      <c r="R189" s="285"/>
      <c r="S189" s="285"/>
      <c r="T189" s="286"/>
      <c r="U189" s="38"/>
      <c r="V189" s="38"/>
      <c r="W189" s="38"/>
      <c r="X189" s="38"/>
      <c r="Y189" s="38"/>
      <c r="Z189" s="38"/>
      <c r="AA189" s="38"/>
      <c r="AB189" s="38"/>
      <c r="AC189" s="38"/>
      <c r="AD189" s="38"/>
      <c r="AE189" s="38"/>
      <c r="AT189" s="17" t="s">
        <v>161</v>
      </c>
      <c r="AU189" s="17" t="s">
        <v>86</v>
      </c>
    </row>
    <row r="190" spans="1:31" s="2" customFormat="1" ht="6.95" customHeight="1">
      <c r="A190" s="38"/>
      <c r="B190" s="66"/>
      <c r="C190" s="67"/>
      <c r="D190" s="67"/>
      <c r="E190" s="67"/>
      <c r="F190" s="67"/>
      <c r="G190" s="67"/>
      <c r="H190" s="67"/>
      <c r="I190" s="67"/>
      <c r="J190" s="67"/>
      <c r="K190" s="67"/>
      <c r="L190" s="44"/>
      <c r="M190" s="38"/>
      <c r="O190" s="38"/>
      <c r="P190" s="38"/>
      <c r="Q190" s="38"/>
      <c r="R190" s="38"/>
      <c r="S190" s="38"/>
      <c r="T190" s="38"/>
      <c r="U190" s="38"/>
      <c r="V190" s="38"/>
      <c r="W190" s="38"/>
      <c r="X190" s="38"/>
      <c r="Y190" s="38"/>
      <c r="Z190" s="38"/>
      <c r="AA190" s="38"/>
      <c r="AB190" s="38"/>
      <c r="AC190" s="38"/>
      <c r="AD190" s="38"/>
      <c r="AE190" s="38"/>
    </row>
  </sheetData>
  <sheetProtection password="CC35" sheet="1" objects="1" scenarios="1" formatColumns="0" formatRows="0" autoFilter="0"/>
  <autoFilter ref="C122:K189"/>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98</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1550</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1551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tr">
        <f>IF('Rekapitulace stavby'!E11="","",'Rekapitulace stavby'!E11)</f>
        <v>Město N. Bor</v>
      </c>
      <c r="F15" s="38"/>
      <c r="G15" s="38"/>
      <c r="H15" s="38"/>
      <c r="I15" s="140" t="s">
        <v>27</v>
      </c>
      <c r="J15" s="143"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tr">
        <f>IF('Rekapitulace stavby'!E17="","",'Rekapitulace stavby'!E17)</f>
        <v>R. Voce</v>
      </c>
      <c r="F21" s="38"/>
      <c r="G21" s="38"/>
      <c r="H21" s="38"/>
      <c r="I21" s="140" t="s">
        <v>27</v>
      </c>
      <c r="J21" s="143"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tr">
        <f>IF('Rekapitulace stavby'!E20="","",'Rekapitulace stavby'!E20)</f>
        <v>J. Nešněra</v>
      </c>
      <c r="F24" s="38"/>
      <c r="G24" s="38"/>
      <c r="H24" s="38"/>
      <c r="I24" s="140" t="s">
        <v>27</v>
      </c>
      <c r="J24" s="143"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1552</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ROUND(J116,2)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ROUND((SUM(BE116:BE256)),2)</f>
        <v>0</v>
      </c>
      <c r="G33" s="38"/>
      <c r="H33" s="38"/>
      <c r="I33" s="155">
        <v>0.21</v>
      </c>
      <c r="J33" s="154">
        <f>ROUND(((SUM(BE116:BE256))*I33),2)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ROUND((SUM(BF116:BF256)),2)</f>
        <v>0</v>
      </c>
      <c r="G34" s="38"/>
      <c r="H34" s="38"/>
      <c r="I34" s="155">
        <v>0.15</v>
      </c>
      <c r="J34" s="154">
        <f>ROUND(((SUM(BF116:BF256))*I34),2)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ROUND((SUM(BG116:BG256)),2)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ROUND((SUM(BH116:BH256)),2)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ROUND((SUM(BI116:BI256)),2)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05 - Gastrozařízení</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J116</f>
        <v>0</v>
      </c>
      <c r="K96" s="40"/>
      <c r="L96" s="63"/>
      <c r="S96" s="38"/>
      <c r="T96" s="38"/>
      <c r="U96" s="38"/>
      <c r="V96" s="38"/>
      <c r="W96" s="38"/>
      <c r="X96" s="38"/>
      <c r="Y96" s="38"/>
      <c r="Z96" s="38"/>
      <c r="AA96" s="38"/>
      <c r="AB96" s="38"/>
      <c r="AC96" s="38"/>
      <c r="AD96" s="38"/>
      <c r="AE96" s="38"/>
      <c r="AU96" s="17" t="s">
        <v>115</v>
      </c>
    </row>
    <row r="97" spans="1:31" s="2" customFormat="1" ht="21.8"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6.95" customHeight="1">
      <c r="A98" s="38"/>
      <c r="B98" s="66"/>
      <c r="C98" s="67"/>
      <c r="D98" s="67"/>
      <c r="E98" s="67"/>
      <c r="F98" s="67"/>
      <c r="G98" s="67"/>
      <c r="H98" s="67"/>
      <c r="I98" s="67"/>
      <c r="J98" s="67"/>
      <c r="K98" s="67"/>
      <c r="L98" s="63"/>
      <c r="S98" s="38"/>
      <c r="T98" s="38"/>
      <c r="U98" s="38"/>
      <c r="V98" s="38"/>
      <c r="W98" s="38"/>
      <c r="X98" s="38"/>
      <c r="Y98" s="38"/>
      <c r="Z98" s="38"/>
      <c r="AA98" s="38"/>
      <c r="AB98" s="38"/>
      <c r="AC98" s="38"/>
      <c r="AD98" s="38"/>
      <c r="AE98" s="38"/>
    </row>
    <row r="102" spans="1:31" s="2" customFormat="1" ht="6.95" customHeight="1">
      <c r="A102" s="38"/>
      <c r="B102" s="68"/>
      <c r="C102" s="69"/>
      <c r="D102" s="69"/>
      <c r="E102" s="69"/>
      <c r="F102" s="69"/>
      <c r="G102" s="69"/>
      <c r="H102" s="69"/>
      <c r="I102" s="69"/>
      <c r="J102" s="69"/>
      <c r="K102" s="69"/>
      <c r="L102" s="63"/>
      <c r="S102" s="38"/>
      <c r="T102" s="38"/>
      <c r="U102" s="38"/>
      <c r="V102" s="38"/>
      <c r="W102" s="38"/>
      <c r="X102" s="38"/>
      <c r="Y102" s="38"/>
      <c r="Z102" s="38"/>
      <c r="AA102" s="38"/>
      <c r="AB102" s="38"/>
      <c r="AC102" s="38"/>
      <c r="AD102" s="38"/>
      <c r="AE102" s="38"/>
    </row>
    <row r="103" spans="1:31" s="2" customFormat="1" ht="24.95" customHeight="1">
      <c r="A103" s="38"/>
      <c r="B103" s="39"/>
      <c r="C103" s="23" t="s">
        <v>137</v>
      </c>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spans="1:31" s="2" customFormat="1" ht="6.95"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12" customHeight="1">
      <c r="A105" s="38"/>
      <c r="B105" s="39"/>
      <c r="C105" s="32" t="s">
        <v>16</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16.5" customHeight="1">
      <c r="A106" s="38"/>
      <c r="B106" s="39"/>
      <c r="C106" s="40"/>
      <c r="D106" s="40"/>
      <c r="E106" s="174" t="str">
        <f>E7</f>
        <v>Stavební úpravy MŠ Pohádka</v>
      </c>
      <c r="F106" s="32"/>
      <c r="G106" s="32"/>
      <c r="H106" s="32"/>
      <c r="I106" s="40"/>
      <c r="J106" s="40"/>
      <c r="K106" s="40"/>
      <c r="L106" s="63"/>
      <c r="S106" s="38"/>
      <c r="T106" s="38"/>
      <c r="U106" s="38"/>
      <c r="V106" s="38"/>
      <c r="W106" s="38"/>
      <c r="X106" s="38"/>
      <c r="Y106" s="38"/>
      <c r="Z106" s="38"/>
      <c r="AA106" s="38"/>
      <c r="AB106" s="38"/>
      <c r="AC106" s="38"/>
      <c r="AD106" s="38"/>
      <c r="AE106" s="38"/>
    </row>
    <row r="107" spans="1:31" s="2" customFormat="1" ht="12" customHeight="1">
      <c r="A107" s="38"/>
      <c r="B107" s="39"/>
      <c r="C107" s="32" t="s">
        <v>109</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6.5" customHeight="1">
      <c r="A108" s="38"/>
      <c r="B108" s="39"/>
      <c r="C108" s="40"/>
      <c r="D108" s="40"/>
      <c r="E108" s="76" t="str">
        <f>E9</f>
        <v>05 - Gastrozařízení</v>
      </c>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20</v>
      </c>
      <c r="D110" s="40"/>
      <c r="E110" s="40"/>
      <c r="F110" s="27" t="str">
        <f>F12</f>
        <v xml:space="preserve"> </v>
      </c>
      <c r="G110" s="40"/>
      <c r="H110" s="40"/>
      <c r="I110" s="32" t="s">
        <v>22</v>
      </c>
      <c r="J110" s="79" t="str">
        <f>IF(J12="","",J12)</f>
        <v>28. 4. 2022</v>
      </c>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5.15" customHeight="1">
      <c r="A112" s="38"/>
      <c r="B112" s="39"/>
      <c r="C112" s="32" t="s">
        <v>24</v>
      </c>
      <c r="D112" s="40"/>
      <c r="E112" s="40"/>
      <c r="F112" s="27" t="str">
        <f>E15</f>
        <v>Město N. Bor</v>
      </c>
      <c r="G112" s="40"/>
      <c r="H112" s="40"/>
      <c r="I112" s="32" t="s">
        <v>30</v>
      </c>
      <c r="J112" s="36" t="str">
        <f>E21</f>
        <v>R. Voce</v>
      </c>
      <c r="K112" s="40"/>
      <c r="L112" s="63"/>
      <c r="S112" s="38"/>
      <c r="T112" s="38"/>
      <c r="U112" s="38"/>
      <c r="V112" s="38"/>
      <c r="W112" s="38"/>
      <c r="X112" s="38"/>
      <c r="Y112" s="38"/>
      <c r="Z112" s="38"/>
      <c r="AA112" s="38"/>
      <c r="AB112" s="38"/>
      <c r="AC112" s="38"/>
      <c r="AD112" s="38"/>
      <c r="AE112" s="38"/>
    </row>
    <row r="113" spans="1:31" s="2" customFormat="1" ht="15.15" customHeight="1">
      <c r="A113" s="38"/>
      <c r="B113" s="39"/>
      <c r="C113" s="32" t="s">
        <v>28</v>
      </c>
      <c r="D113" s="40"/>
      <c r="E113" s="40"/>
      <c r="F113" s="27" t="str">
        <f>IF(E18="","",E18)</f>
        <v>Vyplň údaj</v>
      </c>
      <c r="G113" s="40"/>
      <c r="H113" s="40"/>
      <c r="I113" s="32" t="s">
        <v>33</v>
      </c>
      <c r="J113" s="36" t="str">
        <f>E24</f>
        <v>J. Nešněra</v>
      </c>
      <c r="K113" s="40"/>
      <c r="L113" s="63"/>
      <c r="S113" s="38"/>
      <c r="T113" s="38"/>
      <c r="U113" s="38"/>
      <c r="V113" s="38"/>
      <c r="W113" s="38"/>
      <c r="X113" s="38"/>
      <c r="Y113" s="38"/>
      <c r="Z113" s="38"/>
      <c r="AA113" s="38"/>
      <c r="AB113" s="38"/>
      <c r="AC113" s="38"/>
      <c r="AD113" s="38"/>
      <c r="AE113" s="38"/>
    </row>
    <row r="114" spans="1:31" s="2" customFormat="1" ht="10.3"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11" customFormat="1" ht="29.25" customHeight="1">
      <c r="A115" s="191"/>
      <c r="B115" s="192"/>
      <c r="C115" s="193" t="s">
        <v>138</v>
      </c>
      <c r="D115" s="194" t="s">
        <v>61</v>
      </c>
      <c r="E115" s="194" t="s">
        <v>57</v>
      </c>
      <c r="F115" s="194" t="s">
        <v>58</v>
      </c>
      <c r="G115" s="194" t="s">
        <v>139</v>
      </c>
      <c r="H115" s="194" t="s">
        <v>140</v>
      </c>
      <c r="I115" s="194" t="s">
        <v>141</v>
      </c>
      <c r="J115" s="194" t="s">
        <v>113</v>
      </c>
      <c r="K115" s="195" t="s">
        <v>142</v>
      </c>
      <c r="L115" s="196"/>
      <c r="M115" s="100" t="s">
        <v>1</v>
      </c>
      <c r="N115" s="101" t="s">
        <v>40</v>
      </c>
      <c r="O115" s="101" t="s">
        <v>143</v>
      </c>
      <c r="P115" s="101" t="s">
        <v>144</v>
      </c>
      <c r="Q115" s="101" t="s">
        <v>145</v>
      </c>
      <c r="R115" s="101" t="s">
        <v>146</v>
      </c>
      <c r="S115" s="101" t="s">
        <v>147</v>
      </c>
      <c r="T115" s="102" t="s">
        <v>148</v>
      </c>
      <c r="U115" s="191"/>
      <c r="V115" s="191"/>
      <c r="W115" s="191"/>
      <c r="X115" s="191"/>
      <c r="Y115" s="191"/>
      <c r="Z115" s="191"/>
      <c r="AA115" s="191"/>
      <c r="AB115" s="191"/>
      <c r="AC115" s="191"/>
      <c r="AD115" s="191"/>
      <c r="AE115" s="191"/>
    </row>
    <row r="116" spans="1:63" s="2" customFormat="1" ht="22.8" customHeight="1">
      <c r="A116" s="38"/>
      <c r="B116" s="39"/>
      <c r="C116" s="107" t="s">
        <v>149</v>
      </c>
      <c r="D116" s="40"/>
      <c r="E116" s="40"/>
      <c r="F116" s="40"/>
      <c r="G116" s="40"/>
      <c r="H116" s="40"/>
      <c r="I116" s="40"/>
      <c r="J116" s="197">
        <f>BK116</f>
        <v>0</v>
      </c>
      <c r="K116" s="40"/>
      <c r="L116" s="44"/>
      <c r="M116" s="103"/>
      <c r="N116" s="198"/>
      <c r="O116" s="104"/>
      <c r="P116" s="199">
        <f>SUM(P117:P256)</f>
        <v>0</v>
      </c>
      <c r="Q116" s="104"/>
      <c r="R116" s="199">
        <f>SUM(R117:R256)</f>
        <v>0</v>
      </c>
      <c r="S116" s="104"/>
      <c r="T116" s="200">
        <f>SUM(T117:T256)</f>
        <v>0</v>
      </c>
      <c r="U116" s="38"/>
      <c r="V116" s="38"/>
      <c r="W116" s="38"/>
      <c r="X116" s="38"/>
      <c r="Y116" s="38"/>
      <c r="Z116" s="38"/>
      <c r="AA116" s="38"/>
      <c r="AB116" s="38"/>
      <c r="AC116" s="38"/>
      <c r="AD116" s="38"/>
      <c r="AE116" s="38"/>
      <c r="AT116" s="17" t="s">
        <v>75</v>
      </c>
      <c r="AU116" s="17" t="s">
        <v>115</v>
      </c>
      <c r="BK116" s="201">
        <f>SUM(BK117:BK256)</f>
        <v>0</v>
      </c>
    </row>
    <row r="117" spans="1:65" s="2" customFormat="1" ht="16.5" customHeight="1">
      <c r="A117" s="38"/>
      <c r="B117" s="39"/>
      <c r="C117" s="218" t="s">
        <v>76</v>
      </c>
      <c r="D117" s="218" t="s">
        <v>154</v>
      </c>
      <c r="E117" s="219" t="s">
        <v>1553</v>
      </c>
      <c r="F117" s="220" t="s">
        <v>1554</v>
      </c>
      <c r="G117" s="221" t="s">
        <v>1</v>
      </c>
      <c r="H117" s="222">
        <v>1</v>
      </c>
      <c r="I117" s="223"/>
      <c r="J117" s="224">
        <f>ROUND(I117*H117,2)</f>
        <v>0</v>
      </c>
      <c r="K117" s="220" t="s">
        <v>1</v>
      </c>
      <c r="L117" s="44"/>
      <c r="M117" s="225" t="s">
        <v>1</v>
      </c>
      <c r="N117" s="226" t="s">
        <v>41</v>
      </c>
      <c r="O117" s="91"/>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159</v>
      </c>
      <c r="AT117" s="229" t="s">
        <v>154</v>
      </c>
      <c r="AU117" s="229" t="s">
        <v>76</v>
      </c>
      <c r="AY117" s="17" t="s">
        <v>152</v>
      </c>
      <c r="BE117" s="230">
        <f>IF(N117="základní",J117,0)</f>
        <v>0</v>
      </c>
      <c r="BF117" s="230">
        <f>IF(N117="snížená",J117,0)</f>
        <v>0</v>
      </c>
      <c r="BG117" s="230">
        <f>IF(N117="zákl. přenesená",J117,0)</f>
        <v>0</v>
      </c>
      <c r="BH117" s="230">
        <f>IF(N117="sníž. přenesená",J117,0)</f>
        <v>0</v>
      </c>
      <c r="BI117" s="230">
        <f>IF(N117="nulová",J117,0)</f>
        <v>0</v>
      </c>
      <c r="BJ117" s="17" t="s">
        <v>84</v>
      </c>
      <c r="BK117" s="230">
        <f>ROUND(I117*H117,2)</f>
        <v>0</v>
      </c>
      <c r="BL117" s="17" t="s">
        <v>159</v>
      </c>
      <c r="BM117" s="229" t="s">
        <v>86</v>
      </c>
    </row>
    <row r="118" spans="1:47" s="2" customFormat="1" ht="12">
      <c r="A118" s="38"/>
      <c r="B118" s="39"/>
      <c r="C118" s="40"/>
      <c r="D118" s="231" t="s">
        <v>161</v>
      </c>
      <c r="E118" s="40"/>
      <c r="F118" s="232" t="s">
        <v>1554</v>
      </c>
      <c r="G118" s="40"/>
      <c r="H118" s="40"/>
      <c r="I118" s="233"/>
      <c r="J118" s="40"/>
      <c r="K118" s="40"/>
      <c r="L118" s="44"/>
      <c r="M118" s="234"/>
      <c r="N118" s="235"/>
      <c r="O118" s="91"/>
      <c r="P118" s="91"/>
      <c r="Q118" s="91"/>
      <c r="R118" s="91"/>
      <c r="S118" s="91"/>
      <c r="T118" s="92"/>
      <c r="U118" s="38"/>
      <c r="V118" s="38"/>
      <c r="W118" s="38"/>
      <c r="X118" s="38"/>
      <c r="Y118" s="38"/>
      <c r="Z118" s="38"/>
      <c r="AA118" s="38"/>
      <c r="AB118" s="38"/>
      <c r="AC118" s="38"/>
      <c r="AD118" s="38"/>
      <c r="AE118" s="38"/>
      <c r="AT118" s="17" t="s">
        <v>161</v>
      </c>
      <c r="AU118" s="17" t="s">
        <v>76</v>
      </c>
    </row>
    <row r="119" spans="1:47" s="2" customFormat="1" ht="12">
      <c r="A119" s="38"/>
      <c r="B119" s="39"/>
      <c r="C119" s="40"/>
      <c r="D119" s="231" t="s">
        <v>248</v>
      </c>
      <c r="E119" s="40"/>
      <c r="F119" s="258" t="s">
        <v>1555</v>
      </c>
      <c r="G119" s="40"/>
      <c r="H119" s="40"/>
      <c r="I119" s="233"/>
      <c r="J119" s="40"/>
      <c r="K119" s="40"/>
      <c r="L119" s="44"/>
      <c r="M119" s="234"/>
      <c r="N119" s="235"/>
      <c r="O119" s="91"/>
      <c r="P119" s="91"/>
      <c r="Q119" s="91"/>
      <c r="R119" s="91"/>
      <c r="S119" s="91"/>
      <c r="T119" s="92"/>
      <c r="U119" s="38"/>
      <c r="V119" s="38"/>
      <c r="W119" s="38"/>
      <c r="X119" s="38"/>
      <c r="Y119" s="38"/>
      <c r="Z119" s="38"/>
      <c r="AA119" s="38"/>
      <c r="AB119" s="38"/>
      <c r="AC119" s="38"/>
      <c r="AD119" s="38"/>
      <c r="AE119" s="38"/>
      <c r="AT119" s="17" t="s">
        <v>248</v>
      </c>
      <c r="AU119" s="17" t="s">
        <v>76</v>
      </c>
    </row>
    <row r="120" spans="1:65" s="2" customFormat="1" ht="16.5" customHeight="1">
      <c r="A120" s="38"/>
      <c r="B120" s="39"/>
      <c r="C120" s="218" t="s">
        <v>76</v>
      </c>
      <c r="D120" s="218" t="s">
        <v>154</v>
      </c>
      <c r="E120" s="219" t="s">
        <v>1556</v>
      </c>
      <c r="F120" s="220" t="s">
        <v>1557</v>
      </c>
      <c r="G120" s="221" t="s">
        <v>1</v>
      </c>
      <c r="H120" s="222">
        <v>1</v>
      </c>
      <c r="I120" s="223"/>
      <c r="J120" s="224">
        <f>ROUND(I120*H120,2)</f>
        <v>0</v>
      </c>
      <c r="K120" s="220" t="s">
        <v>1</v>
      </c>
      <c r="L120" s="44"/>
      <c r="M120" s="225" t="s">
        <v>1</v>
      </c>
      <c r="N120" s="226" t="s">
        <v>41</v>
      </c>
      <c r="O120" s="91"/>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159</v>
      </c>
      <c r="AT120" s="229" t="s">
        <v>154</v>
      </c>
      <c r="AU120" s="229" t="s">
        <v>76</v>
      </c>
      <c r="AY120" s="17" t="s">
        <v>152</v>
      </c>
      <c r="BE120" s="230">
        <f>IF(N120="základní",J120,0)</f>
        <v>0</v>
      </c>
      <c r="BF120" s="230">
        <f>IF(N120="snížená",J120,0)</f>
        <v>0</v>
      </c>
      <c r="BG120" s="230">
        <f>IF(N120="zákl. přenesená",J120,0)</f>
        <v>0</v>
      </c>
      <c r="BH120" s="230">
        <f>IF(N120="sníž. přenesená",J120,0)</f>
        <v>0</v>
      </c>
      <c r="BI120" s="230">
        <f>IF(N120="nulová",J120,0)</f>
        <v>0</v>
      </c>
      <c r="BJ120" s="17" t="s">
        <v>84</v>
      </c>
      <c r="BK120" s="230">
        <f>ROUND(I120*H120,2)</f>
        <v>0</v>
      </c>
      <c r="BL120" s="17" t="s">
        <v>159</v>
      </c>
      <c r="BM120" s="229" t="s">
        <v>159</v>
      </c>
    </row>
    <row r="121" spans="1:47" s="2" customFormat="1" ht="12">
      <c r="A121" s="38"/>
      <c r="B121" s="39"/>
      <c r="C121" s="40"/>
      <c r="D121" s="231" t="s">
        <v>161</v>
      </c>
      <c r="E121" s="40"/>
      <c r="F121" s="232" t="s">
        <v>1557</v>
      </c>
      <c r="G121" s="40"/>
      <c r="H121" s="40"/>
      <c r="I121" s="233"/>
      <c r="J121" s="40"/>
      <c r="K121" s="40"/>
      <c r="L121" s="44"/>
      <c r="M121" s="234"/>
      <c r="N121" s="235"/>
      <c r="O121" s="91"/>
      <c r="P121" s="91"/>
      <c r="Q121" s="91"/>
      <c r="R121" s="91"/>
      <c r="S121" s="91"/>
      <c r="T121" s="92"/>
      <c r="U121" s="38"/>
      <c r="V121" s="38"/>
      <c r="W121" s="38"/>
      <c r="X121" s="38"/>
      <c r="Y121" s="38"/>
      <c r="Z121" s="38"/>
      <c r="AA121" s="38"/>
      <c r="AB121" s="38"/>
      <c r="AC121" s="38"/>
      <c r="AD121" s="38"/>
      <c r="AE121" s="38"/>
      <c r="AT121" s="17" t="s">
        <v>161</v>
      </c>
      <c r="AU121" s="17" t="s">
        <v>76</v>
      </c>
    </row>
    <row r="122" spans="1:47" s="2" customFormat="1" ht="12">
      <c r="A122" s="38"/>
      <c r="B122" s="39"/>
      <c r="C122" s="40"/>
      <c r="D122" s="231" t="s">
        <v>248</v>
      </c>
      <c r="E122" s="40"/>
      <c r="F122" s="258" t="s">
        <v>1555</v>
      </c>
      <c r="G122" s="40"/>
      <c r="H122" s="40"/>
      <c r="I122" s="233"/>
      <c r="J122" s="40"/>
      <c r="K122" s="40"/>
      <c r="L122" s="44"/>
      <c r="M122" s="234"/>
      <c r="N122" s="235"/>
      <c r="O122" s="91"/>
      <c r="P122" s="91"/>
      <c r="Q122" s="91"/>
      <c r="R122" s="91"/>
      <c r="S122" s="91"/>
      <c r="T122" s="92"/>
      <c r="U122" s="38"/>
      <c r="V122" s="38"/>
      <c r="W122" s="38"/>
      <c r="X122" s="38"/>
      <c r="Y122" s="38"/>
      <c r="Z122" s="38"/>
      <c r="AA122" s="38"/>
      <c r="AB122" s="38"/>
      <c r="AC122" s="38"/>
      <c r="AD122" s="38"/>
      <c r="AE122" s="38"/>
      <c r="AT122" s="17" t="s">
        <v>248</v>
      </c>
      <c r="AU122" s="17" t="s">
        <v>76</v>
      </c>
    </row>
    <row r="123" spans="1:65" s="2" customFormat="1" ht="16.5" customHeight="1">
      <c r="A123" s="38"/>
      <c r="B123" s="39"/>
      <c r="C123" s="218" t="s">
        <v>76</v>
      </c>
      <c r="D123" s="218" t="s">
        <v>154</v>
      </c>
      <c r="E123" s="219" t="s">
        <v>1558</v>
      </c>
      <c r="F123" s="220" t="s">
        <v>1559</v>
      </c>
      <c r="G123" s="221" t="s">
        <v>1</v>
      </c>
      <c r="H123" s="222">
        <v>2</v>
      </c>
      <c r="I123" s="223"/>
      <c r="J123" s="224">
        <f>ROUND(I123*H123,2)</f>
        <v>0</v>
      </c>
      <c r="K123" s="220" t="s">
        <v>1</v>
      </c>
      <c r="L123" s="44"/>
      <c r="M123" s="225" t="s">
        <v>1</v>
      </c>
      <c r="N123" s="226" t="s">
        <v>41</v>
      </c>
      <c r="O123" s="91"/>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159</v>
      </c>
      <c r="AT123" s="229" t="s">
        <v>154</v>
      </c>
      <c r="AU123" s="229" t="s">
        <v>76</v>
      </c>
      <c r="AY123" s="17" t="s">
        <v>152</v>
      </c>
      <c r="BE123" s="230">
        <f>IF(N123="základní",J123,0)</f>
        <v>0</v>
      </c>
      <c r="BF123" s="230">
        <f>IF(N123="snížená",J123,0)</f>
        <v>0</v>
      </c>
      <c r="BG123" s="230">
        <f>IF(N123="zákl. přenesená",J123,0)</f>
        <v>0</v>
      </c>
      <c r="BH123" s="230">
        <f>IF(N123="sníž. přenesená",J123,0)</f>
        <v>0</v>
      </c>
      <c r="BI123" s="230">
        <f>IF(N123="nulová",J123,0)</f>
        <v>0</v>
      </c>
      <c r="BJ123" s="17" t="s">
        <v>84</v>
      </c>
      <c r="BK123" s="230">
        <f>ROUND(I123*H123,2)</f>
        <v>0</v>
      </c>
      <c r="BL123" s="17" t="s">
        <v>159</v>
      </c>
      <c r="BM123" s="229" t="s">
        <v>189</v>
      </c>
    </row>
    <row r="124" spans="1:47" s="2" customFormat="1" ht="12">
      <c r="A124" s="38"/>
      <c r="B124" s="39"/>
      <c r="C124" s="40"/>
      <c r="D124" s="231" t="s">
        <v>161</v>
      </c>
      <c r="E124" s="40"/>
      <c r="F124" s="232" t="s">
        <v>1559</v>
      </c>
      <c r="G124" s="40"/>
      <c r="H124" s="40"/>
      <c r="I124" s="233"/>
      <c r="J124" s="40"/>
      <c r="K124" s="40"/>
      <c r="L124" s="44"/>
      <c r="M124" s="234"/>
      <c r="N124" s="235"/>
      <c r="O124" s="91"/>
      <c r="P124" s="91"/>
      <c r="Q124" s="91"/>
      <c r="R124" s="91"/>
      <c r="S124" s="91"/>
      <c r="T124" s="92"/>
      <c r="U124" s="38"/>
      <c r="V124" s="38"/>
      <c r="W124" s="38"/>
      <c r="X124" s="38"/>
      <c r="Y124" s="38"/>
      <c r="Z124" s="38"/>
      <c r="AA124" s="38"/>
      <c r="AB124" s="38"/>
      <c r="AC124" s="38"/>
      <c r="AD124" s="38"/>
      <c r="AE124" s="38"/>
      <c r="AT124" s="17" t="s">
        <v>161</v>
      </c>
      <c r="AU124" s="17" t="s">
        <v>76</v>
      </c>
    </row>
    <row r="125" spans="1:47" s="2" customFormat="1" ht="12">
      <c r="A125" s="38"/>
      <c r="B125" s="39"/>
      <c r="C125" s="40"/>
      <c r="D125" s="231" t="s">
        <v>248</v>
      </c>
      <c r="E125" s="40"/>
      <c r="F125" s="258" t="s">
        <v>1560</v>
      </c>
      <c r="G125" s="40"/>
      <c r="H125" s="40"/>
      <c r="I125" s="233"/>
      <c r="J125" s="40"/>
      <c r="K125" s="40"/>
      <c r="L125" s="44"/>
      <c r="M125" s="234"/>
      <c r="N125" s="235"/>
      <c r="O125" s="91"/>
      <c r="P125" s="91"/>
      <c r="Q125" s="91"/>
      <c r="R125" s="91"/>
      <c r="S125" s="91"/>
      <c r="T125" s="92"/>
      <c r="U125" s="38"/>
      <c r="V125" s="38"/>
      <c r="W125" s="38"/>
      <c r="X125" s="38"/>
      <c r="Y125" s="38"/>
      <c r="Z125" s="38"/>
      <c r="AA125" s="38"/>
      <c r="AB125" s="38"/>
      <c r="AC125" s="38"/>
      <c r="AD125" s="38"/>
      <c r="AE125" s="38"/>
      <c r="AT125" s="17" t="s">
        <v>248</v>
      </c>
      <c r="AU125" s="17" t="s">
        <v>76</v>
      </c>
    </row>
    <row r="126" spans="1:65" s="2" customFormat="1" ht="21.75" customHeight="1">
      <c r="A126" s="38"/>
      <c r="B126" s="39"/>
      <c r="C126" s="218" t="s">
        <v>76</v>
      </c>
      <c r="D126" s="218" t="s">
        <v>154</v>
      </c>
      <c r="E126" s="219" t="s">
        <v>1561</v>
      </c>
      <c r="F126" s="220" t="s">
        <v>1562</v>
      </c>
      <c r="G126" s="221" t="s">
        <v>1</v>
      </c>
      <c r="H126" s="222">
        <v>1</v>
      </c>
      <c r="I126" s="223"/>
      <c r="J126" s="224">
        <f>ROUND(I126*H126,2)</f>
        <v>0</v>
      </c>
      <c r="K126" s="220" t="s">
        <v>1</v>
      </c>
      <c r="L126" s="44"/>
      <c r="M126" s="225" t="s">
        <v>1</v>
      </c>
      <c r="N126" s="226" t="s">
        <v>41</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159</v>
      </c>
      <c r="AT126" s="229" t="s">
        <v>154</v>
      </c>
      <c r="AU126" s="229" t="s">
        <v>76</v>
      </c>
      <c r="AY126" s="17" t="s">
        <v>152</v>
      </c>
      <c r="BE126" s="230">
        <f>IF(N126="základní",J126,0)</f>
        <v>0</v>
      </c>
      <c r="BF126" s="230">
        <f>IF(N126="snížená",J126,0)</f>
        <v>0</v>
      </c>
      <c r="BG126" s="230">
        <f>IF(N126="zákl. přenesená",J126,0)</f>
        <v>0</v>
      </c>
      <c r="BH126" s="230">
        <f>IF(N126="sníž. přenesená",J126,0)</f>
        <v>0</v>
      </c>
      <c r="BI126" s="230">
        <f>IF(N126="nulová",J126,0)</f>
        <v>0</v>
      </c>
      <c r="BJ126" s="17" t="s">
        <v>84</v>
      </c>
      <c r="BK126" s="230">
        <f>ROUND(I126*H126,2)</f>
        <v>0</v>
      </c>
      <c r="BL126" s="17" t="s">
        <v>159</v>
      </c>
      <c r="BM126" s="229" t="s">
        <v>205</v>
      </c>
    </row>
    <row r="127" spans="1:47" s="2" customFormat="1" ht="12">
      <c r="A127" s="38"/>
      <c r="B127" s="39"/>
      <c r="C127" s="40"/>
      <c r="D127" s="231" t="s">
        <v>161</v>
      </c>
      <c r="E127" s="40"/>
      <c r="F127" s="232" t="s">
        <v>1562</v>
      </c>
      <c r="G127" s="40"/>
      <c r="H127" s="40"/>
      <c r="I127" s="233"/>
      <c r="J127" s="40"/>
      <c r="K127" s="40"/>
      <c r="L127" s="44"/>
      <c r="M127" s="234"/>
      <c r="N127" s="235"/>
      <c r="O127" s="91"/>
      <c r="P127" s="91"/>
      <c r="Q127" s="91"/>
      <c r="R127" s="91"/>
      <c r="S127" s="91"/>
      <c r="T127" s="92"/>
      <c r="U127" s="38"/>
      <c r="V127" s="38"/>
      <c r="W127" s="38"/>
      <c r="X127" s="38"/>
      <c r="Y127" s="38"/>
      <c r="Z127" s="38"/>
      <c r="AA127" s="38"/>
      <c r="AB127" s="38"/>
      <c r="AC127" s="38"/>
      <c r="AD127" s="38"/>
      <c r="AE127" s="38"/>
      <c r="AT127" s="17" t="s">
        <v>161</v>
      </c>
      <c r="AU127" s="17" t="s">
        <v>76</v>
      </c>
    </row>
    <row r="128" spans="1:47" s="2" customFormat="1" ht="12">
      <c r="A128" s="38"/>
      <c r="B128" s="39"/>
      <c r="C128" s="40"/>
      <c r="D128" s="231" t="s">
        <v>248</v>
      </c>
      <c r="E128" s="40"/>
      <c r="F128" s="258" t="s">
        <v>1563</v>
      </c>
      <c r="G128" s="40"/>
      <c r="H128" s="40"/>
      <c r="I128" s="233"/>
      <c r="J128" s="40"/>
      <c r="K128" s="40"/>
      <c r="L128" s="44"/>
      <c r="M128" s="234"/>
      <c r="N128" s="235"/>
      <c r="O128" s="91"/>
      <c r="P128" s="91"/>
      <c r="Q128" s="91"/>
      <c r="R128" s="91"/>
      <c r="S128" s="91"/>
      <c r="T128" s="92"/>
      <c r="U128" s="38"/>
      <c r="V128" s="38"/>
      <c r="W128" s="38"/>
      <c r="X128" s="38"/>
      <c r="Y128" s="38"/>
      <c r="Z128" s="38"/>
      <c r="AA128" s="38"/>
      <c r="AB128" s="38"/>
      <c r="AC128" s="38"/>
      <c r="AD128" s="38"/>
      <c r="AE128" s="38"/>
      <c r="AT128" s="17" t="s">
        <v>248</v>
      </c>
      <c r="AU128" s="17" t="s">
        <v>76</v>
      </c>
    </row>
    <row r="129" spans="1:65" s="2" customFormat="1" ht="16.5" customHeight="1">
      <c r="A129" s="38"/>
      <c r="B129" s="39"/>
      <c r="C129" s="218" t="s">
        <v>76</v>
      </c>
      <c r="D129" s="218" t="s">
        <v>154</v>
      </c>
      <c r="E129" s="219" t="s">
        <v>1564</v>
      </c>
      <c r="F129" s="220" t="s">
        <v>1565</v>
      </c>
      <c r="G129" s="221" t="s">
        <v>1</v>
      </c>
      <c r="H129" s="222">
        <v>1</v>
      </c>
      <c r="I129" s="223"/>
      <c r="J129" s="224">
        <f>ROUND(I129*H129,2)</f>
        <v>0</v>
      </c>
      <c r="K129" s="220" t="s">
        <v>1</v>
      </c>
      <c r="L129" s="44"/>
      <c r="M129" s="225" t="s">
        <v>1</v>
      </c>
      <c r="N129" s="226" t="s">
        <v>41</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159</v>
      </c>
      <c r="AT129" s="229" t="s">
        <v>154</v>
      </c>
      <c r="AU129" s="229" t="s">
        <v>76</v>
      </c>
      <c r="AY129" s="17" t="s">
        <v>152</v>
      </c>
      <c r="BE129" s="230">
        <f>IF(N129="základní",J129,0)</f>
        <v>0</v>
      </c>
      <c r="BF129" s="230">
        <f>IF(N129="snížená",J129,0)</f>
        <v>0</v>
      </c>
      <c r="BG129" s="230">
        <f>IF(N129="zákl. přenesená",J129,0)</f>
        <v>0</v>
      </c>
      <c r="BH129" s="230">
        <f>IF(N129="sníž. přenesená",J129,0)</f>
        <v>0</v>
      </c>
      <c r="BI129" s="230">
        <f>IF(N129="nulová",J129,0)</f>
        <v>0</v>
      </c>
      <c r="BJ129" s="17" t="s">
        <v>84</v>
      </c>
      <c r="BK129" s="230">
        <f>ROUND(I129*H129,2)</f>
        <v>0</v>
      </c>
      <c r="BL129" s="17" t="s">
        <v>159</v>
      </c>
      <c r="BM129" s="229" t="s">
        <v>220</v>
      </c>
    </row>
    <row r="130" spans="1:47" s="2" customFormat="1" ht="12">
      <c r="A130" s="38"/>
      <c r="B130" s="39"/>
      <c r="C130" s="40"/>
      <c r="D130" s="231" t="s">
        <v>161</v>
      </c>
      <c r="E130" s="40"/>
      <c r="F130" s="232" t="s">
        <v>1565</v>
      </c>
      <c r="G130" s="40"/>
      <c r="H130" s="40"/>
      <c r="I130" s="233"/>
      <c r="J130" s="40"/>
      <c r="K130" s="40"/>
      <c r="L130" s="44"/>
      <c r="M130" s="234"/>
      <c r="N130" s="235"/>
      <c r="O130" s="91"/>
      <c r="P130" s="91"/>
      <c r="Q130" s="91"/>
      <c r="R130" s="91"/>
      <c r="S130" s="91"/>
      <c r="T130" s="92"/>
      <c r="U130" s="38"/>
      <c r="V130" s="38"/>
      <c r="W130" s="38"/>
      <c r="X130" s="38"/>
      <c r="Y130" s="38"/>
      <c r="Z130" s="38"/>
      <c r="AA130" s="38"/>
      <c r="AB130" s="38"/>
      <c r="AC130" s="38"/>
      <c r="AD130" s="38"/>
      <c r="AE130" s="38"/>
      <c r="AT130" s="17" t="s">
        <v>161</v>
      </c>
      <c r="AU130" s="17" t="s">
        <v>76</v>
      </c>
    </row>
    <row r="131" spans="1:47" s="2" customFormat="1" ht="12">
      <c r="A131" s="38"/>
      <c r="B131" s="39"/>
      <c r="C131" s="40"/>
      <c r="D131" s="231" t="s">
        <v>248</v>
      </c>
      <c r="E131" s="40"/>
      <c r="F131" s="258" t="s">
        <v>1555</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248</v>
      </c>
      <c r="AU131" s="17" t="s">
        <v>76</v>
      </c>
    </row>
    <row r="132" spans="1:65" s="2" customFormat="1" ht="16.5" customHeight="1">
      <c r="A132" s="38"/>
      <c r="B132" s="39"/>
      <c r="C132" s="218" t="s">
        <v>76</v>
      </c>
      <c r="D132" s="218" t="s">
        <v>154</v>
      </c>
      <c r="E132" s="219" t="s">
        <v>1566</v>
      </c>
      <c r="F132" s="220" t="s">
        <v>1567</v>
      </c>
      <c r="G132" s="221" t="s">
        <v>1</v>
      </c>
      <c r="H132" s="222">
        <v>1</v>
      </c>
      <c r="I132" s="223"/>
      <c r="J132" s="224">
        <f>ROUND(I132*H132,2)</f>
        <v>0</v>
      </c>
      <c r="K132" s="220" t="s">
        <v>1</v>
      </c>
      <c r="L132" s="44"/>
      <c r="M132" s="225" t="s">
        <v>1</v>
      </c>
      <c r="N132" s="226" t="s">
        <v>41</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159</v>
      </c>
      <c r="AT132" s="229" t="s">
        <v>154</v>
      </c>
      <c r="AU132" s="229" t="s">
        <v>76</v>
      </c>
      <c r="AY132" s="17" t="s">
        <v>152</v>
      </c>
      <c r="BE132" s="230">
        <f>IF(N132="základní",J132,0)</f>
        <v>0</v>
      </c>
      <c r="BF132" s="230">
        <f>IF(N132="snížená",J132,0)</f>
        <v>0</v>
      </c>
      <c r="BG132" s="230">
        <f>IF(N132="zákl. přenesená",J132,0)</f>
        <v>0</v>
      </c>
      <c r="BH132" s="230">
        <f>IF(N132="sníž. přenesená",J132,0)</f>
        <v>0</v>
      </c>
      <c r="BI132" s="230">
        <f>IF(N132="nulová",J132,0)</f>
        <v>0</v>
      </c>
      <c r="BJ132" s="17" t="s">
        <v>84</v>
      </c>
      <c r="BK132" s="230">
        <f>ROUND(I132*H132,2)</f>
        <v>0</v>
      </c>
      <c r="BL132" s="17" t="s">
        <v>159</v>
      </c>
      <c r="BM132" s="229" t="s">
        <v>237</v>
      </c>
    </row>
    <row r="133" spans="1:47" s="2" customFormat="1" ht="12">
      <c r="A133" s="38"/>
      <c r="B133" s="39"/>
      <c r="C133" s="40"/>
      <c r="D133" s="231" t="s">
        <v>161</v>
      </c>
      <c r="E133" s="40"/>
      <c r="F133" s="232" t="s">
        <v>1567</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161</v>
      </c>
      <c r="AU133" s="17" t="s">
        <v>76</v>
      </c>
    </row>
    <row r="134" spans="1:47" s="2" customFormat="1" ht="12">
      <c r="A134" s="38"/>
      <c r="B134" s="39"/>
      <c r="C134" s="40"/>
      <c r="D134" s="231" t="s">
        <v>248</v>
      </c>
      <c r="E134" s="40"/>
      <c r="F134" s="258" t="s">
        <v>1568</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248</v>
      </c>
      <c r="AU134" s="17" t="s">
        <v>76</v>
      </c>
    </row>
    <row r="135" spans="1:65" s="2" customFormat="1" ht="16.5" customHeight="1">
      <c r="A135" s="38"/>
      <c r="B135" s="39"/>
      <c r="C135" s="218" t="s">
        <v>76</v>
      </c>
      <c r="D135" s="218" t="s">
        <v>154</v>
      </c>
      <c r="E135" s="219" t="s">
        <v>1569</v>
      </c>
      <c r="F135" s="220" t="s">
        <v>1570</v>
      </c>
      <c r="G135" s="221" t="s">
        <v>1</v>
      </c>
      <c r="H135" s="222">
        <v>1</v>
      </c>
      <c r="I135" s="223"/>
      <c r="J135" s="224">
        <f>ROUND(I135*H135,2)</f>
        <v>0</v>
      </c>
      <c r="K135" s="220" t="s">
        <v>1</v>
      </c>
      <c r="L135" s="44"/>
      <c r="M135" s="225" t="s">
        <v>1</v>
      </c>
      <c r="N135" s="226" t="s">
        <v>41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159</v>
      </c>
      <c r="AT135" s="229" t="s">
        <v>154</v>
      </c>
      <c r="AU135" s="229" t="s">
        <v>76</v>
      </c>
      <c r="AY135" s="17" t="s">
        <v>152</v>
      </c>
      <c r="BE135" s="230">
        <f>IF(N135="základní",J135,0)</f>
        <v>0</v>
      </c>
      <c r="BF135" s="230">
        <f>IF(N135="snížená",J135,0)</f>
        <v>0</v>
      </c>
      <c r="BG135" s="230">
        <f>IF(N135="zákl. přenesená",J135,0)</f>
        <v>0</v>
      </c>
      <c r="BH135" s="230">
        <f>IF(N135="sníž. přenesená",J135,0)</f>
        <v>0</v>
      </c>
      <c r="BI135" s="230">
        <f>IF(N135="nulová",J135,0)</f>
        <v>0</v>
      </c>
      <c r="BJ135" s="17" t="s">
        <v>84</v>
      </c>
      <c r="BK135" s="230">
        <f>ROUND(I135*H135,2)</f>
        <v>0</v>
      </c>
      <c r="BL135" s="17" t="s">
        <v>159</v>
      </c>
      <c r="BM135" s="229" t="s">
        <v>250</v>
      </c>
    </row>
    <row r="136" spans="1:47" s="2" customFormat="1" ht="12">
      <c r="A136" s="38"/>
      <c r="B136" s="39"/>
      <c r="C136" s="40"/>
      <c r="D136" s="231" t="s">
        <v>161</v>
      </c>
      <c r="E136" s="40"/>
      <c r="F136" s="232" t="s">
        <v>1570</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161</v>
      </c>
      <c r="AU136" s="17" t="s">
        <v>76</v>
      </c>
    </row>
    <row r="137" spans="1:47" s="2" customFormat="1" ht="12">
      <c r="A137" s="38"/>
      <c r="B137" s="39"/>
      <c r="C137" s="40"/>
      <c r="D137" s="231" t="s">
        <v>248</v>
      </c>
      <c r="E137" s="40"/>
      <c r="F137" s="258" t="s">
        <v>1571</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248</v>
      </c>
      <c r="AU137" s="17" t="s">
        <v>76</v>
      </c>
    </row>
    <row r="138" spans="1:65" s="2" customFormat="1" ht="16.5" customHeight="1">
      <c r="A138" s="38"/>
      <c r="B138" s="39"/>
      <c r="C138" s="218" t="s">
        <v>76</v>
      </c>
      <c r="D138" s="218" t="s">
        <v>154</v>
      </c>
      <c r="E138" s="219" t="s">
        <v>1572</v>
      </c>
      <c r="F138" s="220" t="s">
        <v>1573</v>
      </c>
      <c r="G138" s="221" t="s">
        <v>1</v>
      </c>
      <c r="H138" s="222">
        <v>1</v>
      </c>
      <c r="I138" s="223"/>
      <c r="J138" s="224">
        <f>ROUND(I138*H138,2)</f>
        <v>0</v>
      </c>
      <c r="K138" s="220" t="s">
        <v>1</v>
      </c>
      <c r="L138" s="44"/>
      <c r="M138" s="225" t="s">
        <v>1</v>
      </c>
      <c r="N138" s="226" t="s">
        <v>41</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159</v>
      </c>
      <c r="AT138" s="229" t="s">
        <v>154</v>
      </c>
      <c r="AU138" s="229" t="s">
        <v>76</v>
      </c>
      <c r="AY138" s="17" t="s">
        <v>152</v>
      </c>
      <c r="BE138" s="230">
        <f>IF(N138="základní",J138,0)</f>
        <v>0</v>
      </c>
      <c r="BF138" s="230">
        <f>IF(N138="snížená",J138,0)</f>
        <v>0</v>
      </c>
      <c r="BG138" s="230">
        <f>IF(N138="zákl. přenesená",J138,0)</f>
        <v>0</v>
      </c>
      <c r="BH138" s="230">
        <f>IF(N138="sníž. přenesená",J138,0)</f>
        <v>0</v>
      </c>
      <c r="BI138" s="230">
        <f>IF(N138="nulová",J138,0)</f>
        <v>0</v>
      </c>
      <c r="BJ138" s="17" t="s">
        <v>84</v>
      </c>
      <c r="BK138" s="230">
        <f>ROUND(I138*H138,2)</f>
        <v>0</v>
      </c>
      <c r="BL138" s="17" t="s">
        <v>159</v>
      </c>
      <c r="BM138" s="229" t="s">
        <v>279</v>
      </c>
    </row>
    <row r="139" spans="1:47" s="2" customFormat="1" ht="12">
      <c r="A139" s="38"/>
      <c r="B139" s="39"/>
      <c r="C139" s="40"/>
      <c r="D139" s="231" t="s">
        <v>161</v>
      </c>
      <c r="E139" s="40"/>
      <c r="F139" s="232" t="s">
        <v>1573</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161</v>
      </c>
      <c r="AU139" s="17" t="s">
        <v>76</v>
      </c>
    </row>
    <row r="140" spans="1:47" s="2" customFormat="1" ht="12">
      <c r="A140" s="38"/>
      <c r="B140" s="39"/>
      <c r="C140" s="40"/>
      <c r="D140" s="231" t="s">
        <v>248</v>
      </c>
      <c r="E140" s="40"/>
      <c r="F140" s="258" t="s">
        <v>1574</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248</v>
      </c>
      <c r="AU140" s="17" t="s">
        <v>76</v>
      </c>
    </row>
    <row r="141" spans="1:65" s="2" customFormat="1" ht="16.5" customHeight="1">
      <c r="A141" s="38"/>
      <c r="B141" s="39"/>
      <c r="C141" s="218" t="s">
        <v>76</v>
      </c>
      <c r="D141" s="218" t="s">
        <v>154</v>
      </c>
      <c r="E141" s="219" t="s">
        <v>1575</v>
      </c>
      <c r="F141" s="220" t="s">
        <v>1576</v>
      </c>
      <c r="G141" s="221" t="s">
        <v>1</v>
      </c>
      <c r="H141" s="222">
        <v>1</v>
      </c>
      <c r="I141" s="223"/>
      <c r="J141" s="224">
        <f>ROUND(I141*H141,2)</f>
        <v>0</v>
      </c>
      <c r="K141" s="220" t="s">
        <v>1</v>
      </c>
      <c r="L141" s="44"/>
      <c r="M141" s="225" t="s">
        <v>1</v>
      </c>
      <c r="N141" s="226" t="s">
        <v>41</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159</v>
      </c>
      <c r="AT141" s="229" t="s">
        <v>154</v>
      </c>
      <c r="AU141" s="229" t="s">
        <v>76</v>
      </c>
      <c r="AY141" s="17" t="s">
        <v>152</v>
      </c>
      <c r="BE141" s="230">
        <f>IF(N141="základní",J141,0)</f>
        <v>0</v>
      </c>
      <c r="BF141" s="230">
        <f>IF(N141="snížená",J141,0)</f>
        <v>0</v>
      </c>
      <c r="BG141" s="230">
        <f>IF(N141="zákl. přenesená",J141,0)</f>
        <v>0</v>
      </c>
      <c r="BH141" s="230">
        <f>IF(N141="sníž. přenesená",J141,0)</f>
        <v>0</v>
      </c>
      <c r="BI141" s="230">
        <f>IF(N141="nulová",J141,0)</f>
        <v>0</v>
      </c>
      <c r="BJ141" s="17" t="s">
        <v>84</v>
      </c>
      <c r="BK141" s="230">
        <f>ROUND(I141*H141,2)</f>
        <v>0</v>
      </c>
      <c r="BL141" s="17" t="s">
        <v>159</v>
      </c>
      <c r="BM141" s="229" t="s">
        <v>291</v>
      </c>
    </row>
    <row r="142" spans="1:47" s="2" customFormat="1" ht="12">
      <c r="A142" s="38"/>
      <c r="B142" s="39"/>
      <c r="C142" s="40"/>
      <c r="D142" s="231" t="s">
        <v>161</v>
      </c>
      <c r="E142" s="40"/>
      <c r="F142" s="232" t="s">
        <v>1576</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161</v>
      </c>
      <c r="AU142" s="17" t="s">
        <v>76</v>
      </c>
    </row>
    <row r="143" spans="1:47" s="2" customFormat="1" ht="12">
      <c r="A143" s="38"/>
      <c r="B143" s="39"/>
      <c r="C143" s="40"/>
      <c r="D143" s="231" t="s">
        <v>248</v>
      </c>
      <c r="E143" s="40"/>
      <c r="F143" s="258" t="s">
        <v>1555</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248</v>
      </c>
      <c r="AU143" s="17" t="s">
        <v>76</v>
      </c>
    </row>
    <row r="144" spans="1:65" s="2" customFormat="1" ht="16.5" customHeight="1">
      <c r="A144" s="38"/>
      <c r="B144" s="39"/>
      <c r="C144" s="218" t="s">
        <v>76</v>
      </c>
      <c r="D144" s="218" t="s">
        <v>154</v>
      </c>
      <c r="E144" s="219" t="s">
        <v>1577</v>
      </c>
      <c r="F144" s="220" t="s">
        <v>1578</v>
      </c>
      <c r="G144" s="221" t="s">
        <v>1</v>
      </c>
      <c r="H144" s="222">
        <v>1</v>
      </c>
      <c r="I144" s="223"/>
      <c r="J144" s="224">
        <f>ROUND(I144*H144,2)</f>
        <v>0</v>
      </c>
      <c r="K144" s="220" t="s">
        <v>1</v>
      </c>
      <c r="L144" s="44"/>
      <c r="M144" s="225" t="s">
        <v>1</v>
      </c>
      <c r="N144" s="226" t="s">
        <v>41</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159</v>
      </c>
      <c r="AT144" s="229" t="s">
        <v>154</v>
      </c>
      <c r="AU144" s="229" t="s">
        <v>76</v>
      </c>
      <c r="AY144" s="17" t="s">
        <v>152</v>
      </c>
      <c r="BE144" s="230">
        <f>IF(N144="základní",J144,0)</f>
        <v>0</v>
      </c>
      <c r="BF144" s="230">
        <f>IF(N144="snížená",J144,0)</f>
        <v>0</v>
      </c>
      <c r="BG144" s="230">
        <f>IF(N144="zákl. přenesená",J144,0)</f>
        <v>0</v>
      </c>
      <c r="BH144" s="230">
        <f>IF(N144="sníž. přenesená",J144,0)</f>
        <v>0</v>
      </c>
      <c r="BI144" s="230">
        <f>IF(N144="nulová",J144,0)</f>
        <v>0</v>
      </c>
      <c r="BJ144" s="17" t="s">
        <v>84</v>
      </c>
      <c r="BK144" s="230">
        <f>ROUND(I144*H144,2)</f>
        <v>0</v>
      </c>
      <c r="BL144" s="17" t="s">
        <v>159</v>
      </c>
      <c r="BM144" s="229" t="s">
        <v>302</v>
      </c>
    </row>
    <row r="145" spans="1:47" s="2" customFormat="1" ht="12">
      <c r="A145" s="38"/>
      <c r="B145" s="39"/>
      <c r="C145" s="40"/>
      <c r="D145" s="231" t="s">
        <v>161</v>
      </c>
      <c r="E145" s="40"/>
      <c r="F145" s="232" t="s">
        <v>1578</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161</v>
      </c>
      <c r="AU145" s="17" t="s">
        <v>76</v>
      </c>
    </row>
    <row r="146" spans="1:47" s="2" customFormat="1" ht="12">
      <c r="A146" s="38"/>
      <c r="B146" s="39"/>
      <c r="C146" s="40"/>
      <c r="D146" s="231" t="s">
        <v>248</v>
      </c>
      <c r="E146" s="40"/>
      <c r="F146" s="258" t="s">
        <v>1579</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248</v>
      </c>
      <c r="AU146" s="17" t="s">
        <v>76</v>
      </c>
    </row>
    <row r="147" spans="1:65" s="2" customFormat="1" ht="16.5" customHeight="1">
      <c r="A147" s="38"/>
      <c r="B147" s="39"/>
      <c r="C147" s="218" t="s">
        <v>76</v>
      </c>
      <c r="D147" s="218" t="s">
        <v>154</v>
      </c>
      <c r="E147" s="219" t="s">
        <v>1580</v>
      </c>
      <c r="F147" s="220" t="s">
        <v>1581</v>
      </c>
      <c r="G147" s="221" t="s">
        <v>1</v>
      </c>
      <c r="H147" s="222">
        <v>1</v>
      </c>
      <c r="I147" s="223"/>
      <c r="J147" s="224">
        <f>ROUND(I147*H147,2)</f>
        <v>0</v>
      </c>
      <c r="K147" s="220" t="s">
        <v>1</v>
      </c>
      <c r="L147" s="44"/>
      <c r="M147" s="225" t="s">
        <v>1</v>
      </c>
      <c r="N147" s="226" t="s">
        <v>41</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159</v>
      </c>
      <c r="AT147" s="229" t="s">
        <v>154</v>
      </c>
      <c r="AU147" s="229" t="s">
        <v>76</v>
      </c>
      <c r="AY147" s="17" t="s">
        <v>152</v>
      </c>
      <c r="BE147" s="230">
        <f>IF(N147="základní",J147,0)</f>
        <v>0</v>
      </c>
      <c r="BF147" s="230">
        <f>IF(N147="snížená",J147,0)</f>
        <v>0</v>
      </c>
      <c r="BG147" s="230">
        <f>IF(N147="zákl. přenesená",J147,0)</f>
        <v>0</v>
      </c>
      <c r="BH147" s="230">
        <f>IF(N147="sníž. přenesená",J147,0)</f>
        <v>0</v>
      </c>
      <c r="BI147" s="230">
        <f>IF(N147="nulová",J147,0)</f>
        <v>0</v>
      </c>
      <c r="BJ147" s="17" t="s">
        <v>84</v>
      </c>
      <c r="BK147" s="230">
        <f>ROUND(I147*H147,2)</f>
        <v>0</v>
      </c>
      <c r="BL147" s="17" t="s">
        <v>159</v>
      </c>
      <c r="BM147" s="229" t="s">
        <v>312</v>
      </c>
    </row>
    <row r="148" spans="1:47" s="2" customFormat="1" ht="12">
      <c r="A148" s="38"/>
      <c r="B148" s="39"/>
      <c r="C148" s="40"/>
      <c r="D148" s="231" t="s">
        <v>161</v>
      </c>
      <c r="E148" s="40"/>
      <c r="F148" s="232" t="s">
        <v>1581</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161</v>
      </c>
      <c r="AU148" s="17" t="s">
        <v>76</v>
      </c>
    </row>
    <row r="149" spans="1:47" s="2" customFormat="1" ht="12">
      <c r="A149" s="38"/>
      <c r="B149" s="39"/>
      <c r="C149" s="40"/>
      <c r="D149" s="231" t="s">
        <v>248</v>
      </c>
      <c r="E149" s="40"/>
      <c r="F149" s="258" t="s">
        <v>1582</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248</v>
      </c>
      <c r="AU149" s="17" t="s">
        <v>76</v>
      </c>
    </row>
    <row r="150" spans="1:65" s="2" customFormat="1" ht="16.5" customHeight="1">
      <c r="A150" s="38"/>
      <c r="B150" s="39"/>
      <c r="C150" s="218" t="s">
        <v>76</v>
      </c>
      <c r="D150" s="218" t="s">
        <v>154</v>
      </c>
      <c r="E150" s="219" t="s">
        <v>1583</v>
      </c>
      <c r="F150" s="220" t="s">
        <v>1584</v>
      </c>
      <c r="G150" s="221" t="s">
        <v>1</v>
      </c>
      <c r="H150" s="222">
        <v>1</v>
      </c>
      <c r="I150" s="223"/>
      <c r="J150" s="224">
        <f>ROUND(I150*H150,2)</f>
        <v>0</v>
      </c>
      <c r="K150" s="220" t="s">
        <v>1</v>
      </c>
      <c r="L150" s="44"/>
      <c r="M150" s="225" t="s">
        <v>1</v>
      </c>
      <c r="N150" s="226" t="s">
        <v>41</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159</v>
      </c>
      <c r="AT150" s="229" t="s">
        <v>154</v>
      </c>
      <c r="AU150" s="229" t="s">
        <v>76</v>
      </c>
      <c r="AY150" s="17" t="s">
        <v>152</v>
      </c>
      <c r="BE150" s="230">
        <f>IF(N150="základní",J150,0)</f>
        <v>0</v>
      </c>
      <c r="BF150" s="230">
        <f>IF(N150="snížená",J150,0)</f>
        <v>0</v>
      </c>
      <c r="BG150" s="230">
        <f>IF(N150="zákl. přenesená",J150,0)</f>
        <v>0</v>
      </c>
      <c r="BH150" s="230">
        <f>IF(N150="sníž. přenesená",J150,0)</f>
        <v>0</v>
      </c>
      <c r="BI150" s="230">
        <f>IF(N150="nulová",J150,0)</f>
        <v>0</v>
      </c>
      <c r="BJ150" s="17" t="s">
        <v>84</v>
      </c>
      <c r="BK150" s="230">
        <f>ROUND(I150*H150,2)</f>
        <v>0</v>
      </c>
      <c r="BL150" s="17" t="s">
        <v>159</v>
      </c>
      <c r="BM150" s="229" t="s">
        <v>323</v>
      </c>
    </row>
    <row r="151" spans="1:47" s="2" customFormat="1" ht="12">
      <c r="A151" s="38"/>
      <c r="B151" s="39"/>
      <c r="C151" s="40"/>
      <c r="D151" s="231" t="s">
        <v>161</v>
      </c>
      <c r="E151" s="40"/>
      <c r="F151" s="232" t="s">
        <v>1584</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161</v>
      </c>
      <c r="AU151" s="17" t="s">
        <v>76</v>
      </c>
    </row>
    <row r="152" spans="1:47" s="2" customFormat="1" ht="12">
      <c r="A152" s="38"/>
      <c r="B152" s="39"/>
      <c r="C152" s="40"/>
      <c r="D152" s="231" t="s">
        <v>248</v>
      </c>
      <c r="E152" s="40"/>
      <c r="F152" s="258" t="s">
        <v>1555</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248</v>
      </c>
      <c r="AU152" s="17" t="s">
        <v>76</v>
      </c>
    </row>
    <row r="153" spans="1:65" s="2" customFormat="1" ht="16.5" customHeight="1">
      <c r="A153" s="38"/>
      <c r="B153" s="39"/>
      <c r="C153" s="218" t="s">
        <v>76</v>
      </c>
      <c r="D153" s="218" t="s">
        <v>154</v>
      </c>
      <c r="E153" s="219" t="s">
        <v>1585</v>
      </c>
      <c r="F153" s="220" t="s">
        <v>1586</v>
      </c>
      <c r="G153" s="221" t="s">
        <v>1</v>
      </c>
      <c r="H153" s="222">
        <v>1</v>
      </c>
      <c r="I153" s="223"/>
      <c r="J153" s="224">
        <f>ROUND(I153*H153,2)</f>
        <v>0</v>
      </c>
      <c r="K153" s="220" t="s">
        <v>1</v>
      </c>
      <c r="L153" s="44"/>
      <c r="M153" s="225" t="s">
        <v>1</v>
      </c>
      <c r="N153" s="226" t="s">
        <v>41</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159</v>
      </c>
      <c r="AT153" s="229" t="s">
        <v>154</v>
      </c>
      <c r="AU153" s="229" t="s">
        <v>76</v>
      </c>
      <c r="AY153" s="17" t="s">
        <v>152</v>
      </c>
      <c r="BE153" s="230">
        <f>IF(N153="základní",J153,0)</f>
        <v>0</v>
      </c>
      <c r="BF153" s="230">
        <f>IF(N153="snížená",J153,0)</f>
        <v>0</v>
      </c>
      <c r="BG153" s="230">
        <f>IF(N153="zákl. přenesená",J153,0)</f>
        <v>0</v>
      </c>
      <c r="BH153" s="230">
        <f>IF(N153="sníž. přenesená",J153,0)</f>
        <v>0</v>
      </c>
      <c r="BI153" s="230">
        <f>IF(N153="nulová",J153,0)</f>
        <v>0</v>
      </c>
      <c r="BJ153" s="17" t="s">
        <v>84</v>
      </c>
      <c r="BK153" s="230">
        <f>ROUND(I153*H153,2)</f>
        <v>0</v>
      </c>
      <c r="BL153" s="17" t="s">
        <v>159</v>
      </c>
      <c r="BM153" s="229" t="s">
        <v>333</v>
      </c>
    </row>
    <row r="154" spans="1:47" s="2" customFormat="1" ht="12">
      <c r="A154" s="38"/>
      <c r="B154" s="39"/>
      <c r="C154" s="40"/>
      <c r="D154" s="231" t="s">
        <v>161</v>
      </c>
      <c r="E154" s="40"/>
      <c r="F154" s="232" t="s">
        <v>1586</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161</v>
      </c>
      <c r="AU154" s="17" t="s">
        <v>76</v>
      </c>
    </row>
    <row r="155" spans="1:47" s="2" customFormat="1" ht="12">
      <c r="A155" s="38"/>
      <c r="B155" s="39"/>
      <c r="C155" s="40"/>
      <c r="D155" s="231" t="s">
        <v>248</v>
      </c>
      <c r="E155" s="40"/>
      <c r="F155" s="258" t="s">
        <v>1587</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248</v>
      </c>
      <c r="AU155" s="17" t="s">
        <v>76</v>
      </c>
    </row>
    <row r="156" spans="1:65" s="2" customFormat="1" ht="16.5" customHeight="1">
      <c r="A156" s="38"/>
      <c r="B156" s="39"/>
      <c r="C156" s="218" t="s">
        <v>76</v>
      </c>
      <c r="D156" s="218" t="s">
        <v>154</v>
      </c>
      <c r="E156" s="219" t="s">
        <v>1588</v>
      </c>
      <c r="F156" s="220" t="s">
        <v>1589</v>
      </c>
      <c r="G156" s="221" t="s">
        <v>1</v>
      </c>
      <c r="H156" s="222">
        <v>1</v>
      </c>
      <c r="I156" s="223"/>
      <c r="J156" s="224">
        <f>ROUND(I156*H156,2)</f>
        <v>0</v>
      </c>
      <c r="K156" s="220" t="s">
        <v>1</v>
      </c>
      <c r="L156" s="44"/>
      <c r="M156" s="225" t="s">
        <v>1</v>
      </c>
      <c r="N156" s="226" t="s">
        <v>41</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159</v>
      </c>
      <c r="AT156" s="229" t="s">
        <v>154</v>
      </c>
      <c r="AU156" s="229" t="s">
        <v>76</v>
      </c>
      <c r="AY156" s="17" t="s">
        <v>152</v>
      </c>
      <c r="BE156" s="230">
        <f>IF(N156="základní",J156,0)</f>
        <v>0</v>
      </c>
      <c r="BF156" s="230">
        <f>IF(N156="snížená",J156,0)</f>
        <v>0</v>
      </c>
      <c r="BG156" s="230">
        <f>IF(N156="zákl. přenesená",J156,0)</f>
        <v>0</v>
      </c>
      <c r="BH156" s="230">
        <f>IF(N156="sníž. přenesená",J156,0)</f>
        <v>0</v>
      </c>
      <c r="BI156" s="230">
        <f>IF(N156="nulová",J156,0)</f>
        <v>0</v>
      </c>
      <c r="BJ156" s="17" t="s">
        <v>84</v>
      </c>
      <c r="BK156" s="230">
        <f>ROUND(I156*H156,2)</f>
        <v>0</v>
      </c>
      <c r="BL156" s="17" t="s">
        <v>159</v>
      </c>
      <c r="BM156" s="229" t="s">
        <v>343</v>
      </c>
    </row>
    <row r="157" spans="1:47" s="2" customFormat="1" ht="12">
      <c r="A157" s="38"/>
      <c r="B157" s="39"/>
      <c r="C157" s="40"/>
      <c r="D157" s="231" t="s">
        <v>161</v>
      </c>
      <c r="E157" s="40"/>
      <c r="F157" s="232" t="s">
        <v>1589</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161</v>
      </c>
      <c r="AU157" s="17" t="s">
        <v>76</v>
      </c>
    </row>
    <row r="158" spans="1:47" s="2" customFormat="1" ht="12">
      <c r="A158" s="38"/>
      <c r="B158" s="39"/>
      <c r="C158" s="40"/>
      <c r="D158" s="231" t="s">
        <v>248</v>
      </c>
      <c r="E158" s="40"/>
      <c r="F158" s="258" t="s">
        <v>1590</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248</v>
      </c>
      <c r="AU158" s="17" t="s">
        <v>76</v>
      </c>
    </row>
    <row r="159" spans="1:65" s="2" customFormat="1" ht="16.5" customHeight="1">
      <c r="A159" s="38"/>
      <c r="B159" s="39"/>
      <c r="C159" s="218" t="s">
        <v>76</v>
      </c>
      <c r="D159" s="218" t="s">
        <v>154</v>
      </c>
      <c r="E159" s="219" t="s">
        <v>1591</v>
      </c>
      <c r="F159" s="220" t="s">
        <v>1592</v>
      </c>
      <c r="G159" s="221" t="s">
        <v>1</v>
      </c>
      <c r="H159" s="222">
        <v>1</v>
      </c>
      <c r="I159" s="223"/>
      <c r="J159" s="224">
        <f>ROUND(I159*H159,2)</f>
        <v>0</v>
      </c>
      <c r="K159" s="220" t="s">
        <v>1</v>
      </c>
      <c r="L159" s="44"/>
      <c r="M159" s="225" t="s">
        <v>1</v>
      </c>
      <c r="N159" s="226" t="s">
        <v>41</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159</v>
      </c>
      <c r="AT159" s="229" t="s">
        <v>154</v>
      </c>
      <c r="AU159" s="229" t="s">
        <v>76</v>
      </c>
      <c r="AY159" s="17" t="s">
        <v>152</v>
      </c>
      <c r="BE159" s="230">
        <f>IF(N159="základní",J159,0)</f>
        <v>0</v>
      </c>
      <c r="BF159" s="230">
        <f>IF(N159="snížená",J159,0)</f>
        <v>0</v>
      </c>
      <c r="BG159" s="230">
        <f>IF(N159="zákl. přenesená",J159,0)</f>
        <v>0</v>
      </c>
      <c r="BH159" s="230">
        <f>IF(N159="sníž. přenesená",J159,0)</f>
        <v>0</v>
      </c>
      <c r="BI159" s="230">
        <f>IF(N159="nulová",J159,0)</f>
        <v>0</v>
      </c>
      <c r="BJ159" s="17" t="s">
        <v>84</v>
      </c>
      <c r="BK159" s="230">
        <f>ROUND(I159*H159,2)</f>
        <v>0</v>
      </c>
      <c r="BL159" s="17" t="s">
        <v>159</v>
      </c>
      <c r="BM159" s="229" t="s">
        <v>353</v>
      </c>
    </row>
    <row r="160" spans="1:47" s="2" customFormat="1" ht="12">
      <c r="A160" s="38"/>
      <c r="B160" s="39"/>
      <c r="C160" s="40"/>
      <c r="D160" s="231" t="s">
        <v>161</v>
      </c>
      <c r="E160" s="40"/>
      <c r="F160" s="232" t="s">
        <v>1592</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161</v>
      </c>
      <c r="AU160" s="17" t="s">
        <v>76</v>
      </c>
    </row>
    <row r="161" spans="1:47" s="2" customFormat="1" ht="12">
      <c r="A161" s="38"/>
      <c r="B161" s="39"/>
      <c r="C161" s="40"/>
      <c r="D161" s="231" t="s">
        <v>248</v>
      </c>
      <c r="E161" s="40"/>
      <c r="F161" s="258" t="s">
        <v>1555</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248</v>
      </c>
      <c r="AU161" s="17" t="s">
        <v>76</v>
      </c>
    </row>
    <row r="162" spans="1:65" s="2" customFormat="1" ht="16.5" customHeight="1">
      <c r="A162" s="38"/>
      <c r="B162" s="39"/>
      <c r="C162" s="218" t="s">
        <v>76</v>
      </c>
      <c r="D162" s="218" t="s">
        <v>154</v>
      </c>
      <c r="E162" s="219" t="s">
        <v>1593</v>
      </c>
      <c r="F162" s="220" t="s">
        <v>1594</v>
      </c>
      <c r="G162" s="221" t="s">
        <v>1</v>
      </c>
      <c r="H162" s="222">
        <v>1</v>
      </c>
      <c r="I162" s="223"/>
      <c r="J162" s="224">
        <f>ROUND(I162*H162,2)</f>
        <v>0</v>
      </c>
      <c r="K162" s="220" t="s">
        <v>1</v>
      </c>
      <c r="L162" s="44"/>
      <c r="M162" s="225" t="s">
        <v>1</v>
      </c>
      <c r="N162" s="226" t="s">
        <v>41</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159</v>
      </c>
      <c r="AT162" s="229" t="s">
        <v>154</v>
      </c>
      <c r="AU162" s="229" t="s">
        <v>76</v>
      </c>
      <c r="AY162" s="17" t="s">
        <v>152</v>
      </c>
      <c r="BE162" s="230">
        <f>IF(N162="základní",J162,0)</f>
        <v>0</v>
      </c>
      <c r="BF162" s="230">
        <f>IF(N162="snížená",J162,0)</f>
        <v>0</v>
      </c>
      <c r="BG162" s="230">
        <f>IF(N162="zákl. přenesená",J162,0)</f>
        <v>0</v>
      </c>
      <c r="BH162" s="230">
        <f>IF(N162="sníž. přenesená",J162,0)</f>
        <v>0</v>
      </c>
      <c r="BI162" s="230">
        <f>IF(N162="nulová",J162,0)</f>
        <v>0</v>
      </c>
      <c r="BJ162" s="17" t="s">
        <v>84</v>
      </c>
      <c r="BK162" s="230">
        <f>ROUND(I162*H162,2)</f>
        <v>0</v>
      </c>
      <c r="BL162" s="17" t="s">
        <v>159</v>
      </c>
      <c r="BM162" s="229" t="s">
        <v>365</v>
      </c>
    </row>
    <row r="163" spans="1:47" s="2" customFormat="1" ht="12">
      <c r="A163" s="38"/>
      <c r="B163" s="39"/>
      <c r="C163" s="40"/>
      <c r="D163" s="231" t="s">
        <v>161</v>
      </c>
      <c r="E163" s="40"/>
      <c r="F163" s="232" t="s">
        <v>1594</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161</v>
      </c>
      <c r="AU163" s="17" t="s">
        <v>76</v>
      </c>
    </row>
    <row r="164" spans="1:47" s="2" customFormat="1" ht="12">
      <c r="A164" s="38"/>
      <c r="B164" s="39"/>
      <c r="C164" s="40"/>
      <c r="D164" s="231" t="s">
        <v>248</v>
      </c>
      <c r="E164" s="40"/>
      <c r="F164" s="258" t="s">
        <v>1595</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248</v>
      </c>
      <c r="AU164" s="17" t="s">
        <v>76</v>
      </c>
    </row>
    <row r="165" spans="1:65" s="2" customFormat="1" ht="16.5" customHeight="1">
      <c r="A165" s="38"/>
      <c r="B165" s="39"/>
      <c r="C165" s="218" t="s">
        <v>76</v>
      </c>
      <c r="D165" s="218" t="s">
        <v>154</v>
      </c>
      <c r="E165" s="219" t="s">
        <v>1596</v>
      </c>
      <c r="F165" s="220" t="s">
        <v>1597</v>
      </c>
      <c r="G165" s="221" t="s">
        <v>1</v>
      </c>
      <c r="H165" s="222">
        <v>1</v>
      </c>
      <c r="I165" s="223"/>
      <c r="J165" s="224">
        <f>ROUND(I165*H165,2)</f>
        <v>0</v>
      </c>
      <c r="K165" s="220" t="s">
        <v>1</v>
      </c>
      <c r="L165" s="44"/>
      <c r="M165" s="225" t="s">
        <v>1</v>
      </c>
      <c r="N165" s="226" t="s">
        <v>41</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159</v>
      </c>
      <c r="AT165" s="229" t="s">
        <v>154</v>
      </c>
      <c r="AU165" s="229" t="s">
        <v>76</v>
      </c>
      <c r="AY165" s="17" t="s">
        <v>152</v>
      </c>
      <c r="BE165" s="230">
        <f>IF(N165="základní",J165,0)</f>
        <v>0</v>
      </c>
      <c r="BF165" s="230">
        <f>IF(N165="snížená",J165,0)</f>
        <v>0</v>
      </c>
      <c r="BG165" s="230">
        <f>IF(N165="zákl. přenesená",J165,0)</f>
        <v>0</v>
      </c>
      <c r="BH165" s="230">
        <f>IF(N165="sníž. přenesená",J165,0)</f>
        <v>0</v>
      </c>
      <c r="BI165" s="230">
        <f>IF(N165="nulová",J165,0)</f>
        <v>0</v>
      </c>
      <c r="BJ165" s="17" t="s">
        <v>84</v>
      </c>
      <c r="BK165" s="230">
        <f>ROUND(I165*H165,2)</f>
        <v>0</v>
      </c>
      <c r="BL165" s="17" t="s">
        <v>159</v>
      </c>
      <c r="BM165" s="229" t="s">
        <v>379</v>
      </c>
    </row>
    <row r="166" spans="1:47" s="2" customFormat="1" ht="12">
      <c r="A166" s="38"/>
      <c r="B166" s="39"/>
      <c r="C166" s="40"/>
      <c r="D166" s="231" t="s">
        <v>161</v>
      </c>
      <c r="E166" s="40"/>
      <c r="F166" s="232" t="s">
        <v>1597</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161</v>
      </c>
      <c r="AU166" s="17" t="s">
        <v>76</v>
      </c>
    </row>
    <row r="167" spans="1:47" s="2" customFormat="1" ht="12">
      <c r="A167" s="38"/>
      <c r="B167" s="39"/>
      <c r="C167" s="40"/>
      <c r="D167" s="231" t="s">
        <v>248</v>
      </c>
      <c r="E167" s="40"/>
      <c r="F167" s="258" t="s">
        <v>1555</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248</v>
      </c>
      <c r="AU167" s="17" t="s">
        <v>76</v>
      </c>
    </row>
    <row r="168" spans="1:65" s="2" customFormat="1" ht="16.5" customHeight="1">
      <c r="A168" s="38"/>
      <c r="B168" s="39"/>
      <c r="C168" s="218" t="s">
        <v>76</v>
      </c>
      <c r="D168" s="218" t="s">
        <v>154</v>
      </c>
      <c r="E168" s="219" t="s">
        <v>1598</v>
      </c>
      <c r="F168" s="220" t="s">
        <v>1599</v>
      </c>
      <c r="G168" s="221" t="s">
        <v>1</v>
      </c>
      <c r="H168" s="222">
        <v>1</v>
      </c>
      <c r="I168" s="223"/>
      <c r="J168" s="224">
        <f>ROUND(I168*H168,2)</f>
        <v>0</v>
      </c>
      <c r="K168" s="220" t="s">
        <v>1</v>
      </c>
      <c r="L168" s="44"/>
      <c r="M168" s="225" t="s">
        <v>1</v>
      </c>
      <c r="N168" s="226" t="s">
        <v>41</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159</v>
      </c>
      <c r="AT168" s="229" t="s">
        <v>154</v>
      </c>
      <c r="AU168" s="229" t="s">
        <v>76</v>
      </c>
      <c r="AY168" s="17" t="s">
        <v>152</v>
      </c>
      <c r="BE168" s="230">
        <f>IF(N168="základní",J168,0)</f>
        <v>0</v>
      </c>
      <c r="BF168" s="230">
        <f>IF(N168="snížená",J168,0)</f>
        <v>0</v>
      </c>
      <c r="BG168" s="230">
        <f>IF(N168="zákl. přenesená",J168,0)</f>
        <v>0</v>
      </c>
      <c r="BH168" s="230">
        <f>IF(N168="sníž. přenesená",J168,0)</f>
        <v>0</v>
      </c>
      <c r="BI168" s="230">
        <f>IF(N168="nulová",J168,0)</f>
        <v>0</v>
      </c>
      <c r="BJ168" s="17" t="s">
        <v>84</v>
      </c>
      <c r="BK168" s="230">
        <f>ROUND(I168*H168,2)</f>
        <v>0</v>
      </c>
      <c r="BL168" s="17" t="s">
        <v>159</v>
      </c>
      <c r="BM168" s="229" t="s">
        <v>396</v>
      </c>
    </row>
    <row r="169" spans="1:47" s="2" customFormat="1" ht="12">
      <c r="A169" s="38"/>
      <c r="B169" s="39"/>
      <c r="C169" s="40"/>
      <c r="D169" s="231" t="s">
        <v>161</v>
      </c>
      <c r="E169" s="40"/>
      <c r="F169" s="232" t="s">
        <v>1599</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161</v>
      </c>
      <c r="AU169" s="17" t="s">
        <v>76</v>
      </c>
    </row>
    <row r="170" spans="1:47" s="2" customFormat="1" ht="12">
      <c r="A170" s="38"/>
      <c r="B170" s="39"/>
      <c r="C170" s="40"/>
      <c r="D170" s="231" t="s">
        <v>248</v>
      </c>
      <c r="E170" s="40"/>
      <c r="F170" s="258" t="s">
        <v>1600</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248</v>
      </c>
      <c r="AU170" s="17" t="s">
        <v>76</v>
      </c>
    </row>
    <row r="171" spans="1:65" s="2" customFormat="1" ht="16.5" customHeight="1">
      <c r="A171" s="38"/>
      <c r="B171" s="39"/>
      <c r="C171" s="218" t="s">
        <v>76</v>
      </c>
      <c r="D171" s="218" t="s">
        <v>154</v>
      </c>
      <c r="E171" s="219" t="s">
        <v>1601</v>
      </c>
      <c r="F171" s="220" t="s">
        <v>1602</v>
      </c>
      <c r="G171" s="221" t="s">
        <v>1</v>
      </c>
      <c r="H171" s="222">
        <v>1</v>
      </c>
      <c r="I171" s="223"/>
      <c r="J171" s="224">
        <f>ROUND(I171*H171,2)</f>
        <v>0</v>
      </c>
      <c r="K171" s="220" t="s">
        <v>1</v>
      </c>
      <c r="L171" s="44"/>
      <c r="M171" s="225" t="s">
        <v>1</v>
      </c>
      <c r="N171" s="226" t="s">
        <v>41</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159</v>
      </c>
      <c r="AT171" s="229" t="s">
        <v>154</v>
      </c>
      <c r="AU171" s="229" t="s">
        <v>76</v>
      </c>
      <c r="AY171" s="17" t="s">
        <v>152</v>
      </c>
      <c r="BE171" s="230">
        <f>IF(N171="základní",J171,0)</f>
        <v>0</v>
      </c>
      <c r="BF171" s="230">
        <f>IF(N171="snížená",J171,0)</f>
        <v>0</v>
      </c>
      <c r="BG171" s="230">
        <f>IF(N171="zákl. přenesená",J171,0)</f>
        <v>0</v>
      </c>
      <c r="BH171" s="230">
        <f>IF(N171="sníž. přenesená",J171,0)</f>
        <v>0</v>
      </c>
      <c r="BI171" s="230">
        <f>IF(N171="nulová",J171,0)</f>
        <v>0</v>
      </c>
      <c r="BJ171" s="17" t="s">
        <v>84</v>
      </c>
      <c r="BK171" s="230">
        <f>ROUND(I171*H171,2)</f>
        <v>0</v>
      </c>
      <c r="BL171" s="17" t="s">
        <v>159</v>
      </c>
      <c r="BM171" s="229" t="s">
        <v>409</v>
      </c>
    </row>
    <row r="172" spans="1:47" s="2" customFormat="1" ht="12">
      <c r="A172" s="38"/>
      <c r="B172" s="39"/>
      <c r="C172" s="40"/>
      <c r="D172" s="231" t="s">
        <v>161</v>
      </c>
      <c r="E172" s="40"/>
      <c r="F172" s="232" t="s">
        <v>1602</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161</v>
      </c>
      <c r="AU172" s="17" t="s">
        <v>76</v>
      </c>
    </row>
    <row r="173" spans="1:47" s="2" customFormat="1" ht="12">
      <c r="A173" s="38"/>
      <c r="B173" s="39"/>
      <c r="C173" s="40"/>
      <c r="D173" s="231" t="s">
        <v>248</v>
      </c>
      <c r="E173" s="40"/>
      <c r="F173" s="258" t="s">
        <v>1603</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248</v>
      </c>
      <c r="AU173" s="17" t="s">
        <v>76</v>
      </c>
    </row>
    <row r="174" spans="1:65" s="2" customFormat="1" ht="16.5" customHeight="1">
      <c r="A174" s="38"/>
      <c r="B174" s="39"/>
      <c r="C174" s="218" t="s">
        <v>76</v>
      </c>
      <c r="D174" s="218" t="s">
        <v>154</v>
      </c>
      <c r="E174" s="219" t="s">
        <v>1604</v>
      </c>
      <c r="F174" s="220" t="s">
        <v>1605</v>
      </c>
      <c r="G174" s="221" t="s">
        <v>1</v>
      </c>
      <c r="H174" s="222">
        <v>1</v>
      </c>
      <c r="I174" s="223"/>
      <c r="J174" s="224">
        <f>ROUND(I174*H174,2)</f>
        <v>0</v>
      </c>
      <c r="K174" s="220" t="s">
        <v>1</v>
      </c>
      <c r="L174" s="44"/>
      <c r="M174" s="225" t="s">
        <v>1</v>
      </c>
      <c r="N174" s="226" t="s">
        <v>41</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159</v>
      </c>
      <c r="AT174" s="229" t="s">
        <v>154</v>
      </c>
      <c r="AU174" s="229" t="s">
        <v>76</v>
      </c>
      <c r="AY174" s="17" t="s">
        <v>152</v>
      </c>
      <c r="BE174" s="230">
        <f>IF(N174="základní",J174,0)</f>
        <v>0</v>
      </c>
      <c r="BF174" s="230">
        <f>IF(N174="snížená",J174,0)</f>
        <v>0</v>
      </c>
      <c r="BG174" s="230">
        <f>IF(N174="zákl. přenesená",J174,0)</f>
        <v>0</v>
      </c>
      <c r="BH174" s="230">
        <f>IF(N174="sníž. přenesená",J174,0)</f>
        <v>0</v>
      </c>
      <c r="BI174" s="230">
        <f>IF(N174="nulová",J174,0)</f>
        <v>0</v>
      </c>
      <c r="BJ174" s="17" t="s">
        <v>84</v>
      </c>
      <c r="BK174" s="230">
        <f>ROUND(I174*H174,2)</f>
        <v>0</v>
      </c>
      <c r="BL174" s="17" t="s">
        <v>159</v>
      </c>
      <c r="BM174" s="229" t="s">
        <v>426</v>
      </c>
    </row>
    <row r="175" spans="1:47" s="2" customFormat="1" ht="12">
      <c r="A175" s="38"/>
      <c r="B175" s="39"/>
      <c r="C175" s="40"/>
      <c r="D175" s="231" t="s">
        <v>161</v>
      </c>
      <c r="E175" s="40"/>
      <c r="F175" s="232" t="s">
        <v>1605</v>
      </c>
      <c r="G175" s="40"/>
      <c r="H175" s="40"/>
      <c r="I175" s="233"/>
      <c r="J175" s="40"/>
      <c r="K175" s="40"/>
      <c r="L175" s="44"/>
      <c r="M175" s="234"/>
      <c r="N175" s="235"/>
      <c r="O175" s="91"/>
      <c r="P175" s="91"/>
      <c r="Q175" s="91"/>
      <c r="R175" s="91"/>
      <c r="S175" s="91"/>
      <c r="T175" s="92"/>
      <c r="U175" s="38"/>
      <c r="V175" s="38"/>
      <c r="W175" s="38"/>
      <c r="X175" s="38"/>
      <c r="Y175" s="38"/>
      <c r="Z175" s="38"/>
      <c r="AA175" s="38"/>
      <c r="AB175" s="38"/>
      <c r="AC175" s="38"/>
      <c r="AD175" s="38"/>
      <c r="AE175" s="38"/>
      <c r="AT175" s="17" t="s">
        <v>161</v>
      </c>
      <c r="AU175" s="17" t="s">
        <v>76</v>
      </c>
    </row>
    <row r="176" spans="1:47" s="2" customFormat="1" ht="12">
      <c r="A176" s="38"/>
      <c r="B176" s="39"/>
      <c r="C176" s="40"/>
      <c r="D176" s="231" t="s">
        <v>248</v>
      </c>
      <c r="E176" s="40"/>
      <c r="F176" s="258" t="s">
        <v>1555</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248</v>
      </c>
      <c r="AU176" s="17" t="s">
        <v>76</v>
      </c>
    </row>
    <row r="177" spans="1:65" s="2" customFormat="1" ht="16.5" customHeight="1">
      <c r="A177" s="38"/>
      <c r="B177" s="39"/>
      <c r="C177" s="218" t="s">
        <v>76</v>
      </c>
      <c r="D177" s="218" t="s">
        <v>154</v>
      </c>
      <c r="E177" s="219" t="s">
        <v>1606</v>
      </c>
      <c r="F177" s="220" t="s">
        <v>1607</v>
      </c>
      <c r="G177" s="221" t="s">
        <v>1</v>
      </c>
      <c r="H177" s="222">
        <v>1</v>
      </c>
      <c r="I177" s="223"/>
      <c r="J177" s="224">
        <f>ROUND(I177*H177,2)</f>
        <v>0</v>
      </c>
      <c r="K177" s="220" t="s">
        <v>1</v>
      </c>
      <c r="L177" s="44"/>
      <c r="M177" s="225" t="s">
        <v>1</v>
      </c>
      <c r="N177" s="226" t="s">
        <v>41</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159</v>
      </c>
      <c r="AT177" s="229" t="s">
        <v>154</v>
      </c>
      <c r="AU177" s="229" t="s">
        <v>76</v>
      </c>
      <c r="AY177" s="17" t="s">
        <v>152</v>
      </c>
      <c r="BE177" s="230">
        <f>IF(N177="základní",J177,0)</f>
        <v>0</v>
      </c>
      <c r="BF177" s="230">
        <f>IF(N177="snížená",J177,0)</f>
        <v>0</v>
      </c>
      <c r="BG177" s="230">
        <f>IF(N177="zákl. přenesená",J177,0)</f>
        <v>0</v>
      </c>
      <c r="BH177" s="230">
        <f>IF(N177="sníž. přenesená",J177,0)</f>
        <v>0</v>
      </c>
      <c r="BI177" s="230">
        <f>IF(N177="nulová",J177,0)</f>
        <v>0</v>
      </c>
      <c r="BJ177" s="17" t="s">
        <v>84</v>
      </c>
      <c r="BK177" s="230">
        <f>ROUND(I177*H177,2)</f>
        <v>0</v>
      </c>
      <c r="BL177" s="17" t="s">
        <v>159</v>
      </c>
      <c r="BM177" s="229" t="s">
        <v>440</v>
      </c>
    </row>
    <row r="178" spans="1:47" s="2" customFormat="1" ht="12">
      <c r="A178" s="38"/>
      <c r="B178" s="39"/>
      <c r="C178" s="40"/>
      <c r="D178" s="231" t="s">
        <v>161</v>
      </c>
      <c r="E178" s="40"/>
      <c r="F178" s="232" t="s">
        <v>1607</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161</v>
      </c>
      <c r="AU178" s="17" t="s">
        <v>76</v>
      </c>
    </row>
    <row r="179" spans="1:47" s="2" customFormat="1" ht="12">
      <c r="A179" s="38"/>
      <c r="B179" s="39"/>
      <c r="C179" s="40"/>
      <c r="D179" s="231" t="s">
        <v>248</v>
      </c>
      <c r="E179" s="40"/>
      <c r="F179" s="258" t="s">
        <v>1555</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248</v>
      </c>
      <c r="AU179" s="17" t="s">
        <v>76</v>
      </c>
    </row>
    <row r="180" spans="1:65" s="2" customFormat="1" ht="16.5" customHeight="1">
      <c r="A180" s="38"/>
      <c r="B180" s="39"/>
      <c r="C180" s="218" t="s">
        <v>76</v>
      </c>
      <c r="D180" s="218" t="s">
        <v>154</v>
      </c>
      <c r="E180" s="219" t="s">
        <v>1608</v>
      </c>
      <c r="F180" s="220" t="s">
        <v>1586</v>
      </c>
      <c r="G180" s="221" t="s">
        <v>1</v>
      </c>
      <c r="H180" s="222">
        <v>1</v>
      </c>
      <c r="I180" s="223"/>
      <c r="J180" s="224">
        <f>ROUND(I180*H180,2)</f>
        <v>0</v>
      </c>
      <c r="K180" s="220" t="s">
        <v>1</v>
      </c>
      <c r="L180" s="44"/>
      <c r="M180" s="225" t="s">
        <v>1</v>
      </c>
      <c r="N180" s="226" t="s">
        <v>41</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159</v>
      </c>
      <c r="AT180" s="229" t="s">
        <v>154</v>
      </c>
      <c r="AU180" s="229" t="s">
        <v>76</v>
      </c>
      <c r="AY180" s="17" t="s">
        <v>152</v>
      </c>
      <c r="BE180" s="230">
        <f>IF(N180="základní",J180,0)</f>
        <v>0</v>
      </c>
      <c r="BF180" s="230">
        <f>IF(N180="snížená",J180,0)</f>
        <v>0</v>
      </c>
      <c r="BG180" s="230">
        <f>IF(N180="zákl. přenesená",J180,0)</f>
        <v>0</v>
      </c>
      <c r="BH180" s="230">
        <f>IF(N180="sníž. přenesená",J180,0)</f>
        <v>0</v>
      </c>
      <c r="BI180" s="230">
        <f>IF(N180="nulová",J180,0)</f>
        <v>0</v>
      </c>
      <c r="BJ180" s="17" t="s">
        <v>84</v>
      </c>
      <c r="BK180" s="230">
        <f>ROUND(I180*H180,2)</f>
        <v>0</v>
      </c>
      <c r="BL180" s="17" t="s">
        <v>159</v>
      </c>
      <c r="BM180" s="229" t="s">
        <v>451</v>
      </c>
    </row>
    <row r="181" spans="1:47" s="2" customFormat="1" ht="12">
      <c r="A181" s="38"/>
      <c r="B181" s="39"/>
      <c r="C181" s="40"/>
      <c r="D181" s="231" t="s">
        <v>161</v>
      </c>
      <c r="E181" s="40"/>
      <c r="F181" s="232" t="s">
        <v>1586</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161</v>
      </c>
      <c r="AU181" s="17" t="s">
        <v>76</v>
      </c>
    </row>
    <row r="182" spans="1:47" s="2" customFormat="1" ht="12">
      <c r="A182" s="38"/>
      <c r="B182" s="39"/>
      <c r="C182" s="40"/>
      <c r="D182" s="231" t="s">
        <v>248</v>
      </c>
      <c r="E182" s="40"/>
      <c r="F182" s="258" t="s">
        <v>1609</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248</v>
      </c>
      <c r="AU182" s="17" t="s">
        <v>76</v>
      </c>
    </row>
    <row r="183" spans="1:65" s="2" customFormat="1" ht="16.5" customHeight="1">
      <c r="A183" s="38"/>
      <c r="B183" s="39"/>
      <c r="C183" s="218" t="s">
        <v>76</v>
      </c>
      <c r="D183" s="218" t="s">
        <v>154</v>
      </c>
      <c r="E183" s="219" t="s">
        <v>1610</v>
      </c>
      <c r="F183" s="220" t="s">
        <v>1611</v>
      </c>
      <c r="G183" s="221" t="s">
        <v>1</v>
      </c>
      <c r="H183" s="222">
        <v>1</v>
      </c>
      <c r="I183" s="223"/>
      <c r="J183" s="224">
        <f>ROUND(I183*H183,2)</f>
        <v>0</v>
      </c>
      <c r="K183" s="220" t="s">
        <v>1</v>
      </c>
      <c r="L183" s="44"/>
      <c r="M183" s="225" t="s">
        <v>1</v>
      </c>
      <c r="N183" s="226" t="s">
        <v>41</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159</v>
      </c>
      <c r="AT183" s="229" t="s">
        <v>154</v>
      </c>
      <c r="AU183" s="229" t="s">
        <v>76</v>
      </c>
      <c r="AY183" s="17" t="s">
        <v>152</v>
      </c>
      <c r="BE183" s="230">
        <f>IF(N183="základní",J183,0)</f>
        <v>0</v>
      </c>
      <c r="BF183" s="230">
        <f>IF(N183="snížená",J183,0)</f>
        <v>0</v>
      </c>
      <c r="BG183" s="230">
        <f>IF(N183="zákl. přenesená",J183,0)</f>
        <v>0</v>
      </c>
      <c r="BH183" s="230">
        <f>IF(N183="sníž. přenesená",J183,0)</f>
        <v>0</v>
      </c>
      <c r="BI183" s="230">
        <f>IF(N183="nulová",J183,0)</f>
        <v>0</v>
      </c>
      <c r="BJ183" s="17" t="s">
        <v>84</v>
      </c>
      <c r="BK183" s="230">
        <f>ROUND(I183*H183,2)</f>
        <v>0</v>
      </c>
      <c r="BL183" s="17" t="s">
        <v>159</v>
      </c>
      <c r="BM183" s="229" t="s">
        <v>466</v>
      </c>
    </row>
    <row r="184" spans="1:47" s="2" customFormat="1" ht="12">
      <c r="A184" s="38"/>
      <c r="B184" s="39"/>
      <c r="C184" s="40"/>
      <c r="D184" s="231" t="s">
        <v>161</v>
      </c>
      <c r="E184" s="40"/>
      <c r="F184" s="232" t="s">
        <v>1611</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161</v>
      </c>
      <c r="AU184" s="17" t="s">
        <v>76</v>
      </c>
    </row>
    <row r="185" spans="1:47" s="2" customFormat="1" ht="12">
      <c r="A185" s="38"/>
      <c r="B185" s="39"/>
      <c r="C185" s="40"/>
      <c r="D185" s="231" t="s">
        <v>248</v>
      </c>
      <c r="E185" s="40"/>
      <c r="F185" s="258" t="s">
        <v>1612</v>
      </c>
      <c r="G185" s="40"/>
      <c r="H185" s="40"/>
      <c r="I185" s="233"/>
      <c r="J185" s="40"/>
      <c r="K185" s="40"/>
      <c r="L185" s="44"/>
      <c r="M185" s="234"/>
      <c r="N185" s="235"/>
      <c r="O185" s="91"/>
      <c r="P185" s="91"/>
      <c r="Q185" s="91"/>
      <c r="R185" s="91"/>
      <c r="S185" s="91"/>
      <c r="T185" s="92"/>
      <c r="U185" s="38"/>
      <c r="V185" s="38"/>
      <c r="W185" s="38"/>
      <c r="X185" s="38"/>
      <c r="Y185" s="38"/>
      <c r="Z185" s="38"/>
      <c r="AA185" s="38"/>
      <c r="AB185" s="38"/>
      <c r="AC185" s="38"/>
      <c r="AD185" s="38"/>
      <c r="AE185" s="38"/>
      <c r="AT185" s="17" t="s">
        <v>248</v>
      </c>
      <c r="AU185" s="17" t="s">
        <v>76</v>
      </c>
    </row>
    <row r="186" spans="1:65" s="2" customFormat="1" ht="16.5" customHeight="1">
      <c r="A186" s="38"/>
      <c r="B186" s="39"/>
      <c r="C186" s="218" t="s">
        <v>76</v>
      </c>
      <c r="D186" s="218" t="s">
        <v>154</v>
      </c>
      <c r="E186" s="219" t="s">
        <v>1613</v>
      </c>
      <c r="F186" s="220" t="s">
        <v>1614</v>
      </c>
      <c r="G186" s="221" t="s">
        <v>1</v>
      </c>
      <c r="H186" s="222">
        <v>1</v>
      </c>
      <c r="I186" s="223"/>
      <c r="J186" s="224">
        <f>ROUND(I186*H186,2)</f>
        <v>0</v>
      </c>
      <c r="K186" s="220" t="s">
        <v>1</v>
      </c>
      <c r="L186" s="44"/>
      <c r="M186" s="225" t="s">
        <v>1</v>
      </c>
      <c r="N186" s="226" t="s">
        <v>41</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159</v>
      </c>
      <c r="AT186" s="229" t="s">
        <v>154</v>
      </c>
      <c r="AU186" s="229" t="s">
        <v>76</v>
      </c>
      <c r="AY186" s="17" t="s">
        <v>152</v>
      </c>
      <c r="BE186" s="230">
        <f>IF(N186="základní",J186,0)</f>
        <v>0</v>
      </c>
      <c r="BF186" s="230">
        <f>IF(N186="snížená",J186,0)</f>
        <v>0</v>
      </c>
      <c r="BG186" s="230">
        <f>IF(N186="zákl. přenesená",J186,0)</f>
        <v>0</v>
      </c>
      <c r="BH186" s="230">
        <f>IF(N186="sníž. přenesená",J186,0)</f>
        <v>0</v>
      </c>
      <c r="BI186" s="230">
        <f>IF(N186="nulová",J186,0)</f>
        <v>0</v>
      </c>
      <c r="BJ186" s="17" t="s">
        <v>84</v>
      </c>
      <c r="BK186" s="230">
        <f>ROUND(I186*H186,2)</f>
        <v>0</v>
      </c>
      <c r="BL186" s="17" t="s">
        <v>159</v>
      </c>
      <c r="BM186" s="229" t="s">
        <v>477</v>
      </c>
    </row>
    <row r="187" spans="1:47" s="2" customFormat="1" ht="12">
      <c r="A187" s="38"/>
      <c r="B187" s="39"/>
      <c r="C187" s="40"/>
      <c r="D187" s="231" t="s">
        <v>161</v>
      </c>
      <c r="E187" s="40"/>
      <c r="F187" s="232" t="s">
        <v>1614</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161</v>
      </c>
      <c r="AU187" s="17" t="s">
        <v>76</v>
      </c>
    </row>
    <row r="188" spans="1:47" s="2" customFormat="1" ht="12">
      <c r="A188" s="38"/>
      <c r="B188" s="39"/>
      <c r="C188" s="40"/>
      <c r="D188" s="231" t="s">
        <v>248</v>
      </c>
      <c r="E188" s="40"/>
      <c r="F188" s="258" t="s">
        <v>1555</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248</v>
      </c>
      <c r="AU188" s="17" t="s">
        <v>76</v>
      </c>
    </row>
    <row r="189" spans="1:65" s="2" customFormat="1" ht="16.5" customHeight="1">
      <c r="A189" s="38"/>
      <c r="B189" s="39"/>
      <c r="C189" s="218" t="s">
        <v>76</v>
      </c>
      <c r="D189" s="218" t="s">
        <v>154</v>
      </c>
      <c r="E189" s="219" t="s">
        <v>1615</v>
      </c>
      <c r="F189" s="220" t="s">
        <v>1616</v>
      </c>
      <c r="G189" s="221" t="s">
        <v>1</v>
      </c>
      <c r="H189" s="222">
        <v>1</v>
      </c>
      <c r="I189" s="223"/>
      <c r="J189" s="224">
        <f>ROUND(I189*H189,2)</f>
        <v>0</v>
      </c>
      <c r="K189" s="220" t="s">
        <v>1</v>
      </c>
      <c r="L189" s="44"/>
      <c r="M189" s="225" t="s">
        <v>1</v>
      </c>
      <c r="N189" s="226" t="s">
        <v>41</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159</v>
      </c>
      <c r="AT189" s="229" t="s">
        <v>154</v>
      </c>
      <c r="AU189" s="229" t="s">
        <v>76</v>
      </c>
      <c r="AY189" s="17" t="s">
        <v>152</v>
      </c>
      <c r="BE189" s="230">
        <f>IF(N189="základní",J189,0)</f>
        <v>0</v>
      </c>
      <c r="BF189" s="230">
        <f>IF(N189="snížená",J189,0)</f>
        <v>0</v>
      </c>
      <c r="BG189" s="230">
        <f>IF(N189="zákl. přenesená",J189,0)</f>
        <v>0</v>
      </c>
      <c r="BH189" s="230">
        <f>IF(N189="sníž. přenesená",J189,0)</f>
        <v>0</v>
      </c>
      <c r="BI189" s="230">
        <f>IF(N189="nulová",J189,0)</f>
        <v>0</v>
      </c>
      <c r="BJ189" s="17" t="s">
        <v>84</v>
      </c>
      <c r="BK189" s="230">
        <f>ROUND(I189*H189,2)</f>
        <v>0</v>
      </c>
      <c r="BL189" s="17" t="s">
        <v>159</v>
      </c>
      <c r="BM189" s="229" t="s">
        <v>487</v>
      </c>
    </row>
    <row r="190" spans="1:47" s="2" customFormat="1" ht="12">
      <c r="A190" s="38"/>
      <c r="B190" s="39"/>
      <c r="C190" s="40"/>
      <c r="D190" s="231" t="s">
        <v>161</v>
      </c>
      <c r="E190" s="40"/>
      <c r="F190" s="232" t="s">
        <v>1616</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161</v>
      </c>
      <c r="AU190" s="17" t="s">
        <v>76</v>
      </c>
    </row>
    <row r="191" spans="1:47" s="2" customFormat="1" ht="12">
      <c r="A191" s="38"/>
      <c r="B191" s="39"/>
      <c r="C191" s="40"/>
      <c r="D191" s="231" t="s">
        <v>248</v>
      </c>
      <c r="E191" s="40"/>
      <c r="F191" s="258" t="s">
        <v>1617</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248</v>
      </c>
      <c r="AU191" s="17" t="s">
        <v>76</v>
      </c>
    </row>
    <row r="192" spans="1:65" s="2" customFormat="1" ht="16.5" customHeight="1">
      <c r="A192" s="38"/>
      <c r="B192" s="39"/>
      <c r="C192" s="218" t="s">
        <v>76</v>
      </c>
      <c r="D192" s="218" t="s">
        <v>154</v>
      </c>
      <c r="E192" s="219" t="s">
        <v>1618</v>
      </c>
      <c r="F192" s="220" t="s">
        <v>1619</v>
      </c>
      <c r="G192" s="221" t="s">
        <v>1</v>
      </c>
      <c r="H192" s="222">
        <v>1</v>
      </c>
      <c r="I192" s="223"/>
      <c r="J192" s="224">
        <f>ROUND(I192*H192,2)</f>
        <v>0</v>
      </c>
      <c r="K192" s="220" t="s">
        <v>1</v>
      </c>
      <c r="L192" s="44"/>
      <c r="M192" s="225" t="s">
        <v>1</v>
      </c>
      <c r="N192" s="226" t="s">
        <v>41</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159</v>
      </c>
      <c r="AT192" s="229" t="s">
        <v>154</v>
      </c>
      <c r="AU192" s="229" t="s">
        <v>76</v>
      </c>
      <c r="AY192" s="17" t="s">
        <v>152</v>
      </c>
      <c r="BE192" s="230">
        <f>IF(N192="základní",J192,0)</f>
        <v>0</v>
      </c>
      <c r="BF192" s="230">
        <f>IF(N192="snížená",J192,0)</f>
        <v>0</v>
      </c>
      <c r="BG192" s="230">
        <f>IF(N192="zákl. přenesená",J192,0)</f>
        <v>0</v>
      </c>
      <c r="BH192" s="230">
        <f>IF(N192="sníž. přenesená",J192,0)</f>
        <v>0</v>
      </c>
      <c r="BI192" s="230">
        <f>IF(N192="nulová",J192,0)</f>
        <v>0</v>
      </c>
      <c r="BJ192" s="17" t="s">
        <v>84</v>
      </c>
      <c r="BK192" s="230">
        <f>ROUND(I192*H192,2)</f>
        <v>0</v>
      </c>
      <c r="BL192" s="17" t="s">
        <v>159</v>
      </c>
      <c r="BM192" s="229" t="s">
        <v>499</v>
      </c>
    </row>
    <row r="193" spans="1:47" s="2" customFormat="1" ht="12">
      <c r="A193" s="38"/>
      <c r="B193" s="39"/>
      <c r="C193" s="40"/>
      <c r="D193" s="231" t="s">
        <v>161</v>
      </c>
      <c r="E193" s="40"/>
      <c r="F193" s="232" t="s">
        <v>1619</v>
      </c>
      <c r="G193" s="40"/>
      <c r="H193" s="40"/>
      <c r="I193" s="233"/>
      <c r="J193" s="40"/>
      <c r="K193" s="40"/>
      <c r="L193" s="44"/>
      <c r="M193" s="234"/>
      <c r="N193" s="235"/>
      <c r="O193" s="91"/>
      <c r="P193" s="91"/>
      <c r="Q193" s="91"/>
      <c r="R193" s="91"/>
      <c r="S193" s="91"/>
      <c r="T193" s="92"/>
      <c r="U193" s="38"/>
      <c r="V193" s="38"/>
      <c r="W193" s="38"/>
      <c r="X193" s="38"/>
      <c r="Y193" s="38"/>
      <c r="Z193" s="38"/>
      <c r="AA193" s="38"/>
      <c r="AB193" s="38"/>
      <c r="AC193" s="38"/>
      <c r="AD193" s="38"/>
      <c r="AE193" s="38"/>
      <c r="AT193" s="17" t="s">
        <v>161</v>
      </c>
      <c r="AU193" s="17" t="s">
        <v>76</v>
      </c>
    </row>
    <row r="194" spans="1:47" s="2" customFormat="1" ht="12">
      <c r="A194" s="38"/>
      <c r="B194" s="39"/>
      <c r="C194" s="40"/>
      <c r="D194" s="231" t="s">
        <v>248</v>
      </c>
      <c r="E194" s="40"/>
      <c r="F194" s="258" t="s">
        <v>1555</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248</v>
      </c>
      <c r="AU194" s="17" t="s">
        <v>76</v>
      </c>
    </row>
    <row r="195" spans="1:65" s="2" customFormat="1" ht="21.75" customHeight="1">
      <c r="A195" s="38"/>
      <c r="B195" s="39"/>
      <c r="C195" s="218" t="s">
        <v>76</v>
      </c>
      <c r="D195" s="218" t="s">
        <v>154</v>
      </c>
      <c r="E195" s="219" t="s">
        <v>1620</v>
      </c>
      <c r="F195" s="220" t="s">
        <v>1621</v>
      </c>
      <c r="G195" s="221" t="s">
        <v>1</v>
      </c>
      <c r="H195" s="222">
        <v>1</v>
      </c>
      <c r="I195" s="223"/>
      <c r="J195" s="224">
        <f>ROUND(I195*H195,2)</f>
        <v>0</v>
      </c>
      <c r="K195" s="220" t="s">
        <v>1</v>
      </c>
      <c r="L195" s="44"/>
      <c r="M195" s="225" t="s">
        <v>1</v>
      </c>
      <c r="N195" s="226" t="s">
        <v>41</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159</v>
      </c>
      <c r="AT195" s="229" t="s">
        <v>154</v>
      </c>
      <c r="AU195" s="229" t="s">
        <v>76</v>
      </c>
      <c r="AY195" s="17" t="s">
        <v>152</v>
      </c>
      <c r="BE195" s="230">
        <f>IF(N195="základní",J195,0)</f>
        <v>0</v>
      </c>
      <c r="BF195" s="230">
        <f>IF(N195="snížená",J195,0)</f>
        <v>0</v>
      </c>
      <c r="BG195" s="230">
        <f>IF(N195="zákl. přenesená",J195,0)</f>
        <v>0</v>
      </c>
      <c r="BH195" s="230">
        <f>IF(N195="sníž. přenesená",J195,0)</f>
        <v>0</v>
      </c>
      <c r="BI195" s="230">
        <f>IF(N195="nulová",J195,0)</f>
        <v>0</v>
      </c>
      <c r="BJ195" s="17" t="s">
        <v>84</v>
      </c>
      <c r="BK195" s="230">
        <f>ROUND(I195*H195,2)</f>
        <v>0</v>
      </c>
      <c r="BL195" s="17" t="s">
        <v>159</v>
      </c>
      <c r="BM195" s="229" t="s">
        <v>509</v>
      </c>
    </row>
    <row r="196" spans="1:47" s="2" customFormat="1" ht="12">
      <c r="A196" s="38"/>
      <c r="B196" s="39"/>
      <c r="C196" s="40"/>
      <c r="D196" s="231" t="s">
        <v>161</v>
      </c>
      <c r="E196" s="40"/>
      <c r="F196" s="232" t="s">
        <v>1621</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161</v>
      </c>
      <c r="AU196" s="17" t="s">
        <v>76</v>
      </c>
    </row>
    <row r="197" spans="1:47" s="2" customFormat="1" ht="12">
      <c r="A197" s="38"/>
      <c r="B197" s="39"/>
      <c r="C197" s="40"/>
      <c r="D197" s="231" t="s">
        <v>248</v>
      </c>
      <c r="E197" s="40"/>
      <c r="F197" s="258" t="s">
        <v>1560</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248</v>
      </c>
      <c r="AU197" s="17" t="s">
        <v>76</v>
      </c>
    </row>
    <row r="198" spans="1:65" s="2" customFormat="1" ht="16.5" customHeight="1">
      <c r="A198" s="38"/>
      <c r="B198" s="39"/>
      <c r="C198" s="218" t="s">
        <v>76</v>
      </c>
      <c r="D198" s="218" t="s">
        <v>154</v>
      </c>
      <c r="E198" s="219" t="s">
        <v>1622</v>
      </c>
      <c r="F198" s="220" t="s">
        <v>1623</v>
      </c>
      <c r="G198" s="221" t="s">
        <v>1</v>
      </c>
      <c r="H198" s="222">
        <v>1</v>
      </c>
      <c r="I198" s="223"/>
      <c r="J198" s="224">
        <f>ROUND(I198*H198,2)</f>
        <v>0</v>
      </c>
      <c r="K198" s="220" t="s">
        <v>1</v>
      </c>
      <c r="L198" s="44"/>
      <c r="M198" s="225" t="s">
        <v>1</v>
      </c>
      <c r="N198" s="226" t="s">
        <v>41</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159</v>
      </c>
      <c r="AT198" s="229" t="s">
        <v>154</v>
      </c>
      <c r="AU198" s="229" t="s">
        <v>76</v>
      </c>
      <c r="AY198" s="17" t="s">
        <v>152</v>
      </c>
      <c r="BE198" s="230">
        <f>IF(N198="základní",J198,0)</f>
        <v>0</v>
      </c>
      <c r="BF198" s="230">
        <f>IF(N198="snížená",J198,0)</f>
        <v>0</v>
      </c>
      <c r="BG198" s="230">
        <f>IF(N198="zákl. přenesená",J198,0)</f>
        <v>0</v>
      </c>
      <c r="BH198" s="230">
        <f>IF(N198="sníž. přenesená",J198,0)</f>
        <v>0</v>
      </c>
      <c r="BI198" s="230">
        <f>IF(N198="nulová",J198,0)</f>
        <v>0</v>
      </c>
      <c r="BJ198" s="17" t="s">
        <v>84</v>
      </c>
      <c r="BK198" s="230">
        <f>ROUND(I198*H198,2)</f>
        <v>0</v>
      </c>
      <c r="BL198" s="17" t="s">
        <v>159</v>
      </c>
      <c r="BM198" s="229" t="s">
        <v>522</v>
      </c>
    </row>
    <row r="199" spans="1:47" s="2" customFormat="1" ht="12">
      <c r="A199" s="38"/>
      <c r="B199" s="39"/>
      <c r="C199" s="40"/>
      <c r="D199" s="231" t="s">
        <v>161</v>
      </c>
      <c r="E199" s="40"/>
      <c r="F199" s="232" t="s">
        <v>1623</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161</v>
      </c>
      <c r="AU199" s="17" t="s">
        <v>76</v>
      </c>
    </row>
    <row r="200" spans="1:47" s="2" customFormat="1" ht="12">
      <c r="A200" s="38"/>
      <c r="B200" s="39"/>
      <c r="C200" s="40"/>
      <c r="D200" s="231" t="s">
        <v>248</v>
      </c>
      <c r="E200" s="40"/>
      <c r="F200" s="258" t="s">
        <v>1624</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248</v>
      </c>
      <c r="AU200" s="17" t="s">
        <v>76</v>
      </c>
    </row>
    <row r="201" spans="1:65" s="2" customFormat="1" ht="16.5" customHeight="1">
      <c r="A201" s="38"/>
      <c r="B201" s="39"/>
      <c r="C201" s="218" t="s">
        <v>76</v>
      </c>
      <c r="D201" s="218" t="s">
        <v>154</v>
      </c>
      <c r="E201" s="219" t="s">
        <v>1625</v>
      </c>
      <c r="F201" s="220" t="s">
        <v>1578</v>
      </c>
      <c r="G201" s="221" t="s">
        <v>1</v>
      </c>
      <c r="H201" s="222">
        <v>1</v>
      </c>
      <c r="I201" s="223"/>
      <c r="J201" s="224">
        <f>ROUND(I201*H201,2)</f>
        <v>0</v>
      </c>
      <c r="K201" s="220" t="s">
        <v>1</v>
      </c>
      <c r="L201" s="44"/>
      <c r="M201" s="225" t="s">
        <v>1</v>
      </c>
      <c r="N201" s="226" t="s">
        <v>41</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159</v>
      </c>
      <c r="AT201" s="229" t="s">
        <v>154</v>
      </c>
      <c r="AU201" s="229" t="s">
        <v>76</v>
      </c>
      <c r="AY201" s="17" t="s">
        <v>152</v>
      </c>
      <c r="BE201" s="230">
        <f>IF(N201="základní",J201,0)</f>
        <v>0</v>
      </c>
      <c r="BF201" s="230">
        <f>IF(N201="snížená",J201,0)</f>
        <v>0</v>
      </c>
      <c r="BG201" s="230">
        <f>IF(N201="zákl. přenesená",J201,0)</f>
        <v>0</v>
      </c>
      <c r="BH201" s="230">
        <f>IF(N201="sníž. přenesená",J201,0)</f>
        <v>0</v>
      </c>
      <c r="BI201" s="230">
        <f>IF(N201="nulová",J201,0)</f>
        <v>0</v>
      </c>
      <c r="BJ201" s="17" t="s">
        <v>84</v>
      </c>
      <c r="BK201" s="230">
        <f>ROUND(I201*H201,2)</f>
        <v>0</v>
      </c>
      <c r="BL201" s="17" t="s">
        <v>159</v>
      </c>
      <c r="BM201" s="229" t="s">
        <v>536</v>
      </c>
    </row>
    <row r="202" spans="1:47" s="2" customFormat="1" ht="12">
      <c r="A202" s="38"/>
      <c r="B202" s="39"/>
      <c r="C202" s="40"/>
      <c r="D202" s="231" t="s">
        <v>161</v>
      </c>
      <c r="E202" s="40"/>
      <c r="F202" s="232" t="s">
        <v>1578</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161</v>
      </c>
      <c r="AU202" s="17" t="s">
        <v>76</v>
      </c>
    </row>
    <row r="203" spans="1:47" s="2" customFormat="1" ht="12">
      <c r="A203" s="38"/>
      <c r="B203" s="39"/>
      <c r="C203" s="40"/>
      <c r="D203" s="231" t="s">
        <v>248</v>
      </c>
      <c r="E203" s="40"/>
      <c r="F203" s="258" t="s">
        <v>1579</v>
      </c>
      <c r="G203" s="40"/>
      <c r="H203" s="40"/>
      <c r="I203" s="233"/>
      <c r="J203" s="40"/>
      <c r="K203" s="40"/>
      <c r="L203" s="44"/>
      <c r="M203" s="234"/>
      <c r="N203" s="235"/>
      <c r="O203" s="91"/>
      <c r="P203" s="91"/>
      <c r="Q203" s="91"/>
      <c r="R203" s="91"/>
      <c r="S203" s="91"/>
      <c r="T203" s="92"/>
      <c r="U203" s="38"/>
      <c r="V203" s="38"/>
      <c r="W203" s="38"/>
      <c r="X203" s="38"/>
      <c r="Y203" s="38"/>
      <c r="Z203" s="38"/>
      <c r="AA203" s="38"/>
      <c r="AB203" s="38"/>
      <c r="AC203" s="38"/>
      <c r="AD203" s="38"/>
      <c r="AE203" s="38"/>
      <c r="AT203" s="17" t="s">
        <v>248</v>
      </c>
      <c r="AU203" s="17" t="s">
        <v>76</v>
      </c>
    </row>
    <row r="204" spans="1:65" s="2" customFormat="1" ht="16.5" customHeight="1">
      <c r="A204" s="38"/>
      <c r="B204" s="39"/>
      <c r="C204" s="218" t="s">
        <v>76</v>
      </c>
      <c r="D204" s="218" t="s">
        <v>154</v>
      </c>
      <c r="E204" s="219" t="s">
        <v>1626</v>
      </c>
      <c r="F204" s="220" t="s">
        <v>1627</v>
      </c>
      <c r="G204" s="221" t="s">
        <v>1</v>
      </c>
      <c r="H204" s="222">
        <v>1</v>
      </c>
      <c r="I204" s="223"/>
      <c r="J204" s="224">
        <f>ROUND(I204*H204,2)</f>
        <v>0</v>
      </c>
      <c r="K204" s="220" t="s">
        <v>1</v>
      </c>
      <c r="L204" s="44"/>
      <c r="M204" s="225" t="s">
        <v>1</v>
      </c>
      <c r="N204" s="226" t="s">
        <v>41</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159</v>
      </c>
      <c r="AT204" s="229" t="s">
        <v>154</v>
      </c>
      <c r="AU204" s="229" t="s">
        <v>76</v>
      </c>
      <c r="AY204" s="17" t="s">
        <v>152</v>
      </c>
      <c r="BE204" s="230">
        <f>IF(N204="základní",J204,0)</f>
        <v>0</v>
      </c>
      <c r="BF204" s="230">
        <f>IF(N204="snížená",J204,0)</f>
        <v>0</v>
      </c>
      <c r="BG204" s="230">
        <f>IF(N204="zákl. přenesená",J204,0)</f>
        <v>0</v>
      </c>
      <c r="BH204" s="230">
        <f>IF(N204="sníž. přenesená",J204,0)</f>
        <v>0</v>
      </c>
      <c r="BI204" s="230">
        <f>IF(N204="nulová",J204,0)</f>
        <v>0</v>
      </c>
      <c r="BJ204" s="17" t="s">
        <v>84</v>
      </c>
      <c r="BK204" s="230">
        <f>ROUND(I204*H204,2)</f>
        <v>0</v>
      </c>
      <c r="BL204" s="17" t="s">
        <v>159</v>
      </c>
      <c r="BM204" s="229" t="s">
        <v>546</v>
      </c>
    </row>
    <row r="205" spans="1:47" s="2" customFormat="1" ht="12">
      <c r="A205" s="38"/>
      <c r="B205" s="39"/>
      <c r="C205" s="40"/>
      <c r="D205" s="231" t="s">
        <v>161</v>
      </c>
      <c r="E205" s="40"/>
      <c r="F205" s="232" t="s">
        <v>1627</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161</v>
      </c>
      <c r="AU205" s="17" t="s">
        <v>76</v>
      </c>
    </row>
    <row r="206" spans="1:47" s="2" customFormat="1" ht="12">
      <c r="A206" s="38"/>
      <c r="B206" s="39"/>
      <c r="C206" s="40"/>
      <c r="D206" s="231" t="s">
        <v>248</v>
      </c>
      <c r="E206" s="40"/>
      <c r="F206" s="258" t="s">
        <v>1560</v>
      </c>
      <c r="G206" s="40"/>
      <c r="H206" s="40"/>
      <c r="I206" s="233"/>
      <c r="J206" s="40"/>
      <c r="K206" s="40"/>
      <c r="L206" s="44"/>
      <c r="M206" s="234"/>
      <c r="N206" s="235"/>
      <c r="O206" s="91"/>
      <c r="P206" s="91"/>
      <c r="Q206" s="91"/>
      <c r="R206" s="91"/>
      <c r="S206" s="91"/>
      <c r="T206" s="92"/>
      <c r="U206" s="38"/>
      <c r="V206" s="38"/>
      <c r="W206" s="38"/>
      <c r="X206" s="38"/>
      <c r="Y206" s="38"/>
      <c r="Z206" s="38"/>
      <c r="AA206" s="38"/>
      <c r="AB206" s="38"/>
      <c r="AC206" s="38"/>
      <c r="AD206" s="38"/>
      <c r="AE206" s="38"/>
      <c r="AT206" s="17" t="s">
        <v>248</v>
      </c>
      <c r="AU206" s="17" t="s">
        <v>76</v>
      </c>
    </row>
    <row r="207" spans="1:65" s="2" customFormat="1" ht="21.75" customHeight="1">
      <c r="A207" s="38"/>
      <c r="B207" s="39"/>
      <c r="C207" s="218" t="s">
        <v>76</v>
      </c>
      <c r="D207" s="218" t="s">
        <v>154</v>
      </c>
      <c r="E207" s="219" t="s">
        <v>1628</v>
      </c>
      <c r="F207" s="220" t="s">
        <v>1629</v>
      </c>
      <c r="G207" s="221" t="s">
        <v>1</v>
      </c>
      <c r="H207" s="222">
        <v>1</v>
      </c>
      <c r="I207" s="223"/>
      <c r="J207" s="224">
        <f>ROUND(I207*H207,2)</f>
        <v>0</v>
      </c>
      <c r="K207" s="220" t="s">
        <v>1</v>
      </c>
      <c r="L207" s="44"/>
      <c r="M207" s="225" t="s">
        <v>1</v>
      </c>
      <c r="N207" s="226" t="s">
        <v>41</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159</v>
      </c>
      <c r="AT207" s="229" t="s">
        <v>154</v>
      </c>
      <c r="AU207" s="229" t="s">
        <v>76</v>
      </c>
      <c r="AY207" s="17" t="s">
        <v>152</v>
      </c>
      <c r="BE207" s="230">
        <f>IF(N207="základní",J207,0)</f>
        <v>0</v>
      </c>
      <c r="BF207" s="230">
        <f>IF(N207="snížená",J207,0)</f>
        <v>0</v>
      </c>
      <c r="BG207" s="230">
        <f>IF(N207="zákl. přenesená",J207,0)</f>
        <v>0</v>
      </c>
      <c r="BH207" s="230">
        <f>IF(N207="sníž. přenesená",J207,0)</f>
        <v>0</v>
      </c>
      <c r="BI207" s="230">
        <f>IF(N207="nulová",J207,0)</f>
        <v>0</v>
      </c>
      <c r="BJ207" s="17" t="s">
        <v>84</v>
      </c>
      <c r="BK207" s="230">
        <f>ROUND(I207*H207,2)</f>
        <v>0</v>
      </c>
      <c r="BL207" s="17" t="s">
        <v>159</v>
      </c>
      <c r="BM207" s="229" t="s">
        <v>554</v>
      </c>
    </row>
    <row r="208" spans="1:47" s="2" customFormat="1" ht="12">
      <c r="A208" s="38"/>
      <c r="B208" s="39"/>
      <c r="C208" s="40"/>
      <c r="D208" s="231" t="s">
        <v>161</v>
      </c>
      <c r="E208" s="40"/>
      <c r="F208" s="232" t="s">
        <v>1629</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161</v>
      </c>
      <c r="AU208" s="17" t="s">
        <v>76</v>
      </c>
    </row>
    <row r="209" spans="1:47" s="2" customFormat="1" ht="12">
      <c r="A209" s="38"/>
      <c r="B209" s="39"/>
      <c r="C209" s="40"/>
      <c r="D209" s="231" t="s">
        <v>248</v>
      </c>
      <c r="E209" s="40"/>
      <c r="F209" s="258" t="s">
        <v>1560</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248</v>
      </c>
      <c r="AU209" s="17" t="s">
        <v>76</v>
      </c>
    </row>
    <row r="210" spans="1:65" s="2" customFormat="1" ht="21.75" customHeight="1">
      <c r="A210" s="38"/>
      <c r="B210" s="39"/>
      <c r="C210" s="218" t="s">
        <v>76</v>
      </c>
      <c r="D210" s="218" t="s">
        <v>154</v>
      </c>
      <c r="E210" s="219" t="s">
        <v>1630</v>
      </c>
      <c r="F210" s="220" t="s">
        <v>1631</v>
      </c>
      <c r="G210" s="221" t="s">
        <v>1</v>
      </c>
      <c r="H210" s="222">
        <v>1</v>
      </c>
      <c r="I210" s="223"/>
      <c r="J210" s="224">
        <f>ROUND(I210*H210,2)</f>
        <v>0</v>
      </c>
      <c r="K210" s="220" t="s">
        <v>1</v>
      </c>
      <c r="L210" s="44"/>
      <c r="M210" s="225" t="s">
        <v>1</v>
      </c>
      <c r="N210" s="226" t="s">
        <v>41</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159</v>
      </c>
      <c r="AT210" s="229" t="s">
        <v>154</v>
      </c>
      <c r="AU210" s="229" t="s">
        <v>76</v>
      </c>
      <c r="AY210" s="17" t="s">
        <v>152</v>
      </c>
      <c r="BE210" s="230">
        <f>IF(N210="základní",J210,0)</f>
        <v>0</v>
      </c>
      <c r="BF210" s="230">
        <f>IF(N210="snížená",J210,0)</f>
        <v>0</v>
      </c>
      <c r="BG210" s="230">
        <f>IF(N210="zákl. přenesená",J210,0)</f>
        <v>0</v>
      </c>
      <c r="BH210" s="230">
        <f>IF(N210="sníž. přenesená",J210,0)</f>
        <v>0</v>
      </c>
      <c r="BI210" s="230">
        <f>IF(N210="nulová",J210,0)</f>
        <v>0</v>
      </c>
      <c r="BJ210" s="17" t="s">
        <v>84</v>
      </c>
      <c r="BK210" s="230">
        <f>ROUND(I210*H210,2)</f>
        <v>0</v>
      </c>
      <c r="BL210" s="17" t="s">
        <v>159</v>
      </c>
      <c r="BM210" s="229" t="s">
        <v>564</v>
      </c>
    </row>
    <row r="211" spans="1:47" s="2" customFormat="1" ht="12">
      <c r="A211" s="38"/>
      <c r="B211" s="39"/>
      <c r="C211" s="40"/>
      <c r="D211" s="231" t="s">
        <v>161</v>
      </c>
      <c r="E211" s="40"/>
      <c r="F211" s="232" t="s">
        <v>1631</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161</v>
      </c>
      <c r="AU211" s="17" t="s">
        <v>76</v>
      </c>
    </row>
    <row r="212" spans="1:47" s="2" customFormat="1" ht="12">
      <c r="A212" s="38"/>
      <c r="B212" s="39"/>
      <c r="C212" s="40"/>
      <c r="D212" s="231" t="s">
        <v>248</v>
      </c>
      <c r="E212" s="40"/>
      <c r="F212" s="258" t="s">
        <v>1632</v>
      </c>
      <c r="G212" s="40"/>
      <c r="H212" s="40"/>
      <c r="I212" s="233"/>
      <c r="J212" s="40"/>
      <c r="K212" s="40"/>
      <c r="L212" s="44"/>
      <c r="M212" s="234"/>
      <c r="N212" s="235"/>
      <c r="O212" s="91"/>
      <c r="P212" s="91"/>
      <c r="Q212" s="91"/>
      <c r="R212" s="91"/>
      <c r="S212" s="91"/>
      <c r="T212" s="92"/>
      <c r="U212" s="38"/>
      <c r="V212" s="38"/>
      <c r="W212" s="38"/>
      <c r="X212" s="38"/>
      <c r="Y212" s="38"/>
      <c r="Z212" s="38"/>
      <c r="AA212" s="38"/>
      <c r="AB212" s="38"/>
      <c r="AC212" s="38"/>
      <c r="AD212" s="38"/>
      <c r="AE212" s="38"/>
      <c r="AT212" s="17" t="s">
        <v>248</v>
      </c>
      <c r="AU212" s="17" t="s">
        <v>76</v>
      </c>
    </row>
    <row r="213" spans="1:65" s="2" customFormat="1" ht="16.5" customHeight="1">
      <c r="A213" s="38"/>
      <c r="B213" s="39"/>
      <c r="C213" s="218" t="s">
        <v>76</v>
      </c>
      <c r="D213" s="218" t="s">
        <v>154</v>
      </c>
      <c r="E213" s="219" t="s">
        <v>1633</v>
      </c>
      <c r="F213" s="220" t="s">
        <v>1565</v>
      </c>
      <c r="G213" s="221" t="s">
        <v>1</v>
      </c>
      <c r="H213" s="222">
        <v>1</v>
      </c>
      <c r="I213" s="223"/>
      <c r="J213" s="224">
        <f>ROUND(I213*H213,2)</f>
        <v>0</v>
      </c>
      <c r="K213" s="220" t="s">
        <v>1</v>
      </c>
      <c r="L213" s="44"/>
      <c r="M213" s="225" t="s">
        <v>1</v>
      </c>
      <c r="N213" s="226" t="s">
        <v>41</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159</v>
      </c>
      <c r="AT213" s="229" t="s">
        <v>154</v>
      </c>
      <c r="AU213" s="229" t="s">
        <v>76</v>
      </c>
      <c r="AY213" s="17" t="s">
        <v>152</v>
      </c>
      <c r="BE213" s="230">
        <f>IF(N213="základní",J213,0)</f>
        <v>0</v>
      </c>
      <c r="BF213" s="230">
        <f>IF(N213="snížená",J213,0)</f>
        <v>0</v>
      </c>
      <c r="BG213" s="230">
        <f>IF(N213="zákl. přenesená",J213,0)</f>
        <v>0</v>
      </c>
      <c r="BH213" s="230">
        <f>IF(N213="sníž. přenesená",J213,0)</f>
        <v>0</v>
      </c>
      <c r="BI213" s="230">
        <f>IF(N213="nulová",J213,0)</f>
        <v>0</v>
      </c>
      <c r="BJ213" s="17" t="s">
        <v>84</v>
      </c>
      <c r="BK213" s="230">
        <f>ROUND(I213*H213,2)</f>
        <v>0</v>
      </c>
      <c r="BL213" s="17" t="s">
        <v>159</v>
      </c>
      <c r="BM213" s="229" t="s">
        <v>574</v>
      </c>
    </row>
    <row r="214" spans="1:47" s="2" customFormat="1" ht="12">
      <c r="A214" s="38"/>
      <c r="B214" s="39"/>
      <c r="C214" s="40"/>
      <c r="D214" s="231" t="s">
        <v>161</v>
      </c>
      <c r="E214" s="40"/>
      <c r="F214" s="232" t="s">
        <v>1565</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161</v>
      </c>
      <c r="AU214" s="17" t="s">
        <v>76</v>
      </c>
    </row>
    <row r="215" spans="1:47" s="2" customFormat="1" ht="12">
      <c r="A215" s="38"/>
      <c r="B215" s="39"/>
      <c r="C215" s="40"/>
      <c r="D215" s="231" t="s">
        <v>248</v>
      </c>
      <c r="E215" s="40"/>
      <c r="F215" s="258" t="s">
        <v>1555</v>
      </c>
      <c r="G215" s="40"/>
      <c r="H215" s="40"/>
      <c r="I215" s="233"/>
      <c r="J215" s="40"/>
      <c r="K215" s="40"/>
      <c r="L215" s="44"/>
      <c r="M215" s="234"/>
      <c r="N215" s="235"/>
      <c r="O215" s="91"/>
      <c r="P215" s="91"/>
      <c r="Q215" s="91"/>
      <c r="R215" s="91"/>
      <c r="S215" s="91"/>
      <c r="T215" s="92"/>
      <c r="U215" s="38"/>
      <c r="V215" s="38"/>
      <c r="W215" s="38"/>
      <c r="X215" s="38"/>
      <c r="Y215" s="38"/>
      <c r="Z215" s="38"/>
      <c r="AA215" s="38"/>
      <c r="AB215" s="38"/>
      <c r="AC215" s="38"/>
      <c r="AD215" s="38"/>
      <c r="AE215" s="38"/>
      <c r="AT215" s="17" t="s">
        <v>248</v>
      </c>
      <c r="AU215" s="17" t="s">
        <v>76</v>
      </c>
    </row>
    <row r="216" spans="1:65" s="2" customFormat="1" ht="16.5" customHeight="1">
      <c r="A216" s="38"/>
      <c r="B216" s="39"/>
      <c r="C216" s="218" t="s">
        <v>76</v>
      </c>
      <c r="D216" s="218" t="s">
        <v>154</v>
      </c>
      <c r="E216" s="219" t="s">
        <v>1634</v>
      </c>
      <c r="F216" s="220" t="s">
        <v>1586</v>
      </c>
      <c r="G216" s="221" t="s">
        <v>1</v>
      </c>
      <c r="H216" s="222">
        <v>1</v>
      </c>
      <c r="I216" s="223"/>
      <c r="J216" s="224">
        <f>ROUND(I216*H216,2)</f>
        <v>0</v>
      </c>
      <c r="K216" s="220" t="s">
        <v>1</v>
      </c>
      <c r="L216" s="44"/>
      <c r="M216" s="225" t="s">
        <v>1</v>
      </c>
      <c r="N216" s="226" t="s">
        <v>41</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159</v>
      </c>
      <c r="AT216" s="229" t="s">
        <v>154</v>
      </c>
      <c r="AU216" s="229" t="s">
        <v>76</v>
      </c>
      <c r="AY216" s="17" t="s">
        <v>152</v>
      </c>
      <c r="BE216" s="230">
        <f>IF(N216="základní",J216,0)</f>
        <v>0</v>
      </c>
      <c r="BF216" s="230">
        <f>IF(N216="snížená",J216,0)</f>
        <v>0</v>
      </c>
      <c r="BG216" s="230">
        <f>IF(N216="zákl. přenesená",J216,0)</f>
        <v>0</v>
      </c>
      <c r="BH216" s="230">
        <f>IF(N216="sníž. přenesená",J216,0)</f>
        <v>0</v>
      </c>
      <c r="BI216" s="230">
        <f>IF(N216="nulová",J216,0)</f>
        <v>0</v>
      </c>
      <c r="BJ216" s="17" t="s">
        <v>84</v>
      </c>
      <c r="BK216" s="230">
        <f>ROUND(I216*H216,2)</f>
        <v>0</v>
      </c>
      <c r="BL216" s="17" t="s">
        <v>159</v>
      </c>
      <c r="BM216" s="229" t="s">
        <v>583</v>
      </c>
    </row>
    <row r="217" spans="1:47" s="2" customFormat="1" ht="12">
      <c r="A217" s="38"/>
      <c r="B217" s="39"/>
      <c r="C217" s="40"/>
      <c r="D217" s="231" t="s">
        <v>161</v>
      </c>
      <c r="E217" s="40"/>
      <c r="F217" s="232" t="s">
        <v>1586</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161</v>
      </c>
      <c r="AU217" s="17" t="s">
        <v>76</v>
      </c>
    </row>
    <row r="218" spans="1:47" s="2" customFormat="1" ht="12">
      <c r="A218" s="38"/>
      <c r="B218" s="39"/>
      <c r="C218" s="40"/>
      <c r="D218" s="231" t="s">
        <v>248</v>
      </c>
      <c r="E218" s="40"/>
      <c r="F218" s="258" t="s">
        <v>1609</v>
      </c>
      <c r="G218" s="40"/>
      <c r="H218" s="40"/>
      <c r="I218" s="233"/>
      <c r="J218" s="40"/>
      <c r="K218" s="40"/>
      <c r="L218" s="44"/>
      <c r="M218" s="234"/>
      <c r="N218" s="235"/>
      <c r="O218" s="91"/>
      <c r="P218" s="91"/>
      <c r="Q218" s="91"/>
      <c r="R218" s="91"/>
      <c r="S218" s="91"/>
      <c r="T218" s="92"/>
      <c r="U218" s="38"/>
      <c r="V218" s="38"/>
      <c r="W218" s="38"/>
      <c r="X218" s="38"/>
      <c r="Y218" s="38"/>
      <c r="Z218" s="38"/>
      <c r="AA218" s="38"/>
      <c r="AB218" s="38"/>
      <c r="AC218" s="38"/>
      <c r="AD218" s="38"/>
      <c r="AE218" s="38"/>
      <c r="AT218" s="17" t="s">
        <v>248</v>
      </c>
      <c r="AU218" s="17" t="s">
        <v>76</v>
      </c>
    </row>
    <row r="219" spans="1:65" s="2" customFormat="1" ht="16.5" customHeight="1">
      <c r="A219" s="38"/>
      <c r="B219" s="39"/>
      <c r="C219" s="218" t="s">
        <v>76</v>
      </c>
      <c r="D219" s="218" t="s">
        <v>154</v>
      </c>
      <c r="E219" s="219" t="s">
        <v>1635</v>
      </c>
      <c r="F219" s="220" t="s">
        <v>1636</v>
      </c>
      <c r="G219" s="221" t="s">
        <v>1</v>
      </c>
      <c r="H219" s="222">
        <v>1</v>
      </c>
      <c r="I219" s="223"/>
      <c r="J219" s="224">
        <f>ROUND(I219*H219,2)</f>
        <v>0</v>
      </c>
      <c r="K219" s="220" t="s">
        <v>1</v>
      </c>
      <c r="L219" s="44"/>
      <c r="M219" s="225" t="s">
        <v>1</v>
      </c>
      <c r="N219" s="226" t="s">
        <v>41</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159</v>
      </c>
      <c r="AT219" s="229" t="s">
        <v>154</v>
      </c>
      <c r="AU219" s="229" t="s">
        <v>76</v>
      </c>
      <c r="AY219" s="17" t="s">
        <v>152</v>
      </c>
      <c r="BE219" s="230">
        <f>IF(N219="základní",J219,0)</f>
        <v>0</v>
      </c>
      <c r="BF219" s="230">
        <f>IF(N219="snížená",J219,0)</f>
        <v>0</v>
      </c>
      <c r="BG219" s="230">
        <f>IF(N219="zákl. přenesená",J219,0)</f>
        <v>0</v>
      </c>
      <c r="BH219" s="230">
        <f>IF(N219="sníž. přenesená",J219,0)</f>
        <v>0</v>
      </c>
      <c r="BI219" s="230">
        <f>IF(N219="nulová",J219,0)</f>
        <v>0</v>
      </c>
      <c r="BJ219" s="17" t="s">
        <v>84</v>
      </c>
      <c r="BK219" s="230">
        <f>ROUND(I219*H219,2)</f>
        <v>0</v>
      </c>
      <c r="BL219" s="17" t="s">
        <v>159</v>
      </c>
      <c r="BM219" s="229" t="s">
        <v>595</v>
      </c>
    </row>
    <row r="220" spans="1:47" s="2" customFormat="1" ht="12">
      <c r="A220" s="38"/>
      <c r="B220" s="39"/>
      <c r="C220" s="40"/>
      <c r="D220" s="231" t="s">
        <v>161</v>
      </c>
      <c r="E220" s="40"/>
      <c r="F220" s="232" t="s">
        <v>1636</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161</v>
      </c>
      <c r="AU220" s="17" t="s">
        <v>76</v>
      </c>
    </row>
    <row r="221" spans="1:47" s="2" customFormat="1" ht="12">
      <c r="A221" s="38"/>
      <c r="B221" s="39"/>
      <c r="C221" s="40"/>
      <c r="D221" s="231" t="s">
        <v>248</v>
      </c>
      <c r="E221" s="40"/>
      <c r="F221" s="258" t="s">
        <v>1637</v>
      </c>
      <c r="G221" s="40"/>
      <c r="H221" s="40"/>
      <c r="I221" s="233"/>
      <c r="J221" s="40"/>
      <c r="K221" s="40"/>
      <c r="L221" s="44"/>
      <c r="M221" s="234"/>
      <c r="N221" s="235"/>
      <c r="O221" s="91"/>
      <c r="P221" s="91"/>
      <c r="Q221" s="91"/>
      <c r="R221" s="91"/>
      <c r="S221" s="91"/>
      <c r="T221" s="92"/>
      <c r="U221" s="38"/>
      <c r="V221" s="38"/>
      <c r="W221" s="38"/>
      <c r="X221" s="38"/>
      <c r="Y221" s="38"/>
      <c r="Z221" s="38"/>
      <c r="AA221" s="38"/>
      <c r="AB221" s="38"/>
      <c r="AC221" s="38"/>
      <c r="AD221" s="38"/>
      <c r="AE221" s="38"/>
      <c r="AT221" s="17" t="s">
        <v>248</v>
      </c>
      <c r="AU221" s="17" t="s">
        <v>76</v>
      </c>
    </row>
    <row r="222" spans="1:65" s="2" customFormat="1" ht="16.5" customHeight="1">
      <c r="A222" s="38"/>
      <c r="B222" s="39"/>
      <c r="C222" s="218" t="s">
        <v>76</v>
      </c>
      <c r="D222" s="218" t="s">
        <v>154</v>
      </c>
      <c r="E222" s="219" t="s">
        <v>1638</v>
      </c>
      <c r="F222" s="220" t="s">
        <v>1639</v>
      </c>
      <c r="G222" s="221" t="s">
        <v>1</v>
      </c>
      <c r="H222" s="222">
        <v>1</v>
      </c>
      <c r="I222" s="223"/>
      <c r="J222" s="224">
        <f>ROUND(I222*H222,2)</f>
        <v>0</v>
      </c>
      <c r="K222" s="220" t="s">
        <v>1</v>
      </c>
      <c r="L222" s="44"/>
      <c r="M222" s="225" t="s">
        <v>1</v>
      </c>
      <c r="N222" s="226" t="s">
        <v>41</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159</v>
      </c>
      <c r="AT222" s="229" t="s">
        <v>154</v>
      </c>
      <c r="AU222" s="229" t="s">
        <v>76</v>
      </c>
      <c r="AY222" s="17" t="s">
        <v>152</v>
      </c>
      <c r="BE222" s="230">
        <f>IF(N222="základní",J222,0)</f>
        <v>0</v>
      </c>
      <c r="BF222" s="230">
        <f>IF(N222="snížená",J222,0)</f>
        <v>0</v>
      </c>
      <c r="BG222" s="230">
        <f>IF(N222="zákl. přenesená",J222,0)</f>
        <v>0</v>
      </c>
      <c r="BH222" s="230">
        <f>IF(N222="sníž. přenesená",J222,0)</f>
        <v>0</v>
      </c>
      <c r="BI222" s="230">
        <f>IF(N222="nulová",J222,0)</f>
        <v>0</v>
      </c>
      <c r="BJ222" s="17" t="s">
        <v>84</v>
      </c>
      <c r="BK222" s="230">
        <f>ROUND(I222*H222,2)</f>
        <v>0</v>
      </c>
      <c r="BL222" s="17" t="s">
        <v>159</v>
      </c>
      <c r="BM222" s="229" t="s">
        <v>609</v>
      </c>
    </row>
    <row r="223" spans="1:47" s="2" customFormat="1" ht="12">
      <c r="A223" s="38"/>
      <c r="B223" s="39"/>
      <c r="C223" s="40"/>
      <c r="D223" s="231" t="s">
        <v>161</v>
      </c>
      <c r="E223" s="40"/>
      <c r="F223" s="232" t="s">
        <v>1639</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161</v>
      </c>
      <c r="AU223" s="17" t="s">
        <v>76</v>
      </c>
    </row>
    <row r="224" spans="1:47" s="2" customFormat="1" ht="12">
      <c r="A224" s="38"/>
      <c r="B224" s="39"/>
      <c r="C224" s="40"/>
      <c r="D224" s="231" t="s">
        <v>248</v>
      </c>
      <c r="E224" s="40"/>
      <c r="F224" s="258" t="s">
        <v>1640</v>
      </c>
      <c r="G224" s="40"/>
      <c r="H224" s="40"/>
      <c r="I224" s="233"/>
      <c r="J224" s="40"/>
      <c r="K224" s="40"/>
      <c r="L224" s="44"/>
      <c r="M224" s="234"/>
      <c r="N224" s="235"/>
      <c r="O224" s="91"/>
      <c r="P224" s="91"/>
      <c r="Q224" s="91"/>
      <c r="R224" s="91"/>
      <c r="S224" s="91"/>
      <c r="T224" s="92"/>
      <c r="U224" s="38"/>
      <c r="V224" s="38"/>
      <c r="W224" s="38"/>
      <c r="X224" s="38"/>
      <c r="Y224" s="38"/>
      <c r="Z224" s="38"/>
      <c r="AA224" s="38"/>
      <c r="AB224" s="38"/>
      <c r="AC224" s="38"/>
      <c r="AD224" s="38"/>
      <c r="AE224" s="38"/>
      <c r="AT224" s="17" t="s">
        <v>248</v>
      </c>
      <c r="AU224" s="17" t="s">
        <v>76</v>
      </c>
    </row>
    <row r="225" spans="1:65" s="2" customFormat="1" ht="16.5" customHeight="1">
      <c r="A225" s="38"/>
      <c r="B225" s="39"/>
      <c r="C225" s="218" t="s">
        <v>76</v>
      </c>
      <c r="D225" s="218" t="s">
        <v>154</v>
      </c>
      <c r="E225" s="219" t="s">
        <v>1641</v>
      </c>
      <c r="F225" s="220" t="s">
        <v>1642</v>
      </c>
      <c r="G225" s="221" t="s">
        <v>1</v>
      </c>
      <c r="H225" s="222">
        <v>1</v>
      </c>
      <c r="I225" s="223"/>
      <c r="J225" s="224">
        <f>ROUND(I225*H225,2)</f>
        <v>0</v>
      </c>
      <c r="K225" s="220" t="s">
        <v>1</v>
      </c>
      <c r="L225" s="44"/>
      <c r="M225" s="225" t="s">
        <v>1</v>
      </c>
      <c r="N225" s="226" t="s">
        <v>41</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159</v>
      </c>
      <c r="AT225" s="229" t="s">
        <v>154</v>
      </c>
      <c r="AU225" s="229" t="s">
        <v>76</v>
      </c>
      <c r="AY225" s="17" t="s">
        <v>152</v>
      </c>
      <c r="BE225" s="230">
        <f>IF(N225="základní",J225,0)</f>
        <v>0</v>
      </c>
      <c r="BF225" s="230">
        <f>IF(N225="snížená",J225,0)</f>
        <v>0</v>
      </c>
      <c r="BG225" s="230">
        <f>IF(N225="zákl. přenesená",J225,0)</f>
        <v>0</v>
      </c>
      <c r="BH225" s="230">
        <f>IF(N225="sníž. přenesená",J225,0)</f>
        <v>0</v>
      </c>
      <c r="BI225" s="230">
        <f>IF(N225="nulová",J225,0)</f>
        <v>0</v>
      </c>
      <c r="BJ225" s="17" t="s">
        <v>84</v>
      </c>
      <c r="BK225" s="230">
        <f>ROUND(I225*H225,2)</f>
        <v>0</v>
      </c>
      <c r="BL225" s="17" t="s">
        <v>159</v>
      </c>
      <c r="BM225" s="229" t="s">
        <v>621</v>
      </c>
    </row>
    <row r="226" spans="1:47" s="2" customFormat="1" ht="12">
      <c r="A226" s="38"/>
      <c r="B226" s="39"/>
      <c r="C226" s="40"/>
      <c r="D226" s="231" t="s">
        <v>161</v>
      </c>
      <c r="E226" s="40"/>
      <c r="F226" s="232" t="s">
        <v>1642</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161</v>
      </c>
      <c r="AU226" s="17" t="s">
        <v>76</v>
      </c>
    </row>
    <row r="227" spans="1:47" s="2" customFormat="1" ht="12">
      <c r="A227" s="38"/>
      <c r="B227" s="39"/>
      <c r="C227" s="40"/>
      <c r="D227" s="231" t="s">
        <v>248</v>
      </c>
      <c r="E227" s="40"/>
      <c r="F227" s="258" t="s">
        <v>1555</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7" t="s">
        <v>248</v>
      </c>
      <c r="AU227" s="17" t="s">
        <v>76</v>
      </c>
    </row>
    <row r="228" spans="1:65" s="2" customFormat="1" ht="16.5" customHeight="1">
      <c r="A228" s="38"/>
      <c r="B228" s="39"/>
      <c r="C228" s="218" t="s">
        <v>76</v>
      </c>
      <c r="D228" s="218" t="s">
        <v>154</v>
      </c>
      <c r="E228" s="219" t="s">
        <v>1643</v>
      </c>
      <c r="F228" s="220" t="s">
        <v>1644</v>
      </c>
      <c r="G228" s="221" t="s">
        <v>1</v>
      </c>
      <c r="H228" s="222">
        <v>1</v>
      </c>
      <c r="I228" s="223"/>
      <c r="J228" s="224">
        <f>ROUND(I228*H228,2)</f>
        <v>0</v>
      </c>
      <c r="K228" s="220" t="s">
        <v>1</v>
      </c>
      <c r="L228" s="44"/>
      <c r="M228" s="225" t="s">
        <v>1</v>
      </c>
      <c r="N228" s="226" t="s">
        <v>41</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159</v>
      </c>
      <c r="AT228" s="229" t="s">
        <v>154</v>
      </c>
      <c r="AU228" s="229" t="s">
        <v>76</v>
      </c>
      <c r="AY228" s="17" t="s">
        <v>152</v>
      </c>
      <c r="BE228" s="230">
        <f>IF(N228="základní",J228,0)</f>
        <v>0</v>
      </c>
      <c r="BF228" s="230">
        <f>IF(N228="snížená",J228,0)</f>
        <v>0</v>
      </c>
      <c r="BG228" s="230">
        <f>IF(N228="zákl. přenesená",J228,0)</f>
        <v>0</v>
      </c>
      <c r="BH228" s="230">
        <f>IF(N228="sníž. přenesená",J228,0)</f>
        <v>0</v>
      </c>
      <c r="BI228" s="230">
        <f>IF(N228="nulová",J228,0)</f>
        <v>0</v>
      </c>
      <c r="BJ228" s="17" t="s">
        <v>84</v>
      </c>
      <c r="BK228" s="230">
        <f>ROUND(I228*H228,2)</f>
        <v>0</v>
      </c>
      <c r="BL228" s="17" t="s">
        <v>159</v>
      </c>
      <c r="BM228" s="229" t="s">
        <v>633</v>
      </c>
    </row>
    <row r="229" spans="1:47" s="2" customFormat="1" ht="12">
      <c r="A229" s="38"/>
      <c r="B229" s="39"/>
      <c r="C229" s="40"/>
      <c r="D229" s="231" t="s">
        <v>161</v>
      </c>
      <c r="E229" s="40"/>
      <c r="F229" s="232" t="s">
        <v>1644</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161</v>
      </c>
      <c r="AU229" s="17" t="s">
        <v>76</v>
      </c>
    </row>
    <row r="230" spans="1:47" s="2" customFormat="1" ht="12">
      <c r="A230" s="38"/>
      <c r="B230" s="39"/>
      <c r="C230" s="40"/>
      <c r="D230" s="231" t="s">
        <v>248</v>
      </c>
      <c r="E230" s="40"/>
      <c r="F230" s="258" t="s">
        <v>1645</v>
      </c>
      <c r="G230" s="40"/>
      <c r="H230" s="40"/>
      <c r="I230" s="233"/>
      <c r="J230" s="40"/>
      <c r="K230" s="40"/>
      <c r="L230" s="44"/>
      <c r="M230" s="234"/>
      <c r="N230" s="235"/>
      <c r="O230" s="91"/>
      <c r="P230" s="91"/>
      <c r="Q230" s="91"/>
      <c r="R230" s="91"/>
      <c r="S230" s="91"/>
      <c r="T230" s="92"/>
      <c r="U230" s="38"/>
      <c r="V230" s="38"/>
      <c r="W230" s="38"/>
      <c r="X230" s="38"/>
      <c r="Y230" s="38"/>
      <c r="Z230" s="38"/>
      <c r="AA230" s="38"/>
      <c r="AB230" s="38"/>
      <c r="AC230" s="38"/>
      <c r="AD230" s="38"/>
      <c r="AE230" s="38"/>
      <c r="AT230" s="17" t="s">
        <v>248</v>
      </c>
      <c r="AU230" s="17" t="s">
        <v>76</v>
      </c>
    </row>
    <row r="231" spans="1:65" s="2" customFormat="1" ht="16.5" customHeight="1">
      <c r="A231" s="38"/>
      <c r="B231" s="39"/>
      <c r="C231" s="218" t="s">
        <v>76</v>
      </c>
      <c r="D231" s="218" t="s">
        <v>154</v>
      </c>
      <c r="E231" s="219" t="s">
        <v>1646</v>
      </c>
      <c r="F231" s="220" t="s">
        <v>1647</v>
      </c>
      <c r="G231" s="221" t="s">
        <v>1</v>
      </c>
      <c r="H231" s="222">
        <v>1</v>
      </c>
      <c r="I231" s="223"/>
      <c r="J231" s="224">
        <f>ROUND(I231*H231,2)</f>
        <v>0</v>
      </c>
      <c r="K231" s="220" t="s">
        <v>1</v>
      </c>
      <c r="L231" s="44"/>
      <c r="M231" s="225" t="s">
        <v>1</v>
      </c>
      <c r="N231" s="226" t="s">
        <v>41</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159</v>
      </c>
      <c r="AT231" s="229" t="s">
        <v>154</v>
      </c>
      <c r="AU231" s="229" t="s">
        <v>76</v>
      </c>
      <c r="AY231" s="17" t="s">
        <v>152</v>
      </c>
      <c r="BE231" s="230">
        <f>IF(N231="základní",J231,0)</f>
        <v>0</v>
      </c>
      <c r="BF231" s="230">
        <f>IF(N231="snížená",J231,0)</f>
        <v>0</v>
      </c>
      <c r="BG231" s="230">
        <f>IF(N231="zákl. přenesená",J231,0)</f>
        <v>0</v>
      </c>
      <c r="BH231" s="230">
        <f>IF(N231="sníž. přenesená",J231,0)</f>
        <v>0</v>
      </c>
      <c r="BI231" s="230">
        <f>IF(N231="nulová",J231,0)</f>
        <v>0</v>
      </c>
      <c r="BJ231" s="17" t="s">
        <v>84</v>
      </c>
      <c r="BK231" s="230">
        <f>ROUND(I231*H231,2)</f>
        <v>0</v>
      </c>
      <c r="BL231" s="17" t="s">
        <v>159</v>
      </c>
      <c r="BM231" s="229" t="s">
        <v>643</v>
      </c>
    </row>
    <row r="232" spans="1:47" s="2" customFormat="1" ht="12">
      <c r="A232" s="38"/>
      <c r="B232" s="39"/>
      <c r="C232" s="40"/>
      <c r="D232" s="231" t="s">
        <v>161</v>
      </c>
      <c r="E232" s="40"/>
      <c r="F232" s="232" t="s">
        <v>1647</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161</v>
      </c>
      <c r="AU232" s="17" t="s">
        <v>76</v>
      </c>
    </row>
    <row r="233" spans="1:47" s="2" customFormat="1" ht="12">
      <c r="A233" s="38"/>
      <c r="B233" s="39"/>
      <c r="C233" s="40"/>
      <c r="D233" s="231" t="s">
        <v>248</v>
      </c>
      <c r="E233" s="40"/>
      <c r="F233" s="258" t="s">
        <v>1555</v>
      </c>
      <c r="G233" s="40"/>
      <c r="H233" s="40"/>
      <c r="I233" s="233"/>
      <c r="J233" s="40"/>
      <c r="K233" s="40"/>
      <c r="L233" s="44"/>
      <c r="M233" s="234"/>
      <c r="N233" s="235"/>
      <c r="O233" s="91"/>
      <c r="P233" s="91"/>
      <c r="Q233" s="91"/>
      <c r="R233" s="91"/>
      <c r="S233" s="91"/>
      <c r="T233" s="92"/>
      <c r="U233" s="38"/>
      <c r="V233" s="38"/>
      <c r="W233" s="38"/>
      <c r="X233" s="38"/>
      <c r="Y233" s="38"/>
      <c r="Z233" s="38"/>
      <c r="AA233" s="38"/>
      <c r="AB233" s="38"/>
      <c r="AC233" s="38"/>
      <c r="AD233" s="38"/>
      <c r="AE233" s="38"/>
      <c r="AT233" s="17" t="s">
        <v>248</v>
      </c>
      <c r="AU233" s="17" t="s">
        <v>76</v>
      </c>
    </row>
    <row r="234" spans="1:65" s="2" customFormat="1" ht="16.5" customHeight="1">
      <c r="A234" s="38"/>
      <c r="B234" s="39"/>
      <c r="C234" s="218" t="s">
        <v>76</v>
      </c>
      <c r="D234" s="218" t="s">
        <v>154</v>
      </c>
      <c r="E234" s="219" t="s">
        <v>1648</v>
      </c>
      <c r="F234" s="220" t="s">
        <v>1649</v>
      </c>
      <c r="G234" s="221" t="s">
        <v>1</v>
      </c>
      <c r="H234" s="222">
        <v>1</v>
      </c>
      <c r="I234" s="223"/>
      <c r="J234" s="224">
        <f>ROUND(I234*H234,2)</f>
        <v>0</v>
      </c>
      <c r="K234" s="220" t="s">
        <v>1</v>
      </c>
      <c r="L234" s="44"/>
      <c r="M234" s="225" t="s">
        <v>1</v>
      </c>
      <c r="N234" s="226" t="s">
        <v>41</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159</v>
      </c>
      <c r="AT234" s="229" t="s">
        <v>154</v>
      </c>
      <c r="AU234" s="229" t="s">
        <v>76</v>
      </c>
      <c r="AY234" s="17" t="s">
        <v>152</v>
      </c>
      <c r="BE234" s="230">
        <f>IF(N234="základní",J234,0)</f>
        <v>0</v>
      </c>
      <c r="BF234" s="230">
        <f>IF(N234="snížená",J234,0)</f>
        <v>0</v>
      </c>
      <c r="BG234" s="230">
        <f>IF(N234="zákl. přenesená",J234,0)</f>
        <v>0</v>
      </c>
      <c r="BH234" s="230">
        <f>IF(N234="sníž. přenesená",J234,0)</f>
        <v>0</v>
      </c>
      <c r="BI234" s="230">
        <f>IF(N234="nulová",J234,0)</f>
        <v>0</v>
      </c>
      <c r="BJ234" s="17" t="s">
        <v>84</v>
      </c>
      <c r="BK234" s="230">
        <f>ROUND(I234*H234,2)</f>
        <v>0</v>
      </c>
      <c r="BL234" s="17" t="s">
        <v>159</v>
      </c>
      <c r="BM234" s="229" t="s">
        <v>658</v>
      </c>
    </row>
    <row r="235" spans="1:47" s="2" customFormat="1" ht="12">
      <c r="A235" s="38"/>
      <c r="B235" s="39"/>
      <c r="C235" s="40"/>
      <c r="D235" s="231" t="s">
        <v>161</v>
      </c>
      <c r="E235" s="40"/>
      <c r="F235" s="232" t="s">
        <v>1649</v>
      </c>
      <c r="G235" s="40"/>
      <c r="H235" s="40"/>
      <c r="I235" s="233"/>
      <c r="J235" s="40"/>
      <c r="K235" s="40"/>
      <c r="L235" s="44"/>
      <c r="M235" s="234"/>
      <c r="N235" s="235"/>
      <c r="O235" s="91"/>
      <c r="P235" s="91"/>
      <c r="Q235" s="91"/>
      <c r="R235" s="91"/>
      <c r="S235" s="91"/>
      <c r="T235" s="92"/>
      <c r="U235" s="38"/>
      <c r="V235" s="38"/>
      <c r="W235" s="38"/>
      <c r="X235" s="38"/>
      <c r="Y235" s="38"/>
      <c r="Z235" s="38"/>
      <c r="AA235" s="38"/>
      <c r="AB235" s="38"/>
      <c r="AC235" s="38"/>
      <c r="AD235" s="38"/>
      <c r="AE235" s="38"/>
      <c r="AT235" s="17" t="s">
        <v>161</v>
      </c>
      <c r="AU235" s="17" t="s">
        <v>76</v>
      </c>
    </row>
    <row r="236" spans="1:47" s="2" customFormat="1" ht="12">
      <c r="A236" s="38"/>
      <c r="B236" s="39"/>
      <c r="C236" s="40"/>
      <c r="D236" s="231" t="s">
        <v>248</v>
      </c>
      <c r="E236" s="40"/>
      <c r="F236" s="258" t="s">
        <v>1555</v>
      </c>
      <c r="G236" s="40"/>
      <c r="H236" s="40"/>
      <c r="I236" s="233"/>
      <c r="J236" s="40"/>
      <c r="K236" s="40"/>
      <c r="L236" s="44"/>
      <c r="M236" s="234"/>
      <c r="N236" s="235"/>
      <c r="O236" s="91"/>
      <c r="P236" s="91"/>
      <c r="Q236" s="91"/>
      <c r="R236" s="91"/>
      <c r="S236" s="91"/>
      <c r="T236" s="92"/>
      <c r="U236" s="38"/>
      <c r="V236" s="38"/>
      <c r="W236" s="38"/>
      <c r="X236" s="38"/>
      <c r="Y236" s="38"/>
      <c r="Z236" s="38"/>
      <c r="AA236" s="38"/>
      <c r="AB236" s="38"/>
      <c r="AC236" s="38"/>
      <c r="AD236" s="38"/>
      <c r="AE236" s="38"/>
      <c r="AT236" s="17" t="s">
        <v>248</v>
      </c>
      <c r="AU236" s="17" t="s">
        <v>76</v>
      </c>
    </row>
    <row r="237" spans="1:65" s="2" customFormat="1" ht="16.5" customHeight="1">
      <c r="A237" s="38"/>
      <c r="B237" s="39"/>
      <c r="C237" s="218" t="s">
        <v>76</v>
      </c>
      <c r="D237" s="218" t="s">
        <v>154</v>
      </c>
      <c r="E237" s="219" t="s">
        <v>1650</v>
      </c>
      <c r="F237" s="220" t="s">
        <v>1651</v>
      </c>
      <c r="G237" s="221" t="s">
        <v>1</v>
      </c>
      <c r="H237" s="222">
        <v>1</v>
      </c>
      <c r="I237" s="223"/>
      <c r="J237" s="224">
        <f>ROUND(I237*H237,2)</f>
        <v>0</v>
      </c>
      <c r="K237" s="220" t="s">
        <v>1</v>
      </c>
      <c r="L237" s="44"/>
      <c r="M237" s="225" t="s">
        <v>1</v>
      </c>
      <c r="N237" s="226" t="s">
        <v>41</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159</v>
      </c>
      <c r="AT237" s="229" t="s">
        <v>154</v>
      </c>
      <c r="AU237" s="229" t="s">
        <v>76</v>
      </c>
      <c r="AY237" s="17" t="s">
        <v>152</v>
      </c>
      <c r="BE237" s="230">
        <f>IF(N237="základní",J237,0)</f>
        <v>0</v>
      </c>
      <c r="BF237" s="230">
        <f>IF(N237="snížená",J237,0)</f>
        <v>0</v>
      </c>
      <c r="BG237" s="230">
        <f>IF(N237="zákl. přenesená",J237,0)</f>
        <v>0</v>
      </c>
      <c r="BH237" s="230">
        <f>IF(N237="sníž. přenesená",J237,0)</f>
        <v>0</v>
      </c>
      <c r="BI237" s="230">
        <f>IF(N237="nulová",J237,0)</f>
        <v>0</v>
      </c>
      <c r="BJ237" s="17" t="s">
        <v>84</v>
      </c>
      <c r="BK237" s="230">
        <f>ROUND(I237*H237,2)</f>
        <v>0</v>
      </c>
      <c r="BL237" s="17" t="s">
        <v>159</v>
      </c>
      <c r="BM237" s="229" t="s">
        <v>670</v>
      </c>
    </row>
    <row r="238" spans="1:47" s="2" customFormat="1" ht="12">
      <c r="A238" s="38"/>
      <c r="B238" s="39"/>
      <c r="C238" s="40"/>
      <c r="D238" s="231" t="s">
        <v>161</v>
      </c>
      <c r="E238" s="40"/>
      <c r="F238" s="232" t="s">
        <v>1651</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161</v>
      </c>
      <c r="AU238" s="17" t="s">
        <v>76</v>
      </c>
    </row>
    <row r="239" spans="1:47" s="2" customFormat="1" ht="12">
      <c r="A239" s="38"/>
      <c r="B239" s="39"/>
      <c r="C239" s="40"/>
      <c r="D239" s="231" t="s">
        <v>248</v>
      </c>
      <c r="E239" s="40"/>
      <c r="F239" s="258" t="s">
        <v>1652</v>
      </c>
      <c r="G239" s="40"/>
      <c r="H239" s="40"/>
      <c r="I239" s="233"/>
      <c r="J239" s="40"/>
      <c r="K239" s="40"/>
      <c r="L239" s="44"/>
      <c r="M239" s="234"/>
      <c r="N239" s="235"/>
      <c r="O239" s="91"/>
      <c r="P239" s="91"/>
      <c r="Q239" s="91"/>
      <c r="R239" s="91"/>
      <c r="S239" s="91"/>
      <c r="T239" s="92"/>
      <c r="U239" s="38"/>
      <c r="V239" s="38"/>
      <c r="W239" s="38"/>
      <c r="X239" s="38"/>
      <c r="Y239" s="38"/>
      <c r="Z239" s="38"/>
      <c r="AA239" s="38"/>
      <c r="AB239" s="38"/>
      <c r="AC239" s="38"/>
      <c r="AD239" s="38"/>
      <c r="AE239" s="38"/>
      <c r="AT239" s="17" t="s">
        <v>248</v>
      </c>
      <c r="AU239" s="17" t="s">
        <v>76</v>
      </c>
    </row>
    <row r="240" spans="1:65" s="2" customFormat="1" ht="16.5" customHeight="1">
      <c r="A240" s="38"/>
      <c r="B240" s="39"/>
      <c r="C240" s="218" t="s">
        <v>76</v>
      </c>
      <c r="D240" s="218" t="s">
        <v>154</v>
      </c>
      <c r="E240" s="219" t="s">
        <v>1653</v>
      </c>
      <c r="F240" s="220" t="s">
        <v>1654</v>
      </c>
      <c r="G240" s="221" t="s">
        <v>1</v>
      </c>
      <c r="H240" s="222">
        <v>1</v>
      </c>
      <c r="I240" s="223"/>
      <c r="J240" s="224">
        <f>ROUND(I240*H240,2)</f>
        <v>0</v>
      </c>
      <c r="K240" s="220" t="s">
        <v>1</v>
      </c>
      <c r="L240" s="44"/>
      <c r="M240" s="225" t="s">
        <v>1</v>
      </c>
      <c r="N240" s="226" t="s">
        <v>41</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159</v>
      </c>
      <c r="AT240" s="229" t="s">
        <v>154</v>
      </c>
      <c r="AU240" s="229" t="s">
        <v>76</v>
      </c>
      <c r="AY240" s="17" t="s">
        <v>152</v>
      </c>
      <c r="BE240" s="230">
        <f>IF(N240="základní",J240,0)</f>
        <v>0</v>
      </c>
      <c r="BF240" s="230">
        <f>IF(N240="snížená",J240,0)</f>
        <v>0</v>
      </c>
      <c r="BG240" s="230">
        <f>IF(N240="zákl. přenesená",J240,0)</f>
        <v>0</v>
      </c>
      <c r="BH240" s="230">
        <f>IF(N240="sníž. přenesená",J240,0)</f>
        <v>0</v>
      </c>
      <c r="BI240" s="230">
        <f>IF(N240="nulová",J240,0)</f>
        <v>0</v>
      </c>
      <c r="BJ240" s="17" t="s">
        <v>84</v>
      </c>
      <c r="BK240" s="230">
        <f>ROUND(I240*H240,2)</f>
        <v>0</v>
      </c>
      <c r="BL240" s="17" t="s">
        <v>159</v>
      </c>
      <c r="BM240" s="229" t="s">
        <v>680</v>
      </c>
    </row>
    <row r="241" spans="1:47" s="2" customFormat="1" ht="12">
      <c r="A241" s="38"/>
      <c r="B241" s="39"/>
      <c r="C241" s="40"/>
      <c r="D241" s="231" t="s">
        <v>161</v>
      </c>
      <c r="E241" s="40"/>
      <c r="F241" s="232" t="s">
        <v>1654</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161</v>
      </c>
      <c r="AU241" s="17" t="s">
        <v>76</v>
      </c>
    </row>
    <row r="242" spans="1:47" s="2" customFormat="1" ht="12">
      <c r="A242" s="38"/>
      <c r="B242" s="39"/>
      <c r="C242" s="40"/>
      <c r="D242" s="231" t="s">
        <v>248</v>
      </c>
      <c r="E242" s="40"/>
      <c r="F242" s="258" t="s">
        <v>1555</v>
      </c>
      <c r="G242" s="40"/>
      <c r="H242" s="40"/>
      <c r="I242" s="233"/>
      <c r="J242" s="40"/>
      <c r="K242" s="40"/>
      <c r="L242" s="44"/>
      <c r="M242" s="234"/>
      <c r="N242" s="235"/>
      <c r="O242" s="91"/>
      <c r="P242" s="91"/>
      <c r="Q242" s="91"/>
      <c r="R242" s="91"/>
      <c r="S242" s="91"/>
      <c r="T242" s="92"/>
      <c r="U242" s="38"/>
      <c r="V242" s="38"/>
      <c r="W242" s="38"/>
      <c r="X242" s="38"/>
      <c r="Y242" s="38"/>
      <c r="Z242" s="38"/>
      <c r="AA242" s="38"/>
      <c r="AB242" s="38"/>
      <c r="AC242" s="38"/>
      <c r="AD242" s="38"/>
      <c r="AE242" s="38"/>
      <c r="AT242" s="17" t="s">
        <v>248</v>
      </c>
      <c r="AU242" s="17" t="s">
        <v>76</v>
      </c>
    </row>
    <row r="243" spans="1:65" s="2" customFormat="1" ht="21.75" customHeight="1">
      <c r="A243" s="38"/>
      <c r="B243" s="39"/>
      <c r="C243" s="218" t="s">
        <v>76</v>
      </c>
      <c r="D243" s="218" t="s">
        <v>154</v>
      </c>
      <c r="E243" s="219" t="s">
        <v>1655</v>
      </c>
      <c r="F243" s="220" t="s">
        <v>1656</v>
      </c>
      <c r="G243" s="221" t="s">
        <v>1</v>
      </c>
      <c r="H243" s="222">
        <v>1</v>
      </c>
      <c r="I243" s="223"/>
      <c r="J243" s="224">
        <f>ROUND(I243*H243,2)</f>
        <v>0</v>
      </c>
      <c r="K243" s="220" t="s">
        <v>1</v>
      </c>
      <c r="L243" s="44"/>
      <c r="M243" s="225" t="s">
        <v>1</v>
      </c>
      <c r="N243" s="226" t="s">
        <v>41</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159</v>
      </c>
      <c r="AT243" s="229" t="s">
        <v>154</v>
      </c>
      <c r="AU243" s="229" t="s">
        <v>76</v>
      </c>
      <c r="AY243" s="17" t="s">
        <v>152</v>
      </c>
      <c r="BE243" s="230">
        <f>IF(N243="základní",J243,0)</f>
        <v>0</v>
      </c>
      <c r="BF243" s="230">
        <f>IF(N243="snížená",J243,0)</f>
        <v>0</v>
      </c>
      <c r="BG243" s="230">
        <f>IF(N243="zákl. přenesená",J243,0)</f>
        <v>0</v>
      </c>
      <c r="BH243" s="230">
        <f>IF(N243="sníž. přenesená",J243,0)</f>
        <v>0</v>
      </c>
      <c r="BI243" s="230">
        <f>IF(N243="nulová",J243,0)</f>
        <v>0</v>
      </c>
      <c r="BJ243" s="17" t="s">
        <v>84</v>
      </c>
      <c r="BK243" s="230">
        <f>ROUND(I243*H243,2)</f>
        <v>0</v>
      </c>
      <c r="BL243" s="17" t="s">
        <v>159</v>
      </c>
      <c r="BM243" s="229" t="s">
        <v>690</v>
      </c>
    </row>
    <row r="244" spans="1:47" s="2" customFormat="1" ht="12">
      <c r="A244" s="38"/>
      <c r="B244" s="39"/>
      <c r="C244" s="40"/>
      <c r="D244" s="231" t="s">
        <v>161</v>
      </c>
      <c r="E244" s="40"/>
      <c r="F244" s="232" t="s">
        <v>1656</v>
      </c>
      <c r="G244" s="40"/>
      <c r="H244" s="40"/>
      <c r="I244" s="233"/>
      <c r="J244" s="40"/>
      <c r="K244" s="40"/>
      <c r="L244" s="44"/>
      <c r="M244" s="234"/>
      <c r="N244" s="235"/>
      <c r="O244" s="91"/>
      <c r="P244" s="91"/>
      <c r="Q244" s="91"/>
      <c r="R244" s="91"/>
      <c r="S244" s="91"/>
      <c r="T244" s="92"/>
      <c r="U244" s="38"/>
      <c r="V244" s="38"/>
      <c r="W244" s="38"/>
      <c r="X244" s="38"/>
      <c r="Y244" s="38"/>
      <c r="Z244" s="38"/>
      <c r="AA244" s="38"/>
      <c r="AB244" s="38"/>
      <c r="AC244" s="38"/>
      <c r="AD244" s="38"/>
      <c r="AE244" s="38"/>
      <c r="AT244" s="17" t="s">
        <v>161</v>
      </c>
      <c r="AU244" s="17" t="s">
        <v>76</v>
      </c>
    </row>
    <row r="245" spans="1:47" s="2" customFormat="1" ht="12">
      <c r="A245" s="38"/>
      <c r="B245" s="39"/>
      <c r="C245" s="40"/>
      <c r="D245" s="231" t="s">
        <v>248</v>
      </c>
      <c r="E245" s="40"/>
      <c r="F245" s="258" t="s">
        <v>1555</v>
      </c>
      <c r="G245" s="40"/>
      <c r="H245" s="40"/>
      <c r="I245" s="233"/>
      <c r="J245" s="40"/>
      <c r="K245" s="40"/>
      <c r="L245" s="44"/>
      <c r="M245" s="234"/>
      <c r="N245" s="235"/>
      <c r="O245" s="91"/>
      <c r="P245" s="91"/>
      <c r="Q245" s="91"/>
      <c r="R245" s="91"/>
      <c r="S245" s="91"/>
      <c r="T245" s="92"/>
      <c r="U245" s="38"/>
      <c r="V245" s="38"/>
      <c r="W245" s="38"/>
      <c r="X245" s="38"/>
      <c r="Y245" s="38"/>
      <c r="Z245" s="38"/>
      <c r="AA245" s="38"/>
      <c r="AB245" s="38"/>
      <c r="AC245" s="38"/>
      <c r="AD245" s="38"/>
      <c r="AE245" s="38"/>
      <c r="AT245" s="17" t="s">
        <v>248</v>
      </c>
      <c r="AU245" s="17" t="s">
        <v>76</v>
      </c>
    </row>
    <row r="246" spans="1:65" s="2" customFormat="1" ht="16.5" customHeight="1">
      <c r="A246" s="38"/>
      <c r="B246" s="39"/>
      <c r="C246" s="218" t="s">
        <v>76</v>
      </c>
      <c r="D246" s="218" t="s">
        <v>154</v>
      </c>
      <c r="E246" s="219" t="s">
        <v>1657</v>
      </c>
      <c r="F246" s="220" t="s">
        <v>1658</v>
      </c>
      <c r="G246" s="221" t="s">
        <v>1</v>
      </c>
      <c r="H246" s="222">
        <v>1</v>
      </c>
      <c r="I246" s="223"/>
      <c r="J246" s="224">
        <f>ROUND(I246*H246,2)</f>
        <v>0</v>
      </c>
      <c r="K246" s="220" t="s">
        <v>1</v>
      </c>
      <c r="L246" s="44"/>
      <c r="M246" s="225" t="s">
        <v>1</v>
      </c>
      <c r="N246" s="226" t="s">
        <v>41</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159</v>
      </c>
      <c r="AT246" s="229" t="s">
        <v>154</v>
      </c>
      <c r="AU246" s="229" t="s">
        <v>76</v>
      </c>
      <c r="AY246" s="17" t="s">
        <v>152</v>
      </c>
      <c r="BE246" s="230">
        <f>IF(N246="základní",J246,0)</f>
        <v>0</v>
      </c>
      <c r="BF246" s="230">
        <f>IF(N246="snížená",J246,0)</f>
        <v>0</v>
      </c>
      <c r="BG246" s="230">
        <f>IF(N246="zákl. přenesená",J246,0)</f>
        <v>0</v>
      </c>
      <c r="BH246" s="230">
        <f>IF(N246="sníž. přenesená",J246,0)</f>
        <v>0</v>
      </c>
      <c r="BI246" s="230">
        <f>IF(N246="nulová",J246,0)</f>
        <v>0</v>
      </c>
      <c r="BJ246" s="17" t="s">
        <v>84</v>
      </c>
      <c r="BK246" s="230">
        <f>ROUND(I246*H246,2)</f>
        <v>0</v>
      </c>
      <c r="BL246" s="17" t="s">
        <v>159</v>
      </c>
      <c r="BM246" s="229" t="s">
        <v>698</v>
      </c>
    </row>
    <row r="247" spans="1:47" s="2" customFormat="1" ht="12">
      <c r="A247" s="38"/>
      <c r="B247" s="39"/>
      <c r="C247" s="40"/>
      <c r="D247" s="231" t="s">
        <v>161</v>
      </c>
      <c r="E247" s="40"/>
      <c r="F247" s="232" t="s">
        <v>1658</v>
      </c>
      <c r="G247" s="40"/>
      <c r="H247" s="40"/>
      <c r="I247" s="233"/>
      <c r="J247" s="40"/>
      <c r="K247" s="40"/>
      <c r="L247" s="44"/>
      <c r="M247" s="234"/>
      <c r="N247" s="235"/>
      <c r="O247" s="91"/>
      <c r="P247" s="91"/>
      <c r="Q247" s="91"/>
      <c r="R247" s="91"/>
      <c r="S247" s="91"/>
      <c r="T247" s="92"/>
      <c r="U247" s="38"/>
      <c r="V247" s="38"/>
      <c r="W247" s="38"/>
      <c r="X247" s="38"/>
      <c r="Y247" s="38"/>
      <c r="Z247" s="38"/>
      <c r="AA247" s="38"/>
      <c r="AB247" s="38"/>
      <c r="AC247" s="38"/>
      <c r="AD247" s="38"/>
      <c r="AE247" s="38"/>
      <c r="AT247" s="17" t="s">
        <v>161</v>
      </c>
      <c r="AU247" s="17" t="s">
        <v>76</v>
      </c>
    </row>
    <row r="248" spans="1:47" s="2" customFormat="1" ht="12">
      <c r="A248" s="38"/>
      <c r="B248" s="39"/>
      <c r="C248" s="40"/>
      <c r="D248" s="231" t="s">
        <v>248</v>
      </c>
      <c r="E248" s="40"/>
      <c r="F248" s="258" t="s">
        <v>1659</v>
      </c>
      <c r="G248" s="40"/>
      <c r="H248" s="40"/>
      <c r="I248" s="233"/>
      <c r="J248" s="40"/>
      <c r="K248" s="40"/>
      <c r="L248" s="44"/>
      <c r="M248" s="234"/>
      <c r="N248" s="235"/>
      <c r="O248" s="91"/>
      <c r="P248" s="91"/>
      <c r="Q248" s="91"/>
      <c r="R248" s="91"/>
      <c r="S248" s="91"/>
      <c r="T248" s="92"/>
      <c r="U248" s="38"/>
      <c r="V248" s="38"/>
      <c r="W248" s="38"/>
      <c r="X248" s="38"/>
      <c r="Y248" s="38"/>
      <c r="Z248" s="38"/>
      <c r="AA248" s="38"/>
      <c r="AB248" s="38"/>
      <c r="AC248" s="38"/>
      <c r="AD248" s="38"/>
      <c r="AE248" s="38"/>
      <c r="AT248" s="17" t="s">
        <v>248</v>
      </c>
      <c r="AU248" s="17" t="s">
        <v>76</v>
      </c>
    </row>
    <row r="249" spans="1:65" s="2" customFormat="1" ht="16.5" customHeight="1">
      <c r="A249" s="38"/>
      <c r="B249" s="39"/>
      <c r="C249" s="218" t="s">
        <v>76</v>
      </c>
      <c r="D249" s="218" t="s">
        <v>154</v>
      </c>
      <c r="E249" s="219" t="s">
        <v>1660</v>
      </c>
      <c r="F249" s="220" t="s">
        <v>1586</v>
      </c>
      <c r="G249" s="221" t="s">
        <v>1</v>
      </c>
      <c r="H249" s="222">
        <v>1</v>
      </c>
      <c r="I249" s="223"/>
      <c r="J249" s="224">
        <f>ROUND(I249*H249,2)</f>
        <v>0</v>
      </c>
      <c r="K249" s="220" t="s">
        <v>1</v>
      </c>
      <c r="L249" s="44"/>
      <c r="M249" s="225" t="s">
        <v>1</v>
      </c>
      <c r="N249" s="226" t="s">
        <v>41</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159</v>
      </c>
      <c r="AT249" s="229" t="s">
        <v>154</v>
      </c>
      <c r="AU249" s="229" t="s">
        <v>76</v>
      </c>
      <c r="AY249" s="17" t="s">
        <v>152</v>
      </c>
      <c r="BE249" s="230">
        <f>IF(N249="základní",J249,0)</f>
        <v>0</v>
      </c>
      <c r="BF249" s="230">
        <f>IF(N249="snížená",J249,0)</f>
        <v>0</v>
      </c>
      <c r="BG249" s="230">
        <f>IF(N249="zákl. přenesená",J249,0)</f>
        <v>0</v>
      </c>
      <c r="BH249" s="230">
        <f>IF(N249="sníž. přenesená",J249,0)</f>
        <v>0</v>
      </c>
      <c r="BI249" s="230">
        <f>IF(N249="nulová",J249,0)</f>
        <v>0</v>
      </c>
      <c r="BJ249" s="17" t="s">
        <v>84</v>
      </c>
      <c r="BK249" s="230">
        <f>ROUND(I249*H249,2)</f>
        <v>0</v>
      </c>
      <c r="BL249" s="17" t="s">
        <v>159</v>
      </c>
      <c r="BM249" s="229" t="s">
        <v>706</v>
      </c>
    </row>
    <row r="250" spans="1:47" s="2" customFormat="1" ht="12">
      <c r="A250" s="38"/>
      <c r="B250" s="39"/>
      <c r="C250" s="40"/>
      <c r="D250" s="231" t="s">
        <v>161</v>
      </c>
      <c r="E250" s="40"/>
      <c r="F250" s="232" t="s">
        <v>1586</v>
      </c>
      <c r="G250" s="40"/>
      <c r="H250" s="40"/>
      <c r="I250" s="233"/>
      <c r="J250" s="40"/>
      <c r="K250" s="40"/>
      <c r="L250" s="44"/>
      <c r="M250" s="234"/>
      <c r="N250" s="235"/>
      <c r="O250" s="91"/>
      <c r="P250" s="91"/>
      <c r="Q250" s="91"/>
      <c r="R250" s="91"/>
      <c r="S250" s="91"/>
      <c r="T250" s="92"/>
      <c r="U250" s="38"/>
      <c r="V250" s="38"/>
      <c r="W250" s="38"/>
      <c r="X250" s="38"/>
      <c r="Y250" s="38"/>
      <c r="Z250" s="38"/>
      <c r="AA250" s="38"/>
      <c r="AB250" s="38"/>
      <c r="AC250" s="38"/>
      <c r="AD250" s="38"/>
      <c r="AE250" s="38"/>
      <c r="AT250" s="17" t="s">
        <v>161</v>
      </c>
      <c r="AU250" s="17" t="s">
        <v>76</v>
      </c>
    </row>
    <row r="251" spans="1:47" s="2" customFormat="1" ht="12">
      <c r="A251" s="38"/>
      <c r="B251" s="39"/>
      <c r="C251" s="40"/>
      <c r="D251" s="231" t="s">
        <v>248</v>
      </c>
      <c r="E251" s="40"/>
      <c r="F251" s="258" t="s">
        <v>1609</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248</v>
      </c>
      <c r="AU251" s="17" t="s">
        <v>76</v>
      </c>
    </row>
    <row r="252" spans="1:65" s="2" customFormat="1" ht="16.5" customHeight="1">
      <c r="A252" s="38"/>
      <c r="B252" s="39"/>
      <c r="C252" s="218" t="s">
        <v>76</v>
      </c>
      <c r="D252" s="218" t="s">
        <v>154</v>
      </c>
      <c r="E252" s="219" t="s">
        <v>1661</v>
      </c>
      <c r="F252" s="220" t="s">
        <v>1662</v>
      </c>
      <c r="G252" s="221" t="s">
        <v>1</v>
      </c>
      <c r="H252" s="222">
        <v>1</v>
      </c>
      <c r="I252" s="223"/>
      <c r="J252" s="224">
        <f>ROUND(I252*H252,2)</f>
        <v>0</v>
      </c>
      <c r="K252" s="220" t="s">
        <v>1</v>
      </c>
      <c r="L252" s="44"/>
      <c r="M252" s="225" t="s">
        <v>1</v>
      </c>
      <c r="N252" s="226" t="s">
        <v>41</v>
      </c>
      <c r="O252" s="91"/>
      <c r="P252" s="227">
        <f>O252*H252</f>
        <v>0</v>
      </c>
      <c r="Q252" s="227">
        <v>0</v>
      </c>
      <c r="R252" s="227">
        <f>Q252*H252</f>
        <v>0</v>
      </c>
      <c r="S252" s="227">
        <v>0</v>
      </c>
      <c r="T252" s="228">
        <f>S252*H252</f>
        <v>0</v>
      </c>
      <c r="U252" s="38"/>
      <c r="V252" s="38"/>
      <c r="W252" s="38"/>
      <c r="X252" s="38"/>
      <c r="Y252" s="38"/>
      <c r="Z252" s="38"/>
      <c r="AA252" s="38"/>
      <c r="AB252" s="38"/>
      <c r="AC252" s="38"/>
      <c r="AD252" s="38"/>
      <c r="AE252" s="38"/>
      <c r="AR252" s="229" t="s">
        <v>159</v>
      </c>
      <c r="AT252" s="229" t="s">
        <v>154</v>
      </c>
      <c r="AU252" s="229" t="s">
        <v>76</v>
      </c>
      <c r="AY252" s="17" t="s">
        <v>152</v>
      </c>
      <c r="BE252" s="230">
        <f>IF(N252="základní",J252,0)</f>
        <v>0</v>
      </c>
      <c r="BF252" s="230">
        <f>IF(N252="snížená",J252,0)</f>
        <v>0</v>
      </c>
      <c r="BG252" s="230">
        <f>IF(N252="zákl. přenesená",J252,0)</f>
        <v>0</v>
      </c>
      <c r="BH252" s="230">
        <f>IF(N252="sníž. přenesená",J252,0)</f>
        <v>0</v>
      </c>
      <c r="BI252" s="230">
        <f>IF(N252="nulová",J252,0)</f>
        <v>0</v>
      </c>
      <c r="BJ252" s="17" t="s">
        <v>84</v>
      </c>
      <c r="BK252" s="230">
        <f>ROUND(I252*H252,2)</f>
        <v>0</v>
      </c>
      <c r="BL252" s="17" t="s">
        <v>159</v>
      </c>
      <c r="BM252" s="229" t="s">
        <v>714</v>
      </c>
    </row>
    <row r="253" spans="1:47" s="2" customFormat="1" ht="12">
      <c r="A253" s="38"/>
      <c r="B253" s="39"/>
      <c r="C253" s="40"/>
      <c r="D253" s="231" t="s">
        <v>161</v>
      </c>
      <c r="E253" s="40"/>
      <c r="F253" s="232" t="s">
        <v>1662</v>
      </c>
      <c r="G253" s="40"/>
      <c r="H253" s="40"/>
      <c r="I253" s="233"/>
      <c r="J253" s="40"/>
      <c r="K253" s="40"/>
      <c r="L253" s="44"/>
      <c r="M253" s="234"/>
      <c r="N253" s="235"/>
      <c r="O253" s="91"/>
      <c r="P253" s="91"/>
      <c r="Q253" s="91"/>
      <c r="R253" s="91"/>
      <c r="S253" s="91"/>
      <c r="T253" s="92"/>
      <c r="U253" s="38"/>
      <c r="V253" s="38"/>
      <c r="W253" s="38"/>
      <c r="X253" s="38"/>
      <c r="Y253" s="38"/>
      <c r="Z253" s="38"/>
      <c r="AA253" s="38"/>
      <c r="AB253" s="38"/>
      <c r="AC253" s="38"/>
      <c r="AD253" s="38"/>
      <c r="AE253" s="38"/>
      <c r="AT253" s="17" t="s">
        <v>161</v>
      </c>
      <c r="AU253" s="17" t="s">
        <v>76</v>
      </c>
    </row>
    <row r="254" spans="1:47" s="2" customFormat="1" ht="12">
      <c r="A254" s="38"/>
      <c r="B254" s="39"/>
      <c r="C254" s="40"/>
      <c r="D254" s="231" t="s">
        <v>248</v>
      </c>
      <c r="E254" s="40"/>
      <c r="F254" s="258" t="s">
        <v>1663</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7" t="s">
        <v>248</v>
      </c>
      <c r="AU254" s="17" t="s">
        <v>76</v>
      </c>
    </row>
    <row r="255" spans="1:65" s="2" customFormat="1" ht="16.5" customHeight="1">
      <c r="A255" s="38"/>
      <c r="B255" s="39"/>
      <c r="C255" s="218" t="s">
        <v>76</v>
      </c>
      <c r="D255" s="218" t="s">
        <v>154</v>
      </c>
      <c r="E255" s="219" t="s">
        <v>1664</v>
      </c>
      <c r="F255" s="220" t="s">
        <v>1665</v>
      </c>
      <c r="G255" s="221" t="s">
        <v>1</v>
      </c>
      <c r="H255" s="222">
        <v>1</v>
      </c>
      <c r="I255" s="223"/>
      <c r="J255" s="224">
        <f>ROUND(I255*H255,2)</f>
        <v>0</v>
      </c>
      <c r="K255" s="220" t="s">
        <v>1</v>
      </c>
      <c r="L255" s="44"/>
      <c r="M255" s="225" t="s">
        <v>1</v>
      </c>
      <c r="N255" s="226" t="s">
        <v>41</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159</v>
      </c>
      <c r="AT255" s="229" t="s">
        <v>154</v>
      </c>
      <c r="AU255" s="229" t="s">
        <v>76</v>
      </c>
      <c r="AY255" s="17" t="s">
        <v>152</v>
      </c>
      <c r="BE255" s="230">
        <f>IF(N255="základní",J255,0)</f>
        <v>0</v>
      </c>
      <c r="BF255" s="230">
        <f>IF(N255="snížená",J255,0)</f>
        <v>0</v>
      </c>
      <c r="BG255" s="230">
        <f>IF(N255="zákl. přenesená",J255,0)</f>
        <v>0</v>
      </c>
      <c r="BH255" s="230">
        <f>IF(N255="sníž. přenesená",J255,0)</f>
        <v>0</v>
      </c>
      <c r="BI255" s="230">
        <f>IF(N255="nulová",J255,0)</f>
        <v>0</v>
      </c>
      <c r="BJ255" s="17" t="s">
        <v>84</v>
      </c>
      <c r="BK255" s="230">
        <f>ROUND(I255*H255,2)</f>
        <v>0</v>
      </c>
      <c r="BL255" s="17" t="s">
        <v>159</v>
      </c>
      <c r="BM255" s="229" t="s">
        <v>724</v>
      </c>
    </row>
    <row r="256" spans="1:47" s="2" customFormat="1" ht="12">
      <c r="A256" s="38"/>
      <c r="B256" s="39"/>
      <c r="C256" s="40"/>
      <c r="D256" s="231" t="s">
        <v>161</v>
      </c>
      <c r="E256" s="40"/>
      <c r="F256" s="232" t="s">
        <v>1665</v>
      </c>
      <c r="G256" s="40"/>
      <c r="H256" s="40"/>
      <c r="I256" s="233"/>
      <c r="J256" s="40"/>
      <c r="K256" s="40"/>
      <c r="L256" s="44"/>
      <c r="M256" s="283"/>
      <c r="N256" s="284"/>
      <c r="O256" s="285"/>
      <c r="P256" s="285"/>
      <c r="Q256" s="285"/>
      <c r="R256" s="285"/>
      <c r="S256" s="285"/>
      <c r="T256" s="286"/>
      <c r="U256" s="38"/>
      <c r="V256" s="38"/>
      <c r="W256" s="38"/>
      <c r="X256" s="38"/>
      <c r="Y256" s="38"/>
      <c r="Z256" s="38"/>
      <c r="AA256" s="38"/>
      <c r="AB256" s="38"/>
      <c r="AC256" s="38"/>
      <c r="AD256" s="38"/>
      <c r="AE256" s="38"/>
      <c r="AT256" s="17" t="s">
        <v>161</v>
      </c>
      <c r="AU256" s="17" t="s">
        <v>76</v>
      </c>
    </row>
    <row r="257" spans="1:31" s="2" customFormat="1" ht="6.95" customHeight="1">
      <c r="A257" s="38"/>
      <c r="B257" s="66"/>
      <c r="C257" s="67"/>
      <c r="D257" s="67"/>
      <c r="E257" s="67"/>
      <c r="F257" s="67"/>
      <c r="G257" s="67"/>
      <c r="H257" s="67"/>
      <c r="I257" s="67"/>
      <c r="J257" s="67"/>
      <c r="K257" s="67"/>
      <c r="L257" s="44"/>
      <c r="M257" s="38"/>
      <c r="O257" s="38"/>
      <c r="P257" s="38"/>
      <c r="Q257" s="38"/>
      <c r="R257" s="38"/>
      <c r="S257" s="38"/>
      <c r="T257" s="38"/>
      <c r="U257" s="38"/>
      <c r="V257" s="38"/>
      <c r="W257" s="38"/>
      <c r="X257" s="38"/>
      <c r="Y257" s="38"/>
      <c r="Z257" s="38"/>
      <c r="AA257" s="38"/>
      <c r="AB257" s="38"/>
      <c r="AC257" s="38"/>
      <c r="AD257" s="38"/>
      <c r="AE257" s="38"/>
    </row>
  </sheetData>
  <sheetProtection password="CC35" sheet="1" objects="1" scenarios="1" formatColumns="0" formatRows="0" autoFilter="0"/>
  <autoFilter ref="C115:K256"/>
  <mergeCells count="9">
    <mergeCell ref="E7:H7"/>
    <mergeCell ref="E9:H9"/>
    <mergeCell ref="E18:H18"/>
    <mergeCell ref="E27:H27"/>
    <mergeCell ref="E85:H85"/>
    <mergeCell ref="E87:H87"/>
    <mergeCell ref="E106:H106"/>
    <mergeCell ref="E108:H10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101</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1666</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1551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tr">
        <f>IF('Rekapitulace stavby'!E11="","",'Rekapitulace stavby'!E11)</f>
        <v>Město N. Bor</v>
      </c>
      <c r="F15" s="38"/>
      <c r="G15" s="38"/>
      <c r="H15" s="38"/>
      <c r="I15" s="140" t="s">
        <v>27</v>
      </c>
      <c r="J15" s="143"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tr">
        <f>IF('Rekapitulace stavby'!E17="","",'Rekapitulace stavby'!E17)</f>
        <v>R. Voce</v>
      </c>
      <c r="F21" s="38"/>
      <c r="G21" s="38"/>
      <c r="H21" s="38"/>
      <c r="I21" s="140" t="s">
        <v>27</v>
      </c>
      <c r="J21" s="143"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tr">
        <f>IF('Rekapitulace stavby'!E20="","",'Rekapitulace stavby'!E20)</f>
        <v>J. Nešněra</v>
      </c>
      <c r="F24" s="38"/>
      <c r="G24" s="38"/>
      <c r="H24" s="38"/>
      <c r="I24" s="140" t="s">
        <v>27</v>
      </c>
      <c r="J24" s="143"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ROUND(J132,2)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ROUND((SUM(BE132:BE402)),2)</f>
        <v>0</v>
      </c>
      <c r="G33" s="38"/>
      <c r="H33" s="38"/>
      <c r="I33" s="155">
        <v>0.21</v>
      </c>
      <c r="J33" s="154">
        <f>ROUND(((SUM(BE132:BE402))*I33),2)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ROUND((SUM(BF132:BF402)),2)</f>
        <v>0</v>
      </c>
      <c r="G34" s="38"/>
      <c r="H34" s="38"/>
      <c r="I34" s="155">
        <v>0.15</v>
      </c>
      <c r="J34" s="154">
        <f>ROUND(((SUM(BF132:BF402))*I34),2)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ROUND((SUM(BG132:BG402)),2)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ROUND((SUM(BH132:BH402)),2)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ROUND((SUM(BI132:BI402)),2)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06 - NN</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J132</f>
        <v>0</v>
      </c>
      <c r="K96" s="40"/>
      <c r="L96" s="63"/>
      <c r="S96" s="38"/>
      <c r="T96" s="38"/>
      <c r="U96" s="38"/>
      <c r="V96" s="38"/>
      <c r="W96" s="38"/>
      <c r="X96" s="38"/>
      <c r="Y96" s="38"/>
      <c r="Z96" s="38"/>
      <c r="AA96" s="38"/>
      <c r="AB96" s="38"/>
      <c r="AC96" s="38"/>
      <c r="AD96" s="38"/>
      <c r="AE96" s="38"/>
      <c r="AU96" s="17" t="s">
        <v>115</v>
      </c>
    </row>
    <row r="97" spans="1:31" s="9" customFormat="1" ht="24.95" customHeight="1">
      <c r="A97" s="9"/>
      <c r="B97" s="179"/>
      <c r="C97" s="180"/>
      <c r="D97" s="181" t="s">
        <v>116</v>
      </c>
      <c r="E97" s="182"/>
      <c r="F97" s="182"/>
      <c r="G97" s="182"/>
      <c r="H97" s="182"/>
      <c r="I97" s="182"/>
      <c r="J97" s="183">
        <f>J133</f>
        <v>0</v>
      </c>
      <c r="K97" s="180"/>
      <c r="L97" s="184"/>
      <c r="S97" s="9"/>
      <c r="T97" s="9"/>
      <c r="U97" s="9"/>
      <c r="V97" s="9"/>
      <c r="W97" s="9"/>
      <c r="X97" s="9"/>
      <c r="Y97" s="9"/>
      <c r="Z97" s="9"/>
      <c r="AA97" s="9"/>
      <c r="AB97" s="9"/>
      <c r="AC97" s="9"/>
      <c r="AD97" s="9"/>
      <c r="AE97" s="9"/>
    </row>
    <row r="98" spans="1:31" s="10" customFormat="1" ht="19.9" customHeight="1">
      <c r="A98" s="10"/>
      <c r="B98" s="185"/>
      <c r="C98" s="186"/>
      <c r="D98" s="187" t="s">
        <v>121</v>
      </c>
      <c r="E98" s="188"/>
      <c r="F98" s="188"/>
      <c r="G98" s="188"/>
      <c r="H98" s="188"/>
      <c r="I98" s="188"/>
      <c r="J98" s="189">
        <f>J134</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1667</v>
      </c>
      <c r="E99" s="188"/>
      <c r="F99" s="188"/>
      <c r="G99" s="188"/>
      <c r="H99" s="188"/>
      <c r="I99" s="188"/>
      <c r="J99" s="189">
        <f>J145</f>
        <v>0</v>
      </c>
      <c r="K99" s="186"/>
      <c r="L99" s="190"/>
      <c r="S99" s="10"/>
      <c r="T99" s="10"/>
      <c r="U99" s="10"/>
      <c r="V99" s="10"/>
      <c r="W99" s="10"/>
      <c r="X99" s="10"/>
      <c r="Y99" s="10"/>
      <c r="Z99" s="10"/>
      <c r="AA99" s="10"/>
      <c r="AB99" s="10"/>
      <c r="AC99" s="10"/>
      <c r="AD99" s="10"/>
      <c r="AE99" s="10"/>
    </row>
    <row r="100" spans="1:31" s="9" customFormat="1" ht="24.95" customHeight="1">
      <c r="A100" s="9"/>
      <c r="B100" s="179"/>
      <c r="C100" s="180"/>
      <c r="D100" s="181" t="s">
        <v>124</v>
      </c>
      <c r="E100" s="182"/>
      <c r="F100" s="182"/>
      <c r="G100" s="182"/>
      <c r="H100" s="182"/>
      <c r="I100" s="182"/>
      <c r="J100" s="183">
        <f>J146</f>
        <v>0</v>
      </c>
      <c r="K100" s="180"/>
      <c r="L100" s="184"/>
      <c r="S100" s="9"/>
      <c r="T100" s="9"/>
      <c r="U100" s="9"/>
      <c r="V100" s="9"/>
      <c r="W100" s="9"/>
      <c r="X100" s="9"/>
      <c r="Y100" s="9"/>
      <c r="Z100" s="9"/>
      <c r="AA100" s="9"/>
      <c r="AB100" s="9"/>
      <c r="AC100" s="9"/>
      <c r="AD100" s="9"/>
      <c r="AE100" s="9"/>
    </row>
    <row r="101" spans="1:31" s="10" customFormat="1" ht="19.9" customHeight="1">
      <c r="A101" s="10"/>
      <c r="B101" s="185"/>
      <c r="C101" s="186"/>
      <c r="D101" s="187" t="s">
        <v>1668</v>
      </c>
      <c r="E101" s="188"/>
      <c r="F101" s="188"/>
      <c r="G101" s="188"/>
      <c r="H101" s="188"/>
      <c r="I101" s="188"/>
      <c r="J101" s="189">
        <f>J147</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1669</v>
      </c>
      <c r="E102" s="188"/>
      <c r="F102" s="188"/>
      <c r="G102" s="188"/>
      <c r="H102" s="188"/>
      <c r="I102" s="188"/>
      <c r="J102" s="189">
        <f>J150</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1670</v>
      </c>
      <c r="E103" s="188"/>
      <c r="F103" s="188"/>
      <c r="G103" s="188"/>
      <c r="H103" s="188"/>
      <c r="I103" s="188"/>
      <c r="J103" s="189">
        <f>J169</f>
        <v>0</v>
      </c>
      <c r="K103" s="186"/>
      <c r="L103" s="190"/>
      <c r="S103" s="10"/>
      <c r="T103" s="10"/>
      <c r="U103" s="10"/>
      <c r="V103" s="10"/>
      <c r="W103" s="10"/>
      <c r="X103" s="10"/>
      <c r="Y103" s="10"/>
      <c r="Z103" s="10"/>
      <c r="AA103" s="10"/>
      <c r="AB103" s="10"/>
      <c r="AC103" s="10"/>
      <c r="AD103" s="10"/>
      <c r="AE103" s="10"/>
    </row>
    <row r="104" spans="1:31" s="10" customFormat="1" ht="19.9" customHeight="1">
      <c r="A104" s="10"/>
      <c r="B104" s="185"/>
      <c r="C104" s="186"/>
      <c r="D104" s="187" t="s">
        <v>1671</v>
      </c>
      <c r="E104" s="188"/>
      <c r="F104" s="188"/>
      <c r="G104" s="188"/>
      <c r="H104" s="188"/>
      <c r="I104" s="188"/>
      <c r="J104" s="189">
        <f>J214</f>
        <v>0</v>
      </c>
      <c r="K104" s="186"/>
      <c r="L104" s="190"/>
      <c r="S104" s="10"/>
      <c r="T104" s="10"/>
      <c r="U104" s="10"/>
      <c r="V104" s="10"/>
      <c r="W104" s="10"/>
      <c r="X104" s="10"/>
      <c r="Y104" s="10"/>
      <c r="Z104" s="10"/>
      <c r="AA104" s="10"/>
      <c r="AB104" s="10"/>
      <c r="AC104" s="10"/>
      <c r="AD104" s="10"/>
      <c r="AE104" s="10"/>
    </row>
    <row r="105" spans="1:31" s="10" customFormat="1" ht="19.9" customHeight="1">
      <c r="A105" s="10"/>
      <c r="B105" s="185"/>
      <c r="C105" s="186"/>
      <c r="D105" s="187" t="s">
        <v>1672</v>
      </c>
      <c r="E105" s="188"/>
      <c r="F105" s="188"/>
      <c r="G105" s="188"/>
      <c r="H105" s="188"/>
      <c r="I105" s="188"/>
      <c r="J105" s="189">
        <f>J249</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1673</v>
      </c>
      <c r="E106" s="188"/>
      <c r="F106" s="188"/>
      <c r="G106" s="188"/>
      <c r="H106" s="188"/>
      <c r="I106" s="188"/>
      <c r="J106" s="189">
        <f>J266</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1674</v>
      </c>
      <c r="E107" s="188"/>
      <c r="F107" s="188"/>
      <c r="G107" s="188"/>
      <c r="H107" s="188"/>
      <c r="I107" s="188"/>
      <c r="J107" s="189">
        <f>J341</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1675</v>
      </c>
      <c r="E108" s="188"/>
      <c r="F108" s="188"/>
      <c r="G108" s="188"/>
      <c r="H108" s="188"/>
      <c r="I108" s="188"/>
      <c r="J108" s="189">
        <f>J376</f>
        <v>0</v>
      </c>
      <c r="K108" s="186"/>
      <c r="L108" s="190"/>
      <c r="S108" s="10"/>
      <c r="T108" s="10"/>
      <c r="U108" s="10"/>
      <c r="V108" s="10"/>
      <c r="W108" s="10"/>
      <c r="X108" s="10"/>
      <c r="Y108" s="10"/>
      <c r="Z108" s="10"/>
      <c r="AA108" s="10"/>
      <c r="AB108" s="10"/>
      <c r="AC108" s="10"/>
      <c r="AD108" s="10"/>
      <c r="AE108" s="10"/>
    </row>
    <row r="109" spans="1:31" s="9" customFormat="1" ht="24.95" customHeight="1">
      <c r="A109" s="9"/>
      <c r="B109" s="179"/>
      <c r="C109" s="180"/>
      <c r="D109" s="181" t="s">
        <v>1676</v>
      </c>
      <c r="E109" s="182"/>
      <c r="F109" s="182"/>
      <c r="G109" s="182"/>
      <c r="H109" s="182"/>
      <c r="I109" s="182"/>
      <c r="J109" s="183">
        <f>J381</f>
        <v>0</v>
      </c>
      <c r="K109" s="180"/>
      <c r="L109" s="184"/>
      <c r="S109" s="9"/>
      <c r="T109" s="9"/>
      <c r="U109" s="9"/>
      <c r="V109" s="9"/>
      <c r="W109" s="9"/>
      <c r="X109" s="9"/>
      <c r="Y109" s="9"/>
      <c r="Z109" s="9"/>
      <c r="AA109" s="9"/>
      <c r="AB109" s="9"/>
      <c r="AC109" s="9"/>
      <c r="AD109" s="9"/>
      <c r="AE109" s="9"/>
    </row>
    <row r="110" spans="1:31" s="10" customFormat="1" ht="19.9" customHeight="1">
      <c r="A110" s="10"/>
      <c r="B110" s="185"/>
      <c r="C110" s="186"/>
      <c r="D110" s="187" t="s">
        <v>1677</v>
      </c>
      <c r="E110" s="188"/>
      <c r="F110" s="188"/>
      <c r="G110" s="188"/>
      <c r="H110" s="188"/>
      <c r="I110" s="188"/>
      <c r="J110" s="189">
        <f>J382</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1678</v>
      </c>
      <c r="E111" s="188"/>
      <c r="F111" s="188"/>
      <c r="G111" s="188"/>
      <c r="H111" s="188"/>
      <c r="I111" s="188"/>
      <c r="J111" s="189">
        <f>J387</f>
        <v>0</v>
      </c>
      <c r="K111" s="186"/>
      <c r="L111" s="190"/>
      <c r="S111" s="10"/>
      <c r="T111" s="10"/>
      <c r="U111" s="10"/>
      <c r="V111" s="10"/>
      <c r="W111" s="10"/>
      <c r="X111" s="10"/>
      <c r="Y111" s="10"/>
      <c r="Z111" s="10"/>
      <c r="AA111" s="10"/>
      <c r="AB111" s="10"/>
      <c r="AC111" s="10"/>
      <c r="AD111" s="10"/>
      <c r="AE111" s="10"/>
    </row>
    <row r="112" spans="1:31" s="10" customFormat="1" ht="19.9" customHeight="1">
      <c r="A112" s="10"/>
      <c r="B112" s="185"/>
      <c r="C112" s="186"/>
      <c r="D112" s="187" t="s">
        <v>1679</v>
      </c>
      <c r="E112" s="188"/>
      <c r="F112" s="188"/>
      <c r="G112" s="188"/>
      <c r="H112" s="188"/>
      <c r="I112" s="188"/>
      <c r="J112" s="189">
        <f>J390</f>
        <v>0</v>
      </c>
      <c r="K112" s="186"/>
      <c r="L112" s="190"/>
      <c r="S112" s="10"/>
      <c r="T112" s="10"/>
      <c r="U112" s="10"/>
      <c r="V112" s="10"/>
      <c r="W112" s="10"/>
      <c r="X112" s="10"/>
      <c r="Y112" s="10"/>
      <c r="Z112" s="10"/>
      <c r="AA112" s="10"/>
      <c r="AB112" s="10"/>
      <c r="AC112" s="10"/>
      <c r="AD112" s="10"/>
      <c r="AE112" s="10"/>
    </row>
    <row r="113" spans="1:31" s="2" customFormat="1" ht="21.8"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66"/>
      <c r="C114" s="67"/>
      <c r="D114" s="67"/>
      <c r="E114" s="67"/>
      <c r="F114" s="67"/>
      <c r="G114" s="67"/>
      <c r="H114" s="67"/>
      <c r="I114" s="67"/>
      <c r="J114" s="67"/>
      <c r="K114" s="67"/>
      <c r="L114" s="63"/>
      <c r="S114" s="38"/>
      <c r="T114" s="38"/>
      <c r="U114" s="38"/>
      <c r="V114" s="38"/>
      <c r="W114" s="38"/>
      <c r="X114" s="38"/>
      <c r="Y114" s="38"/>
      <c r="Z114" s="38"/>
      <c r="AA114" s="38"/>
      <c r="AB114" s="38"/>
      <c r="AC114" s="38"/>
      <c r="AD114" s="38"/>
      <c r="AE114" s="38"/>
    </row>
    <row r="118" spans="1:31" s="2" customFormat="1" ht="6.95" customHeight="1">
      <c r="A118" s="38"/>
      <c r="B118" s="68"/>
      <c r="C118" s="69"/>
      <c r="D118" s="69"/>
      <c r="E118" s="69"/>
      <c r="F118" s="69"/>
      <c r="G118" s="69"/>
      <c r="H118" s="69"/>
      <c r="I118" s="69"/>
      <c r="J118" s="69"/>
      <c r="K118" s="69"/>
      <c r="L118" s="63"/>
      <c r="S118" s="38"/>
      <c r="T118" s="38"/>
      <c r="U118" s="38"/>
      <c r="V118" s="38"/>
      <c r="W118" s="38"/>
      <c r="X118" s="38"/>
      <c r="Y118" s="38"/>
      <c r="Z118" s="38"/>
      <c r="AA118" s="38"/>
      <c r="AB118" s="38"/>
      <c r="AC118" s="38"/>
      <c r="AD118" s="38"/>
      <c r="AE118" s="38"/>
    </row>
    <row r="119" spans="1:31" s="2" customFormat="1" ht="24.95" customHeight="1">
      <c r="A119" s="38"/>
      <c r="B119" s="39"/>
      <c r="C119" s="23" t="s">
        <v>137</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16</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174" t="str">
        <f>E7</f>
        <v>Stavební úpravy MŠ Pohádka</v>
      </c>
      <c r="F122" s="32"/>
      <c r="G122" s="32"/>
      <c r="H122" s="32"/>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109</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76" t="str">
        <f>E9</f>
        <v>06 - NN</v>
      </c>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2" customHeight="1">
      <c r="A126" s="38"/>
      <c r="B126" s="39"/>
      <c r="C126" s="32" t="s">
        <v>20</v>
      </c>
      <c r="D126" s="40"/>
      <c r="E126" s="40"/>
      <c r="F126" s="27" t="str">
        <f>F12</f>
        <v xml:space="preserve"> </v>
      </c>
      <c r="G126" s="40"/>
      <c r="H126" s="40"/>
      <c r="I126" s="32" t="s">
        <v>22</v>
      </c>
      <c r="J126" s="79" t="str">
        <f>IF(J12="","",J12)</f>
        <v>28. 4. 2022</v>
      </c>
      <c r="K126" s="40"/>
      <c r="L126" s="63"/>
      <c r="S126" s="38"/>
      <c r="T126" s="38"/>
      <c r="U126" s="38"/>
      <c r="V126" s="38"/>
      <c r="W126" s="38"/>
      <c r="X126" s="38"/>
      <c r="Y126" s="38"/>
      <c r="Z126" s="38"/>
      <c r="AA126" s="38"/>
      <c r="AB126" s="38"/>
      <c r="AC126" s="38"/>
      <c r="AD126" s="38"/>
      <c r="AE126" s="38"/>
    </row>
    <row r="127" spans="1:31" s="2" customFormat="1" ht="6.95"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24</v>
      </c>
      <c r="D128" s="40"/>
      <c r="E128" s="40"/>
      <c r="F128" s="27" t="str">
        <f>E15</f>
        <v>Město N. Bor</v>
      </c>
      <c r="G128" s="40"/>
      <c r="H128" s="40"/>
      <c r="I128" s="32" t="s">
        <v>30</v>
      </c>
      <c r="J128" s="36" t="str">
        <f>E21</f>
        <v>R. Voce</v>
      </c>
      <c r="K128" s="40"/>
      <c r="L128" s="63"/>
      <c r="S128" s="38"/>
      <c r="T128" s="38"/>
      <c r="U128" s="38"/>
      <c r="V128" s="38"/>
      <c r="W128" s="38"/>
      <c r="X128" s="38"/>
      <c r="Y128" s="38"/>
      <c r="Z128" s="38"/>
      <c r="AA128" s="38"/>
      <c r="AB128" s="38"/>
      <c r="AC128" s="38"/>
      <c r="AD128" s="38"/>
      <c r="AE128" s="38"/>
    </row>
    <row r="129" spans="1:31" s="2" customFormat="1" ht="15.15" customHeight="1">
      <c r="A129" s="38"/>
      <c r="B129" s="39"/>
      <c r="C129" s="32" t="s">
        <v>28</v>
      </c>
      <c r="D129" s="40"/>
      <c r="E129" s="40"/>
      <c r="F129" s="27" t="str">
        <f>IF(E18="","",E18)</f>
        <v>Vyplň údaj</v>
      </c>
      <c r="G129" s="40"/>
      <c r="H129" s="40"/>
      <c r="I129" s="32" t="s">
        <v>33</v>
      </c>
      <c r="J129" s="36" t="str">
        <f>E24</f>
        <v>J. Nešněra</v>
      </c>
      <c r="K129" s="40"/>
      <c r="L129" s="63"/>
      <c r="S129" s="38"/>
      <c r="T129" s="38"/>
      <c r="U129" s="38"/>
      <c r="V129" s="38"/>
      <c r="W129" s="38"/>
      <c r="X129" s="38"/>
      <c r="Y129" s="38"/>
      <c r="Z129" s="38"/>
      <c r="AA129" s="38"/>
      <c r="AB129" s="38"/>
      <c r="AC129" s="38"/>
      <c r="AD129" s="38"/>
      <c r="AE129" s="38"/>
    </row>
    <row r="130" spans="1:31" s="2" customFormat="1" ht="10.3"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11" customFormat="1" ht="29.25" customHeight="1">
      <c r="A131" s="191"/>
      <c r="B131" s="192"/>
      <c r="C131" s="193" t="s">
        <v>138</v>
      </c>
      <c r="D131" s="194" t="s">
        <v>61</v>
      </c>
      <c r="E131" s="194" t="s">
        <v>57</v>
      </c>
      <c r="F131" s="194" t="s">
        <v>58</v>
      </c>
      <c r="G131" s="194" t="s">
        <v>139</v>
      </c>
      <c r="H131" s="194" t="s">
        <v>140</v>
      </c>
      <c r="I131" s="194" t="s">
        <v>141</v>
      </c>
      <c r="J131" s="194" t="s">
        <v>113</v>
      </c>
      <c r="K131" s="195" t="s">
        <v>142</v>
      </c>
      <c r="L131" s="196"/>
      <c r="M131" s="100" t="s">
        <v>1</v>
      </c>
      <c r="N131" s="101" t="s">
        <v>40</v>
      </c>
      <c r="O131" s="101" t="s">
        <v>143</v>
      </c>
      <c r="P131" s="101" t="s">
        <v>144</v>
      </c>
      <c r="Q131" s="101" t="s">
        <v>145</v>
      </c>
      <c r="R131" s="101" t="s">
        <v>146</v>
      </c>
      <c r="S131" s="101" t="s">
        <v>147</v>
      </c>
      <c r="T131" s="102" t="s">
        <v>148</v>
      </c>
      <c r="U131" s="191"/>
      <c r="V131" s="191"/>
      <c r="W131" s="191"/>
      <c r="X131" s="191"/>
      <c r="Y131" s="191"/>
      <c r="Z131" s="191"/>
      <c r="AA131" s="191"/>
      <c r="AB131" s="191"/>
      <c r="AC131" s="191"/>
      <c r="AD131" s="191"/>
      <c r="AE131" s="191"/>
    </row>
    <row r="132" spans="1:63" s="2" customFormat="1" ht="22.8" customHeight="1">
      <c r="A132" s="38"/>
      <c r="B132" s="39"/>
      <c r="C132" s="107" t="s">
        <v>149</v>
      </c>
      <c r="D132" s="40"/>
      <c r="E132" s="40"/>
      <c r="F132" s="40"/>
      <c r="G132" s="40"/>
      <c r="H132" s="40"/>
      <c r="I132" s="40"/>
      <c r="J132" s="197">
        <f>BK132</f>
        <v>0</v>
      </c>
      <c r="K132" s="40"/>
      <c r="L132" s="44"/>
      <c r="M132" s="103"/>
      <c r="N132" s="198"/>
      <c r="O132" s="104"/>
      <c r="P132" s="199">
        <f>P133+P146+P381</f>
        <v>0</v>
      </c>
      <c r="Q132" s="104"/>
      <c r="R132" s="199">
        <f>R133+R146+R381</f>
        <v>0</v>
      </c>
      <c r="S132" s="104"/>
      <c r="T132" s="200">
        <f>T133+T146+T381</f>
        <v>0</v>
      </c>
      <c r="U132" s="38"/>
      <c r="V132" s="38"/>
      <c r="W132" s="38"/>
      <c r="X132" s="38"/>
      <c r="Y132" s="38"/>
      <c r="Z132" s="38"/>
      <c r="AA132" s="38"/>
      <c r="AB132" s="38"/>
      <c r="AC132" s="38"/>
      <c r="AD132" s="38"/>
      <c r="AE132" s="38"/>
      <c r="AT132" s="17" t="s">
        <v>75</v>
      </c>
      <c r="AU132" s="17" t="s">
        <v>115</v>
      </c>
      <c r="BK132" s="201">
        <f>BK133+BK146+BK381</f>
        <v>0</v>
      </c>
    </row>
    <row r="133" spans="1:63" s="12" customFormat="1" ht="25.9" customHeight="1">
      <c r="A133" s="12"/>
      <c r="B133" s="202"/>
      <c r="C133" s="203"/>
      <c r="D133" s="204" t="s">
        <v>75</v>
      </c>
      <c r="E133" s="205" t="s">
        <v>150</v>
      </c>
      <c r="F133" s="205" t="s">
        <v>151</v>
      </c>
      <c r="G133" s="203"/>
      <c r="H133" s="203"/>
      <c r="I133" s="206"/>
      <c r="J133" s="207">
        <f>BK133</f>
        <v>0</v>
      </c>
      <c r="K133" s="203"/>
      <c r="L133" s="208"/>
      <c r="M133" s="209"/>
      <c r="N133" s="210"/>
      <c r="O133" s="210"/>
      <c r="P133" s="211">
        <f>P134+P145</f>
        <v>0</v>
      </c>
      <c r="Q133" s="210"/>
      <c r="R133" s="211">
        <f>R134+R145</f>
        <v>0</v>
      </c>
      <c r="S133" s="210"/>
      <c r="T133" s="212">
        <f>T134+T145</f>
        <v>0</v>
      </c>
      <c r="U133" s="12"/>
      <c r="V133" s="12"/>
      <c r="W133" s="12"/>
      <c r="X133" s="12"/>
      <c r="Y133" s="12"/>
      <c r="Z133" s="12"/>
      <c r="AA133" s="12"/>
      <c r="AB133" s="12"/>
      <c r="AC133" s="12"/>
      <c r="AD133" s="12"/>
      <c r="AE133" s="12"/>
      <c r="AR133" s="213" t="s">
        <v>84</v>
      </c>
      <c r="AT133" s="214" t="s">
        <v>75</v>
      </c>
      <c r="AU133" s="214" t="s">
        <v>76</v>
      </c>
      <c r="AY133" s="213" t="s">
        <v>152</v>
      </c>
      <c r="BK133" s="215">
        <f>BK134+BK145</f>
        <v>0</v>
      </c>
    </row>
    <row r="134" spans="1:63" s="12" customFormat="1" ht="22.8" customHeight="1">
      <c r="A134" s="12"/>
      <c r="B134" s="202"/>
      <c r="C134" s="203"/>
      <c r="D134" s="204" t="s">
        <v>75</v>
      </c>
      <c r="E134" s="216" t="s">
        <v>213</v>
      </c>
      <c r="F134" s="216" t="s">
        <v>332</v>
      </c>
      <c r="G134" s="203"/>
      <c r="H134" s="203"/>
      <c r="I134" s="206"/>
      <c r="J134" s="217">
        <f>BK134</f>
        <v>0</v>
      </c>
      <c r="K134" s="203"/>
      <c r="L134" s="208"/>
      <c r="M134" s="209"/>
      <c r="N134" s="210"/>
      <c r="O134" s="210"/>
      <c r="P134" s="211">
        <f>SUM(P135:P144)</f>
        <v>0</v>
      </c>
      <c r="Q134" s="210"/>
      <c r="R134" s="211">
        <f>SUM(R135:R144)</f>
        <v>0</v>
      </c>
      <c r="S134" s="210"/>
      <c r="T134" s="212">
        <f>SUM(T135:T144)</f>
        <v>0</v>
      </c>
      <c r="U134" s="12"/>
      <c r="V134" s="12"/>
      <c r="W134" s="12"/>
      <c r="X134" s="12"/>
      <c r="Y134" s="12"/>
      <c r="Z134" s="12"/>
      <c r="AA134" s="12"/>
      <c r="AB134" s="12"/>
      <c r="AC134" s="12"/>
      <c r="AD134" s="12"/>
      <c r="AE134" s="12"/>
      <c r="AR134" s="213" t="s">
        <v>84</v>
      </c>
      <c r="AT134" s="214" t="s">
        <v>75</v>
      </c>
      <c r="AU134" s="214" t="s">
        <v>84</v>
      </c>
      <c r="AY134" s="213" t="s">
        <v>152</v>
      </c>
      <c r="BK134" s="215">
        <f>SUM(BK135:BK144)</f>
        <v>0</v>
      </c>
    </row>
    <row r="135" spans="1:65" s="2" customFormat="1" ht="24.15" customHeight="1">
      <c r="A135" s="38"/>
      <c r="B135" s="39"/>
      <c r="C135" s="218" t="s">
        <v>84</v>
      </c>
      <c r="D135" s="218" t="s">
        <v>154</v>
      </c>
      <c r="E135" s="219" t="s">
        <v>1446</v>
      </c>
      <c r="F135" s="220" t="s">
        <v>1447</v>
      </c>
      <c r="G135" s="221" t="s">
        <v>288</v>
      </c>
      <c r="H135" s="222">
        <v>12</v>
      </c>
      <c r="I135" s="223"/>
      <c r="J135" s="224">
        <f>ROUND(I135*H135,2)</f>
        <v>0</v>
      </c>
      <c r="K135" s="220" t="s">
        <v>1</v>
      </c>
      <c r="L135" s="44"/>
      <c r="M135" s="225" t="s">
        <v>1</v>
      </c>
      <c r="N135" s="226" t="s">
        <v>41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159</v>
      </c>
      <c r="AT135" s="229" t="s">
        <v>154</v>
      </c>
      <c r="AU135" s="229" t="s">
        <v>86</v>
      </c>
      <c r="AY135" s="17" t="s">
        <v>152</v>
      </c>
      <c r="BE135" s="230">
        <f>IF(N135="základní",J135,0)</f>
        <v>0</v>
      </c>
      <c r="BF135" s="230">
        <f>IF(N135="snížená",J135,0)</f>
        <v>0</v>
      </c>
      <c r="BG135" s="230">
        <f>IF(N135="zákl. přenesená",J135,0)</f>
        <v>0</v>
      </c>
      <c r="BH135" s="230">
        <f>IF(N135="sníž. přenesená",J135,0)</f>
        <v>0</v>
      </c>
      <c r="BI135" s="230">
        <f>IF(N135="nulová",J135,0)</f>
        <v>0</v>
      </c>
      <c r="BJ135" s="17" t="s">
        <v>84</v>
      </c>
      <c r="BK135" s="230">
        <f>ROUND(I135*H135,2)</f>
        <v>0</v>
      </c>
      <c r="BL135" s="17" t="s">
        <v>159</v>
      </c>
      <c r="BM135" s="229" t="s">
        <v>86</v>
      </c>
    </row>
    <row r="136" spans="1:47" s="2" customFormat="1" ht="12">
      <c r="A136" s="38"/>
      <c r="B136" s="39"/>
      <c r="C136" s="40"/>
      <c r="D136" s="231" t="s">
        <v>161</v>
      </c>
      <c r="E136" s="40"/>
      <c r="F136" s="232" t="s">
        <v>1447</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161</v>
      </c>
      <c r="AU136" s="17" t="s">
        <v>86</v>
      </c>
    </row>
    <row r="137" spans="1:65" s="2" customFormat="1" ht="24.15" customHeight="1">
      <c r="A137" s="38"/>
      <c r="B137" s="39"/>
      <c r="C137" s="218" t="s">
        <v>86</v>
      </c>
      <c r="D137" s="218" t="s">
        <v>154</v>
      </c>
      <c r="E137" s="219" t="s">
        <v>1680</v>
      </c>
      <c r="F137" s="220" t="s">
        <v>1681</v>
      </c>
      <c r="G137" s="221" t="s">
        <v>288</v>
      </c>
      <c r="H137" s="222">
        <v>9</v>
      </c>
      <c r="I137" s="223"/>
      <c r="J137" s="224">
        <f>ROUND(I137*H137,2)</f>
        <v>0</v>
      </c>
      <c r="K137" s="220" t="s">
        <v>1</v>
      </c>
      <c r="L137" s="44"/>
      <c r="M137" s="225" t="s">
        <v>1</v>
      </c>
      <c r="N137" s="226" t="s">
        <v>41</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159</v>
      </c>
      <c r="AT137" s="229" t="s">
        <v>154</v>
      </c>
      <c r="AU137" s="229" t="s">
        <v>86</v>
      </c>
      <c r="AY137" s="17" t="s">
        <v>152</v>
      </c>
      <c r="BE137" s="230">
        <f>IF(N137="základní",J137,0)</f>
        <v>0</v>
      </c>
      <c r="BF137" s="230">
        <f>IF(N137="snížená",J137,0)</f>
        <v>0</v>
      </c>
      <c r="BG137" s="230">
        <f>IF(N137="zákl. přenesená",J137,0)</f>
        <v>0</v>
      </c>
      <c r="BH137" s="230">
        <f>IF(N137="sníž. přenesená",J137,0)</f>
        <v>0</v>
      </c>
      <c r="BI137" s="230">
        <f>IF(N137="nulová",J137,0)</f>
        <v>0</v>
      </c>
      <c r="BJ137" s="17" t="s">
        <v>84</v>
      </c>
      <c r="BK137" s="230">
        <f>ROUND(I137*H137,2)</f>
        <v>0</v>
      </c>
      <c r="BL137" s="17" t="s">
        <v>159</v>
      </c>
      <c r="BM137" s="229" t="s">
        <v>159</v>
      </c>
    </row>
    <row r="138" spans="1:47" s="2" customFormat="1" ht="12">
      <c r="A138" s="38"/>
      <c r="B138" s="39"/>
      <c r="C138" s="40"/>
      <c r="D138" s="231" t="s">
        <v>161</v>
      </c>
      <c r="E138" s="40"/>
      <c r="F138" s="232" t="s">
        <v>1681</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161</v>
      </c>
      <c r="AU138" s="17" t="s">
        <v>86</v>
      </c>
    </row>
    <row r="139" spans="1:65" s="2" customFormat="1" ht="24.15" customHeight="1">
      <c r="A139" s="38"/>
      <c r="B139" s="39"/>
      <c r="C139" s="218" t="s">
        <v>171</v>
      </c>
      <c r="D139" s="218" t="s">
        <v>154</v>
      </c>
      <c r="E139" s="219" t="s">
        <v>1682</v>
      </c>
      <c r="F139" s="220" t="s">
        <v>1683</v>
      </c>
      <c r="G139" s="221" t="s">
        <v>288</v>
      </c>
      <c r="H139" s="222">
        <v>54</v>
      </c>
      <c r="I139" s="223"/>
      <c r="J139" s="224">
        <f>ROUND(I139*H139,2)</f>
        <v>0</v>
      </c>
      <c r="K139" s="220" t="s">
        <v>1</v>
      </c>
      <c r="L139" s="44"/>
      <c r="M139" s="225" t="s">
        <v>1</v>
      </c>
      <c r="N139" s="226" t="s">
        <v>41</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159</v>
      </c>
      <c r="AT139" s="229" t="s">
        <v>154</v>
      </c>
      <c r="AU139" s="229" t="s">
        <v>86</v>
      </c>
      <c r="AY139" s="17" t="s">
        <v>152</v>
      </c>
      <c r="BE139" s="230">
        <f>IF(N139="základní",J139,0)</f>
        <v>0</v>
      </c>
      <c r="BF139" s="230">
        <f>IF(N139="snížená",J139,0)</f>
        <v>0</v>
      </c>
      <c r="BG139" s="230">
        <f>IF(N139="zákl. přenesená",J139,0)</f>
        <v>0</v>
      </c>
      <c r="BH139" s="230">
        <f>IF(N139="sníž. přenesená",J139,0)</f>
        <v>0</v>
      </c>
      <c r="BI139" s="230">
        <f>IF(N139="nulová",J139,0)</f>
        <v>0</v>
      </c>
      <c r="BJ139" s="17" t="s">
        <v>84</v>
      </c>
      <c r="BK139" s="230">
        <f>ROUND(I139*H139,2)</f>
        <v>0</v>
      </c>
      <c r="BL139" s="17" t="s">
        <v>159</v>
      </c>
      <c r="BM139" s="229" t="s">
        <v>189</v>
      </c>
    </row>
    <row r="140" spans="1:47" s="2" customFormat="1" ht="12">
      <c r="A140" s="38"/>
      <c r="B140" s="39"/>
      <c r="C140" s="40"/>
      <c r="D140" s="231" t="s">
        <v>161</v>
      </c>
      <c r="E140" s="40"/>
      <c r="F140" s="232" t="s">
        <v>1683</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161</v>
      </c>
      <c r="AU140" s="17" t="s">
        <v>86</v>
      </c>
    </row>
    <row r="141" spans="1:65" s="2" customFormat="1" ht="21.75" customHeight="1">
      <c r="A141" s="38"/>
      <c r="B141" s="39"/>
      <c r="C141" s="218" t="s">
        <v>159</v>
      </c>
      <c r="D141" s="218" t="s">
        <v>154</v>
      </c>
      <c r="E141" s="219" t="s">
        <v>1684</v>
      </c>
      <c r="F141" s="220" t="s">
        <v>1685</v>
      </c>
      <c r="G141" s="221" t="s">
        <v>423</v>
      </c>
      <c r="H141" s="222">
        <v>96</v>
      </c>
      <c r="I141" s="223"/>
      <c r="J141" s="224">
        <f>ROUND(I141*H141,2)</f>
        <v>0</v>
      </c>
      <c r="K141" s="220" t="s">
        <v>1</v>
      </c>
      <c r="L141" s="44"/>
      <c r="M141" s="225" t="s">
        <v>1</v>
      </c>
      <c r="N141" s="226" t="s">
        <v>41</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159</v>
      </c>
      <c r="AT141" s="229" t="s">
        <v>154</v>
      </c>
      <c r="AU141" s="229" t="s">
        <v>86</v>
      </c>
      <c r="AY141" s="17" t="s">
        <v>152</v>
      </c>
      <c r="BE141" s="230">
        <f>IF(N141="základní",J141,0)</f>
        <v>0</v>
      </c>
      <c r="BF141" s="230">
        <f>IF(N141="snížená",J141,0)</f>
        <v>0</v>
      </c>
      <c r="BG141" s="230">
        <f>IF(N141="zákl. přenesená",J141,0)</f>
        <v>0</v>
      </c>
      <c r="BH141" s="230">
        <f>IF(N141="sníž. přenesená",J141,0)</f>
        <v>0</v>
      </c>
      <c r="BI141" s="230">
        <f>IF(N141="nulová",J141,0)</f>
        <v>0</v>
      </c>
      <c r="BJ141" s="17" t="s">
        <v>84</v>
      </c>
      <c r="BK141" s="230">
        <f>ROUND(I141*H141,2)</f>
        <v>0</v>
      </c>
      <c r="BL141" s="17" t="s">
        <v>159</v>
      </c>
      <c r="BM141" s="229" t="s">
        <v>205</v>
      </c>
    </row>
    <row r="142" spans="1:47" s="2" customFormat="1" ht="12">
      <c r="A142" s="38"/>
      <c r="B142" s="39"/>
      <c r="C142" s="40"/>
      <c r="D142" s="231" t="s">
        <v>161</v>
      </c>
      <c r="E142" s="40"/>
      <c r="F142" s="232" t="s">
        <v>1685</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161</v>
      </c>
      <c r="AU142" s="17" t="s">
        <v>86</v>
      </c>
    </row>
    <row r="143" spans="1:65" s="2" customFormat="1" ht="21.75" customHeight="1">
      <c r="A143" s="38"/>
      <c r="B143" s="39"/>
      <c r="C143" s="218" t="s">
        <v>182</v>
      </c>
      <c r="D143" s="218" t="s">
        <v>154</v>
      </c>
      <c r="E143" s="219" t="s">
        <v>1686</v>
      </c>
      <c r="F143" s="220" t="s">
        <v>1687</v>
      </c>
      <c r="G143" s="221" t="s">
        <v>423</v>
      </c>
      <c r="H143" s="222">
        <v>24</v>
      </c>
      <c r="I143" s="223"/>
      <c r="J143" s="224">
        <f>ROUND(I143*H143,2)</f>
        <v>0</v>
      </c>
      <c r="K143" s="220" t="s">
        <v>1</v>
      </c>
      <c r="L143" s="44"/>
      <c r="M143" s="225" t="s">
        <v>1</v>
      </c>
      <c r="N143" s="226" t="s">
        <v>41</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159</v>
      </c>
      <c r="AT143" s="229" t="s">
        <v>154</v>
      </c>
      <c r="AU143" s="229" t="s">
        <v>86</v>
      </c>
      <c r="AY143" s="17" t="s">
        <v>152</v>
      </c>
      <c r="BE143" s="230">
        <f>IF(N143="základní",J143,0)</f>
        <v>0</v>
      </c>
      <c r="BF143" s="230">
        <f>IF(N143="snížená",J143,0)</f>
        <v>0</v>
      </c>
      <c r="BG143" s="230">
        <f>IF(N143="zákl. přenesená",J143,0)</f>
        <v>0</v>
      </c>
      <c r="BH143" s="230">
        <f>IF(N143="sníž. přenesená",J143,0)</f>
        <v>0</v>
      </c>
      <c r="BI143" s="230">
        <f>IF(N143="nulová",J143,0)</f>
        <v>0</v>
      </c>
      <c r="BJ143" s="17" t="s">
        <v>84</v>
      </c>
      <c r="BK143" s="230">
        <f>ROUND(I143*H143,2)</f>
        <v>0</v>
      </c>
      <c r="BL143" s="17" t="s">
        <v>159</v>
      </c>
      <c r="BM143" s="229" t="s">
        <v>220</v>
      </c>
    </row>
    <row r="144" spans="1:47" s="2" customFormat="1" ht="12">
      <c r="A144" s="38"/>
      <c r="B144" s="39"/>
      <c r="C144" s="40"/>
      <c r="D144" s="231" t="s">
        <v>161</v>
      </c>
      <c r="E144" s="40"/>
      <c r="F144" s="232" t="s">
        <v>1687</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161</v>
      </c>
      <c r="AU144" s="17" t="s">
        <v>86</v>
      </c>
    </row>
    <row r="145" spans="1:63" s="12" customFormat="1" ht="22.8" customHeight="1">
      <c r="A145" s="12"/>
      <c r="B145" s="202"/>
      <c r="C145" s="203"/>
      <c r="D145" s="204" t="s">
        <v>75</v>
      </c>
      <c r="E145" s="216" t="s">
        <v>1688</v>
      </c>
      <c r="F145" s="216" t="s">
        <v>1</v>
      </c>
      <c r="G145" s="203"/>
      <c r="H145" s="203"/>
      <c r="I145" s="206"/>
      <c r="J145" s="217">
        <f>BK145</f>
        <v>0</v>
      </c>
      <c r="K145" s="203"/>
      <c r="L145" s="208"/>
      <c r="M145" s="209"/>
      <c r="N145" s="210"/>
      <c r="O145" s="210"/>
      <c r="P145" s="211">
        <v>0</v>
      </c>
      <c r="Q145" s="210"/>
      <c r="R145" s="211">
        <v>0</v>
      </c>
      <c r="S145" s="210"/>
      <c r="T145" s="212">
        <v>0</v>
      </c>
      <c r="U145" s="12"/>
      <c r="V145" s="12"/>
      <c r="W145" s="12"/>
      <c r="X145" s="12"/>
      <c r="Y145" s="12"/>
      <c r="Z145" s="12"/>
      <c r="AA145" s="12"/>
      <c r="AB145" s="12"/>
      <c r="AC145" s="12"/>
      <c r="AD145" s="12"/>
      <c r="AE145" s="12"/>
      <c r="AR145" s="213" t="s">
        <v>84</v>
      </c>
      <c r="AT145" s="214" t="s">
        <v>75</v>
      </c>
      <c r="AU145" s="214" t="s">
        <v>84</v>
      </c>
      <c r="AY145" s="213" t="s">
        <v>152</v>
      </c>
      <c r="BK145" s="215">
        <v>0</v>
      </c>
    </row>
    <row r="146" spans="1:63" s="12" customFormat="1" ht="25.9" customHeight="1">
      <c r="A146" s="12"/>
      <c r="B146" s="202"/>
      <c r="C146" s="203"/>
      <c r="D146" s="204" t="s">
        <v>75</v>
      </c>
      <c r="E146" s="205" t="s">
        <v>527</v>
      </c>
      <c r="F146" s="205" t="s">
        <v>528</v>
      </c>
      <c r="G146" s="203"/>
      <c r="H146" s="203"/>
      <c r="I146" s="206"/>
      <c r="J146" s="207">
        <f>BK146</f>
        <v>0</v>
      </c>
      <c r="K146" s="203"/>
      <c r="L146" s="208"/>
      <c r="M146" s="209"/>
      <c r="N146" s="210"/>
      <c r="O146" s="210"/>
      <c r="P146" s="211">
        <f>P147+P150+P169+P214+P249+P266+P341+P376</f>
        <v>0</v>
      </c>
      <c r="Q146" s="210"/>
      <c r="R146" s="211">
        <f>R147+R150+R169+R214+R249+R266+R341+R376</f>
        <v>0</v>
      </c>
      <c r="S146" s="210"/>
      <c r="T146" s="212">
        <f>T147+T150+T169+T214+T249+T266+T341+T376</f>
        <v>0</v>
      </c>
      <c r="U146" s="12"/>
      <c r="V146" s="12"/>
      <c r="W146" s="12"/>
      <c r="X146" s="12"/>
      <c r="Y146" s="12"/>
      <c r="Z146" s="12"/>
      <c r="AA146" s="12"/>
      <c r="AB146" s="12"/>
      <c r="AC146" s="12"/>
      <c r="AD146" s="12"/>
      <c r="AE146" s="12"/>
      <c r="AR146" s="213" t="s">
        <v>86</v>
      </c>
      <c r="AT146" s="214" t="s">
        <v>75</v>
      </c>
      <c r="AU146" s="214" t="s">
        <v>76</v>
      </c>
      <c r="AY146" s="213" t="s">
        <v>152</v>
      </c>
      <c r="BK146" s="215">
        <f>BK147+BK150+BK169+BK214+BK249+BK266+BK341+BK376</f>
        <v>0</v>
      </c>
    </row>
    <row r="147" spans="1:63" s="12" customFormat="1" ht="22.8" customHeight="1">
      <c r="A147" s="12"/>
      <c r="B147" s="202"/>
      <c r="C147" s="203"/>
      <c r="D147" s="204" t="s">
        <v>75</v>
      </c>
      <c r="E147" s="216" t="s">
        <v>1689</v>
      </c>
      <c r="F147" s="216" t="s">
        <v>1690</v>
      </c>
      <c r="G147" s="203"/>
      <c r="H147" s="203"/>
      <c r="I147" s="206"/>
      <c r="J147" s="217">
        <f>BK147</f>
        <v>0</v>
      </c>
      <c r="K147" s="203"/>
      <c r="L147" s="208"/>
      <c r="M147" s="209"/>
      <c r="N147" s="210"/>
      <c r="O147" s="210"/>
      <c r="P147" s="211">
        <f>SUM(P148:P149)</f>
        <v>0</v>
      </c>
      <c r="Q147" s="210"/>
      <c r="R147" s="211">
        <f>SUM(R148:R149)</f>
        <v>0</v>
      </c>
      <c r="S147" s="210"/>
      <c r="T147" s="212">
        <f>SUM(T148:T149)</f>
        <v>0</v>
      </c>
      <c r="U147" s="12"/>
      <c r="V147" s="12"/>
      <c r="W147" s="12"/>
      <c r="X147" s="12"/>
      <c r="Y147" s="12"/>
      <c r="Z147" s="12"/>
      <c r="AA147" s="12"/>
      <c r="AB147" s="12"/>
      <c r="AC147" s="12"/>
      <c r="AD147" s="12"/>
      <c r="AE147" s="12"/>
      <c r="AR147" s="213" t="s">
        <v>86</v>
      </c>
      <c r="AT147" s="214" t="s">
        <v>75</v>
      </c>
      <c r="AU147" s="214" t="s">
        <v>84</v>
      </c>
      <c r="AY147" s="213" t="s">
        <v>152</v>
      </c>
      <c r="BK147" s="215">
        <f>SUM(BK148:BK149)</f>
        <v>0</v>
      </c>
    </row>
    <row r="148" spans="1:65" s="2" customFormat="1" ht="24.15" customHeight="1">
      <c r="A148" s="38"/>
      <c r="B148" s="39"/>
      <c r="C148" s="218" t="s">
        <v>189</v>
      </c>
      <c r="D148" s="218" t="s">
        <v>154</v>
      </c>
      <c r="E148" s="219" t="s">
        <v>1691</v>
      </c>
      <c r="F148" s="220" t="s">
        <v>1692</v>
      </c>
      <c r="G148" s="221" t="s">
        <v>288</v>
      </c>
      <c r="H148" s="222">
        <v>1</v>
      </c>
      <c r="I148" s="223"/>
      <c r="J148" s="224">
        <f>ROUND(I148*H148,2)</f>
        <v>0</v>
      </c>
      <c r="K148" s="220" t="s">
        <v>1</v>
      </c>
      <c r="L148" s="44"/>
      <c r="M148" s="225" t="s">
        <v>1</v>
      </c>
      <c r="N148" s="226" t="s">
        <v>41</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279</v>
      </c>
      <c r="AT148" s="229" t="s">
        <v>154</v>
      </c>
      <c r="AU148" s="229" t="s">
        <v>86</v>
      </c>
      <c r="AY148" s="17" t="s">
        <v>152</v>
      </c>
      <c r="BE148" s="230">
        <f>IF(N148="základní",J148,0)</f>
        <v>0</v>
      </c>
      <c r="BF148" s="230">
        <f>IF(N148="snížená",J148,0)</f>
        <v>0</v>
      </c>
      <c r="BG148" s="230">
        <f>IF(N148="zákl. přenesená",J148,0)</f>
        <v>0</v>
      </c>
      <c r="BH148" s="230">
        <f>IF(N148="sníž. přenesená",J148,0)</f>
        <v>0</v>
      </c>
      <c r="BI148" s="230">
        <f>IF(N148="nulová",J148,0)</f>
        <v>0</v>
      </c>
      <c r="BJ148" s="17" t="s">
        <v>84</v>
      </c>
      <c r="BK148" s="230">
        <f>ROUND(I148*H148,2)</f>
        <v>0</v>
      </c>
      <c r="BL148" s="17" t="s">
        <v>279</v>
      </c>
      <c r="BM148" s="229" t="s">
        <v>237</v>
      </c>
    </row>
    <row r="149" spans="1:47" s="2" customFormat="1" ht="12">
      <c r="A149" s="38"/>
      <c r="B149" s="39"/>
      <c r="C149" s="40"/>
      <c r="D149" s="231" t="s">
        <v>161</v>
      </c>
      <c r="E149" s="40"/>
      <c r="F149" s="232" t="s">
        <v>1692</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161</v>
      </c>
      <c r="AU149" s="17" t="s">
        <v>86</v>
      </c>
    </row>
    <row r="150" spans="1:63" s="12" customFormat="1" ht="22.8" customHeight="1">
      <c r="A150" s="12"/>
      <c r="B150" s="202"/>
      <c r="C150" s="203"/>
      <c r="D150" s="204" t="s">
        <v>75</v>
      </c>
      <c r="E150" s="216" t="s">
        <v>1693</v>
      </c>
      <c r="F150" s="216" t="s">
        <v>1694</v>
      </c>
      <c r="G150" s="203"/>
      <c r="H150" s="203"/>
      <c r="I150" s="206"/>
      <c r="J150" s="217">
        <f>BK150</f>
        <v>0</v>
      </c>
      <c r="K150" s="203"/>
      <c r="L150" s="208"/>
      <c r="M150" s="209"/>
      <c r="N150" s="210"/>
      <c r="O150" s="210"/>
      <c r="P150" s="211">
        <f>SUM(P151:P168)</f>
        <v>0</v>
      </c>
      <c r="Q150" s="210"/>
      <c r="R150" s="211">
        <f>SUM(R151:R168)</f>
        <v>0</v>
      </c>
      <c r="S150" s="210"/>
      <c r="T150" s="212">
        <f>SUM(T151:T168)</f>
        <v>0</v>
      </c>
      <c r="U150" s="12"/>
      <c r="V150" s="12"/>
      <c r="W150" s="12"/>
      <c r="X150" s="12"/>
      <c r="Y150" s="12"/>
      <c r="Z150" s="12"/>
      <c r="AA150" s="12"/>
      <c r="AB150" s="12"/>
      <c r="AC150" s="12"/>
      <c r="AD150" s="12"/>
      <c r="AE150" s="12"/>
      <c r="AR150" s="213" t="s">
        <v>86</v>
      </c>
      <c r="AT150" s="214" t="s">
        <v>75</v>
      </c>
      <c r="AU150" s="214" t="s">
        <v>84</v>
      </c>
      <c r="AY150" s="213" t="s">
        <v>152</v>
      </c>
      <c r="BK150" s="215">
        <f>SUM(BK151:BK168)</f>
        <v>0</v>
      </c>
    </row>
    <row r="151" spans="1:65" s="2" customFormat="1" ht="16.5" customHeight="1">
      <c r="A151" s="38"/>
      <c r="B151" s="39"/>
      <c r="C151" s="218" t="s">
        <v>198</v>
      </c>
      <c r="D151" s="218" t="s">
        <v>154</v>
      </c>
      <c r="E151" s="219" t="s">
        <v>1695</v>
      </c>
      <c r="F151" s="220" t="s">
        <v>1696</v>
      </c>
      <c r="G151" s="221" t="s">
        <v>1697</v>
      </c>
      <c r="H151" s="222">
        <v>10</v>
      </c>
      <c r="I151" s="223"/>
      <c r="J151" s="224">
        <f>ROUND(I151*H151,2)</f>
        <v>0</v>
      </c>
      <c r="K151" s="220" t="s">
        <v>1</v>
      </c>
      <c r="L151" s="44"/>
      <c r="M151" s="225" t="s">
        <v>1</v>
      </c>
      <c r="N151" s="226" t="s">
        <v>41</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279</v>
      </c>
      <c r="AT151" s="229" t="s">
        <v>154</v>
      </c>
      <c r="AU151" s="229" t="s">
        <v>86</v>
      </c>
      <c r="AY151" s="17" t="s">
        <v>152</v>
      </c>
      <c r="BE151" s="230">
        <f>IF(N151="základní",J151,0)</f>
        <v>0</v>
      </c>
      <c r="BF151" s="230">
        <f>IF(N151="snížená",J151,0)</f>
        <v>0</v>
      </c>
      <c r="BG151" s="230">
        <f>IF(N151="zákl. přenesená",J151,0)</f>
        <v>0</v>
      </c>
      <c r="BH151" s="230">
        <f>IF(N151="sníž. přenesená",J151,0)</f>
        <v>0</v>
      </c>
      <c r="BI151" s="230">
        <f>IF(N151="nulová",J151,0)</f>
        <v>0</v>
      </c>
      <c r="BJ151" s="17" t="s">
        <v>84</v>
      </c>
      <c r="BK151" s="230">
        <f>ROUND(I151*H151,2)</f>
        <v>0</v>
      </c>
      <c r="BL151" s="17" t="s">
        <v>279</v>
      </c>
      <c r="BM151" s="229" t="s">
        <v>250</v>
      </c>
    </row>
    <row r="152" spans="1:47" s="2" customFormat="1" ht="12">
      <c r="A152" s="38"/>
      <c r="B152" s="39"/>
      <c r="C152" s="40"/>
      <c r="D152" s="231" t="s">
        <v>161</v>
      </c>
      <c r="E152" s="40"/>
      <c r="F152" s="232" t="s">
        <v>1696</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161</v>
      </c>
      <c r="AU152" s="17" t="s">
        <v>86</v>
      </c>
    </row>
    <row r="153" spans="1:65" s="2" customFormat="1" ht="24.15" customHeight="1">
      <c r="A153" s="38"/>
      <c r="B153" s="39"/>
      <c r="C153" s="270" t="s">
        <v>205</v>
      </c>
      <c r="D153" s="270" t="s">
        <v>324</v>
      </c>
      <c r="E153" s="271" t="s">
        <v>1698</v>
      </c>
      <c r="F153" s="272" t="s">
        <v>1699</v>
      </c>
      <c r="G153" s="273" t="s">
        <v>1700</v>
      </c>
      <c r="H153" s="274">
        <v>1</v>
      </c>
      <c r="I153" s="275"/>
      <c r="J153" s="276">
        <f>ROUND(I153*H153,2)</f>
        <v>0</v>
      </c>
      <c r="K153" s="272" t="s">
        <v>1</v>
      </c>
      <c r="L153" s="277"/>
      <c r="M153" s="278" t="s">
        <v>1</v>
      </c>
      <c r="N153" s="279" t="s">
        <v>41</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365</v>
      </c>
      <c r="AT153" s="229" t="s">
        <v>324</v>
      </c>
      <c r="AU153" s="229" t="s">
        <v>86</v>
      </c>
      <c r="AY153" s="17" t="s">
        <v>152</v>
      </c>
      <c r="BE153" s="230">
        <f>IF(N153="základní",J153,0)</f>
        <v>0</v>
      </c>
      <c r="BF153" s="230">
        <f>IF(N153="snížená",J153,0)</f>
        <v>0</v>
      </c>
      <c r="BG153" s="230">
        <f>IF(N153="zákl. přenesená",J153,0)</f>
        <v>0</v>
      </c>
      <c r="BH153" s="230">
        <f>IF(N153="sníž. přenesená",J153,0)</f>
        <v>0</v>
      </c>
      <c r="BI153" s="230">
        <f>IF(N153="nulová",J153,0)</f>
        <v>0</v>
      </c>
      <c r="BJ153" s="17" t="s">
        <v>84</v>
      </c>
      <c r="BK153" s="230">
        <f>ROUND(I153*H153,2)</f>
        <v>0</v>
      </c>
      <c r="BL153" s="17" t="s">
        <v>279</v>
      </c>
      <c r="BM153" s="229" t="s">
        <v>279</v>
      </c>
    </row>
    <row r="154" spans="1:47" s="2" customFormat="1" ht="12">
      <c r="A154" s="38"/>
      <c r="B154" s="39"/>
      <c r="C154" s="40"/>
      <c r="D154" s="231" t="s">
        <v>161</v>
      </c>
      <c r="E154" s="40"/>
      <c r="F154" s="232" t="s">
        <v>1699</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161</v>
      </c>
      <c r="AU154" s="17" t="s">
        <v>86</v>
      </c>
    </row>
    <row r="155" spans="1:65" s="2" customFormat="1" ht="21.75" customHeight="1">
      <c r="A155" s="38"/>
      <c r="B155" s="39"/>
      <c r="C155" s="218" t="s">
        <v>213</v>
      </c>
      <c r="D155" s="218" t="s">
        <v>154</v>
      </c>
      <c r="E155" s="219" t="s">
        <v>1701</v>
      </c>
      <c r="F155" s="220" t="s">
        <v>1702</v>
      </c>
      <c r="G155" s="221" t="s">
        <v>1703</v>
      </c>
      <c r="H155" s="222">
        <v>1</v>
      </c>
      <c r="I155" s="223"/>
      <c r="J155" s="224">
        <f>ROUND(I155*H155,2)</f>
        <v>0</v>
      </c>
      <c r="K155" s="220" t="s">
        <v>1</v>
      </c>
      <c r="L155" s="44"/>
      <c r="M155" s="225" t="s">
        <v>1</v>
      </c>
      <c r="N155" s="226" t="s">
        <v>41</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279</v>
      </c>
      <c r="AT155" s="229" t="s">
        <v>154</v>
      </c>
      <c r="AU155" s="229" t="s">
        <v>86</v>
      </c>
      <c r="AY155" s="17" t="s">
        <v>152</v>
      </c>
      <c r="BE155" s="230">
        <f>IF(N155="základní",J155,0)</f>
        <v>0</v>
      </c>
      <c r="BF155" s="230">
        <f>IF(N155="snížená",J155,0)</f>
        <v>0</v>
      </c>
      <c r="BG155" s="230">
        <f>IF(N155="zákl. přenesená",J155,0)</f>
        <v>0</v>
      </c>
      <c r="BH155" s="230">
        <f>IF(N155="sníž. přenesená",J155,0)</f>
        <v>0</v>
      </c>
      <c r="BI155" s="230">
        <f>IF(N155="nulová",J155,0)</f>
        <v>0</v>
      </c>
      <c r="BJ155" s="17" t="s">
        <v>84</v>
      </c>
      <c r="BK155" s="230">
        <f>ROUND(I155*H155,2)</f>
        <v>0</v>
      </c>
      <c r="BL155" s="17" t="s">
        <v>279</v>
      </c>
      <c r="BM155" s="229" t="s">
        <v>291</v>
      </c>
    </row>
    <row r="156" spans="1:47" s="2" customFormat="1" ht="12">
      <c r="A156" s="38"/>
      <c r="B156" s="39"/>
      <c r="C156" s="40"/>
      <c r="D156" s="231" t="s">
        <v>161</v>
      </c>
      <c r="E156" s="40"/>
      <c r="F156" s="232" t="s">
        <v>1702</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161</v>
      </c>
      <c r="AU156" s="17" t="s">
        <v>86</v>
      </c>
    </row>
    <row r="157" spans="1:65" s="2" customFormat="1" ht="24.15" customHeight="1">
      <c r="A157" s="38"/>
      <c r="B157" s="39"/>
      <c r="C157" s="270" t="s">
        <v>220</v>
      </c>
      <c r="D157" s="270" t="s">
        <v>324</v>
      </c>
      <c r="E157" s="271" t="s">
        <v>1704</v>
      </c>
      <c r="F157" s="272" t="s">
        <v>1705</v>
      </c>
      <c r="G157" s="273" t="s">
        <v>1703</v>
      </c>
      <c r="H157" s="274">
        <v>1</v>
      </c>
      <c r="I157" s="275"/>
      <c r="J157" s="276">
        <f>ROUND(I157*H157,2)</f>
        <v>0</v>
      </c>
      <c r="K157" s="272" t="s">
        <v>1</v>
      </c>
      <c r="L157" s="277"/>
      <c r="M157" s="278" t="s">
        <v>1</v>
      </c>
      <c r="N157" s="279" t="s">
        <v>41</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365</v>
      </c>
      <c r="AT157" s="229" t="s">
        <v>324</v>
      </c>
      <c r="AU157" s="229" t="s">
        <v>86</v>
      </c>
      <c r="AY157" s="17" t="s">
        <v>152</v>
      </c>
      <c r="BE157" s="230">
        <f>IF(N157="základní",J157,0)</f>
        <v>0</v>
      </c>
      <c r="BF157" s="230">
        <f>IF(N157="snížená",J157,0)</f>
        <v>0</v>
      </c>
      <c r="BG157" s="230">
        <f>IF(N157="zákl. přenesená",J157,0)</f>
        <v>0</v>
      </c>
      <c r="BH157" s="230">
        <f>IF(N157="sníž. přenesená",J157,0)</f>
        <v>0</v>
      </c>
      <c r="BI157" s="230">
        <f>IF(N157="nulová",J157,0)</f>
        <v>0</v>
      </c>
      <c r="BJ157" s="17" t="s">
        <v>84</v>
      </c>
      <c r="BK157" s="230">
        <f>ROUND(I157*H157,2)</f>
        <v>0</v>
      </c>
      <c r="BL157" s="17" t="s">
        <v>279</v>
      </c>
      <c r="BM157" s="229" t="s">
        <v>302</v>
      </c>
    </row>
    <row r="158" spans="1:47" s="2" customFormat="1" ht="12">
      <c r="A158" s="38"/>
      <c r="B158" s="39"/>
      <c r="C158" s="40"/>
      <c r="D158" s="231" t="s">
        <v>161</v>
      </c>
      <c r="E158" s="40"/>
      <c r="F158" s="232" t="s">
        <v>1705</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161</v>
      </c>
      <c r="AU158" s="17" t="s">
        <v>86</v>
      </c>
    </row>
    <row r="159" spans="1:65" s="2" customFormat="1" ht="16.5" customHeight="1">
      <c r="A159" s="38"/>
      <c r="B159" s="39"/>
      <c r="C159" s="218" t="s">
        <v>226</v>
      </c>
      <c r="D159" s="218" t="s">
        <v>154</v>
      </c>
      <c r="E159" s="219" t="s">
        <v>1706</v>
      </c>
      <c r="F159" s="220" t="s">
        <v>1707</v>
      </c>
      <c r="G159" s="221" t="s">
        <v>1697</v>
      </c>
      <c r="H159" s="222">
        <v>1</v>
      </c>
      <c r="I159" s="223"/>
      <c r="J159" s="224">
        <f>ROUND(I159*H159,2)</f>
        <v>0</v>
      </c>
      <c r="K159" s="220" t="s">
        <v>1</v>
      </c>
      <c r="L159" s="44"/>
      <c r="M159" s="225" t="s">
        <v>1</v>
      </c>
      <c r="N159" s="226" t="s">
        <v>41</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279</v>
      </c>
      <c r="AT159" s="229" t="s">
        <v>154</v>
      </c>
      <c r="AU159" s="229" t="s">
        <v>86</v>
      </c>
      <c r="AY159" s="17" t="s">
        <v>152</v>
      </c>
      <c r="BE159" s="230">
        <f>IF(N159="základní",J159,0)</f>
        <v>0</v>
      </c>
      <c r="BF159" s="230">
        <f>IF(N159="snížená",J159,0)</f>
        <v>0</v>
      </c>
      <c r="BG159" s="230">
        <f>IF(N159="zákl. přenesená",J159,0)</f>
        <v>0</v>
      </c>
      <c r="BH159" s="230">
        <f>IF(N159="sníž. přenesená",J159,0)</f>
        <v>0</v>
      </c>
      <c r="BI159" s="230">
        <f>IF(N159="nulová",J159,0)</f>
        <v>0</v>
      </c>
      <c r="BJ159" s="17" t="s">
        <v>84</v>
      </c>
      <c r="BK159" s="230">
        <f>ROUND(I159*H159,2)</f>
        <v>0</v>
      </c>
      <c r="BL159" s="17" t="s">
        <v>279</v>
      </c>
      <c r="BM159" s="229" t="s">
        <v>312</v>
      </c>
    </row>
    <row r="160" spans="1:47" s="2" customFormat="1" ht="12">
      <c r="A160" s="38"/>
      <c r="B160" s="39"/>
      <c r="C160" s="40"/>
      <c r="D160" s="231" t="s">
        <v>161</v>
      </c>
      <c r="E160" s="40"/>
      <c r="F160" s="232" t="s">
        <v>1707</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161</v>
      </c>
      <c r="AU160" s="17" t="s">
        <v>86</v>
      </c>
    </row>
    <row r="161" spans="1:65" s="2" customFormat="1" ht="24.15" customHeight="1">
      <c r="A161" s="38"/>
      <c r="B161" s="39"/>
      <c r="C161" s="270" t="s">
        <v>237</v>
      </c>
      <c r="D161" s="270" t="s">
        <v>324</v>
      </c>
      <c r="E161" s="271" t="s">
        <v>1708</v>
      </c>
      <c r="F161" s="272" t="s">
        <v>1709</v>
      </c>
      <c r="G161" s="273" t="s">
        <v>1703</v>
      </c>
      <c r="H161" s="274">
        <v>1</v>
      </c>
      <c r="I161" s="275"/>
      <c r="J161" s="276">
        <f>ROUND(I161*H161,2)</f>
        <v>0</v>
      </c>
      <c r="K161" s="272" t="s">
        <v>1</v>
      </c>
      <c r="L161" s="277"/>
      <c r="M161" s="278" t="s">
        <v>1</v>
      </c>
      <c r="N161" s="279" t="s">
        <v>41</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365</v>
      </c>
      <c r="AT161" s="229" t="s">
        <v>324</v>
      </c>
      <c r="AU161" s="229" t="s">
        <v>86</v>
      </c>
      <c r="AY161" s="17" t="s">
        <v>152</v>
      </c>
      <c r="BE161" s="230">
        <f>IF(N161="základní",J161,0)</f>
        <v>0</v>
      </c>
      <c r="BF161" s="230">
        <f>IF(N161="snížená",J161,0)</f>
        <v>0</v>
      </c>
      <c r="BG161" s="230">
        <f>IF(N161="zákl. přenesená",J161,0)</f>
        <v>0</v>
      </c>
      <c r="BH161" s="230">
        <f>IF(N161="sníž. přenesená",J161,0)</f>
        <v>0</v>
      </c>
      <c r="BI161" s="230">
        <f>IF(N161="nulová",J161,0)</f>
        <v>0</v>
      </c>
      <c r="BJ161" s="17" t="s">
        <v>84</v>
      </c>
      <c r="BK161" s="230">
        <f>ROUND(I161*H161,2)</f>
        <v>0</v>
      </c>
      <c r="BL161" s="17" t="s">
        <v>279</v>
      </c>
      <c r="BM161" s="229" t="s">
        <v>323</v>
      </c>
    </row>
    <row r="162" spans="1:47" s="2" customFormat="1" ht="12">
      <c r="A162" s="38"/>
      <c r="B162" s="39"/>
      <c r="C162" s="40"/>
      <c r="D162" s="231" t="s">
        <v>161</v>
      </c>
      <c r="E162" s="40"/>
      <c r="F162" s="232" t="s">
        <v>1709</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161</v>
      </c>
      <c r="AU162" s="17" t="s">
        <v>86</v>
      </c>
    </row>
    <row r="163" spans="1:65" s="2" customFormat="1" ht="16.5" customHeight="1">
      <c r="A163" s="38"/>
      <c r="B163" s="39"/>
      <c r="C163" s="218" t="s">
        <v>243</v>
      </c>
      <c r="D163" s="218" t="s">
        <v>154</v>
      </c>
      <c r="E163" s="219" t="s">
        <v>1710</v>
      </c>
      <c r="F163" s="220" t="s">
        <v>1711</v>
      </c>
      <c r="G163" s="221" t="s">
        <v>1703</v>
      </c>
      <c r="H163" s="222">
        <v>1</v>
      </c>
      <c r="I163" s="223"/>
      <c r="J163" s="224">
        <f>ROUND(I163*H163,2)</f>
        <v>0</v>
      </c>
      <c r="K163" s="220" t="s">
        <v>1</v>
      </c>
      <c r="L163" s="44"/>
      <c r="M163" s="225" t="s">
        <v>1</v>
      </c>
      <c r="N163" s="226" t="s">
        <v>41</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279</v>
      </c>
      <c r="AT163" s="229" t="s">
        <v>154</v>
      </c>
      <c r="AU163" s="229" t="s">
        <v>86</v>
      </c>
      <c r="AY163" s="17" t="s">
        <v>152</v>
      </c>
      <c r="BE163" s="230">
        <f>IF(N163="základní",J163,0)</f>
        <v>0</v>
      </c>
      <c r="BF163" s="230">
        <f>IF(N163="snížená",J163,0)</f>
        <v>0</v>
      </c>
      <c r="BG163" s="230">
        <f>IF(N163="zákl. přenesená",J163,0)</f>
        <v>0</v>
      </c>
      <c r="BH163" s="230">
        <f>IF(N163="sníž. přenesená",J163,0)</f>
        <v>0</v>
      </c>
      <c r="BI163" s="230">
        <f>IF(N163="nulová",J163,0)</f>
        <v>0</v>
      </c>
      <c r="BJ163" s="17" t="s">
        <v>84</v>
      </c>
      <c r="BK163" s="230">
        <f>ROUND(I163*H163,2)</f>
        <v>0</v>
      </c>
      <c r="BL163" s="17" t="s">
        <v>279</v>
      </c>
      <c r="BM163" s="229" t="s">
        <v>333</v>
      </c>
    </row>
    <row r="164" spans="1:47" s="2" customFormat="1" ht="12">
      <c r="A164" s="38"/>
      <c r="B164" s="39"/>
      <c r="C164" s="40"/>
      <c r="D164" s="231" t="s">
        <v>161</v>
      </c>
      <c r="E164" s="40"/>
      <c r="F164" s="232" t="s">
        <v>1711</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161</v>
      </c>
      <c r="AU164" s="17" t="s">
        <v>86</v>
      </c>
    </row>
    <row r="165" spans="1:65" s="2" customFormat="1" ht="16.5" customHeight="1">
      <c r="A165" s="38"/>
      <c r="B165" s="39"/>
      <c r="C165" s="270" t="s">
        <v>250</v>
      </c>
      <c r="D165" s="270" t="s">
        <v>324</v>
      </c>
      <c r="E165" s="271" t="s">
        <v>1712</v>
      </c>
      <c r="F165" s="272" t="s">
        <v>1711</v>
      </c>
      <c r="G165" s="273" t="s">
        <v>1703</v>
      </c>
      <c r="H165" s="274">
        <v>1</v>
      </c>
      <c r="I165" s="275"/>
      <c r="J165" s="276">
        <f>ROUND(I165*H165,2)</f>
        <v>0</v>
      </c>
      <c r="K165" s="272" t="s">
        <v>1</v>
      </c>
      <c r="L165" s="277"/>
      <c r="M165" s="278" t="s">
        <v>1</v>
      </c>
      <c r="N165" s="279" t="s">
        <v>41</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365</v>
      </c>
      <c r="AT165" s="229" t="s">
        <v>324</v>
      </c>
      <c r="AU165" s="229" t="s">
        <v>86</v>
      </c>
      <c r="AY165" s="17" t="s">
        <v>152</v>
      </c>
      <c r="BE165" s="230">
        <f>IF(N165="základní",J165,0)</f>
        <v>0</v>
      </c>
      <c r="BF165" s="230">
        <f>IF(N165="snížená",J165,0)</f>
        <v>0</v>
      </c>
      <c r="BG165" s="230">
        <f>IF(N165="zákl. přenesená",J165,0)</f>
        <v>0</v>
      </c>
      <c r="BH165" s="230">
        <f>IF(N165="sníž. přenesená",J165,0)</f>
        <v>0</v>
      </c>
      <c r="BI165" s="230">
        <f>IF(N165="nulová",J165,0)</f>
        <v>0</v>
      </c>
      <c r="BJ165" s="17" t="s">
        <v>84</v>
      </c>
      <c r="BK165" s="230">
        <f>ROUND(I165*H165,2)</f>
        <v>0</v>
      </c>
      <c r="BL165" s="17" t="s">
        <v>279</v>
      </c>
      <c r="BM165" s="229" t="s">
        <v>343</v>
      </c>
    </row>
    <row r="166" spans="1:47" s="2" customFormat="1" ht="12">
      <c r="A166" s="38"/>
      <c r="B166" s="39"/>
      <c r="C166" s="40"/>
      <c r="D166" s="231" t="s">
        <v>161</v>
      </c>
      <c r="E166" s="40"/>
      <c r="F166" s="232" t="s">
        <v>1711</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161</v>
      </c>
      <c r="AU166" s="17" t="s">
        <v>86</v>
      </c>
    </row>
    <row r="167" spans="1:65" s="2" customFormat="1" ht="16.5" customHeight="1">
      <c r="A167" s="38"/>
      <c r="B167" s="39"/>
      <c r="C167" s="218" t="s">
        <v>8</v>
      </c>
      <c r="D167" s="218" t="s">
        <v>154</v>
      </c>
      <c r="E167" s="219" t="s">
        <v>1713</v>
      </c>
      <c r="F167" s="220" t="s">
        <v>1714</v>
      </c>
      <c r="G167" s="221" t="s">
        <v>1697</v>
      </c>
      <c r="H167" s="222">
        <v>10</v>
      </c>
      <c r="I167" s="223"/>
      <c r="J167" s="224">
        <f>ROUND(I167*H167,2)</f>
        <v>0</v>
      </c>
      <c r="K167" s="220" t="s">
        <v>1</v>
      </c>
      <c r="L167" s="44"/>
      <c r="M167" s="225" t="s">
        <v>1</v>
      </c>
      <c r="N167" s="226" t="s">
        <v>41</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279</v>
      </c>
      <c r="AT167" s="229" t="s">
        <v>154</v>
      </c>
      <c r="AU167" s="229" t="s">
        <v>86</v>
      </c>
      <c r="AY167" s="17" t="s">
        <v>152</v>
      </c>
      <c r="BE167" s="230">
        <f>IF(N167="základní",J167,0)</f>
        <v>0</v>
      </c>
      <c r="BF167" s="230">
        <f>IF(N167="snížená",J167,0)</f>
        <v>0</v>
      </c>
      <c r="BG167" s="230">
        <f>IF(N167="zákl. přenesená",J167,0)</f>
        <v>0</v>
      </c>
      <c r="BH167" s="230">
        <f>IF(N167="sníž. přenesená",J167,0)</f>
        <v>0</v>
      </c>
      <c r="BI167" s="230">
        <f>IF(N167="nulová",J167,0)</f>
        <v>0</v>
      </c>
      <c r="BJ167" s="17" t="s">
        <v>84</v>
      </c>
      <c r="BK167" s="230">
        <f>ROUND(I167*H167,2)</f>
        <v>0</v>
      </c>
      <c r="BL167" s="17" t="s">
        <v>279</v>
      </c>
      <c r="BM167" s="229" t="s">
        <v>353</v>
      </c>
    </row>
    <row r="168" spans="1:47" s="2" customFormat="1" ht="12">
      <c r="A168" s="38"/>
      <c r="B168" s="39"/>
      <c r="C168" s="40"/>
      <c r="D168" s="231" t="s">
        <v>161</v>
      </c>
      <c r="E168" s="40"/>
      <c r="F168" s="232" t="s">
        <v>1714</v>
      </c>
      <c r="G168" s="40"/>
      <c r="H168" s="40"/>
      <c r="I168" s="233"/>
      <c r="J168" s="40"/>
      <c r="K168" s="40"/>
      <c r="L168" s="44"/>
      <c r="M168" s="234"/>
      <c r="N168" s="235"/>
      <c r="O168" s="91"/>
      <c r="P168" s="91"/>
      <c r="Q168" s="91"/>
      <c r="R168" s="91"/>
      <c r="S168" s="91"/>
      <c r="T168" s="92"/>
      <c r="U168" s="38"/>
      <c r="V168" s="38"/>
      <c r="W168" s="38"/>
      <c r="X168" s="38"/>
      <c r="Y168" s="38"/>
      <c r="Z168" s="38"/>
      <c r="AA168" s="38"/>
      <c r="AB168" s="38"/>
      <c r="AC168" s="38"/>
      <c r="AD168" s="38"/>
      <c r="AE168" s="38"/>
      <c r="AT168" s="17" t="s">
        <v>161</v>
      </c>
      <c r="AU168" s="17" t="s">
        <v>86</v>
      </c>
    </row>
    <row r="169" spans="1:63" s="12" customFormat="1" ht="22.8" customHeight="1">
      <c r="A169" s="12"/>
      <c r="B169" s="202"/>
      <c r="C169" s="203"/>
      <c r="D169" s="204" t="s">
        <v>75</v>
      </c>
      <c r="E169" s="216" t="s">
        <v>1715</v>
      </c>
      <c r="F169" s="216" t="s">
        <v>1716</v>
      </c>
      <c r="G169" s="203"/>
      <c r="H169" s="203"/>
      <c r="I169" s="206"/>
      <c r="J169" s="217">
        <f>BK169</f>
        <v>0</v>
      </c>
      <c r="K169" s="203"/>
      <c r="L169" s="208"/>
      <c r="M169" s="209"/>
      <c r="N169" s="210"/>
      <c r="O169" s="210"/>
      <c r="P169" s="211">
        <f>SUM(P170:P213)</f>
        <v>0</v>
      </c>
      <c r="Q169" s="210"/>
      <c r="R169" s="211">
        <f>SUM(R170:R213)</f>
        <v>0</v>
      </c>
      <c r="S169" s="210"/>
      <c r="T169" s="212">
        <f>SUM(T170:T213)</f>
        <v>0</v>
      </c>
      <c r="U169" s="12"/>
      <c r="V169" s="12"/>
      <c r="W169" s="12"/>
      <c r="X169" s="12"/>
      <c r="Y169" s="12"/>
      <c r="Z169" s="12"/>
      <c r="AA169" s="12"/>
      <c r="AB169" s="12"/>
      <c r="AC169" s="12"/>
      <c r="AD169" s="12"/>
      <c r="AE169" s="12"/>
      <c r="AR169" s="213" t="s">
        <v>86</v>
      </c>
      <c r="AT169" s="214" t="s">
        <v>75</v>
      </c>
      <c r="AU169" s="214" t="s">
        <v>84</v>
      </c>
      <c r="AY169" s="213" t="s">
        <v>152</v>
      </c>
      <c r="BK169" s="215">
        <f>SUM(BK170:BK213)</f>
        <v>0</v>
      </c>
    </row>
    <row r="170" spans="1:65" s="2" customFormat="1" ht="24.15" customHeight="1">
      <c r="A170" s="38"/>
      <c r="B170" s="39"/>
      <c r="C170" s="218" t="s">
        <v>279</v>
      </c>
      <c r="D170" s="218" t="s">
        <v>154</v>
      </c>
      <c r="E170" s="219" t="s">
        <v>1717</v>
      </c>
      <c r="F170" s="220" t="s">
        <v>1718</v>
      </c>
      <c r="G170" s="221" t="s">
        <v>423</v>
      </c>
      <c r="H170" s="222">
        <v>150</v>
      </c>
      <c r="I170" s="223"/>
      <c r="J170" s="224">
        <f>ROUND(I170*H170,2)</f>
        <v>0</v>
      </c>
      <c r="K170" s="220" t="s">
        <v>1</v>
      </c>
      <c r="L170" s="44"/>
      <c r="M170" s="225" t="s">
        <v>1</v>
      </c>
      <c r="N170" s="226" t="s">
        <v>41</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279</v>
      </c>
      <c r="AT170" s="229" t="s">
        <v>154</v>
      </c>
      <c r="AU170" s="229" t="s">
        <v>86</v>
      </c>
      <c r="AY170" s="17" t="s">
        <v>152</v>
      </c>
      <c r="BE170" s="230">
        <f>IF(N170="základní",J170,0)</f>
        <v>0</v>
      </c>
      <c r="BF170" s="230">
        <f>IF(N170="snížená",J170,0)</f>
        <v>0</v>
      </c>
      <c r="BG170" s="230">
        <f>IF(N170="zákl. přenesená",J170,0)</f>
        <v>0</v>
      </c>
      <c r="BH170" s="230">
        <f>IF(N170="sníž. přenesená",J170,0)</f>
        <v>0</v>
      </c>
      <c r="BI170" s="230">
        <f>IF(N170="nulová",J170,0)</f>
        <v>0</v>
      </c>
      <c r="BJ170" s="17" t="s">
        <v>84</v>
      </c>
      <c r="BK170" s="230">
        <f>ROUND(I170*H170,2)</f>
        <v>0</v>
      </c>
      <c r="BL170" s="17" t="s">
        <v>279</v>
      </c>
      <c r="BM170" s="229" t="s">
        <v>365</v>
      </c>
    </row>
    <row r="171" spans="1:47" s="2" customFormat="1" ht="12">
      <c r="A171" s="38"/>
      <c r="B171" s="39"/>
      <c r="C171" s="40"/>
      <c r="D171" s="231" t="s">
        <v>161</v>
      </c>
      <c r="E171" s="40"/>
      <c r="F171" s="232" t="s">
        <v>1718</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161</v>
      </c>
      <c r="AU171" s="17" t="s">
        <v>86</v>
      </c>
    </row>
    <row r="172" spans="1:65" s="2" customFormat="1" ht="16.5" customHeight="1">
      <c r="A172" s="38"/>
      <c r="B172" s="39"/>
      <c r="C172" s="270" t="s">
        <v>285</v>
      </c>
      <c r="D172" s="270" t="s">
        <v>324</v>
      </c>
      <c r="E172" s="271" t="s">
        <v>1719</v>
      </c>
      <c r="F172" s="272" t="s">
        <v>1720</v>
      </c>
      <c r="G172" s="273" t="s">
        <v>423</v>
      </c>
      <c r="H172" s="274">
        <v>150</v>
      </c>
      <c r="I172" s="275"/>
      <c r="J172" s="276">
        <f>ROUND(I172*H172,2)</f>
        <v>0</v>
      </c>
      <c r="K172" s="272" t="s">
        <v>1</v>
      </c>
      <c r="L172" s="277"/>
      <c r="M172" s="278" t="s">
        <v>1</v>
      </c>
      <c r="N172" s="279" t="s">
        <v>41</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365</v>
      </c>
      <c r="AT172" s="229" t="s">
        <v>324</v>
      </c>
      <c r="AU172" s="229" t="s">
        <v>86</v>
      </c>
      <c r="AY172" s="17" t="s">
        <v>152</v>
      </c>
      <c r="BE172" s="230">
        <f>IF(N172="základní",J172,0)</f>
        <v>0</v>
      </c>
      <c r="BF172" s="230">
        <f>IF(N172="snížená",J172,0)</f>
        <v>0</v>
      </c>
      <c r="BG172" s="230">
        <f>IF(N172="zákl. přenesená",J172,0)</f>
        <v>0</v>
      </c>
      <c r="BH172" s="230">
        <f>IF(N172="sníž. přenesená",J172,0)</f>
        <v>0</v>
      </c>
      <c r="BI172" s="230">
        <f>IF(N172="nulová",J172,0)</f>
        <v>0</v>
      </c>
      <c r="BJ172" s="17" t="s">
        <v>84</v>
      </c>
      <c r="BK172" s="230">
        <f>ROUND(I172*H172,2)</f>
        <v>0</v>
      </c>
      <c r="BL172" s="17" t="s">
        <v>279</v>
      </c>
      <c r="BM172" s="229" t="s">
        <v>379</v>
      </c>
    </row>
    <row r="173" spans="1:47" s="2" customFormat="1" ht="12">
      <c r="A173" s="38"/>
      <c r="B173" s="39"/>
      <c r="C173" s="40"/>
      <c r="D173" s="231" t="s">
        <v>161</v>
      </c>
      <c r="E173" s="40"/>
      <c r="F173" s="232" t="s">
        <v>1720</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161</v>
      </c>
      <c r="AU173" s="17" t="s">
        <v>86</v>
      </c>
    </row>
    <row r="174" spans="1:65" s="2" customFormat="1" ht="24.15" customHeight="1">
      <c r="A174" s="38"/>
      <c r="B174" s="39"/>
      <c r="C174" s="218" t="s">
        <v>291</v>
      </c>
      <c r="D174" s="218" t="s">
        <v>154</v>
      </c>
      <c r="E174" s="219" t="s">
        <v>1721</v>
      </c>
      <c r="F174" s="220" t="s">
        <v>1722</v>
      </c>
      <c r="G174" s="221" t="s">
        <v>423</v>
      </c>
      <c r="H174" s="222">
        <v>40</v>
      </c>
      <c r="I174" s="223"/>
      <c r="J174" s="224">
        <f>ROUND(I174*H174,2)</f>
        <v>0</v>
      </c>
      <c r="K174" s="220" t="s">
        <v>1</v>
      </c>
      <c r="L174" s="44"/>
      <c r="M174" s="225" t="s">
        <v>1</v>
      </c>
      <c r="N174" s="226" t="s">
        <v>41</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279</v>
      </c>
      <c r="AT174" s="229" t="s">
        <v>154</v>
      </c>
      <c r="AU174" s="229" t="s">
        <v>86</v>
      </c>
      <c r="AY174" s="17" t="s">
        <v>152</v>
      </c>
      <c r="BE174" s="230">
        <f>IF(N174="základní",J174,0)</f>
        <v>0</v>
      </c>
      <c r="BF174" s="230">
        <f>IF(N174="snížená",J174,0)</f>
        <v>0</v>
      </c>
      <c r="BG174" s="230">
        <f>IF(N174="zákl. přenesená",J174,0)</f>
        <v>0</v>
      </c>
      <c r="BH174" s="230">
        <f>IF(N174="sníž. přenesená",J174,0)</f>
        <v>0</v>
      </c>
      <c r="BI174" s="230">
        <f>IF(N174="nulová",J174,0)</f>
        <v>0</v>
      </c>
      <c r="BJ174" s="17" t="s">
        <v>84</v>
      </c>
      <c r="BK174" s="230">
        <f>ROUND(I174*H174,2)</f>
        <v>0</v>
      </c>
      <c r="BL174" s="17" t="s">
        <v>279</v>
      </c>
      <c r="BM174" s="229" t="s">
        <v>396</v>
      </c>
    </row>
    <row r="175" spans="1:47" s="2" customFormat="1" ht="12">
      <c r="A175" s="38"/>
      <c r="B175" s="39"/>
      <c r="C175" s="40"/>
      <c r="D175" s="231" t="s">
        <v>161</v>
      </c>
      <c r="E175" s="40"/>
      <c r="F175" s="232" t="s">
        <v>1722</v>
      </c>
      <c r="G175" s="40"/>
      <c r="H175" s="40"/>
      <c r="I175" s="233"/>
      <c r="J175" s="40"/>
      <c r="K175" s="40"/>
      <c r="L175" s="44"/>
      <c r="M175" s="234"/>
      <c r="N175" s="235"/>
      <c r="O175" s="91"/>
      <c r="P175" s="91"/>
      <c r="Q175" s="91"/>
      <c r="R175" s="91"/>
      <c r="S175" s="91"/>
      <c r="T175" s="92"/>
      <c r="U175" s="38"/>
      <c r="V175" s="38"/>
      <c r="W175" s="38"/>
      <c r="X175" s="38"/>
      <c r="Y175" s="38"/>
      <c r="Z175" s="38"/>
      <c r="AA175" s="38"/>
      <c r="AB175" s="38"/>
      <c r="AC175" s="38"/>
      <c r="AD175" s="38"/>
      <c r="AE175" s="38"/>
      <c r="AT175" s="17" t="s">
        <v>161</v>
      </c>
      <c r="AU175" s="17" t="s">
        <v>86</v>
      </c>
    </row>
    <row r="176" spans="1:65" s="2" customFormat="1" ht="16.5" customHeight="1">
      <c r="A176" s="38"/>
      <c r="B176" s="39"/>
      <c r="C176" s="270" t="s">
        <v>297</v>
      </c>
      <c r="D176" s="270" t="s">
        <v>324</v>
      </c>
      <c r="E176" s="271" t="s">
        <v>1723</v>
      </c>
      <c r="F176" s="272" t="s">
        <v>1724</v>
      </c>
      <c r="G176" s="273" t="s">
        <v>423</v>
      </c>
      <c r="H176" s="274">
        <v>40</v>
      </c>
      <c r="I176" s="275"/>
      <c r="J176" s="276">
        <f>ROUND(I176*H176,2)</f>
        <v>0</v>
      </c>
      <c r="K176" s="272" t="s">
        <v>1</v>
      </c>
      <c r="L176" s="277"/>
      <c r="M176" s="278" t="s">
        <v>1</v>
      </c>
      <c r="N176" s="279" t="s">
        <v>41</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365</v>
      </c>
      <c r="AT176" s="229" t="s">
        <v>324</v>
      </c>
      <c r="AU176" s="229" t="s">
        <v>86</v>
      </c>
      <c r="AY176" s="17" t="s">
        <v>152</v>
      </c>
      <c r="BE176" s="230">
        <f>IF(N176="základní",J176,0)</f>
        <v>0</v>
      </c>
      <c r="BF176" s="230">
        <f>IF(N176="snížená",J176,0)</f>
        <v>0</v>
      </c>
      <c r="BG176" s="230">
        <f>IF(N176="zákl. přenesená",J176,0)</f>
        <v>0</v>
      </c>
      <c r="BH176" s="230">
        <f>IF(N176="sníž. přenesená",J176,0)</f>
        <v>0</v>
      </c>
      <c r="BI176" s="230">
        <f>IF(N176="nulová",J176,0)</f>
        <v>0</v>
      </c>
      <c r="BJ176" s="17" t="s">
        <v>84</v>
      </c>
      <c r="BK176" s="230">
        <f>ROUND(I176*H176,2)</f>
        <v>0</v>
      </c>
      <c r="BL176" s="17" t="s">
        <v>279</v>
      </c>
      <c r="BM176" s="229" t="s">
        <v>409</v>
      </c>
    </row>
    <row r="177" spans="1:47" s="2" customFormat="1" ht="12">
      <c r="A177" s="38"/>
      <c r="B177" s="39"/>
      <c r="C177" s="40"/>
      <c r="D177" s="231" t="s">
        <v>161</v>
      </c>
      <c r="E177" s="40"/>
      <c r="F177" s="232" t="s">
        <v>1724</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161</v>
      </c>
      <c r="AU177" s="17" t="s">
        <v>86</v>
      </c>
    </row>
    <row r="178" spans="1:65" s="2" customFormat="1" ht="24.15" customHeight="1">
      <c r="A178" s="38"/>
      <c r="B178" s="39"/>
      <c r="C178" s="218" t="s">
        <v>302</v>
      </c>
      <c r="D178" s="218" t="s">
        <v>154</v>
      </c>
      <c r="E178" s="219" t="s">
        <v>1725</v>
      </c>
      <c r="F178" s="220" t="s">
        <v>1726</v>
      </c>
      <c r="G178" s="221" t="s">
        <v>423</v>
      </c>
      <c r="H178" s="222">
        <v>180</v>
      </c>
      <c r="I178" s="223"/>
      <c r="J178" s="224">
        <f>ROUND(I178*H178,2)</f>
        <v>0</v>
      </c>
      <c r="K178" s="220" t="s">
        <v>1</v>
      </c>
      <c r="L178" s="44"/>
      <c r="M178" s="225" t="s">
        <v>1</v>
      </c>
      <c r="N178" s="226" t="s">
        <v>41</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279</v>
      </c>
      <c r="AT178" s="229" t="s">
        <v>154</v>
      </c>
      <c r="AU178" s="229" t="s">
        <v>86</v>
      </c>
      <c r="AY178" s="17" t="s">
        <v>152</v>
      </c>
      <c r="BE178" s="230">
        <f>IF(N178="základní",J178,0)</f>
        <v>0</v>
      </c>
      <c r="BF178" s="230">
        <f>IF(N178="snížená",J178,0)</f>
        <v>0</v>
      </c>
      <c r="BG178" s="230">
        <f>IF(N178="zákl. přenesená",J178,0)</f>
        <v>0</v>
      </c>
      <c r="BH178" s="230">
        <f>IF(N178="sníž. přenesená",J178,0)</f>
        <v>0</v>
      </c>
      <c r="BI178" s="230">
        <f>IF(N178="nulová",J178,0)</f>
        <v>0</v>
      </c>
      <c r="BJ178" s="17" t="s">
        <v>84</v>
      </c>
      <c r="BK178" s="230">
        <f>ROUND(I178*H178,2)</f>
        <v>0</v>
      </c>
      <c r="BL178" s="17" t="s">
        <v>279</v>
      </c>
      <c r="BM178" s="229" t="s">
        <v>426</v>
      </c>
    </row>
    <row r="179" spans="1:47" s="2" customFormat="1" ht="12">
      <c r="A179" s="38"/>
      <c r="B179" s="39"/>
      <c r="C179" s="40"/>
      <c r="D179" s="231" t="s">
        <v>161</v>
      </c>
      <c r="E179" s="40"/>
      <c r="F179" s="232" t="s">
        <v>1726</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161</v>
      </c>
      <c r="AU179" s="17" t="s">
        <v>86</v>
      </c>
    </row>
    <row r="180" spans="1:65" s="2" customFormat="1" ht="16.5" customHeight="1">
      <c r="A180" s="38"/>
      <c r="B180" s="39"/>
      <c r="C180" s="270" t="s">
        <v>7</v>
      </c>
      <c r="D180" s="270" t="s">
        <v>324</v>
      </c>
      <c r="E180" s="271" t="s">
        <v>1727</v>
      </c>
      <c r="F180" s="272" t="s">
        <v>1728</v>
      </c>
      <c r="G180" s="273" t="s">
        <v>423</v>
      </c>
      <c r="H180" s="274">
        <v>180</v>
      </c>
      <c r="I180" s="275"/>
      <c r="J180" s="276">
        <f>ROUND(I180*H180,2)</f>
        <v>0</v>
      </c>
      <c r="K180" s="272" t="s">
        <v>1</v>
      </c>
      <c r="L180" s="277"/>
      <c r="M180" s="278" t="s">
        <v>1</v>
      </c>
      <c r="N180" s="279" t="s">
        <v>41</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365</v>
      </c>
      <c r="AT180" s="229" t="s">
        <v>324</v>
      </c>
      <c r="AU180" s="229" t="s">
        <v>86</v>
      </c>
      <c r="AY180" s="17" t="s">
        <v>152</v>
      </c>
      <c r="BE180" s="230">
        <f>IF(N180="základní",J180,0)</f>
        <v>0</v>
      </c>
      <c r="BF180" s="230">
        <f>IF(N180="snížená",J180,0)</f>
        <v>0</v>
      </c>
      <c r="BG180" s="230">
        <f>IF(N180="zákl. přenesená",J180,0)</f>
        <v>0</v>
      </c>
      <c r="BH180" s="230">
        <f>IF(N180="sníž. přenesená",J180,0)</f>
        <v>0</v>
      </c>
      <c r="BI180" s="230">
        <f>IF(N180="nulová",J180,0)</f>
        <v>0</v>
      </c>
      <c r="BJ180" s="17" t="s">
        <v>84</v>
      </c>
      <c r="BK180" s="230">
        <f>ROUND(I180*H180,2)</f>
        <v>0</v>
      </c>
      <c r="BL180" s="17" t="s">
        <v>279</v>
      </c>
      <c r="BM180" s="229" t="s">
        <v>440</v>
      </c>
    </row>
    <row r="181" spans="1:47" s="2" customFormat="1" ht="12">
      <c r="A181" s="38"/>
      <c r="B181" s="39"/>
      <c r="C181" s="40"/>
      <c r="D181" s="231" t="s">
        <v>161</v>
      </c>
      <c r="E181" s="40"/>
      <c r="F181" s="232" t="s">
        <v>1728</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161</v>
      </c>
      <c r="AU181" s="17" t="s">
        <v>86</v>
      </c>
    </row>
    <row r="182" spans="1:65" s="2" customFormat="1" ht="24.15" customHeight="1">
      <c r="A182" s="38"/>
      <c r="B182" s="39"/>
      <c r="C182" s="218" t="s">
        <v>312</v>
      </c>
      <c r="D182" s="218" t="s">
        <v>154</v>
      </c>
      <c r="E182" s="219" t="s">
        <v>1729</v>
      </c>
      <c r="F182" s="220" t="s">
        <v>1730</v>
      </c>
      <c r="G182" s="221" t="s">
        <v>1703</v>
      </c>
      <c r="H182" s="222">
        <v>91</v>
      </c>
      <c r="I182" s="223"/>
      <c r="J182" s="224">
        <f>ROUND(I182*H182,2)</f>
        <v>0</v>
      </c>
      <c r="K182" s="220" t="s">
        <v>1</v>
      </c>
      <c r="L182" s="44"/>
      <c r="M182" s="225" t="s">
        <v>1</v>
      </c>
      <c r="N182" s="226" t="s">
        <v>41</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279</v>
      </c>
      <c r="AT182" s="229" t="s">
        <v>154</v>
      </c>
      <c r="AU182" s="229" t="s">
        <v>86</v>
      </c>
      <c r="AY182" s="17" t="s">
        <v>152</v>
      </c>
      <c r="BE182" s="230">
        <f>IF(N182="základní",J182,0)</f>
        <v>0</v>
      </c>
      <c r="BF182" s="230">
        <f>IF(N182="snížená",J182,0)</f>
        <v>0</v>
      </c>
      <c r="BG182" s="230">
        <f>IF(N182="zákl. přenesená",J182,0)</f>
        <v>0</v>
      </c>
      <c r="BH182" s="230">
        <f>IF(N182="sníž. přenesená",J182,0)</f>
        <v>0</v>
      </c>
      <c r="BI182" s="230">
        <f>IF(N182="nulová",J182,0)</f>
        <v>0</v>
      </c>
      <c r="BJ182" s="17" t="s">
        <v>84</v>
      </c>
      <c r="BK182" s="230">
        <f>ROUND(I182*H182,2)</f>
        <v>0</v>
      </c>
      <c r="BL182" s="17" t="s">
        <v>279</v>
      </c>
      <c r="BM182" s="229" t="s">
        <v>451</v>
      </c>
    </row>
    <row r="183" spans="1:47" s="2" customFormat="1" ht="12">
      <c r="A183" s="38"/>
      <c r="B183" s="39"/>
      <c r="C183" s="40"/>
      <c r="D183" s="231" t="s">
        <v>161</v>
      </c>
      <c r="E183" s="40"/>
      <c r="F183" s="232" t="s">
        <v>1730</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161</v>
      </c>
      <c r="AU183" s="17" t="s">
        <v>86</v>
      </c>
    </row>
    <row r="184" spans="1:65" s="2" customFormat="1" ht="16.5" customHeight="1">
      <c r="A184" s="38"/>
      <c r="B184" s="39"/>
      <c r="C184" s="270" t="s">
        <v>317</v>
      </c>
      <c r="D184" s="270" t="s">
        <v>324</v>
      </c>
      <c r="E184" s="271" t="s">
        <v>1731</v>
      </c>
      <c r="F184" s="272" t="s">
        <v>1732</v>
      </c>
      <c r="G184" s="273" t="s">
        <v>288</v>
      </c>
      <c r="H184" s="274">
        <v>76</v>
      </c>
      <c r="I184" s="275"/>
      <c r="J184" s="276">
        <f>ROUND(I184*H184,2)</f>
        <v>0</v>
      </c>
      <c r="K184" s="272" t="s">
        <v>1</v>
      </c>
      <c r="L184" s="277"/>
      <c r="M184" s="278" t="s">
        <v>1</v>
      </c>
      <c r="N184" s="279" t="s">
        <v>41</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365</v>
      </c>
      <c r="AT184" s="229" t="s">
        <v>324</v>
      </c>
      <c r="AU184" s="229" t="s">
        <v>86</v>
      </c>
      <c r="AY184" s="17" t="s">
        <v>152</v>
      </c>
      <c r="BE184" s="230">
        <f>IF(N184="základní",J184,0)</f>
        <v>0</v>
      </c>
      <c r="BF184" s="230">
        <f>IF(N184="snížená",J184,0)</f>
        <v>0</v>
      </c>
      <c r="BG184" s="230">
        <f>IF(N184="zákl. přenesená",J184,0)</f>
        <v>0</v>
      </c>
      <c r="BH184" s="230">
        <f>IF(N184="sníž. přenesená",J184,0)</f>
        <v>0</v>
      </c>
      <c r="BI184" s="230">
        <f>IF(N184="nulová",J184,0)</f>
        <v>0</v>
      </c>
      <c r="BJ184" s="17" t="s">
        <v>84</v>
      </c>
      <c r="BK184" s="230">
        <f>ROUND(I184*H184,2)</f>
        <v>0</v>
      </c>
      <c r="BL184" s="17" t="s">
        <v>279</v>
      </c>
      <c r="BM184" s="229" t="s">
        <v>466</v>
      </c>
    </row>
    <row r="185" spans="1:47" s="2" customFormat="1" ht="12">
      <c r="A185" s="38"/>
      <c r="B185" s="39"/>
      <c r="C185" s="40"/>
      <c r="D185" s="231" t="s">
        <v>161</v>
      </c>
      <c r="E185" s="40"/>
      <c r="F185" s="232" t="s">
        <v>1732</v>
      </c>
      <c r="G185" s="40"/>
      <c r="H185" s="40"/>
      <c r="I185" s="233"/>
      <c r="J185" s="40"/>
      <c r="K185" s="40"/>
      <c r="L185" s="44"/>
      <c r="M185" s="234"/>
      <c r="N185" s="235"/>
      <c r="O185" s="91"/>
      <c r="P185" s="91"/>
      <c r="Q185" s="91"/>
      <c r="R185" s="91"/>
      <c r="S185" s="91"/>
      <c r="T185" s="92"/>
      <c r="U185" s="38"/>
      <c r="V185" s="38"/>
      <c r="W185" s="38"/>
      <c r="X185" s="38"/>
      <c r="Y185" s="38"/>
      <c r="Z185" s="38"/>
      <c r="AA185" s="38"/>
      <c r="AB185" s="38"/>
      <c r="AC185" s="38"/>
      <c r="AD185" s="38"/>
      <c r="AE185" s="38"/>
      <c r="AT185" s="17" t="s">
        <v>161</v>
      </c>
      <c r="AU185" s="17" t="s">
        <v>86</v>
      </c>
    </row>
    <row r="186" spans="1:65" s="2" customFormat="1" ht="16.5" customHeight="1">
      <c r="A186" s="38"/>
      <c r="B186" s="39"/>
      <c r="C186" s="270" t="s">
        <v>323</v>
      </c>
      <c r="D186" s="270" t="s">
        <v>324</v>
      </c>
      <c r="E186" s="271" t="s">
        <v>1733</v>
      </c>
      <c r="F186" s="272" t="s">
        <v>1734</v>
      </c>
      <c r="G186" s="273" t="s">
        <v>288</v>
      </c>
      <c r="H186" s="274">
        <v>14</v>
      </c>
      <c r="I186" s="275"/>
      <c r="J186" s="276">
        <f>ROUND(I186*H186,2)</f>
        <v>0</v>
      </c>
      <c r="K186" s="272" t="s">
        <v>1</v>
      </c>
      <c r="L186" s="277"/>
      <c r="M186" s="278" t="s">
        <v>1</v>
      </c>
      <c r="N186" s="279" t="s">
        <v>41</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365</v>
      </c>
      <c r="AT186" s="229" t="s">
        <v>324</v>
      </c>
      <c r="AU186" s="229" t="s">
        <v>86</v>
      </c>
      <c r="AY186" s="17" t="s">
        <v>152</v>
      </c>
      <c r="BE186" s="230">
        <f>IF(N186="základní",J186,0)</f>
        <v>0</v>
      </c>
      <c r="BF186" s="230">
        <f>IF(N186="snížená",J186,0)</f>
        <v>0</v>
      </c>
      <c r="BG186" s="230">
        <f>IF(N186="zákl. přenesená",J186,0)</f>
        <v>0</v>
      </c>
      <c r="BH186" s="230">
        <f>IF(N186="sníž. přenesená",J186,0)</f>
        <v>0</v>
      </c>
      <c r="BI186" s="230">
        <f>IF(N186="nulová",J186,0)</f>
        <v>0</v>
      </c>
      <c r="BJ186" s="17" t="s">
        <v>84</v>
      </c>
      <c r="BK186" s="230">
        <f>ROUND(I186*H186,2)</f>
        <v>0</v>
      </c>
      <c r="BL186" s="17" t="s">
        <v>279</v>
      </c>
      <c r="BM186" s="229" t="s">
        <v>477</v>
      </c>
    </row>
    <row r="187" spans="1:47" s="2" customFormat="1" ht="12">
      <c r="A187" s="38"/>
      <c r="B187" s="39"/>
      <c r="C187" s="40"/>
      <c r="D187" s="231" t="s">
        <v>161</v>
      </c>
      <c r="E187" s="40"/>
      <c r="F187" s="232" t="s">
        <v>1734</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161</v>
      </c>
      <c r="AU187" s="17" t="s">
        <v>86</v>
      </c>
    </row>
    <row r="188" spans="1:65" s="2" customFormat="1" ht="21.75" customHeight="1">
      <c r="A188" s="38"/>
      <c r="B188" s="39"/>
      <c r="C188" s="270" t="s">
        <v>328</v>
      </c>
      <c r="D188" s="270" t="s">
        <v>324</v>
      </c>
      <c r="E188" s="271" t="s">
        <v>1735</v>
      </c>
      <c r="F188" s="272" t="s">
        <v>1736</v>
      </c>
      <c r="G188" s="273" t="s">
        <v>288</v>
      </c>
      <c r="H188" s="274">
        <v>1</v>
      </c>
      <c r="I188" s="275"/>
      <c r="J188" s="276">
        <f>ROUND(I188*H188,2)</f>
        <v>0</v>
      </c>
      <c r="K188" s="272" t="s">
        <v>1</v>
      </c>
      <c r="L188" s="277"/>
      <c r="M188" s="278" t="s">
        <v>1</v>
      </c>
      <c r="N188" s="279" t="s">
        <v>41</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365</v>
      </c>
      <c r="AT188" s="229" t="s">
        <v>324</v>
      </c>
      <c r="AU188" s="229" t="s">
        <v>86</v>
      </c>
      <c r="AY188" s="17" t="s">
        <v>152</v>
      </c>
      <c r="BE188" s="230">
        <f>IF(N188="základní",J188,0)</f>
        <v>0</v>
      </c>
      <c r="BF188" s="230">
        <f>IF(N188="snížená",J188,0)</f>
        <v>0</v>
      </c>
      <c r="BG188" s="230">
        <f>IF(N188="zákl. přenesená",J188,0)</f>
        <v>0</v>
      </c>
      <c r="BH188" s="230">
        <f>IF(N188="sníž. přenesená",J188,0)</f>
        <v>0</v>
      </c>
      <c r="BI188" s="230">
        <f>IF(N188="nulová",J188,0)</f>
        <v>0</v>
      </c>
      <c r="BJ188" s="17" t="s">
        <v>84</v>
      </c>
      <c r="BK188" s="230">
        <f>ROUND(I188*H188,2)</f>
        <v>0</v>
      </c>
      <c r="BL188" s="17" t="s">
        <v>279</v>
      </c>
      <c r="BM188" s="229" t="s">
        <v>487</v>
      </c>
    </row>
    <row r="189" spans="1:47" s="2" customFormat="1" ht="12">
      <c r="A189" s="38"/>
      <c r="B189" s="39"/>
      <c r="C189" s="40"/>
      <c r="D189" s="231" t="s">
        <v>161</v>
      </c>
      <c r="E189" s="40"/>
      <c r="F189" s="232" t="s">
        <v>1736</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161</v>
      </c>
      <c r="AU189" s="17" t="s">
        <v>86</v>
      </c>
    </row>
    <row r="190" spans="1:65" s="2" customFormat="1" ht="24.15" customHeight="1">
      <c r="A190" s="38"/>
      <c r="B190" s="39"/>
      <c r="C190" s="218" t="s">
        <v>333</v>
      </c>
      <c r="D190" s="218" t="s">
        <v>154</v>
      </c>
      <c r="E190" s="219" t="s">
        <v>1737</v>
      </c>
      <c r="F190" s="220" t="s">
        <v>1738</v>
      </c>
      <c r="G190" s="221" t="s">
        <v>288</v>
      </c>
      <c r="H190" s="222">
        <v>2</v>
      </c>
      <c r="I190" s="223"/>
      <c r="J190" s="224">
        <f>ROUND(I190*H190,2)</f>
        <v>0</v>
      </c>
      <c r="K190" s="220" t="s">
        <v>1</v>
      </c>
      <c r="L190" s="44"/>
      <c r="M190" s="225" t="s">
        <v>1</v>
      </c>
      <c r="N190" s="226" t="s">
        <v>41</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279</v>
      </c>
      <c r="AT190" s="229" t="s">
        <v>154</v>
      </c>
      <c r="AU190" s="229" t="s">
        <v>86</v>
      </c>
      <c r="AY190" s="17" t="s">
        <v>152</v>
      </c>
      <c r="BE190" s="230">
        <f>IF(N190="základní",J190,0)</f>
        <v>0</v>
      </c>
      <c r="BF190" s="230">
        <f>IF(N190="snížená",J190,0)</f>
        <v>0</v>
      </c>
      <c r="BG190" s="230">
        <f>IF(N190="zákl. přenesená",J190,0)</f>
        <v>0</v>
      </c>
      <c r="BH190" s="230">
        <f>IF(N190="sníž. přenesená",J190,0)</f>
        <v>0</v>
      </c>
      <c r="BI190" s="230">
        <f>IF(N190="nulová",J190,0)</f>
        <v>0</v>
      </c>
      <c r="BJ190" s="17" t="s">
        <v>84</v>
      </c>
      <c r="BK190" s="230">
        <f>ROUND(I190*H190,2)</f>
        <v>0</v>
      </c>
      <c r="BL190" s="17" t="s">
        <v>279</v>
      </c>
      <c r="BM190" s="229" t="s">
        <v>499</v>
      </c>
    </row>
    <row r="191" spans="1:47" s="2" customFormat="1" ht="12">
      <c r="A191" s="38"/>
      <c r="B191" s="39"/>
      <c r="C191" s="40"/>
      <c r="D191" s="231" t="s">
        <v>161</v>
      </c>
      <c r="E191" s="40"/>
      <c r="F191" s="232" t="s">
        <v>1738</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161</v>
      </c>
      <c r="AU191" s="17" t="s">
        <v>86</v>
      </c>
    </row>
    <row r="192" spans="1:65" s="2" customFormat="1" ht="16.5" customHeight="1">
      <c r="A192" s="38"/>
      <c r="B192" s="39"/>
      <c r="C192" s="270" t="s">
        <v>338</v>
      </c>
      <c r="D192" s="270" t="s">
        <v>324</v>
      </c>
      <c r="E192" s="271" t="s">
        <v>1739</v>
      </c>
      <c r="F192" s="272" t="s">
        <v>1740</v>
      </c>
      <c r="G192" s="273" t="s">
        <v>288</v>
      </c>
      <c r="H192" s="274">
        <v>2</v>
      </c>
      <c r="I192" s="275"/>
      <c r="J192" s="276">
        <f>ROUND(I192*H192,2)</f>
        <v>0</v>
      </c>
      <c r="K192" s="272" t="s">
        <v>1</v>
      </c>
      <c r="L192" s="277"/>
      <c r="M192" s="278" t="s">
        <v>1</v>
      </c>
      <c r="N192" s="279" t="s">
        <v>41</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365</v>
      </c>
      <c r="AT192" s="229" t="s">
        <v>324</v>
      </c>
      <c r="AU192" s="229" t="s">
        <v>86</v>
      </c>
      <c r="AY192" s="17" t="s">
        <v>152</v>
      </c>
      <c r="BE192" s="230">
        <f>IF(N192="základní",J192,0)</f>
        <v>0</v>
      </c>
      <c r="BF192" s="230">
        <f>IF(N192="snížená",J192,0)</f>
        <v>0</v>
      </c>
      <c r="BG192" s="230">
        <f>IF(N192="zákl. přenesená",J192,0)</f>
        <v>0</v>
      </c>
      <c r="BH192" s="230">
        <f>IF(N192="sníž. přenesená",J192,0)</f>
        <v>0</v>
      </c>
      <c r="BI192" s="230">
        <f>IF(N192="nulová",J192,0)</f>
        <v>0</v>
      </c>
      <c r="BJ192" s="17" t="s">
        <v>84</v>
      </c>
      <c r="BK192" s="230">
        <f>ROUND(I192*H192,2)</f>
        <v>0</v>
      </c>
      <c r="BL192" s="17" t="s">
        <v>279</v>
      </c>
      <c r="BM192" s="229" t="s">
        <v>509</v>
      </c>
    </row>
    <row r="193" spans="1:47" s="2" customFormat="1" ht="12">
      <c r="A193" s="38"/>
      <c r="B193" s="39"/>
      <c r="C193" s="40"/>
      <c r="D193" s="231" t="s">
        <v>161</v>
      </c>
      <c r="E193" s="40"/>
      <c r="F193" s="232" t="s">
        <v>1740</v>
      </c>
      <c r="G193" s="40"/>
      <c r="H193" s="40"/>
      <c r="I193" s="233"/>
      <c r="J193" s="40"/>
      <c r="K193" s="40"/>
      <c r="L193" s="44"/>
      <c r="M193" s="234"/>
      <c r="N193" s="235"/>
      <c r="O193" s="91"/>
      <c r="P193" s="91"/>
      <c r="Q193" s="91"/>
      <c r="R193" s="91"/>
      <c r="S193" s="91"/>
      <c r="T193" s="92"/>
      <c r="U193" s="38"/>
      <c r="V193" s="38"/>
      <c r="W193" s="38"/>
      <c r="X193" s="38"/>
      <c r="Y193" s="38"/>
      <c r="Z193" s="38"/>
      <c r="AA193" s="38"/>
      <c r="AB193" s="38"/>
      <c r="AC193" s="38"/>
      <c r="AD193" s="38"/>
      <c r="AE193" s="38"/>
      <c r="AT193" s="17" t="s">
        <v>161</v>
      </c>
      <c r="AU193" s="17" t="s">
        <v>86</v>
      </c>
    </row>
    <row r="194" spans="1:65" s="2" customFormat="1" ht="24.15" customHeight="1">
      <c r="A194" s="38"/>
      <c r="B194" s="39"/>
      <c r="C194" s="218" t="s">
        <v>343</v>
      </c>
      <c r="D194" s="218" t="s">
        <v>154</v>
      </c>
      <c r="E194" s="219" t="s">
        <v>1741</v>
      </c>
      <c r="F194" s="220" t="s">
        <v>1742</v>
      </c>
      <c r="G194" s="221" t="s">
        <v>423</v>
      </c>
      <c r="H194" s="222">
        <v>30</v>
      </c>
      <c r="I194" s="223"/>
      <c r="J194" s="224">
        <f>ROUND(I194*H194,2)</f>
        <v>0</v>
      </c>
      <c r="K194" s="220" t="s">
        <v>1</v>
      </c>
      <c r="L194" s="44"/>
      <c r="M194" s="225" t="s">
        <v>1</v>
      </c>
      <c r="N194" s="226" t="s">
        <v>41</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279</v>
      </c>
      <c r="AT194" s="229" t="s">
        <v>154</v>
      </c>
      <c r="AU194" s="229" t="s">
        <v>86</v>
      </c>
      <c r="AY194" s="17" t="s">
        <v>152</v>
      </c>
      <c r="BE194" s="230">
        <f>IF(N194="základní",J194,0)</f>
        <v>0</v>
      </c>
      <c r="BF194" s="230">
        <f>IF(N194="snížená",J194,0)</f>
        <v>0</v>
      </c>
      <c r="BG194" s="230">
        <f>IF(N194="zákl. přenesená",J194,0)</f>
        <v>0</v>
      </c>
      <c r="BH194" s="230">
        <f>IF(N194="sníž. přenesená",J194,0)</f>
        <v>0</v>
      </c>
      <c r="BI194" s="230">
        <f>IF(N194="nulová",J194,0)</f>
        <v>0</v>
      </c>
      <c r="BJ194" s="17" t="s">
        <v>84</v>
      </c>
      <c r="BK194" s="230">
        <f>ROUND(I194*H194,2)</f>
        <v>0</v>
      </c>
      <c r="BL194" s="17" t="s">
        <v>279</v>
      </c>
      <c r="BM194" s="229" t="s">
        <v>522</v>
      </c>
    </row>
    <row r="195" spans="1:47" s="2" customFormat="1" ht="12">
      <c r="A195" s="38"/>
      <c r="B195" s="39"/>
      <c r="C195" s="40"/>
      <c r="D195" s="231" t="s">
        <v>161</v>
      </c>
      <c r="E195" s="40"/>
      <c r="F195" s="232" t="s">
        <v>1742</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161</v>
      </c>
      <c r="AU195" s="17" t="s">
        <v>86</v>
      </c>
    </row>
    <row r="196" spans="1:65" s="2" customFormat="1" ht="16.5" customHeight="1">
      <c r="A196" s="38"/>
      <c r="B196" s="39"/>
      <c r="C196" s="270" t="s">
        <v>347</v>
      </c>
      <c r="D196" s="270" t="s">
        <v>324</v>
      </c>
      <c r="E196" s="271" t="s">
        <v>1743</v>
      </c>
      <c r="F196" s="272" t="s">
        <v>1744</v>
      </c>
      <c r="G196" s="273" t="s">
        <v>423</v>
      </c>
      <c r="H196" s="274">
        <v>30</v>
      </c>
      <c r="I196" s="275"/>
      <c r="J196" s="276">
        <f>ROUND(I196*H196,2)</f>
        <v>0</v>
      </c>
      <c r="K196" s="272" t="s">
        <v>1</v>
      </c>
      <c r="L196" s="277"/>
      <c r="M196" s="278" t="s">
        <v>1</v>
      </c>
      <c r="N196" s="279" t="s">
        <v>41</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365</v>
      </c>
      <c r="AT196" s="229" t="s">
        <v>324</v>
      </c>
      <c r="AU196" s="229" t="s">
        <v>86</v>
      </c>
      <c r="AY196" s="17" t="s">
        <v>152</v>
      </c>
      <c r="BE196" s="230">
        <f>IF(N196="základní",J196,0)</f>
        <v>0</v>
      </c>
      <c r="BF196" s="230">
        <f>IF(N196="snížená",J196,0)</f>
        <v>0</v>
      </c>
      <c r="BG196" s="230">
        <f>IF(N196="zákl. přenesená",J196,0)</f>
        <v>0</v>
      </c>
      <c r="BH196" s="230">
        <f>IF(N196="sníž. přenesená",J196,0)</f>
        <v>0</v>
      </c>
      <c r="BI196" s="230">
        <f>IF(N196="nulová",J196,0)</f>
        <v>0</v>
      </c>
      <c r="BJ196" s="17" t="s">
        <v>84</v>
      </c>
      <c r="BK196" s="230">
        <f>ROUND(I196*H196,2)</f>
        <v>0</v>
      </c>
      <c r="BL196" s="17" t="s">
        <v>279</v>
      </c>
      <c r="BM196" s="229" t="s">
        <v>536</v>
      </c>
    </row>
    <row r="197" spans="1:47" s="2" customFormat="1" ht="12">
      <c r="A197" s="38"/>
      <c r="B197" s="39"/>
      <c r="C197" s="40"/>
      <c r="D197" s="231" t="s">
        <v>161</v>
      </c>
      <c r="E197" s="40"/>
      <c r="F197" s="232" t="s">
        <v>1744</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161</v>
      </c>
      <c r="AU197" s="17" t="s">
        <v>86</v>
      </c>
    </row>
    <row r="198" spans="1:65" s="2" customFormat="1" ht="24.15" customHeight="1">
      <c r="A198" s="38"/>
      <c r="B198" s="39"/>
      <c r="C198" s="218" t="s">
        <v>353</v>
      </c>
      <c r="D198" s="218" t="s">
        <v>154</v>
      </c>
      <c r="E198" s="219" t="s">
        <v>1745</v>
      </c>
      <c r="F198" s="220" t="s">
        <v>1746</v>
      </c>
      <c r="G198" s="221" t="s">
        <v>423</v>
      </c>
      <c r="H198" s="222">
        <v>4</v>
      </c>
      <c r="I198" s="223"/>
      <c r="J198" s="224">
        <f>ROUND(I198*H198,2)</f>
        <v>0</v>
      </c>
      <c r="K198" s="220" t="s">
        <v>1</v>
      </c>
      <c r="L198" s="44"/>
      <c r="M198" s="225" t="s">
        <v>1</v>
      </c>
      <c r="N198" s="226" t="s">
        <v>41</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279</v>
      </c>
      <c r="AT198" s="229" t="s">
        <v>154</v>
      </c>
      <c r="AU198" s="229" t="s">
        <v>86</v>
      </c>
      <c r="AY198" s="17" t="s">
        <v>152</v>
      </c>
      <c r="BE198" s="230">
        <f>IF(N198="základní",J198,0)</f>
        <v>0</v>
      </c>
      <c r="BF198" s="230">
        <f>IF(N198="snížená",J198,0)</f>
        <v>0</v>
      </c>
      <c r="BG198" s="230">
        <f>IF(N198="zákl. přenesená",J198,0)</f>
        <v>0</v>
      </c>
      <c r="BH198" s="230">
        <f>IF(N198="sníž. přenesená",J198,0)</f>
        <v>0</v>
      </c>
      <c r="BI198" s="230">
        <f>IF(N198="nulová",J198,0)</f>
        <v>0</v>
      </c>
      <c r="BJ198" s="17" t="s">
        <v>84</v>
      </c>
      <c r="BK198" s="230">
        <f>ROUND(I198*H198,2)</f>
        <v>0</v>
      </c>
      <c r="BL198" s="17" t="s">
        <v>279</v>
      </c>
      <c r="BM198" s="229" t="s">
        <v>546</v>
      </c>
    </row>
    <row r="199" spans="1:47" s="2" customFormat="1" ht="12">
      <c r="A199" s="38"/>
      <c r="B199" s="39"/>
      <c r="C199" s="40"/>
      <c r="D199" s="231" t="s">
        <v>161</v>
      </c>
      <c r="E199" s="40"/>
      <c r="F199" s="232" t="s">
        <v>1746</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161</v>
      </c>
      <c r="AU199" s="17" t="s">
        <v>86</v>
      </c>
    </row>
    <row r="200" spans="1:65" s="2" customFormat="1" ht="16.5" customHeight="1">
      <c r="A200" s="38"/>
      <c r="B200" s="39"/>
      <c r="C200" s="270" t="s">
        <v>359</v>
      </c>
      <c r="D200" s="270" t="s">
        <v>324</v>
      </c>
      <c r="E200" s="271" t="s">
        <v>1747</v>
      </c>
      <c r="F200" s="272" t="s">
        <v>1748</v>
      </c>
      <c r="G200" s="273" t="s">
        <v>423</v>
      </c>
      <c r="H200" s="274">
        <v>4</v>
      </c>
      <c r="I200" s="275"/>
      <c r="J200" s="276">
        <f>ROUND(I200*H200,2)</f>
        <v>0</v>
      </c>
      <c r="K200" s="272" t="s">
        <v>1</v>
      </c>
      <c r="L200" s="277"/>
      <c r="M200" s="278" t="s">
        <v>1</v>
      </c>
      <c r="N200" s="279" t="s">
        <v>41</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365</v>
      </c>
      <c r="AT200" s="229" t="s">
        <v>324</v>
      </c>
      <c r="AU200" s="229" t="s">
        <v>86</v>
      </c>
      <c r="AY200" s="17" t="s">
        <v>152</v>
      </c>
      <c r="BE200" s="230">
        <f>IF(N200="základní",J200,0)</f>
        <v>0</v>
      </c>
      <c r="BF200" s="230">
        <f>IF(N200="snížená",J200,0)</f>
        <v>0</v>
      </c>
      <c r="BG200" s="230">
        <f>IF(N200="zákl. přenesená",J200,0)</f>
        <v>0</v>
      </c>
      <c r="BH200" s="230">
        <f>IF(N200="sníž. přenesená",J200,0)</f>
        <v>0</v>
      </c>
      <c r="BI200" s="230">
        <f>IF(N200="nulová",J200,0)</f>
        <v>0</v>
      </c>
      <c r="BJ200" s="17" t="s">
        <v>84</v>
      </c>
      <c r="BK200" s="230">
        <f>ROUND(I200*H200,2)</f>
        <v>0</v>
      </c>
      <c r="BL200" s="17" t="s">
        <v>279</v>
      </c>
      <c r="BM200" s="229" t="s">
        <v>554</v>
      </c>
    </row>
    <row r="201" spans="1:47" s="2" customFormat="1" ht="12">
      <c r="A201" s="38"/>
      <c r="B201" s="39"/>
      <c r="C201" s="40"/>
      <c r="D201" s="231" t="s">
        <v>161</v>
      </c>
      <c r="E201" s="40"/>
      <c r="F201" s="232" t="s">
        <v>1748</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161</v>
      </c>
      <c r="AU201" s="17" t="s">
        <v>86</v>
      </c>
    </row>
    <row r="202" spans="1:65" s="2" customFormat="1" ht="16.5" customHeight="1">
      <c r="A202" s="38"/>
      <c r="B202" s="39"/>
      <c r="C202" s="218" t="s">
        <v>365</v>
      </c>
      <c r="D202" s="218" t="s">
        <v>154</v>
      </c>
      <c r="E202" s="219" t="s">
        <v>1749</v>
      </c>
      <c r="F202" s="220" t="s">
        <v>1750</v>
      </c>
      <c r="G202" s="221" t="s">
        <v>423</v>
      </c>
      <c r="H202" s="222">
        <v>38</v>
      </c>
      <c r="I202" s="223"/>
      <c r="J202" s="224">
        <f>ROUND(I202*H202,2)</f>
        <v>0</v>
      </c>
      <c r="K202" s="220" t="s">
        <v>1</v>
      </c>
      <c r="L202" s="44"/>
      <c r="M202" s="225" t="s">
        <v>1</v>
      </c>
      <c r="N202" s="226" t="s">
        <v>41</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279</v>
      </c>
      <c r="AT202" s="229" t="s">
        <v>154</v>
      </c>
      <c r="AU202" s="229" t="s">
        <v>86</v>
      </c>
      <c r="AY202" s="17" t="s">
        <v>152</v>
      </c>
      <c r="BE202" s="230">
        <f>IF(N202="základní",J202,0)</f>
        <v>0</v>
      </c>
      <c r="BF202" s="230">
        <f>IF(N202="snížená",J202,0)</f>
        <v>0</v>
      </c>
      <c r="BG202" s="230">
        <f>IF(N202="zákl. přenesená",J202,0)</f>
        <v>0</v>
      </c>
      <c r="BH202" s="230">
        <f>IF(N202="sníž. přenesená",J202,0)</f>
        <v>0</v>
      </c>
      <c r="BI202" s="230">
        <f>IF(N202="nulová",J202,0)</f>
        <v>0</v>
      </c>
      <c r="BJ202" s="17" t="s">
        <v>84</v>
      </c>
      <c r="BK202" s="230">
        <f>ROUND(I202*H202,2)</f>
        <v>0</v>
      </c>
      <c r="BL202" s="17" t="s">
        <v>279</v>
      </c>
      <c r="BM202" s="229" t="s">
        <v>564</v>
      </c>
    </row>
    <row r="203" spans="1:47" s="2" customFormat="1" ht="12">
      <c r="A203" s="38"/>
      <c r="B203" s="39"/>
      <c r="C203" s="40"/>
      <c r="D203" s="231" t="s">
        <v>161</v>
      </c>
      <c r="E203" s="40"/>
      <c r="F203" s="232" t="s">
        <v>1750</v>
      </c>
      <c r="G203" s="40"/>
      <c r="H203" s="40"/>
      <c r="I203" s="233"/>
      <c r="J203" s="40"/>
      <c r="K203" s="40"/>
      <c r="L203" s="44"/>
      <c r="M203" s="234"/>
      <c r="N203" s="235"/>
      <c r="O203" s="91"/>
      <c r="P203" s="91"/>
      <c r="Q203" s="91"/>
      <c r="R203" s="91"/>
      <c r="S203" s="91"/>
      <c r="T203" s="92"/>
      <c r="U203" s="38"/>
      <c r="V203" s="38"/>
      <c r="W203" s="38"/>
      <c r="X203" s="38"/>
      <c r="Y203" s="38"/>
      <c r="Z203" s="38"/>
      <c r="AA203" s="38"/>
      <c r="AB203" s="38"/>
      <c r="AC203" s="38"/>
      <c r="AD203" s="38"/>
      <c r="AE203" s="38"/>
      <c r="AT203" s="17" t="s">
        <v>161</v>
      </c>
      <c r="AU203" s="17" t="s">
        <v>86</v>
      </c>
    </row>
    <row r="204" spans="1:65" s="2" customFormat="1" ht="16.5" customHeight="1">
      <c r="A204" s="38"/>
      <c r="B204" s="39"/>
      <c r="C204" s="270" t="s">
        <v>373</v>
      </c>
      <c r="D204" s="270" t="s">
        <v>324</v>
      </c>
      <c r="E204" s="271" t="s">
        <v>1751</v>
      </c>
      <c r="F204" s="272" t="s">
        <v>1750</v>
      </c>
      <c r="G204" s="273" t="s">
        <v>423</v>
      </c>
      <c r="H204" s="274">
        <v>38</v>
      </c>
      <c r="I204" s="275"/>
      <c r="J204" s="276">
        <f>ROUND(I204*H204,2)</f>
        <v>0</v>
      </c>
      <c r="K204" s="272" t="s">
        <v>1</v>
      </c>
      <c r="L204" s="277"/>
      <c r="M204" s="278" t="s">
        <v>1</v>
      </c>
      <c r="N204" s="279" t="s">
        <v>41</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365</v>
      </c>
      <c r="AT204" s="229" t="s">
        <v>324</v>
      </c>
      <c r="AU204" s="229" t="s">
        <v>86</v>
      </c>
      <c r="AY204" s="17" t="s">
        <v>152</v>
      </c>
      <c r="BE204" s="230">
        <f>IF(N204="základní",J204,0)</f>
        <v>0</v>
      </c>
      <c r="BF204" s="230">
        <f>IF(N204="snížená",J204,0)</f>
        <v>0</v>
      </c>
      <c r="BG204" s="230">
        <f>IF(N204="zákl. přenesená",J204,0)</f>
        <v>0</v>
      </c>
      <c r="BH204" s="230">
        <f>IF(N204="sníž. přenesená",J204,0)</f>
        <v>0</v>
      </c>
      <c r="BI204" s="230">
        <f>IF(N204="nulová",J204,0)</f>
        <v>0</v>
      </c>
      <c r="BJ204" s="17" t="s">
        <v>84</v>
      </c>
      <c r="BK204" s="230">
        <f>ROUND(I204*H204,2)</f>
        <v>0</v>
      </c>
      <c r="BL204" s="17" t="s">
        <v>279</v>
      </c>
      <c r="BM204" s="229" t="s">
        <v>574</v>
      </c>
    </row>
    <row r="205" spans="1:47" s="2" customFormat="1" ht="12">
      <c r="A205" s="38"/>
      <c r="B205" s="39"/>
      <c r="C205" s="40"/>
      <c r="D205" s="231" t="s">
        <v>161</v>
      </c>
      <c r="E205" s="40"/>
      <c r="F205" s="232" t="s">
        <v>1750</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161</v>
      </c>
      <c r="AU205" s="17" t="s">
        <v>86</v>
      </c>
    </row>
    <row r="206" spans="1:65" s="2" customFormat="1" ht="16.5" customHeight="1">
      <c r="A206" s="38"/>
      <c r="B206" s="39"/>
      <c r="C206" s="218" t="s">
        <v>379</v>
      </c>
      <c r="D206" s="218" t="s">
        <v>154</v>
      </c>
      <c r="E206" s="219" t="s">
        <v>1752</v>
      </c>
      <c r="F206" s="220" t="s">
        <v>1753</v>
      </c>
      <c r="G206" s="221" t="s">
        <v>423</v>
      </c>
      <c r="H206" s="222">
        <v>10</v>
      </c>
      <c r="I206" s="223"/>
      <c r="J206" s="224">
        <f>ROUND(I206*H206,2)</f>
        <v>0</v>
      </c>
      <c r="K206" s="220" t="s">
        <v>1</v>
      </c>
      <c r="L206" s="44"/>
      <c r="M206" s="225" t="s">
        <v>1</v>
      </c>
      <c r="N206" s="226" t="s">
        <v>41</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279</v>
      </c>
      <c r="AT206" s="229" t="s">
        <v>154</v>
      </c>
      <c r="AU206" s="229" t="s">
        <v>86</v>
      </c>
      <c r="AY206" s="17" t="s">
        <v>152</v>
      </c>
      <c r="BE206" s="230">
        <f>IF(N206="základní",J206,0)</f>
        <v>0</v>
      </c>
      <c r="BF206" s="230">
        <f>IF(N206="snížená",J206,0)</f>
        <v>0</v>
      </c>
      <c r="BG206" s="230">
        <f>IF(N206="zákl. přenesená",J206,0)</f>
        <v>0</v>
      </c>
      <c r="BH206" s="230">
        <f>IF(N206="sníž. přenesená",J206,0)</f>
        <v>0</v>
      </c>
      <c r="BI206" s="230">
        <f>IF(N206="nulová",J206,0)</f>
        <v>0</v>
      </c>
      <c r="BJ206" s="17" t="s">
        <v>84</v>
      </c>
      <c r="BK206" s="230">
        <f>ROUND(I206*H206,2)</f>
        <v>0</v>
      </c>
      <c r="BL206" s="17" t="s">
        <v>279</v>
      </c>
      <c r="BM206" s="229" t="s">
        <v>583</v>
      </c>
    </row>
    <row r="207" spans="1:47" s="2" customFormat="1" ht="12">
      <c r="A207" s="38"/>
      <c r="B207" s="39"/>
      <c r="C207" s="40"/>
      <c r="D207" s="231" t="s">
        <v>161</v>
      </c>
      <c r="E207" s="40"/>
      <c r="F207" s="232" t="s">
        <v>1753</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161</v>
      </c>
      <c r="AU207" s="17" t="s">
        <v>86</v>
      </c>
    </row>
    <row r="208" spans="1:65" s="2" customFormat="1" ht="16.5" customHeight="1">
      <c r="A208" s="38"/>
      <c r="B208" s="39"/>
      <c r="C208" s="270" t="s">
        <v>388</v>
      </c>
      <c r="D208" s="270" t="s">
        <v>324</v>
      </c>
      <c r="E208" s="271" t="s">
        <v>1754</v>
      </c>
      <c r="F208" s="272" t="s">
        <v>1753</v>
      </c>
      <c r="G208" s="273" t="s">
        <v>423</v>
      </c>
      <c r="H208" s="274">
        <v>10</v>
      </c>
      <c r="I208" s="275"/>
      <c r="J208" s="276">
        <f>ROUND(I208*H208,2)</f>
        <v>0</v>
      </c>
      <c r="K208" s="272" t="s">
        <v>1</v>
      </c>
      <c r="L208" s="277"/>
      <c r="M208" s="278" t="s">
        <v>1</v>
      </c>
      <c r="N208" s="279" t="s">
        <v>41</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365</v>
      </c>
      <c r="AT208" s="229" t="s">
        <v>324</v>
      </c>
      <c r="AU208" s="229" t="s">
        <v>86</v>
      </c>
      <c r="AY208" s="17" t="s">
        <v>152</v>
      </c>
      <c r="BE208" s="230">
        <f>IF(N208="základní",J208,0)</f>
        <v>0</v>
      </c>
      <c r="BF208" s="230">
        <f>IF(N208="snížená",J208,0)</f>
        <v>0</v>
      </c>
      <c r="BG208" s="230">
        <f>IF(N208="zákl. přenesená",J208,0)</f>
        <v>0</v>
      </c>
      <c r="BH208" s="230">
        <f>IF(N208="sníž. přenesená",J208,0)</f>
        <v>0</v>
      </c>
      <c r="BI208" s="230">
        <f>IF(N208="nulová",J208,0)</f>
        <v>0</v>
      </c>
      <c r="BJ208" s="17" t="s">
        <v>84</v>
      </c>
      <c r="BK208" s="230">
        <f>ROUND(I208*H208,2)</f>
        <v>0</v>
      </c>
      <c r="BL208" s="17" t="s">
        <v>279</v>
      </c>
      <c r="BM208" s="229" t="s">
        <v>595</v>
      </c>
    </row>
    <row r="209" spans="1:47" s="2" customFormat="1" ht="12">
      <c r="A209" s="38"/>
      <c r="B209" s="39"/>
      <c r="C209" s="40"/>
      <c r="D209" s="231" t="s">
        <v>161</v>
      </c>
      <c r="E209" s="40"/>
      <c r="F209" s="232" t="s">
        <v>1753</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161</v>
      </c>
      <c r="AU209" s="17" t="s">
        <v>86</v>
      </c>
    </row>
    <row r="210" spans="1:65" s="2" customFormat="1" ht="16.5" customHeight="1">
      <c r="A210" s="38"/>
      <c r="B210" s="39"/>
      <c r="C210" s="218" t="s">
        <v>396</v>
      </c>
      <c r="D210" s="218" t="s">
        <v>154</v>
      </c>
      <c r="E210" s="219" t="s">
        <v>1755</v>
      </c>
      <c r="F210" s="220" t="s">
        <v>1756</v>
      </c>
      <c r="G210" s="221" t="s">
        <v>423</v>
      </c>
      <c r="H210" s="222">
        <v>3</v>
      </c>
      <c r="I210" s="223"/>
      <c r="J210" s="224">
        <f>ROUND(I210*H210,2)</f>
        <v>0</v>
      </c>
      <c r="K210" s="220" t="s">
        <v>1</v>
      </c>
      <c r="L210" s="44"/>
      <c r="M210" s="225" t="s">
        <v>1</v>
      </c>
      <c r="N210" s="226" t="s">
        <v>41</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279</v>
      </c>
      <c r="AT210" s="229" t="s">
        <v>154</v>
      </c>
      <c r="AU210" s="229" t="s">
        <v>86</v>
      </c>
      <c r="AY210" s="17" t="s">
        <v>152</v>
      </c>
      <c r="BE210" s="230">
        <f>IF(N210="základní",J210,0)</f>
        <v>0</v>
      </c>
      <c r="BF210" s="230">
        <f>IF(N210="snížená",J210,0)</f>
        <v>0</v>
      </c>
      <c r="BG210" s="230">
        <f>IF(N210="zákl. přenesená",J210,0)</f>
        <v>0</v>
      </c>
      <c r="BH210" s="230">
        <f>IF(N210="sníž. přenesená",J210,0)</f>
        <v>0</v>
      </c>
      <c r="BI210" s="230">
        <f>IF(N210="nulová",J210,0)</f>
        <v>0</v>
      </c>
      <c r="BJ210" s="17" t="s">
        <v>84</v>
      </c>
      <c r="BK210" s="230">
        <f>ROUND(I210*H210,2)</f>
        <v>0</v>
      </c>
      <c r="BL210" s="17" t="s">
        <v>279</v>
      </c>
      <c r="BM210" s="229" t="s">
        <v>609</v>
      </c>
    </row>
    <row r="211" spans="1:47" s="2" customFormat="1" ht="12">
      <c r="A211" s="38"/>
      <c r="B211" s="39"/>
      <c r="C211" s="40"/>
      <c r="D211" s="231" t="s">
        <v>161</v>
      </c>
      <c r="E211" s="40"/>
      <c r="F211" s="232" t="s">
        <v>1756</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161</v>
      </c>
      <c r="AU211" s="17" t="s">
        <v>86</v>
      </c>
    </row>
    <row r="212" spans="1:65" s="2" customFormat="1" ht="16.5" customHeight="1">
      <c r="A212" s="38"/>
      <c r="B212" s="39"/>
      <c r="C212" s="270" t="s">
        <v>401</v>
      </c>
      <c r="D212" s="270" t="s">
        <v>324</v>
      </c>
      <c r="E212" s="271" t="s">
        <v>1757</v>
      </c>
      <c r="F212" s="272" t="s">
        <v>1756</v>
      </c>
      <c r="G212" s="273" t="s">
        <v>423</v>
      </c>
      <c r="H212" s="274">
        <v>3</v>
      </c>
      <c r="I212" s="275"/>
      <c r="J212" s="276">
        <f>ROUND(I212*H212,2)</f>
        <v>0</v>
      </c>
      <c r="K212" s="272" t="s">
        <v>1</v>
      </c>
      <c r="L212" s="277"/>
      <c r="M212" s="278" t="s">
        <v>1</v>
      </c>
      <c r="N212" s="279" t="s">
        <v>41</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365</v>
      </c>
      <c r="AT212" s="229" t="s">
        <v>324</v>
      </c>
      <c r="AU212" s="229" t="s">
        <v>86</v>
      </c>
      <c r="AY212" s="17" t="s">
        <v>152</v>
      </c>
      <c r="BE212" s="230">
        <f>IF(N212="základní",J212,0)</f>
        <v>0</v>
      </c>
      <c r="BF212" s="230">
        <f>IF(N212="snížená",J212,0)</f>
        <v>0</v>
      </c>
      <c r="BG212" s="230">
        <f>IF(N212="zákl. přenesená",J212,0)</f>
        <v>0</v>
      </c>
      <c r="BH212" s="230">
        <f>IF(N212="sníž. přenesená",J212,0)</f>
        <v>0</v>
      </c>
      <c r="BI212" s="230">
        <f>IF(N212="nulová",J212,0)</f>
        <v>0</v>
      </c>
      <c r="BJ212" s="17" t="s">
        <v>84</v>
      </c>
      <c r="BK212" s="230">
        <f>ROUND(I212*H212,2)</f>
        <v>0</v>
      </c>
      <c r="BL212" s="17" t="s">
        <v>279</v>
      </c>
      <c r="BM212" s="229" t="s">
        <v>621</v>
      </c>
    </row>
    <row r="213" spans="1:47" s="2" customFormat="1" ht="12">
      <c r="A213" s="38"/>
      <c r="B213" s="39"/>
      <c r="C213" s="40"/>
      <c r="D213" s="231" t="s">
        <v>161</v>
      </c>
      <c r="E213" s="40"/>
      <c r="F213" s="232" t="s">
        <v>1756</v>
      </c>
      <c r="G213" s="40"/>
      <c r="H213" s="40"/>
      <c r="I213" s="233"/>
      <c r="J213" s="40"/>
      <c r="K213" s="40"/>
      <c r="L213" s="44"/>
      <c r="M213" s="234"/>
      <c r="N213" s="235"/>
      <c r="O213" s="91"/>
      <c r="P213" s="91"/>
      <c r="Q213" s="91"/>
      <c r="R213" s="91"/>
      <c r="S213" s="91"/>
      <c r="T213" s="92"/>
      <c r="U213" s="38"/>
      <c r="V213" s="38"/>
      <c r="W213" s="38"/>
      <c r="X213" s="38"/>
      <c r="Y213" s="38"/>
      <c r="Z213" s="38"/>
      <c r="AA213" s="38"/>
      <c r="AB213" s="38"/>
      <c r="AC213" s="38"/>
      <c r="AD213" s="38"/>
      <c r="AE213" s="38"/>
      <c r="AT213" s="17" t="s">
        <v>161</v>
      </c>
      <c r="AU213" s="17" t="s">
        <v>86</v>
      </c>
    </row>
    <row r="214" spans="1:63" s="12" customFormat="1" ht="22.8" customHeight="1">
      <c r="A214" s="12"/>
      <c r="B214" s="202"/>
      <c r="C214" s="203"/>
      <c r="D214" s="204" t="s">
        <v>75</v>
      </c>
      <c r="E214" s="216" t="s">
        <v>1758</v>
      </c>
      <c r="F214" s="216" t="s">
        <v>1759</v>
      </c>
      <c r="G214" s="203"/>
      <c r="H214" s="203"/>
      <c r="I214" s="206"/>
      <c r="J214" s="217">
        <f>BK214</f>
        <v>0</v>
      </c>
      <c r="K214" s="203"/>
      <c r="L214" s="208"/>
      <c r="M214" s="209"/>
      <c r="N214" s="210"/>
      <c r="O214" s="210"/>
      <c r="P214" s="211">
        <f>SUM(P215:P248)</f>
        <v>0</v>
      </c>
      <c r="Q214" s="210"/>
      <c r="R214" s="211">
        <f>SUM(R215:R248)</f>
        <v>0</v>
      </c>
      <c r="S214" s="210"/>
      <c r="T214" s="212">
        <f>SUM(T215:T248)</f>
        <v>0</v>
      </c>
      <c r="U214" s="12"/>
      <c r="V214" s="12"/>
      <c r="W214" s="12"/>
      <c r="X214" s="12"/>
      <c r="Y214" s="12"/>
      <c r="Z214" s="12"/>
      <c r="AA214" s="12"/>
      <c r="AB214" s="12"/>
      <c r="AC214" s="12"/>
      <c r="AD214" s="12"/>
      <c r="AE214" s="12"/>
      <c r="AR214" s="213" t="s">
        <v>86</v>
      </c>
      <c r="AT214" s="214" t="s">
        <v>75</v>
      </c>
      <c r="AU214" s="214" t="s">
        <v>84</v>
      </c>
      <c r="AY214" s="213" t="s">
        <v>152</v>
      </c>
      <c r="BK214" s="215">
        <f>SUM(BK215:BK248)</f>
        <v>0</v>
      </c>
    </row>
    <row r="215" spans="1:65" s="2" customFormat="1" ht="24.15" customHeight="1">
      <c r="A215" s="38"/>
      <c r="B215" s="39"/>
      <c r="C215" s="218" t="s">
        <v>409</v>
      </c>
      <c r="D215" s="218" t="s">
        <v>154</v>
      </c>
      <c r="E215" s="219" t="s">
        <v>1760</v>
      </c>
      <c r="F215" s="220" t="s">
        <v>1761</v>
      </c>
      <c r="G215" s="221" t="s">
        <v>423</v>
      </c>
      <c r="H215" s="222">
        <v>220</v>
      </c>
      <c r="I215" s="223"/>
      <c r="J215" s="224">
        <f>ROUND(I215*H215,2)</f>
        <v>0</v>
      </c>
      <c r="K215" s="220" t="s">
        <v>1</v>
      </c>
      <c r="L215" s="44"/>
      <c r="M215" s="225" t="s">
        <v>1</v>
      </c>
      <c r="N215" s="226" t="s">
        <v>41</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279</v>
      </c>
      <c r="AT215" s="229" t="s">
        <v>154</v>
      </c>
      <c r="AU215" s="229" t="s">
        <v>86</v>
      </c>
      <c r="AY215" s="17" t="s">
        <v>152</v>
      </c>
      <c r="BE215" s="230">
        <f>IF(N215="základní",J215,0)</f>
        <v>0</v>
      </c>
      <c r="BF215" s="230">
        <f>IF(N215="snížená",J215,0)</f>
        <v>0</v>
      </c>
      <c r="BG215" s="230">
        <f>IF(N215="zákl. přenesená",J215,0)</f>
        <v>0</v>
      </c>
      <c r="BH215" s="230">
        <f>IF(N215="sníž. přenesená",J215,0)</f>
        <v>0</v>
      </c>
      <c r="BI215" s="230">
        <f>IF(N215="nulová",J215,0)</f>
        <v>0</v>
      </c>
      <c r="BJ215" s="17" t="s">
        <v>84</v>
      </c>
      <c r="BK215" s="230">
        <f>ROUND(I215*H215,2)</f>
        <v>0</v>
      </c>
      <c r="BL215" s="17" t="s">
        <v>279</v>
      </c>
      <c r="BM215" s="229" t="s">
        <v>633</v>
      </c>
    </row>
    <row r="216" spans="1:47" s="2" customFormat="1" ht="12">
      <c r="A216" s="38"/>
      <c r="B216" s="39"/>
      <c r="C216" s="40"/>
      <c r="D216" s="231" t="s">
        <v>161</v>
      </c>
      <c r="E216" s="40"/>
      <c r="F216" s="232" t="s">
        <v>1761</v>
      </c>
      <c r="G216" s="40"/>
      <c r="H216" s="40"/>
      <c r="I216" s="233"/>
      <c r="J216" s="40"/>
      <c r="K216" s="40"/>
      <c r="L216" s="44"/>
      <c r="M216" s="234"/>
      <c r="N216" s="235"/>
      <c r="O216" s="91"/>
      <c r="P216" s="91"/>
      <c r="Q216" s="91"/>
      <c r="R216" s="91"/>
      <c r="S216" s="91"/>
      <c r="T216" s="92"/>
      <c r="U216" s="38"/>
      <c r="V216" s="38"/>
      <c r="W216" s="38"/>
      <c r="X216" s="38"/>
      <c r="Y216" s="38"/>
      <c r="Z216" s="38"/>
      <c r="AA216" s="38"/>
      <c r="AB216" s="38"/>
      <c r="AC216" s="38"/>
      <c r="AD216" s="38"/>
      <c r="AE216" s="38"/>
      <c r="AT216" s="17" t="s">
        <v>161</v>
      </c>
      <c r="AU216" s="17" t="s">
        <v>86</v>
      </c>
    </row>
    <row r="217" spans="1:65" s="2" customFormat="1" ht="16.5" customHeight="1">
      <c r="A217" s="38"/>
      <c r="B217" s="39"/>
      <c r="C217" s="270" t="s">
        <v>420</v>
      </c>
      <c r="D217" s="270" t="s">
        <v>324</v>
      </c>
      <c r="E217" s="271" t="s">
        <v>1762</v>
      </c>
      <c r="F217" s="272" t="s">
        <v>1763</v>
      </c>
      <c r="G217" s="273" t="s">
        <v>423</v>
      </c>
      <c r="H217" s="274">
        <v>30</v>
      </c>
      <c r="I217" s="275"/>
      <c r="J217" s="276">
        <f>ROUND(I217*H217,2)</f>
        <v>0</v>
      </c>
      <c r="K217" s="272" t="s">
        <v>1</v>
      </c>
      <c r="L217" s="277"/>
      <c r="M217" s="278" t="s">
        <v>1</v>
      </c>
      <c r="N217" s="279" t="s">
        <v>41</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365</v>
      </c>
      <c r="AT217" s="229" t="s">
        <v>324</v>
      </c>
      <c r="AU217" s="229" t="s">
        <v>86</v>
      </c>
      <c r="AY217" s="17" t="s">
        <v>152</v>
      </c>
      <c r="BE217" s="230">
        <f>IF(N217="základní",J217,0)</f>
        <v>0</v>
      </c>
      <c r="BF217" s="230">
        <f>IF(N217="snížená",J217,0)</f>
        <v>0</v>
      </c>
      <c r="BG217" s="230">
        <f>IF(N217="zákl. přenesená",J217,0)</f>
        <v>0</v>
      </c>
      <c r="BH217" s="230">
        <f>IF(N217="sníž. přenesená",J217,0)</f>
        <v>0</v>
      </c>
      <c r="BI217" s="230">
        <f>IF(N217="nulová",J217,0)</f>
        <v>0</v>
      </c>
      <c r="BJ217" s="17" t="s">
        <v>84</v>
      </c>
      <c r="BK217" s="230">
        <f>ROUND(I217*H217,2)</f>
        <v>0</v>
      </c>
      <c r="BL217" s="17" t="s">
        <v>279</v>
      </c>
      <c r="BM217" s="229" t="s">
        <v>643</v>
      </c>
    </row>
    <row r="218" spans="1:47" s="2" customFormat="1" ht="12">
      <c r="A218" s="38"/>
      <c r="B218" s="39"/>
      <c r="C218" s="40"/>
      <c r="D218" s="231" t="s">
        <v>161</v>
      </c>
      <c r="E218" s="40"/>
      <c r="F218" s="232" t="s">
        <v>1763</v>
      </c>
      <c r="G218" s="40"/>
      <c r="H218" s="40"/>
      <c r="I218" s="233"/>
      <c r="J218" s="40"/>
      <c r="K218" s="40"/>
      <c r="L218" s="44"/>
      <c r="M218" s="234"/>
      <c r="N218" s="235"/>
      <c r="O218" s="91"/>
      <c r="P218" s="91"/>
      <c r="Q218" s="91"/>
      <c r="R218" s="91"/>
      <c r="S218" s="91"/>
      <c r="T218" s="92"/>
      <c r="U218" s="38"/>
      <c r="V218" s="38"/>
      <c r="W218" s="38"/>
      <c r="X218" s="38"/>
      <c r="Y218" s="38"/>
      <c r="Z218" s="38"/>
      <c r="AA218" s="38"/>
      <c r="AB218" s="38"/>
      <c r="AC218" s="38"/>
      <c r="AD218" s="38"/>
      <c r="AE218" s="38"/>
      <c r="AT218" s="17" t="s">
        <v>161</v>
      </c>
      <c r="AU218" s="17" t="s">
        <v>86</v>
      </c>
    </row>
    <row r="219" spans="1:65" s="2" customFormat="1" ht="16.5" customHeight="1">
      <c r="A219" s="38"/>
      <c r="B219" s="39"/>
      <c r="C219" s="270" t="s">
        <v>426</v>
      </c>
      <c r="D219" s="270" t="s">
        <v>324</v>
      </c>
      <c r="E219" s="271" t="s">
        <v>1764</v>
      </c>
      <c r="F219" s="272" t="s">
        <v>1765</v>
      </c>
      <c r="G219" s="273" t="s">
        <v>423</v>
      </c>
      <c r="H219" s="274">
        <v>50</v>
      </c>
      <c r="I219" s="275"/>
      <c r="J219" s="276">
        <f>ROUND(I219*H219,2)</f>
        <v>0</v>
      </c>
      <c r="K219" s="272" t="s">
        <v>1</v>
      </c>
      <c r="L219" s="277"/>
      <c r="M219" s="278" t="s">
        <v>1</v>
      </c>
      <c r="N219" s="279" t="s">
        <v>41</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365</v>
      </c>
      <c r="AT219" s="229" t="s">
        <v>324</v>
      </c>
      <c r="AU219" s="229" t="s">
        <v>86</v>
      </c>
      <c r="AY219" s="17" t="s">
        <v>152</v>
      </c>
      <c r="BE219" s="230">
        <f>IF(N219="základní",J219,0)</f>
        <v>0</v>
      </c>
      <c r="BF219" s="230">
        <f>IF(N219="snížená",J219,0)</f>
        <v>0</v>
      </c>
      <c r="BG219" s="230">
        <f>IF(N219="zákl. přenesená",J219,0)</f>
        <v>0</v>
      </c>
      <c r="BH219" s="230">
        <f>IF(N219="sníž. přenesená",J219,0)</f>
        <v>0</v>
      </c>
      <c r="BI219" s="230">
        <f>IF(N219="nulová",J219,0)</f>
        <v>0</v>
      </c>
      <c r="BJ219" s="17" t="s">
        <v>84</v>
      </c>
      <c r="BK219" s="230">
        <f>ROUND(I219*H219,2)</f>
        <v>0</v>
      </c>
      <c r="BL219" s="17" t="s">
        <v>279</v>
      </c>
      <c r="BM219" s="229" t="s">
        <v>658</v>
      </c>
    </row>
    <row r="220" spans="1:47" s="2" customFormat="1" ht="12">
      <c r="A220" s="38"/>
      <c r="B220" s="39"/>
      <c r="C220" s="40"/>
      <c r="D220" s="231" t="s">
        <v>161</v>
      </c>
      <c r="E220" s="40"/>
      <c r="F220" s="232" t="s">
        <v>1765</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161</v>
      </c>
      <c r="AU220" s="17" t="s">
        <v>86</v>
      </c>
    </row>
    <row r="221" spans="1:65" s="2" customFormat="1" ht="16.5" customHeight="1">
      <c r="A221" s="38"/>
      <c r="B221" s="39"/>
      <c r="C221" s="270" t="s">
        <v>435</v>
      </c>
      <c r="D221" s="270" t="s">
        <v>324</v>
      </c>
      <c r="E221" s="271" t="s">
        <v>1766</v>
      </c>
      <c r="F221" s="272" t="s">
        <v>1767</v>
      </c>
      <c r="G221" s="273" t="s">
        <v>423</v>
      </c>
      <c r="H221" s="274">
        <v>140</v>
      </c>
      <c r="I221" s="275"/>
      <c r="J221" s="276">
        <f>ROUND(I221*H221,2)</f>
        <v>0</v>
      </c>
      <c r="K221" s="272" t="s">
        <v>1</v>
      </c>
      <c r="L221" s="277"/>
      <c r="M221" s="278" t="s">
        <v>1</v>
      </c>
      <c r="N221" s="279" t="s">
        <v>41</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365</v>
      </c>
      <c r="AT221" s="229" t="s">
        <v>324</v>
      </c>
      <c r="AU221" s="229" t="s">
        <v>86</v>
      </c>
      <c r="AY221" s="17" t="s">
        <v>152</v>
      </c>
      <c r="BE221" s="230">
        <f>IF(N221="základní",J221,0)</f>
        <v>0</v>
      </c>
      <c r="BF221" s="230">
        <f>IF(N221="snížená",J221,0)</f>
        <v>0</v>
      </c>
      <c r="BG221" s="230">
        <f>IF(N221="zákl. přenesená",J221,0)</f>
        <v>0</v>
      </c>
      <c r="BH221" s="230">
        <f>IF(N221="sníž. přenesená",J221,0)</f>
        <v>0</v>
      </c>
      <c r="BI221" s="230">
        <f>IF(N221="nulová",J221,0)</f>
        <v>0</v>
      </c>
      <c r="BJ221" s="17" t="s">
        <v>84</v>
      </c>
      <c r="BK221" s="230">
        <f>ROUND(I221*H221,2)</f>
        <v>0</v>
      </c>
      <c r="BL221" s="17" t="s">
        <v>279</v>
      </c>
      <c r="BM221" s="229" t="s">
        <v>670</v>
      </c>
    </row>
    <row r="222" spans="1:47" s="2" customFormat="1" ht="12">
      <c r="A222" s="38"/>
      <c r="B222" s="39"/>
      <c r="C222" s="40"/>
      <c r="D222" s="231" t="s">
        <v>161</v>
      </c>
      <c r="E222" s="40"/>
      <c r="F222" s="232" t="s">
        <v>1767</v>
      </c>
      <c r="G222" s="40"/>
      <c r="H222" s="40"/>
      <c r="I222" s="233"/>
      <c r="J222" s="40"/>
      <c r="K222" s="40"/>
      <c r="L222" s="44"/>
      <c r="M222" s="234"/>
      <c r="N222" s="235"/>
      <c r="O222" s="91"/>
      <c r="P222" s="91"/>
      <c r="Q222" s="91"/>
      <c r="R222" s="91"/>
      <c r="S222" s="91"/>
      <c r="T222" s="92"/>
      <c r="U222" s="38"/>
      <c r="V222" s="38"/>
      <c r="W222" s="38"/>
      <c r="X222" s="38"/>
      <c r="Y222" s="38"/>
      <c r="Z222" s="38"/>
      <c r="AA222" s="38"/>
      <c r="AB222" s="38"/>
      <c r="AC222" s="38"/>
      <c r="AD222" s="38"/>
      <c r="AE222" s="38"/>
      <c r="AT222" s="17" t="s">
        <v>161</v>
      </c>
      <c r="AU222" s="17" t="s">
        <v>86</v>
      </c>
    </row>
    <row r="223" spans="1:65" s="2" customFormat="1" ht="24.15" customHeight="1">
      <c r="A223" s="38"/>
      <c r="B223" s="39"/>
      <c r="C223" s="218" t="s">
        <v>440</v>
      </c>
      <c r="D223" s="218" t="s">
        <v>154</v>
      </c>
      <c r="E223" s="219" t="s">
        <v>1768</v>
      </c>
      <c r="F223" s="220" t="s">
        <v>1769</v>
      </c>
      <c r="G223" s="221" t="s">
        <v>423</v>
      </c>
      <c r="H223" s="222">
        <v>30</v>
      </c>
      <c r="I223" s="223"/>
      <c r="J223" s="224">
        <f>ROUND(I223*H223,2)</f>
        <v>0</v>
      </c>
      <c r="K223" s="220" t="s">
        <v>1</v>
      </c>
      <c r="L223" s="44"/>
      <c r="M223" s="225" t="s">
        <v>1</v>
      </c>
      <c r="N223" s="226" t="s">
        <v>41</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279</v>
      </c>
      <c r="AT223" s="229" t="s">
        <v>154</v>
      </c>
      <c r="AU223" s="229" t="s">
        <v>86</v>
      </c>
      <c r="AY223" s="17" t="s">
        <v>152</v>
      </c>
      <c r="BE223" s="230">
        <f>IF(N223="základní",J223,0)</f>
        <v>0</v>
      </c>
      <c r="BF223" s="230">
        <f>IF(N223="snížená",J223,0)</f>
        <v>0</v>
      </c>
      <c r="BG223" s="230">
        <f>IF(N223="zákl. přenesená",J223,0)</f>
        <v>0</v>
      </c>
      <c r="BH223" s="230">
        <f>IF(N223="sníž. přenesená",J223,0)</f>
        <v>0</v>
      </c>
      <c r="BI223" s="230">
        <f>IF(N223="nulová",J223,0)</f>
        <v>0</v>
      </c>
      <c r="BJ223" s="17" t="s">
        <v>84</v>
      </c>
      <c r="BK223" s="230">
        <f>ROUND(I223*H223,2)</f>
        <v>0</v>
      </c>
      <c r="BL223" s="17" t="s">
        <v>279</v>
      </c>
      <c r="BM223" s="229" t="s">
        <v>680</v>
      </c>
    </row>
    <row r="224" spans="1:47" s="2" customFormat="1" ht="12">
      <c r="A224" s="38"/>
      <c r="B224" s="39"/>
      <c r="C224" s="40"/>
      <c r="D224" s="231" t="s">
        <v>161</v>
      </c>
      <c r="E224" s="40"/>
      <c r="F224" s="232" t="s">
        <v>1769</v>
      </c>
      <c r="G224" s="40"/>
      <c r="H224" s="40"/>
      <c r="I224" s="233"/>
      <c r="J224" s="40"/>
      <c r="K224" s="40"/>
      <c r="L224" s="44"/>
      <c r="M224" s="234"/>
      <c r="N224" s="235"/>
      <c r="O224" s="91"/>
      <c r="P224" s="91"/>
      <c r="Q224" s="91"/>
      <c r="R224" s="91"/>
      <c r="S224" s="91"/>
      <c r="T224" s="92"/>
      <c r="U224" s="38"/>
      <c r="V224" s="38"/>
      <c r="W224" s="38"/>
      <c r="X224" s="38"/>
      <c r="Y224" s="38"/>
      <c r="Z224" s="38"/>
      <c r="AA224" s="38"/>
      <c r="AB224" s="38"/>
      <c r="AC224" s="38"/>
      <c r="AD224" s="38"/>
      <c r="AE224" s="38"/>
      <c r="AT224" s="17" t="s">
        <v>161</v>
      </c>
      <c r="AU224" s="17" t="s">
        <v>86</v>
      </c>
    </row>
    <row r="225" spans="1:65" s="2" customFormat="1" ht="21.75" customHeight="1">
      <c r="A225" s="38"/>
      <c r="B225" s="39"/>
      <c r="C225" s="270" t="s">
        <v>446</v>
      </c>
      <c r="D225" s="270" t="s">
        <v>324</v>
      </c>
      <c r="E225" s="271" t="s">
        <v>1770</v>
      </c>
      <c r="F225" s="272" t="s">
        <v>1771</v>
      </c>
      <c r="G225" s="273" t="s">
        <v>423</v>
      </c>
      <c r="H225" s="274">
        <v>10</v>
      </c>
      <c r="I225" s="275"/>
      <c r="J225" s="276">
        <f>ROUND(I225*H225,2)</f>
        <v>0</v>
      </c>
      <c r="K225" s="272" t="s">
        <v>1</v>
      </c>
      <c r="L225" s="277"/>
      <c r="M225" s="278" t="s">
        <v>1</v>
      </c>
      <c r="N225" s="279" t="s">
        <v>41</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365</v>
      </c>
      <c r="AT225" s="229" t="s">
        <v>324</v>
      </c>
      <c r="AU225" s="229" t="s">
        <v>86</v>
      </c>
      <c r="AY225" s="17" t="s">
        <v>152</v>
      </c>
      <c r="BE225" s="230">
        <f>IF(N225="základní",J225,0)</f>
        <v>0</v>
      </c>
      <c r="BF225" s="230">
        <f>IF(N225="snížená",J225,0)</f>
        <v>0</v>
      </c>
      <c r="BG225" s="230">
        <f>IF(N225="zákl. přenesená",J225,0)</f>
        <v>0</v>
      </c>
      <c r="BH225" s="230">
        <f>IF(N225="sníž. přenesená",J225,0)</f>
        <v>0</v>
      </c>
      <c r="BI225" s="230">
        <f>IF(N225="nulová",J225,0)</f>
        <v>0</v>
      </c>
      <c r="BJ225" s="17" t="s">
        <v>84</v>
      </c>
      <c r="BK225" s="230">
        <f>ROUND(I225*H225,2)</f>
        <v>0</v>
      </c>
      <c r="BL225" s="17" t="s">
        <v>279</v>
      </c>
      <c r="BM225" s="229" t="s">
        <v>690</v>
      </c>
    </row>
    <row r="226" spans="1:47" s="2" customFormat="1" ht="12">
      <c r="A226" s="38"/>
      <c r="B226" s="39"/>
      <c r="C226" s="40"/>
      <c r="D226" s="231" t="s">
        <v>161</v>
      </c>
      <c r="E226" s="40"/>
      <c r="F226" s="232" t="s">
        <v>1771</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161</v>
      </c>
      <c r="AU226" s="17" t="s">
        <v>86</v>
      </c>
    </row>
    <row r="227" spans="1:65" s="2" customFormat="1" ht="21.75" customHeight="1">
      <c r="A227" s="38"/>
      <c r="B227" s="39"/>
      <c r="C227" s="270" t="s">
        <v>451</v>
      </c>
      <c r="D227" s="270" t="s">
        <v>324</v>
      </c>
      <c r="E227" s="271" t="s">
        <v>1772</v>
      </c>
      <c r="F227" s="272" t="s">
        <v>1773</v>
      </c>
      <c r="G227" s="273" t="s">
        <v>423</v>
      </c>
      <c r="H227" s="274">
        <v>20</v>
      </c>
      <c r="I227" s="275"/>
      <c r="J227" s="276">
        <f>ROUND(I227*H227,2)</f>
        <v>0</v>
      </c>
      <c r="K227" s="272" t="s">
        <v>1</v>
      </c>
      <c r="L227" s="277"/>
      <c r="M227" s="278" t="s">
        <v>1</v>
      </c>
      <c r="N227" s="279" t="s">
        <v>41</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365</v>
      </c>
      <c r="AT227" s="229" t="s">
        <v>324</v>
      </c>
      <c r="AU227" s="229" t="s">
        <v>86</v>
      </c>
      <c r="AY227" s="17" t="s">
        <v>152</v>
      </c>
      <c r="BE227" s="230">
        <f>IF(N227="základní",J227,0)</f>
        <v>0</v>
      </c>
      <c r="BF227" s="230">
        <f>IF(N227="snížená",J227,0)</f>
        <v>0</v>
      </c>
      <c r="BG227" s="230">
        <f>IF(N227="zákl. přenesená",J227,0)</f>
        <v>0</v>
      </c>
      <c r="BH227" s="230">
        <f>IF(N227="sníž. přenesená",J227,0)</f>
        <v>0</v>
      </c>
      <c r="BI227" s="230">
        <f>IF(N227="nulová",J227,0)</f>
        <v>0</v>
      </c>
      <c r="BJ227" s="17" t="s">
        <v>84</v>
      </c>
      <c r="BK227" s="230">
        <f>ROUND(I227*H227,2)</f>
        <v>0</v>
      </c>
      <c r="BL227" s="17" t="s">
        <v>279</v>
      </c>
      <c r="BM227" s="229" t="s">
        <v>698</v>
      </c>
    </row>
    <row r="228" spans="1:47" s="2" customFormat="1" ht="12">
      <c r="A228" s="38"/>
      <c r="B228" s="39"/>
      <c r="C228" s="40"/>
      <c r="D228" s="231" t="s">
        <v>161</v>
      </c>
      <c r="E228" s="40"/>
      <c r="F228" s="232" t="s">
        <v>1773</v>
      </c>
      <c r="G228" s="40"/>
      <c r="H228" s="40"/>
      <c r="I228" s="233"/>
      <c r="J228" s="40"/>
      <c r="K228" s="40"/>
      <c r="L228" s="44"/>
      <c r="M228" s="234"/>
      <c r="N228" s="235"/>
      <c r="O228" s="91"/>
      <c r="P228" s="91"/>
      <c r="Q228" s="91"/>
      <c r="R228" s="91"/>
      <c r="S228" s="91"/>
      <c r="T228" s="92"/>
      <c r="U228" s="38"/>
      <c r="V228" s="38"/>
      <c r="W228" s="38"/>
      <c r="X228" s="38"/>
      <c r="Y228" s="38"/>
      <c r="Z228" s="38"/>
      <c r="AA228" s="38"/>
      <c r="AB228" s="38"/>
      <c r="AC228" s="38"/>
      <c r="AD228" s="38"/>
      <c r="AE228" s="38"/>
      <c r="AT228" s="17" t="s">
        <v>161</v>
      </c>
      <c r="AU228" s="17" t="s">
        <v>86</v>
      </c>
    </row>
    <row r="229" spans="1:65" s="2" customFormat="1" ht="24.15" customHeight="1">
      <c r="A229" s="38"/>
      <c r="B229" s="39"/>
      <c r="C229" s="218" t="s">
        <v>457</v>
      </c>
      <c r="D229" s="218" t="s">
        <v>154</v>
      </c>
      <c r="E229" s="219" t="s">
        <v>1774</v>
      </c>
      <c r="F229" s="220" t="s">
        <v>1775</v>
      </c>
      <c r="G229" s="221" t="s">
        <v>423</v>
      </c>
      <c r="H229" s="222">
        <v>940</v>
      </c>
      <c r="I229" s="223"/>
      <c r="J229" s="224">
        <f>ROUND(I229*H229,2)</f>
        <v>0</v>
      </c>
      <c r="K229" s="220" t="s">
        <v>1</v>
      </c>
      <c r="L229" s="44"/>
      <c r="M229" s="225" t="s">
        <v>1</v>
      </c>
      <c r="N229" s="226" t="s">
        <v>41</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279</v>
      </c>
      <c r="AT229" s="229" t="s">
        <v>154</v>
      </c>
      <c r="AU229" s="229" t="s">
        <v>86</v>
      </c>
      <c r="AY229" s="17" t="s">
        <v>152</v>
      </c>
      <c r="BE229" s="230">
        <f>IF(N229="základní",J229,0)</f>
        <v>0</v>
      </c>
      <c r="BF229" s="230">
        <f>IF(N229="snížená",J229,0)</f>
        <v>0</v>
      </c>
      <c r="BG229" s="230">
        <f>IF(N229="zákl. přenesená",J229,0)</f>
        <v>0</v>
      </c>
      <c r="BH229" s="230">
        <f>IF(N229="sníž. přenesená",J229,0)</f>
        <v>0</v>
      </c>
      <c r="BI229" s="230">
        <f>IF(N229="nulová",J229,0)</f>
        <v>0</v>
      </c>
      <c r="BJ229" s="17" t="s">
        <v>84</v>
      </c>
      <c r="BK229" s="230">
        <f>ROUND(I229*H229,2)</f>
        <v>0</v>
      </c>
      <c r="BL229" s="17" t="s">
        <v>279</v>
      </c>
      <c r="BM229" s="229" t="s">
        <v>706</v>
      </c>
    </row>
    <row r="230" spans="1:47" s="2" customFormat="1" ht="12">
      <c r="A230" s="38"/>
      <c r="B230" s="39"/>
      <c r="C230" s="40"/>
      <c r="D230" s="231" t="s">
        <v>161</v>
      </c>
      <c r="E230" s="40"/>
      <c r="F230" s="232" t="s">
        <v>1775</v>
      </c>
      <c r="G230" s="40"/>
      <c r="H230" s="40"/>
      <c r="I230" s="233"/>
      <c r="J230" s="40"/>
      <c r="K230" s="40"/>
      <c r="L230" s="44"/>
      <c r="M230" s="234"/>
      <c r="N230" s="235"/>
      <c r="O230" s="91"/>
      <c r="P230" s="91"/>
      <c r="Q230" s="91"/>
      <c r="R230" s="91"/>
      <c r="S230" s="91"/>
      <c r="T230" s="92"/>
      <c r="U230" s="38"/>
      <c r="V230" s="38"/>
      <c r="W230" s="38"/>
      <c r="X230" s="38"/>
      <c r="Y230" s="38"/>
      <c r="Z230" s="38"/>
      <c r="AA230" s="38"/>
      <c r="AB230" s="38"/>
      <c r="AC230" s="38"/>
      <c r="AD230" s="38"/>
      <c r="AE230" s="38"/>
      <c r="AT230" s="17" t="s">
        <v>161</v>
      </c>
      <c r="AU230" s="17" t="s">
        <v>86</v>
      </c>
    </row>
    <row r="231" spans="1:65" s="2" customFormat="1" ht="16.5" customHeight="1">
      <c r="A231" s="38"/>
      <c r="B231" s="39"/>
      <c r="C231" s="270" t="s">
        <v>466</v>
      </c>
      <c r="D231" s="270" t="s">
        <v>324</v>
      </c>
      <c r="E231" s="271" t="s">
        <v>1776</v>
      </c>
      <c r="F231" s="272" t="s">
        <v>1777</v>
      </c>
      <c r="G231" s="273" t="s">
        <v>423</v>
      </c>
      <c r="H231" s="274">
        <v>890</v>
      </c>
      <c r="I231" s="275"/>
      <c r="J231" s="276">
        <f>ROUND(I231*H231,2)</f>
        <v>0</v>
      </c>
      <c r="K231" s="272" t="s">
        <v>1</v>
      </c>
      <c r="L231" s="277"/>
      <c r="M231" s="278" t="s">
        <v>1</v>
      </c>
      <c r="N231" s="279" t="s">
        <v>41</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365</v>
      </c>
      <c r="AT231" s="229" t="s">
        <v>324</v>
      </c>
      <c r="AU231" s="229" t="s">
        <v>86</v>
      </c>
      <c r="AY231" s="17" t="s">
        <v>152</v>
      </c>
      <c r="BE231" s="230">
        <f>IF(N231="základní",J231,0)</f>
        <v>0</v>
      </c>
      <c r="BF231" s="230">
        <f>IF(N231="snížená",J231,0)</f>
        <v>0</v>
      </c>
      <c r="BG231" s="230">
        <f>IF(N231="zákl. přenesená",J231,0)</f>
        <v>0</v>
      </c>
      <c r="BH231" s="230">
        <f>IF(N231="sníž. přenesená",J231,0)</f>
        <v>0</v>
      </c>
      <c r="BI231" s="230">
        <f>IF(N231="nulová",J231,0)</f>
        <v>0</v>
      </c>
      <c r="BJ231" s="17" t="s">
        <v>84</v>
      </c>
      <c r="BK231" s="230">
        <f>ROUND(I231*H231,2)</f>
        <v>0</v>
      </c>
      <c r="BL231" s="17" t="s">
        <v>279</v>
      </c>
      <c r="BM231" s="229" t="s">
        <v>714</v>
      </c>
    </row>
    <row r="232" spans="1:47" s="2" customFormat="1" ht="12">
      <c r="A232" s="38"/>
      <c r="B232" s="39"/>
      <c r="C232" s="40"/>
      <c r="D232" s="231" t="s">
        <v>161</v>
      </c>
      <c r="E232" s="40"/>
      <c r="F232" s="232" t="s">
        <v>1777</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161</v>
      </c>
      <c r="AU232" s="17" t="s">
        <v>86</v>
      </c>
    </row>
    <row r="233" spans="1:65" s="2" customFormat="1" ht="16.5" customHeight="1">
      <c r="A233" s="38"/>
      <c r="B233" s="39"/>
      <c r="C233" s="270" t="s">
        <v>472</v>
      </c>
      <c r="D233" s="270" t="s">
        <v>324</v>
      </c>
      <c r="E233" s="271" t="s">
        <v>1778</v>
      </c>
      <c r="F233" s="272" t="s">
        <v>1779</v>
      </c>
      <c r="G233" s="273" t="s">
        <v>423</v>
      </c>
      <c r="H233" s="274">
        <v>40</v>
      </c>
      <c r="I233" s="275"/>
      <c r="J233" s="276">
        <f>ROUND(I233*H233,2)</f>
        <v>0</v>
      </c>
      <c r="K233" s="272" t="s">
        <v>1</v>
      </c>
      <c r="L233" s="277"/>
      <c r="M233" s="278" t="s">
        <v>1</v>
      </c>
      <c r="N233" s="279" t="s">
        <v>41</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365</v>
      </c>
      <c r="AT233" s="229" t="s">
        <v>324</v>
      </c>
      <c r="AU233" s="229" t="s">
        <v>86</v>
      </c>
      <c r="AY233" s="17" t="s">
        <v>152</v>
      </c>
      <c r="BE233" s="230">
        <f>IF(N233="základní",J233,0)</f>
        <v>0</v>
      </c>
      <c r="BF233" s="230">
        <f>IF(N233="snížená",J233,0)</f>
        <v>0</v>
      </c>
      <c r="BG233" s="230">
        <f>IF(N233="zákl. přenesená",J233,0)</f>
        <v>0</v>
      </c>
      <c r="BH233" s="230">
        <f>IF(N233="sníž. přenesená",J233,0)</f>
        <v>0</v>
      </c>
      <c r="BI233" s="230">
        <f>IF(N233="nulová",J233,0)</f>
        <v>0</v>
      </c>
      <c r="BJ233" s="17" t="s">
        <v>84</v>
      </c>
      <c r="BK233" s="230">
        <f>ROUND(I233*H233,2)</f>
        <v>0</v>
      </c>
      <c r="BL233" s="17" t="s">
        <v>279</v>
      </c>
      <c r="BM233" s="229" t="s">
        <v>724</v>
      </c>
    </row>
    <row r="234" spans="1:47" s="2" customFormat="1" ht="12">
      <c r="A234" s="38"/>
      <c r="B234" s="39"/>
      <c r="C234" s="40"/>
      <c r="D234" s="231" t="s">
        <v>161</v>
      </c>
      <c r="E234" s="40"/>
      <c r="F234" s="232" t="s">
        <v>1779</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161</v>
      </c>
      <c r="AU234" s="17" t="s">
        <v>86</v>
      </c>
    </row>
    <row r="235" spans="1:65" s="2" customFormat="1" ht="16.5" customHeight="1">
      <c r="A235" s="38"/>
      <c r="B235" s="39"/>
      <c r="C235" s="270" t="s">
        <v>477</v>
      </c>
      <c r="D235" s="270" t="s">
        <v>324</v>
      </c>
      <c r="E235" s="271" t="s">
        <v>1780</v>
      </c>
      <c r="F235" s="272" t="s">
        <v>1781</v>
      </c>
      <c r="G235" s="273" t="s">
        <v>423</v>
      </c>
      <c r="H235" s="274">
        <v>10</v>
      </c>
      <c r="I235" s="275"/>
      <c r="J235" s="276">
        <f>ROUND(I235*H235,2)</f>
        <v>0</v>
      </c>
      <c r="K235" s="272" t="s">
        <v>1</v>
      </c>
      <c r="L235" s="277"/>
      <c r="M235" s="278" t="s">
        <v>1</v>
      </c>
      <c r="N235" s="279" t="s">
        <v>41</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365</v>
      </c>
      <c r="AT235" s="229" t="s">
        <v>324</v>
      </c>
      <c r="AU235" s="229" t="s">
        <v>86</v>
      </c>
      <c r="AY235" s="17" t="s">
        <v>152</v>
      </c>
      <c r="BE235" s="230">
        <f>IF(N235="základní",J235,0)</f>
        <v>0</v>
      </c>
      <c r="BF235" s="230">
        <f>IF(N235="snížená",J235,0)</f>
        <v>0</v>
      </c>
      <c r="BG235" s="230">
        <f>IF(N235="zákl. přenesená",J235,0)</f>
        <v>0</v>
      </c>
      <c r="BH235" s="230">
        <f>IF(N235="sníž. přenesená",J235,0)</f>
        <v>0</v>
      </c>
      <c r="BI235" s="230">
        <f>IF(N235="nulová",J235,0)</f>
        <v>0</v>
      </c>
      <c r="BJ235" s="17" t="s">
        <v>84</v>
      </c>
      <c r="BK235" s="230">
        <f>ROUND(I235*H235,2)</f>
        <v>0</v>
      </c>
      <c r="BL235" s="17" t="s">
        <v>279</v>
      </c>
      <c r="BM235" s="229" t="s">
        <v>732</v>
      </c>
    </row>
    <row r="236" spans="1:47" s="2" customFormat="1" ht="12">
      <c r="A236" s="38"/>
      <c r="B236" s="39"/>
      <c r="C236" s="40"/>
      <c r="D236" s="231" t="s">
        <v>161</v>
      </c>
      <c r="E236" s="40"/>
      <c r="F236" s="232" t="s">
        <v>1781</v>
      </c>
      <c r="G236" s="40"/>
      <c r="H236" s="40"/>
      <c r="I236" s="233"/>
      <c r="J236" s="40"/>
      <c r="K236" s="40"/>
      <c r="L236" s="44"/>
      <c r="M236" s="234"/>
      <c r="N236" s="235"/>
      <c r="O236" s="91"/>
      <c r="P236" s="91"/>
      <c r="Q236" s="91"/>
      <c r="R236" s="91"/>
      <c r="S236" s="91"/>
      <c r="T236" s="92"/>
      <c r="U236" s="38"/>
      <c r="V236" s="38"/>
      <c r="W236" s="38"/>
      <c r="X236" s="38"/>
      <c r="Y236" s="38"/>
      <c r="Z236" s="38"/>
      <c r="AA236" s="38"/>
      <c r="AB236" s="38"/>
      <c r="AC236" s="38"/>
      <c r="AD236" s="38"/>
      <c r="AE236" s="38"/>
      <c r="AT236" s="17" t="s">
        <v>161</v>
      </c>
      <c r="AU236" s="17" t="s">
        <v>86</v>
      </c>
    </row>
    <row r="237" spans="1:65" s="2" customFormat="1" ht="24.15" customHeight="1">
      <c r="A237" s="38"/>
      <c r="B237" s="39"/>
      <c r="C237" s="218" t="s">
        <v>482</v>
      </c>
      <c r="D237" s="218" t="s">
        <v>154</v>
      </c>
      <c r="E237" s="219" t="s">
        <v>1782</v>
      </c>
      <c r="F237" s="220" t="s">
        <v>1783</v>
      </c>
      <c r="G237" s="221" t="s">
        <v>423</v>
      </c>
      <c r="H237" s="222">
        <v>1330</v>
      </c>
      <c r="I237" s="223"/>
      <c r="J237" s="224">
        <f>ROUND(I237*H237,2)</f>
        <v>0</v>
      </c>
      <c r="K237" s="220" t="s">
        <v>1</v>
      </c>
      <c r="L237" s="44"/>
      <c r="M237" s="225" t="s">
        <v>1</v>
      </c>
      <c r="N237" s="226" t="s">
        <v>41</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279</v>
      </c>
      <c r="AT237" s="229" t="s">
        <v>154</v>
      </c>
      <c r="AU237" s="229" t="s">
        <v>86</v>
      </c>
      <c r="AY237" s="17" t="s">
        <v>152</v>
      </c>
      <c r="BE237" s="230">
        <f>IF(N237="základní",J237,0)</f>
        <v>0</v>
      </c>
      <c r="BF237" s="230">
        <f>IF(N237="snížená",J237,0)</f>
        <v>0</v>
      </c>
      <c r="BG237" s="230">
        <f>IF(N237="zákl. přenesená",J237,0)</f>
        <v>0</v>
      </c>
      <c r="BH237" s="230">
        <f>IF(N237="sníž. přenesená",J237,0)</f>
        <v>0</v>
      </c>
      <c r="BI237" s="230">
        <f>IF(N237="nulová",J237,0)</f>
        <v>0</v>
      </c>
      <c r="BJ237" s="17" t="s">
        <v>84</v>
      </c>
      <c r="BK237" s="230">
        <f>ROUND(I237*H237,2)</f>
        <v>0</v>
      </c>
      <c r="BL237" s="17" t="s">
        <v>279</v>
      </c>
      <c r="BM237" s="229" t="s">
        <v>740</v>
      </c>
    </row>
    <row r="238" spans="1:47" s="2" customFormat="1" ht="12">
      <c r="A238" s="38"/>
      <c r="B238" s="39"/>
      <c r="C238" s="40"/>
      <c r="D238" s="231" t="s">
        <v>161</v>
      </c>
      <c r="E238" s="40"/>
      <c r="F238" s="232" t="s">
        <v>1783</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161</v>
      </c>
      <c r="AU238" s="17" t="s">
        <v>86</v>
      </c>
    </row>
    <row r="239" spans="1:65" s="2" customFormat="1" ht="16.5" customHeight="1">
      <c r="A239" s="38"/>
      <c r="B239" s="39"/>
      <c r="C239" s="270" t="s">
        <v>487</v>
      </c>
      <c r="D239" s="270" t="s">
        <v>324</v>
      </c>
      <c r="E239" s="271" t="s">
        <v>1784</v>
      </c>
      <c r="F239" s="272" t="s">
        <v>1785</v>
      </c>
      <c r="G239" s="273" t="s">
        <v>423</v>
      </c>
      <c r="H239" s="274">
        <v>180</v>
      </c>
      <c r="I239" s="275"/>
      <c r="J239" s="276">
        <f>ROUND(I239*H239,2)</f>
        <v>0</v>
      </c>
      <c r="K239" s="272" t="s">
        <v>1</v>
      </c>
      <c r="L239" s="277"/>
      <c r="M239" s="278" t="s">
        <v>1</v>
      </c>
      <c r="N239" s="279" t="s">
        <v>41</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365</v>
      </c>
      <c r="AT239" s="229" t="s">
        <v>324</v>
      </c>
      <c r="AU239" s="229" t="s">
        <v>86</v>
      </c>
      <c r="AY239" s="17" t="s">
        <v>152</v>
      </c>
      <c r="BE239" s="230">
        <f>IF(N239="základní",J239,0)</f>
        <v>0</v>
      </c>
      <c r="BF239" s="230">
        <f>IF(N239="snížená",J239,0)</f>
        <v>0</v>
      </c>
      <c r="BG239" s="230">
        <f>IF(N239="zákl. přenesená",J239,0)</f>
        <v>0</v>
      </c>
      <c r="BH239" s="230">
        <f>IF(N239="sníž. přenesená",J239,0)</f>
        <v>0</v>
      </c>
      <c r="BI239" s="230">
        <f>IF(N239="nulová",J239,0)</f>
        <v>0</v>
      </c>
      <c r="BJ239" s="17" t="s">
        <v>84</v>
      </c>
      <c r="BK239" s="230">
        <f>ROUND(I239*H239,2)</f>
        <v>0</v>
      </c>
      <c r="BL239" s="17" t="s">
        <v>279</v>
      </c>
      <c r="BM239" s="229" t="s">
        <v>749</v>
      </c>
    </row>
    <row r="240" spans="1:47" s="2" customFormat="1" ht="12">
      <c r="A240" s="38"/>
      <c r="B240" s="39"/>
      <c r="C240" s="40"/>
      <c r="D240" s="231" t="s">
        <v>161</v>
      </c>
      <c r="E240" s="40"/>
      <c r="F240" s="232" t="s">
        <v>1785</v>
      </c>
      <c r="G240" s="40"/>
      <c r="H240" s="40"/>
      <c r="I240" s="233"/>
      <c r="J240" s="40"/>
      <c r="K240" s="40"/>
      <c r="L240" s="44"/>
      <c r="M240" s="234"/>
      <c r="N240" s="235"/>
      <c r="O240" s="91"/>
      <c r="P240" s="91"/>
      <c r="Q240" s="91"/>
      <c r="R240" s="91"/>
      <c r="S240" s="91"/>
      <c r="T240" s="92"/>
      <c r="U240" s="38"/>
      <c r="V240" s="38"/>
      <c r="W240" s="38"/>
      <c r="X240" s="38"/>
      <c r="Y240" s="38"/>
      <c r="Z240" s="38"/>
      <c r="AA240" s="38"/>
      <c r="AB240" s="38"/>
      <c r="AC240" s="38"/>
      <c r="AD240" s="38"/>
      <c r="AE240" s="38"/>
      <c r="AT240" s="17" t="s">
        <v>161</v>
      </c>
      <c r="AU240" s="17" t="s">
        <v>86</v>
      </c>
    </row>
    <row r="241" spans="1:65" s="2" customFormat="1" ht="16.5" customHeight="1">
      <c r="A241" s="38"/>
      <c r="B241" s="39"/>
      <c r="C241" s="270" t="s">
        <v>492</v>
      </c>
      <c r="D241" s="270" t="s">
        <v>324</v>
      </c>
      <c r="E241" s="271" t="s">
        <v>1786</v>
      </c>
      <c r="F241" s="272" t="s">
        <v>1787</v>
      </c>
      <c r="G241" s="273" t="s">
        <v>423</v>
      </c>
      <c r="H241" s="274">
        <v>160</v>
      </c>
      <c r="I241" s="275"/>
      <c r="J241" s="276">
        <f>ROUND(I241*H241,2)</f>
        <v>0</v>
      </c>
      <c r="K241" s="272" t="s">
        <v>1</v>
      </c>
      <c r="L241" s="277"/>
      <c r="M241" s="278" t="s">
        <v>1</v>
      </c>
      <c r="N241" s="279" t="s">
        <v>41</v>
      </c>
      <c r="O241" s="91"/>
      <c r="P241" s="227">
        <f>O241*H241</f>
        <v>0</v>
      </c>
      <c r="Q241" s="227">
        <v>0</v>
      </c>
      <c r="R241" s="227">
        <f>Q241*H241</f>
        <v>0</v>
      </c>
      <c r="S241" s="227">
        <v>0</v>
      </c>
      <c r="T241" s="228">
        <f>S241*H241</f>
        <v>0</v>
      </c>
      <c r="U241" s="38"/>
      <c r="V241" s="38"/>
      <c r="W241" s="38"/>
      <c r="X241" s="38"/>
      <c r="Y241" s="38"/>
      <c r="Z241" s="38"/>
      <c r="AA241" s="38"/>
      <c r="AB241" s="38"/>
      <c r="AC241" s="38"/>
      <c r="AD241" s="38"/>
      <c r="AE241" s="38"/>
      <c r="AR241" s="229" t="s">
        <v>365</v>
      </c>
      <c r="AT241" s="229" t="s">
        <v>324</v>
      </c>
      <c r="AU241" s="229" t="s">
        <v>86</v>
      </c>
      <c r="AY241" s="17" t="s">
        <v>152</v>
      </c>
      <c r="BE241" s="230">
        <f>IF(N241="základní",J241,0)</f>
        <v>0</v>
      </c>
      <c r="BF241" s="230">
        <f>IF(N241="snížená",J241,0)</f>
        <v>0</v>
      </c>
      <c r="BG241" s="230">
        <f>IF(N241="zákl. přenesená",J241,0)</f>
        <v>0</v>
      </c>
      <c r="BH241" s="230">
        <f>IF(N241="sníž. přenesená",J241,0)</f>
        <v>0</v>
      </c>
      <c r="BI241" s="230">
        <f>IF(N241="nulová",J241,0)</f>
        <v>0</v>
      </c>
      <c r="BJ241" s="17" t="s">
        <v>84</v>
      </c>
      <c r="BK241" s="230">
        <f>ROUND(I241*H241,2)</f>
        <v>0</v>
      </c>
      <c r="BL241" s="17" t="s">
        <v>279</v>
      </c>
      <c r="BM241" s="229" t="s">
        <v>758</v>
      </c>
    </row>
    <row r="242" spans="1:47" s="2" customFormat="1" ht="12">
      <c r="A242" s="38"/>
      <c r="B242" s="39"/>
      <c r="C242" s="40"/>
      <c r="D242" s="231" t="s">
        <v>161</v>
      </c>
      <c r="E242" s="40"/>
      <c r="F242" s="232" t="s">
        <v>1787</v>
      </c>
      <c r="G242" s="40"/>
      <c r="H242" s="40"/>
      <c r="I242" s="233"/>
      <c r="J242" s="40"/>
      <c r="K242" s="40"/>
      <c r="L242" s="44"/>
      <c r="M242" s="234"/>
      <c r="N242" s="235"/>
      <c r="O242" s="91"/>
      <c r="P242" s="91"/>
      <c r="Q242" s="91"/>
      <c r="R242" s="91"/>
      <c r="S242" s="91"/>
      <c r="T242" s="92"/>
      <c r="U242" s="38"/>
      <c r="V242" s="38"/>
      <c r="W242" s="38"/>
      <c r="X242" s="38"/>
      <c r="Y242" s="38"/>
      <c r="Z242" s="38"/>
      <c r="AA242" s="38"/>
      <c r="AB242" s="38"/>
      <c r="AC242" s="38"/>
      <c r="AD242" s="38"/>
      <c r="AE242" s="38"/>
      <c r="AT242" s="17" t="s">
        <v>161</v>
      </c>
      <c r="AU242" s="17" t="s">
        <v>86</v>
      </c>
    </row>
    <row r="243" spans="1:65" s="2" customFormat="1" ht="16.5" customHeight="1">
      <c r="A243" s="38"/>
      <c r="B243" s="39"/>
      <c r="C243" s="270" t="s">
        <v>499</v>
      </c>
      <c r="D243" s="270" t="s">
        <v>324</v>
      </c>
      <c r="E243" s="271" t="s">
        <v>1788</v>
      </c>
      <c r="F243" s="272" t="s">
        <v>1789</v>
      </c>
      <c r="G243" s="273" t="s">
        <v>423</v>
      </c>
      <c r="H243" s="274">
        <v>990</v>
      </c>
      <c r="I243" s="275"/>
      <c r="J243" s="276">
        <f>ROUND(I243*H243,2)</f>
        <v>0</v>
      </c>
      <c r="K243" s="272" t="s">
        <v>1</v>
      </c>
      <c r="L243" s="277"/>
      <c r="M243" s="278" t="s">
        <v>1</v>
      </c>
      <c r="N243" s="279" t="s">
        <v>41</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365</v>
      </c>
      <c r="AT243" s="229" t="s">
        <v>324</v>
      </c>
      <c r="AU243" s="229" t="s">
        <v>86</v>
      </c>
      <c r="AY243" s="17" t="s">
        <v>152</v>
      </c>
      <c r="BE243" s="230">
        <f>IF(N243="základní",J243,0)</f>
        <v>0</v>
      </c>
      <c r="BF243" s="230">
        <f>IF(N243="snížená",J243,0)</f>
        <v>0</v>
      </c>
      <c r="BG243" s="230">
        <f>IF(N243="zákl. přenesená",J243,0)</f>
        <v>0</v>
      </c>
      <c r="BH243" s="230">
        <f>IF(N243="sníž. přenesená",J243,0)</f>
        <v>0</v>
      </c>
      <c r="BI243" s="230">
        <f>IF(N243="nulová",J243,0)</f>
        <v>0</v>
      </c>
      <c r="BJ243" s="17" t="s">
        <v>84</v>
      </c>
      <c r="BK243" s="230">
        <f>ROUND(I243*H243,2)</f>
        <v>0</v>
      </c>
      <c r="BL243" s="17" t="s">
        <v>279</v>
      </c>
      <c r="BM243" s="229" t="s">
        <v>770</v>
      </c>
    </row>
    <row r="244" spans="1:47" s="2" customFormat="1" ht="12">
      <c r="A244" s="38"/>
      <c r="B244" s="39"/>
      <c r="C244" s="40"/>
      <c r="D244" s="231" t="s">
        <v>161</v>
      </c>
      <c r="E244" s="40"/>
      <c r="F244" s="232" t="s">
        <v>1789</v>
      </c>
      <c r="G244" s="40"/>
      <c r="H244" s="40"/>
      <c r="I244" s="233"/>
      <c r="J244" s="40"/>
      <c r="K244" s="40"/>
      <c r="L244" s="44"/>
      <c r="M244" s="234"/>
      <c r="N244" s="235"/>
      <c r="O244" s="91"/>
      <c r="P244" s="91"/>
      <c r="Q244" s="91"/>
      <c r="R244" s="91"/>
      <c r="S244" s="91"/>
      <c r="T244" s="92"/>
      <c r="U244" s="38"/>
      <c r="V244" s="38"/>
      <c r="W244" s="38"/>
      <c r="X244" s="38"/>
      <c r="Y244" s="38"/>
      <c r="Z244" s="38"/>
      <c r="AA244" s="38"/>
      <c r="AB244" s="38"/>
      <c r="AC244" s="38"/>
      <c r="AD244" s="38"/>
      <c r="AE244" s="38"/>
      <c r="AT244" s="17" t="s">
        <v>161</v>
      </c>
      <c r="AU244" s="17" t="s">
        <v>86</v>
      </c>
    </row>
    <row r="245" spans="1:65" s="2" customFormat="1" ht="24.15" customHeight="1">
      <c r="A245" s="38"/>
      <c r="B245" s="39"/>
      <c r="C245" s="218" t="s">
        <v>504</v>
      </c>
      <c r="D245" s="218" t="s">
        <v>154</v>
      </c>
      <c r="E245" s="219" t="s">
        <v>1790</v>
      </c>
      <c r="F245" s="220" t="s">
        <v>1791</v>
      </c>
      <c r="G245" s="221" t="s">
        <v>423</v>
      </c>
      <c r="H245" s="222">
        <v>60</v>
      </c>
      <c r="I245" s="223"/>
      <c r="J245" s="224">
        <f>ROUND(I245*H245,2)</f>
        <v>0</v>
      </c>
      <c r="K245" s="220" t="s">
        <v>1</v>
      </c>
      <c r="L245" s="44"/>
      <c r="M245" s="225" t="s">
        <v>1</v>
      </c>
      <c r="N245" s="226" t="s">
        <v>41</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279</v>
      </c>
      <c r="AT245" s="229" t="s">
        <v>154</v>
      </c>
      <c r="AU245" s="229" t="s">
        <v>86</v>
      </c>
      <c r="AY245" s="17" t="s">
        <v>152</v>
      </c>
      <c r="BE245" s="230">
        <f>IF(N245="základní",J245,0)</f>
        <v>0</v>
      </c>
      <c r="BF245" s="230">
        <f>IF(N245="snížená",J245,0)</f>
        <v>0</v>
      </c>
      <c r="BG245" s="230">
        <f>IF(N245="zákl. přenesená",J245,0)</f>
        <v>0</v>
      </c>
      <c r="BH245" s="230">
        <f>IF(N245="sníž. přenesená",J245,0)</f>
        <v>0</v>
      </c>
      <c r="BI245" s="230">
        <f>IF(N245="nulová",J245,0)</f>
        <v>0</v>
      </c>
      <c r="BJ245" s="17" t="s">
        <v>84</v>
      </c>
      <c r="BK245" s="230">
        <f>ROUND(I245*H245,2)</f>
        <v>0</v>
      </c>
      <c r="BL245" s="17" t="s">
        <v>279</v>
      </c>
      <c r="BM245" s="229" t="s">
        <v>782</v>
      </c>
    </row>
    <row r="246" spans="1:47" s="2" customFormat="1" ht="12">
      <c r="A246" s="38"/>
      <c r="B246" s="39"/>
      <c r="C246" s="40"/>
      <c r="D246" s="231" t="s">
        <v>161</v>
      </c>
      <c r="E246" s="40"/>
      <c r="F246" s="232" t="s">
        <v>1791</v>
      </c>
      <c r="G246" s="40"/>
      <c r="H246" s="40"/>
      <c r="I246" s="233"/>
      <c r="J246" s="40"/>
      <c r="K246" s="40"/>
      <c r="L246" s="44"/>
      <c r="M246" s="234"/>
      <c r="N246" s="235"/>
      <c r="O246" s="91"/>
      <c r="P246" s="91"/>
      <c r="Q246" s="91"/>
      <c r="R246" s="91"/>
      <c r="S246" s="91"/>
      <c r="T246" s="92"/>
      <c r="U246" s="38"/>
      <c r="V246" s="38"/>
      <c r="W246" s="38"/>
      <c r="X246" s="38"/>
      <c r="Y246" s="38"/>
      <c r="Z246" s="38"/>
      <c r="AA246" s="38"/>
      <c r="AB246" s="38"/>
      <c r="AC246" s="38"/>
      <c r="AD246" s="38"/>
      <c r="AE246" s="38"/>
      <c r="AT246" s="17" t="s">
        <v>161</v>
      </c>
      <c r="AU246" s="17" t="s">
        <v>86</v>
      </c>
    </row>
    <row r="247" spans="1:65" s="2" customFormat="1" ht="16.5" customHeight="1">
      <c r="A247" s="38"/>
      <c r="B247" s="39"/>
      <c r="C247" s="270" t="s">
        <v>509</v>
      </c>
      <c r="D247" s="270" t="s">
        <v>324</v>
      </c>
      <c r="E247" s="271" t="s">
        <v>1792</v>
      </c>
      <c r="F247" s="272" t="s">
        <v>1793</v>
      </c>
      <c r="G247" s="273" t="s">
        <v>423</v>
      </c>
      <c r="H247" s="274">
        <v>60</v>
      </c>
      <c r="I247" s="275"/>
      <c r="J247" s="276">
        <f>ROUND(I247*H247,2)</f>
        <v>0</v>
      </c>
      <c r="K247" s="272" t="s">
        <v>1</v>
      </c>
      <c r="L247" s="277"/>
      <c r="M247" s="278" t="s">
        <v>1</v>
      </c>
      <c r="N247" s="279" t="s">
        <v>41</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365</v>
      </c>
      <c r="AT247" s="229" t="s">
        <v>324</v>
      </c>
      <c r="AU247" s="229" t="s">
        <v>86</v>
      </c>
      <c r="AY247" s="17" t="s">
        <v>152</v>
      </c>
      <c r="BE247" s="230">
        <f>IF(N247="základní",J247,0)</f>
        <v>0</v>
      </c>
      <c r="BF247" s="230">
        <f>IF(N247="snížená",J247,0)</f>
        <v>0</v>
      </c>
      <c r="BG247" s="230">
        <f>IF(N247="zákl. přenesená",J247,0)</f>
        <v>0</v>
      </c>
      <c r="BH247" s="230">
        <f>IF(N247="sníž. přenesená",J247,0)</f>
        <v>0</v>
      </c>
      <c r="BI247" s="230">
        <f>IF(N247="nulová",J247,0)</f>
        <v>0</v>
      </c>
      <c r="BJ247" s="17" t="s">
        <v>84</v>
      </c>
      <c r="BK247" s="230">
        <f>ROUND(I247*H247,2)</f>
        <v>0</v>
      </c>
      <c r="BL247" s="17" t="s">
        <v>279</v>
      </c>
      <c r="BM247" s="229" t="s">
        <v>795</v>
      </c>
    </row>
    <row r="248" spans="1:47" s="2" customFormat="1" ht="12">
      <c r="A248" s="38"/>
      <c r="B248" s="39"/>
      <c r="C248" s="40"/>
      <c r="D248" s="231" t="s">
        <v>161</v>
      </c>
      <c r="E248" s="40"/>
      <c r="F248" s="232" t="s">
        <v>1793</v>
      </c>
      <c r="G248" s="40"/>
      <c r="H248" s="40"/>
      <c r="I248" s="233"/>
      <c r="J248" s="40"/>
      <c r="K248" s="40"/>
      <c r="L248" s="44"/>
      <c r="M248" s="234"/>
      <c r="N248" s="235"/>
      <c r="O248" s="91"/>
      <c r="P248" s="91"/>
      <c r="Q248" s="91"/>
      <c r="R248" s="91"/>
      <c r="S248" s="91"/>
      <c r="T248" s="92"/>
      <c r="U248" s="38"/>
      <c r="V248" s="38"/>
      <c r="W248" s="38"/>
      <c r="X248" s="38"/>
      <c r="Y248" s="38"/>
      <c r="Z248" s="38"/>
      <c r="AA248" s="38"/>
      <c r="AB248" s="38"/>
      <c r="AC248" s="38"/>
      <c r="AD248" s="38"/>
      <c r="AE248" s="38"/>
      <c r="AT248" s="17" t="s">
        <v>161</v>
      </c>
      <c r="AU248" s="17" t="s">
        <v>86</v>
      </c>
    </row>
    <row r="249" spans="1:63" s="12" customFormat="1" ht="22.8" customHeight="1">
      <c r="A249" s="12"/>
      <c r="B249" s="202"/>
      <c r="C249" s="203"/>
      <c r="D249" s="204" t="s">
        <v>75</v>
      </c>
      <c r="E249" s="216" t="s">
        <v>1794</v>
      </c>
      <c r="F249" s="216" t="s">
        <v>1795</v>
      </c>
      <c r="G249" s="203"/>
      <c r="H249" s="203"/>
      <c r="I249" s="206"/>
      <c r="J249" s="217">
        <f>BK249</f>
        <v>0</v>
      </c>
      <c r="K249" s="203"/>
      <c r="L249" s="208"/>
      <c r="M249" s="209"/>
      <c r="N249" s="210"/>
      <c r="O249" s="210"/>
      <c r="P249" s="211">
        <f>SUM(P250:P265)</f>
        <v>0</v>
      </c>
      <c r="Q249" s="210"/>
      <c r="R249" s="211">
        <f>SUM(R250:R265)</f>
        <v>0</v>
      </c>
      <c r="S249" s="210"/>
      <c r="T249" s="212">
        <f>SUM(T250:T265)</f>
        <v>0</v>
      </c>
      <c r="U249" s="12"/>
      <c r="V249" s="12"/>
      <c r="W249" s="12"/>
      <c r="X249" s="12"/>
      <c r="Y249" s="12"/>
      <c r="Z249" s="12"/>
      <c r="AA249" s="12"/>
      <c r="AB249" s="12"/>
      <c r="AC249" s="12"/>
      <c r="AD249" s="12"/>
      <c r="AE249" s="12"/>
      <c r="AR249" s="213" t="s">
        <v>86</v>
      </c>
      <c r="AT249" s="214" t="s">
        <v>75</v>
      </c>
      <c r="AU249" s="214" t="s">
        <v>84</v>
      </c>
      <c r="AY249" s="213" t="s">
        <v>152</v>
      </c>
      <c r="BK249" s="215">
        <f>SUM(BK250:BK265)</f>
        <v>0</v>
      </c>
    </row>
    <row r="250" spans="1:65" s="2" customFormat="1" ht="24.15" customHeight="1">
      <c r="A250" s="38"/>
      <c r="B250" s="39"/>
      <c r="C250" s="218" t="s">
        <v>515</v>
      </c>
      <c r="D250" s="218" t="s">
        <v>154</v>
      </c>
      <c r="E250" s="219" t="s">
        <v>1796</v>
      </c>
      <c r="F250" s="220" t="s">
        <v>1797</v>
      </c>
      <c r="G250" s="221" t="s">
        <v>288</v>
      </c>
      <c r="H250" s="222">
        <v>386</v>
      </c>
      <c r="I250" s="223"/>
      <c r="J250" s="224">
        <f>ROUND(I250*H250,2)</f>
        <v>0</v>
      </c>
      <c r="K250" s="220" t="s">
        <v>1</v>
      </c>
      <c r="L250" s="44"/>
      <c r="M250" s="225" t="s">
        <v>1</v>
      </c>
      <c r="N250" s="226" t="s">
        <v>41</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279</v>
      </c>
      <c r="AT250" s="229" t="s">
        <v>154</v>
      </c>
      <c r="AU250" s="229" t="s">
        <v>86</v>
      </c>
      <c r="AY250" s="17" t="s">
        <v>152</v>
      </c>
      <c r="BE250" s="230">
        <f>IF(N250="základní",J250,0)</f>
        <v>0</v>
      </c>
      <c r="BF250" s="230">
        <f>IF(N250="snížená",J250,0)</f>
        <v>0</v>
      </c>
      <c r="BG250" s="230">
        <f>IF(N250="zákl. přenesená",J250,0)</f>
        <v>0</v>
      </c>
      <c r="BH250" s="230">
        <f>IF(N250="sníž. přenesená",J250,0)</f>
        <v>0</v>
      </c>
      <c r="BI250" s="230">
        <f>IF(N250="nulová",J250,0)</f>
        <v>0</v>
      </c>
      <c r="BJ250" s="17" t="s">
        <v>84</v>
      </c>
      <c r="BK250" s="230">
        <f>ROUND(I250*H250,2)</f>
        <v>0</v>
      </c>
      <c r="BL250" s="17" t="s">
        <v>279</v>
      </c>
      <c r="BM250" s="229" t="s">
        <v>805</v>
      </c>
    </row>
    <row r="251" spans="1:47" s="2" customFormat="1" ht="12">
      <c r="A251" s="38"/>
      <c r="B251" s="39"/>
      <c r="C251" s="40"/>
      <c r="D251" s="231" t="s">
        <v>161</v>
      </c>
      <c r="E251" s="40"/>
      <c r="F251" s="232" t="s">
        <v>1797</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161</v>
      </c>
      <c r="AU251" s="17" t="s">
        <v>86</v>
      </c>
    </row>
    <row r="252" spans="1:65" s="2" customFormat="1" ht="16.5" customHeight="1">
      <c r="A252" s="38"/>
      <c r="B252" s="39"/>
      <c r="C252" s="270" t="s">
        <v>522</v>
      </c>
      <c r="D252" s="270" t="s">
        <v>324</v>
      </c>
      <c r="E252" s="271" t="s">
        <v>1798</v>
      </c>
      <c r="F252" s="272" t="s">
        <v>1799</v>
      </c>
      <c r="G252" s="273" t="s">
        <v>1703</v>
      </c>
      <c r="H252" s="274">
        <v>96</v>
      </c>
      <c r="I252" s="275"/>
      <c r="J252" s="276">
        <f>ROUND(I252*H252,2)</f>
        <v>0</v>
      </c>
      <c r="K252" s="272" t="s">
        <v>1</v>
      </c>
      <c r="L252" s="277"/>
      <c r="M252" s="278" t="s">
        <v>1</v>
      </c>
      <c r="N252" s="279" t="s">
        <v>41</v>
      </c>
      <c r="O252" s="91"/>
      <c r="P252" s="227">
        <f>O252*H252</f>
        <v>0</v>
      </c>
      <c r="Q252" s="227">
        <v>0</v>
      </c>
      <c r="R252" s="227">
        <f>Q252*H252</f>
        <v>0</v>
      </c>
      <c r="S252" s="227">
        <v>0</v>
      </c>
      <c r="T252" s="228">
        <f>S252*H252</f>
        <v>0</v>
      </c>
      <c r="U252" s="38"/>
      <c r="V252" s="38"/>
      <c r="W252" s="38"/>
      <c r="X252" s="38"/>
      <c r="Y252" s="38"/>
      <c r="Z252" s="38"/>
      <c r="AA252" s="38"/>
      <c r="AB252" s="38"/>
      <c r="AC252" s="38"/>
      <c r="AD252" s="38"/>
      <c r="AE252" s="38"/>
      <c r="AR252" s="229" t="s">
        <v>365</v>
      </c>
      <c r="AT252" s="229" t="s">
        <v>324</v>
      </c>
      <c r="AU252" s="229" t="s">
        <v>86</v>
      </c>
      <c r="AY252" s="17" t="s">
        <v>152</v>
      </c>
      <c r="BE252" s="230">
        <f>IF(N252="základní",J252,0)</f>
        <v>0</v>
      </c>
      <c r="BF252" s="230">
        <f>IF(N252="snížená",J252,0)</f>
        <v>0</v>
      </c>
      <c r="BG252" s="230">
        <f>IF(N252="zákl. přenesená",J252,0)</f>
        <v>0</v>
      </c>
      <c r="BH252" s="230">
        <f>IF(N252="sníž. přenesená",J252,0)</f>
        <v>0</v>
      </c>
      <c r="BI252" s="230">
        <f>IF(N252="nulová",J252,0)</f>
        <v>0</v>
      </c>
      <c r="BJ252" s="17" t="s">
        <v>84</v>
      </c>
      <c r="BK252" s="230">
        <f>ROUND(I252*H252,2)</f>
        <v>0</v>
      </c>
      <c r="BL252" s="17" t="s">
        <v>279</v>
      </c>
      <c r="BM252" s="229" t="s">
        <v>815</v>
      </c>
    </row>
    <row r="253" spans="1:47" s="2" customFormat="1" ht="12">
      <c r="A253" s="38"/>
      <c r="B253" s="39"/>
      <c r="C253" s="40"/>
      <c r="D253" s="231" t="s">
        <v>161</v>
      </c>
      <c r="E253" s="40"/>
      <c r="F253" s="232" t="s">
        <v>1799</v>
      </c>
      <c r="G253" s="40"/>
      <c r="H253" s="40"/>
      <c r="I253" s="233"/>
      <c r="J253" s="40"/>
      <c r="K253" s="40"/>
      <c r="L253" s="44"/>
      <c r="M253" s="234"/>
      <c r="N253" s="235"/>
      <c r="O253" s="91"/>
      <c r="P253" s="91"/>
      <c r="Q253" s="91"/>
      <c r="R253" s="91"/>
      <c r="S253" s="91"/>
      <c r="T253" s="92"/>
      <c r="U253" s="38"/>
      <c r="V253" s="38"/>
      <c r="W253" s="38"/>
      <c r="X253" s="38"/>
      <c r="Y253" s="38"/>
      <c r="Z253" s="38"/>
      <c r="AA253" s="38"/>
      <c r="AB253" s="38"/>
      <c r="AC253" s="38"/>
      <c r="AD253" s="38"/>
      <c r="AE253" s="38"/>
      <c r="AT253" s="17" t="s">
        <v>161</v>
      </c>
      <c r="AU253" s="17" t="s">
        <v>86</v>
      </c>
    </row>
    <row r="254" spans="1:65" s="2" customFormat="1" ht="16.5" customHeight="1">
      <c r="A254" s="38"/>
      <c r="B254" s="39"/>
      <c r="C254" s="270" t="s">
        <v>531</v>
      </c>
      <c r="D254" s="270" t="s">
        <v>324</v>
      </c>
      <c r="E254" s="271" t="s">
        <v>1800</v>
      </c>
      <c r="F254" s="272" t="s">
        <v>1801</v>
      </c>
      <c r="G254" s="273" t="s">
        <v>1703</v>
      </c>
      <c r="H254" s="274">
        <v>4</v>
      </c>
      <c r="I254" s="275"/>
      <c r="J254" s="276">
        <f>ROUND(I254*H254,2)</f>
        <v>0</v>
      </c>
      <c r="K254" s="272" t="s">
        <v>1</v>
      </c>
      <c r="L254" s="277"/>
      <c r="M254" s="278" t="s">
        <v>1</v>
      </c>
      <c r="N254" s="279" t="s">
        <v>41</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365</v>
      </c>
      <c r="AT254" s="229" t="s">
        <v>324</v>
      </c>
      <c r="AU254" s="229" t="s">
        <v>86</v>
      </c>
      <c r="AY254" s="17" t="s">
        <v>152</v>
      </c>
      <c r="BE254" s="230">
        <f>IF(N254="základní",J254,0)</f>
        <v>0</v>
      </c>
      <c r="BF254" s="230">
        <f>IF(N254="snížená",J254,0)</f>
        <v>0</v>
      </c>
      <c r="BG254" s="230">
        <f>IF(N254="zákl. přenesená",J254,0)</f>
        <v>0</v>
      </c>
      <c r="BH254" s="230">
        <f>IF(N254="sníž. přenesená",J254,0)</f>
        <v>0</v>
      </c>
      <c r="BI254" s="230">
        <f>IF(N254="nulová",J254,0)</f>
        <v>0</v>
      </c>
      <c r="BJ254" s="17" t="s">
        <v>84</v>
      </c>
      <c r="BK254" s="230">
        <f>ROUND(I254*H254,2)</f>
        <v>0</v>
      </c>
      <c r="BL254" s="17" t="s">
        <v>279</v>
      </c>
      <c r="BM254" s="229" t="s">
        <v>827</v>
      </c>
    </row>
    <row r="255" spans="1:47" s="2" customFormat="1" ht="12">
      <c r="A255" s="38"/>
      <c r="B255" s="39"/>
      <c r="C255" s="40"/>
      <c r="D255" s="231" t="s">
        <v>161</v>
      </c>
      <c r="E255" s="40"/>
      <c r="F255" s="232" t="s">
        <v>1801</v>
      </c>
      <c r="G255" s="40"/>
      <c r="H255" s="40"/>
      <c r="I255" s="233"/>
      <c r="J255" s="40"/>
      <c r="K255" s="40"/>
      <c r="L255" s="44"/>
      <c r="M255" s="234"/>
      <c r="N255" s="235"/>
      <c r="O255" s="91"/>
      <c r="P255" s="91"/>
      <c r="Q255" s="91"/>
      <c r="R255" s="91"/>
      <c r="S255" s="91"/>
      <c r="T255" s="92"/>
      <c r="U255" s="38"/>
      <c r="V255" s="38"/>
      <c r="W255" s="38"/>
      <c r="X255" s="38"/>
      <c r="Y255" s="38"/>
      <c r="Z255" s="38"/>
      <c r="AA255" s="38"/>
      <c r="AB255" s="38"/>
      <c r="AC255" s="38"/>
      <c r="AD255" s="38"/>
      <c r="AE255" s="38"/>
      <c r="AT255" s="17" t="s">
        <v>161</v>
      </c>
      <c r="AU255" s="17" t="s">
        <v>86</v>
      </c>
    </row>
    <row r="256" spans="1:65" s="2" customFormat="1" ht="16.5" customHeight="1">
      <c r="A256" s="38"/>
      <c r="B256" s="39"/>
      <c r="C256" s="270" t="s">
        <v>536</v>
      </c>
      <c r="D256" s="270" t="s">
        <v>324</v>
      </c>
      <c r="E256" s="271" t="s">
        <v>1802</v>
      </c>
      <c r="F256" s="272" t="s">
        <v>1803</v>
      </c>
      <c r="G256" s="273" t="s">
        <v>1703</v>
      </c>
      <c r="H256" s="274">
        <v>112</v>
      </c>
      <c r="I256" s="275"/>
      <c r="J256" s="276">
        <f>ROUND(I256*H256,2)</f>
        <v>0</v>
      </c>
      <c r="K256" s="272" t="s">
        <v>1</v>
      </c>
      <c r="L256" s="277"/>
      <c r="M256" s="278" t="s">
        <v>1</v>
      </c>
      <c r="N256" s="279" t="s">
        <v>41</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365</v>
      </c>
      <c r="AT256" s="229" t="s">
        <v>324</v>
      </c>
      <c r="AU256" s="229" t="s">
        <v>86</v>
      </c>
      <c r="AY256" s="17" t="s">
        <v>152</v>
      </c>
      <c r="BE256" s="230">
        <f>IF(N256="základní",J256,0)</f>
        <v>0</v>
      </c>
      <c r="BF256" s="230">
        <f>IF(N256="snížená",J256,0)</f>
        <v>0</v>
      </c>
      <c r="BG256" s="230">
        <f>IF(N256="zákl. přenesená",J256,0)</f>
        <v>0</v>
      </c>
      <c r="BH256" s="230">
        <f>IF(N256="sníž. přenesená",J256,0)</f>
        <v>0</v>
      </c>
      <c r="BI256" s="230">
        <f>IF(N256="nulová",J256,0)</f>
        <v>0</v>
      </c>
      <c r="BJ256" s="17" t="s">
        <v>84</v>
      </c>
      <c r="BK256" s="230">
        <f>ROUND(I256*H256,2)</f>
        <v>0</v>
      </c>
      <c r="BL256" s="17" t="s">
        <v>279</v>
      </c>
      <c r="BM256" s="229" t="s">
        <v>839</v>
      </c>
    </row>
    <row r="257" spans="1:47" s="2" customFormat="1" ht="12">
      <c r="A257" s="38"/>
      <c r="B257" s="39"/>
      <c r="C257" s="40"/>
      <c r="D257" s="231" t="s">
        <v>161</v>
      </c>
      <c r="E257" s="40"/>
      <c r="F257" s="232" t="s">
        <v>1803</v>
      </c>
      <c r="G257" s="40"/>
      <c r="H257" s="40"/>
      <c r="I257" s="233"/>
      <c r="J257" s="40"/>
      <c r="K257" s="40"/>
      <c r="L257" s="44"/>
      <c r="M257" s="234"/>
      <c r="N257" s="235"/>
      <c r="O257" s="91"/>
      <c r="P257" s="91"/>
      <c r="Q257" s="91"/>
      <c r="R257" s="91"/>
      <c r="S257" s="91"/>
      <c r="T257" s="92"/>
      <c r="U257" s="38"/>
      <c r="V257" s="38"/>
      <c r="W257" s="38"/>
      <c r="X257" s="38"/>
      <c r="Y257" s="38"/>
      <c r="Z257" s="38"/>
      <c r="AA257" s="38"/>
      <c r="AB257" s="38"/>
      <c r="AC257" s="38"/>
      <c r="AD257" s="38"/>
      <c r="AE257" s="38"/>
      <c r="AT257" s="17" t="s">
        <v>161</v>
      </c>
      <c r="AU257" s="17" t="s">
        <v>86</v>
      </c>
    </row>
    <row r="258" spans="1:65" s="2" customFormat="1" ht="24.15" customHeight="1">
      <c r="A258" s="38"/>
      <c r="B258" s="39"/>
      <c r="C258" s="270" t="s">
        <v>541</v>
      </c>
      <c r="D258" s="270" t="s">
        <v>324</v>
      </c>
      <c r="E258" s="271" t="s">
        <v>1804</v>
      </c>
      <c r="F258" s="272" t="s">
        <v>1805</v>
      </c>
      <c r="G258" s="273" t="s">
        <v>1806</v>
      </c>
      <c r="H258" s="274">
        <v>30</v>
      </c>
      <c r="I258" s="275"/>
      <c r="J258" s="276">
        <f>ROUND(I258*H258,2)</f>
        <v>0</v>
      </c>
      <c r="K258" s="272" t="s">
        <v>1</v>
      </c>
      <c r="L258" s="277"/>
      <c r="M258" s="278" t="s">
        <v>1</v>
      </c>
      <c r="N258" s="279" t="s">
        <v>41</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365</v>
      </c>
      <c r="AT258" s="229" t="s">
        <v>324</v>
      </c>
      <c r="AU258" s="229" t="s">
        <v>86</v>
      </c>
      <c r="AY258" s="17" t="s">
        <v>152</v>
      </c>
      <c r="BE258" s="230">
        <f>IF(N258="základní",J258,0)</f>
        <v>0</v>
      </c>
      <c r="BF258" s="230">
        <f>IF(N258="snížená",J258,0)</f>
        <v>0</v>
      </c>
      <c r="BG258" s="230">
        <f>IF(N258="zákl. přenesená",J258,0)</f>
        <v>0</v>
      </c>
      <c r="BH258" s="230">
        <f>IF(N258="sníž. přenesená",J258,0)</f>
        <v>0</v>
      </c>
      <c r="BI258" s="230">
        <f>IF(N258="nulová",J258,0)</f>
        <v>0</v>
      </c>
      <c r="BJ258" s="17" t="s">
        <v>84</v>
      </c>
      <c r="BK258" s="230">
        <f>ROUND(I258*H258,2)</f>
        <v>0</v>
      </c>
      <c r="BL258" s="17" t="s">
        <v>279</v>
      </c>
      <c r="BM258" s="229" t="s">
        <v>849</v>
      </c>
    </row>
    <row r="259" spans="1:47" s="2" customFormat="1" ht="12">
      <c r="A259" s="38"/>
      <c r="B259" s="39"/>
      <c r="C259" s="40"/>
      <c r="D259" s="231" t="s">
        <v>161</v>
      </c>
      <c r="E259" s="40"/>
      <c r="F259" s="232" t="s">
        <v>1805</v>
      </c>
      <c r="G259" s="40"/>
      <c r="H259" s="40"/>
      <c r="I259" s="233"/>
      <c r="J259" s="40"/>
      <c r="K259" s="40"/>
      <c r="L259" s="44"/>
      <c r="M259" s="234"/>
      <c r="N259" s="235"/>
      <c r="O259" s="91"/>
      <c r="P259" s="91"/>
      <c r="Q259" s="91"/>
      <c r="R259" s="91"/>
      <c r="S259" s="91"/>
      <c r="T259" s="92"/>
      <c r="U259" s="38"/>
      <c r="V259" s="38"/>
      <c r="W259" s="38"/>
      <c r="X259" s="38"/>
      <c r="Y259" s="38"/>
      <c r="Z259" s="38"/>
      <c r="AA259" s="38"/>
      <c r="AB259" s="38"/>
      <c r="AC259" s="38"/>
      <c r="AD259" s="38"/>
      <c r="AE259" s="38"/>
      <c r="AT259" s="17" t="s">
        <v>161</v>
      </c>
      <c r="AU259" s="17" t="s">
        <v>86</v>
      </c>
    </row>
    <row r="260" spans="1:65" s="2" customFormat="1" ht="24.15" customHeight="1">
      <c r="A260" s="38"/>
      <c r="B260" s="39"/>
      <c r="C260" s="218" t="s">
        <v>546</v>
      </c>
      <c r="D260" s="218" t="s">
        <v>154</v>
      </c>
      <c r="E260" s="219" t="s">
        <v>1807</v>
      </c>
      <c r="F260" s="220" t="s">
        <v>1808</v>
      </c>
      <c r="G260" s="221" t="s">
        <v>288</v>
      </c>
      <c r="H260" s="222">
        <v>12</v>
      </c>
      <c r="I260" s="223"/>
      <c r="J260" s="224">
        <f>ROUND(I260*H260,2)</f>
        <v>0</v>
      </c>
      <c r="K260" s="220" t="s">
        <v>1</v>
      </c>
      <c r="L260" s="44"/>
      <c r="M260" s="225" t="s">
        <v>1</v>
      </c>
      <c r="N260" s="226" t="s">
        <v>41</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279</v>
      </c>
      <c r="AT260" s="229" t="s">
        <v>154</v>
      </c>
      <c r="AU260" s="229" t="s">
        <v>86</v>
      </c>
      <c r="AY260" s="17" t="s">
        <v>152</v>
      </c>
      <c r="BE260" s="230">
        <f>IF(N260="základní",J260,0)</f>
        <v>0</v>
      </c>
      <c r="BF260" s="230">
        <f>IF(N260="snížená",J260,0)</f>
        <v>0</v>
      </c>
      <c r="BG260" s="230">
        <f>IF(N260="zákl. přenesená",J260,0)</f>
        <v>0</v>
      </c>
      <c r="BH260" s="230">
        <f>IF(N260="sníž. přenesená",J260,0)</f>
        <v>0</v>
      </c>
      <c r="BI260" s="230">
        <f>IF(N260="nulová",J260,0)</f>
        <v>0</v>
      </c>
      <c r="BJ260" s="17" t="s">
        <v>84</v>
      </c>
      <c r="BK260" s="230">
        <f>ROUND(I260*H260,2)</f>
        <v>0</v>
      </c>
      <c r="BL260" s="17" t="s">
        <v>279</v>
      </c>
      <c r="BM260" s="229" t="s">
        <v>862</v>
      </c>
    </row>
    <row r="261" spans="1:47" s="2" customFormat="1" ht="12">
      <c r="A261" s="38"/>
      <c r="B261" s="39"/>
      <c r="C261" s="40"/>
      <c r="D261" s="231" t="s">
        <v>161</v>
      </c>
      <c r="E261" s="40"/>
      <c r="F261" s="232" t="s">
        <v>1808</v>
      </c>
      <c r="G261" s="40"/>
      <c r="H261" s="40"/>
      <c r="I261" s="233"/>
      <c r="J261" s="40"/>
      <c r="K261" s="40"/>
      <c r="L261" s="44"/>
      <c r="M261" s="234"/>
      <c r="N261" s="235"/>
      <c r="O261" s="91"/>
      <c r="P261" s="91"/>
      <c r="Q261" s="91"/>
      <c r="R261" s="91"/>
      <c r="S261" s="91"/>
      <c r="T261" s="92"/>
      <c r="U261" s="38"/>
      <c r="V261" s="38"/>
      <c r="W261" s="38"/>
      <c r="X261" s="38"/>
      <c r="Y261" s="38"/>
      <c r="Z261" s="38"/>
      <c r="AA261" s="38"/>
      <c r="AB261" s="38"/>
      <c r="AC261" s="38"/>
      <c r="AD261" s="38"/>
      <c r="AE261" s="38"/>
      <c r="AT261" s="17" t="s">
        <v>161</v>
      </c>
      <c r="AU261" s="17" t="s">
        <v>86</v>
      </c>
    </row>
    <row r="262" spans="1:65" s="2" customFormat="1" ht="16.5" customHeight="1">
      <c r="A262" s="38"/>
      <c r="B262" s="39"/>
      <c r="C262" s="218" t="s">
        <v>549</v>
      </c>
      <c r="D262" s="218" t="s">
        <v>154</v>
      </c>
      <c r="E262" s="219" t="s">
        <v>1809</v>
      </c>
      <c r="F262" s="220" t="s">
        <v>1810</v>
      </c>
      <c r="G262" s="221" t="s">
        <v>288</v>
      </c>
      <c r="H262" s="222">
        <v>1</v>
      </c>
      <c r="I262" s="223"/>
      <c r="J262" s="224">
        <f>ROUND(I262*H262,2)</f>
        <v>0</v>
      </c>
      <c r="K262" s="220" t="s">
        <v>1</v>
      </c>
      <c r="L262" s="44"/>
      <c r="M262" s="225" t="s">
        <v>1</v>
      </c>
      <c r="N262" s="226" t="s">
        <v>41</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279</v>
      </c>
      <c r="AT262" s="229" t="s">
        <v>154</v>
      </c>
      <c r="AU262" s="229" t="s">
        <v>86</v>
      </c>
      <c r="AY262" s="17" t="s">
        <v>152</v>
      </c>
      <c r="BE262" s="230">
        <f>IF(N262="základní",J262,0)</f>
        <v>0</v>
      </c>
      <c r="BF262" s="230">
        <f>IF(N262="snížená",J262,0)</f>
        <v>0</v>
      </c>
      <c r="BG262" s="230">
        <f>IF(N262="zákl. přenesená",J262,0)</f>
        <v>0</v>
      </c>
      <c r="BH262" s="230">
        <f>IF(N262="sníž. přenesená",J262,0)</f>
        <v>0</v>
      </c>
      <c r="BI262" s="230">
        <f>IF(N262="nulová",J262,0)</f>
        <v>0</v>
      </c>
      <c r="BJ262" s="17" t="s">
        <v>84</v>
      </c>
      <c r="BK262" s="230">
        <f>ROUND(I262*H262,2)</f>
        <v>0</v>
      </c>
      <c r="BL262" s="17" t="s">
        <v>279</v>
      </c>
      <c r="BM262" s="229" t="s">
        <v>877</v>
      </c>
    </row>
    <row r="263" spans="1:47" s="2" customFormat="1" ht="12">
      <c r="A263" s="38"/>
      <c r="B263" s="39"/>
      <c r="C263" s="40"/>
      <c r="D263" s="231" t="s">
        <v>161</v>
      </c>
      <c r="E263" s="40"/>
      <c r="F263" s="232" t="s">
        <v>1810</v>
      </c>
      <c r="G263" s="40"/>
      <c r="H263" s="40"/>
      <c r="I263" s="233"/>
      <c r="J263" s="40"/>
      <c r="K263" s="40"/>
      <c r="L263" s="44"/>
      <c r="M263" s="234"/>
      <c r="N263" s="235"/>
      <c r="O263" s="91"/>
      <c r="P263" s="91"/>
      <c r="Q263" s="91"/>
      <c r="R263" s="91"/>
      <c r="S263" s="91"/>
      <c r="T263" s="92"/>
      <c r="U263" s="38"/>
      <c r="V263" s="38"/>
      <c r="W263" s="38"/>
      <c r="X263" s="38"/>
      <c r="Y263" s="38"/>
      <c r="Z263" s="38"/>
      <c r="AA263" s="38"/>
      <c r="AB263" s="38"/>
      <c r="AC263" s="38"/>
      <c r="AD263" s="38"/>
      <c r="AE263" s="38"/>
      <c r="AT263" s="17" t="s">
        <v>161</v>
      </c>
      <c r="AU263" s="17" t="s">
        <v>86</v>
      </c>
    </row>
    <row r="264" spans="1:65" s="2" customFormat="1" ht="16.5" customHeight="1">
      <c r="A264" s="38"/>
      <c r="B264" s="39"/>
      <c r="C264" s="270" t="s">
        <v>554</v>
      </c>
      <c r="D264" s="270" t="s">
        <v>324</v>
      </c>
      <c r="E264" s="271" t="s">
        <v>1811</v>
      </c>
      <c r="F264" s="272" t="s">
        <v>1812</v>
      </c>
      <c r="G264" s="273" t="s">
        <v>1813</v>
      </c>
      <c r="H264" s="274">
        <v>1</v>
      </c>
      <c r="I264" s="275"/>
      <c r="J264" s="276">
        <f>ROUND(I264*H264,2)</f>
        <v>0</v>
      </c>
      <c r="K264" s="272" t="s">
        <v>1</v>
      </c>
      <c r="L264" s="277"/>
      <c r="M264" s="278" t="s">
        <v>1</v>
      </c>
      <c r="N264" s="279" t="s">
        <v>41</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365</v>
      </c>
      <c r="AT264" s="229" t="s">
        <v>324</v>
      </c>
      <c r="AU264" s="229" t="s">
        <v>86</v>
      </c>
      <c r="AY264" s="17" t="s">
        <v>152</v>
      </c>
      <c r="BE264" s="230">
        <f>IF(N264="základní",J264,0)</f>
        <v>0</v>
      </c>
      <c r="BF264" s="230">
        <f>IF(N264="snížená",J264,0)</f>
        <v>0</v>
      </c>
      <c r="BG264" s="230">
        <f>IF(N264="zákl. přenesená",J264,0)</f>
        <v>0</v>
      </c>
      <c r="BH264" s="230">
        <f>IF(N264="sníž. přenesená",J264,0)</f>
        <v>0</v>
      </c>
      <c r="BI264" s="230">
        <f>IF(N264="nulová",J264,0)</f>
        <v>0</v>
      </c>
      <c r="BJ264" s="17" t="s">
        <v>84</v>
      </c>
      <c r="BK264" s="230">
        <f>ROUND(I264*H264,2)</f>
        <v>0</v>
      </c>
      <c r="BL264" s="17" t="s">
        <v>279</v>
      </c>
      <c r="BM264" s="229" t="s">
        <v>890</v>
      </c>
    </row>
    <row r="265" spans="1:47" s="2" customFormat="1" ht="12">
      <c r="A265" s="38"/>
      <c r="B265" s="39"/>
      <c r="C265" s="40"/>
      <c r="D265" s="231" t="s">
        <v>161</v>
      </c>
      <c r="E265" s="40"/>
      <c r="F265" s="232" t="s">
        <v>1812</v>
      </c>
      <c r="G265" s="40"/>
      <c r="H265" s="40"/>
      <c r="I265" s="233"/>
      <c r="J265" s="40"/>
      <c r="K265" s="40"/>
      <c r="L265" s="44"/>
      <c r="M265" s="234"/>
      <c r="N265" s="235"/>
      <c r="O265" s="91"/>
      <c r="P265" s="91"/>
      <c r="Q265" s="91"/>
      <c r="R265" s="91"/>
      <c r="S265" s="91"/>
      <c r="T265" s="92"/>
      <c r="U265" s="38"/>
      <c r="V265" s="38"/>
      <c r="W265" s="38"/>
      <c r="X265" s="38"/>
      <c r="Y265" s="38"/>
      <c r="Z265" s="38"/>
      <c r="AA265" s="38"/>
      <c r="AB265" s="38"/>
      <c r="AC265" s="38"/>
      <c r="AD265" s="38"/>
      <c r="AE265" s="38"/>
      <c r="AT265" s="17" t="s">
        <v>161</v>
      </c>
      <c r="AU265" s="17" t="s">
        <v>86</v>
      </c>
    </row>
    <row r="266" spans="1:63" s="12" customFormat="1" ht="22.8" customHeight="1">
      <c r="A266" s="12"/>
      <c r="B266" s="202"/>
      <c r="C266" s="203"/>
      <c r="D266" s="204" t="s">
        <v>75</v>
      </c>
      <c r="E266" s="216" t="s">
        <v>1814</v>
      </c>
      <c r="F266" s="216" t="s">
        <v>1815</v>
      </c>
      <c r="G266" s="203"/>
      <c r="H266" s="203"/>
      <c r="I266" s="206"/>
      <c r="J266" s="217">
        <f>BK266</f>
        <v>0</v>
      </c>
      <c r="K266" s="203"/>
      <c r="L266" s="208"/>
      <c r="M266" s="209"/>
      <c r="N266" s="210"/>
      <c r="O266" s="210"/>
      <c r="P266" s="211">
        <f>SUM(P267:P340)</f>
        <v>0</v>
      </c>
      <c r="Q266" s="210"/>
      <c r="R266" s="211">
        <f>SUM(R267:R340)</f>
        <v>0</v>
      </c>
      <c r="S266" s="210"/>
      <c r="T266" s="212">
        <f>SUM(T267:T340)</f>
        <v>0</v>
      </c>
      <c r="U266" s="12"/>
      <c r="V266" s="12"/>
      <c r="W266" s="12"/>
      <c r="X266" s="12"/>
      <c r="Y266" s="12"/>
      <c r="Z266" s="12"/>
      <c r="AA266" s="12"/>
      <c r="AB266" s="12"/>
      <c r="AC266" s="12"/>
      <c r="AD266" s="12"/>
      <c r="AE266" s="12"/>
      <c r="AR266" s="213" t="s">
        <v>86</v>
      </c>
      <c r="AT266" s="214" t="s">
        <v>75</v>
      </c>
      <c r="AU266" s="214" t="s">
        <v>84</v>
      </c>
      <c r="AY266" s="213" t="s">
        <v>152</v>
      </c>
      <c r="BK266" s="215">
        <f>SUM(BK267:BK340)</f>
        <v>0</v>
      </c>
    </row>
    <row r="267" spans="1:65" s="2" customFormat="1" ht="24.15" customHeight="1">
      <c r="A267" s="38"/>
      <c r="B267" s="39"/>
      <c r="C267" s="218" t="s">
        <v>559</v>
      </c>
      <c r="D267" s="218" t="s">
        <v>154</v>
      </c>
      <c r="E267" s="219" t="s">
        <v>1816</v>
      </c>
      <c r="F267" s="220" t="s">
        <v>1817</v>
      </c>
      <c r="G267" s="221" t="s">
        <v>288</v>
      </c>
      <c r="H267" s="222">
        <v>8</v>
      </c>
      <c r="I267" s="223"/>
      <c r="J267" s="224">
        <f>ROUND(I267*H267,2)</f>
        <v>0</v>
      </c>
      <c r="K267" s="220" t="s">
        <v>1</v>
      </c>
      <c r="L267" s="44"/>
      <c r="M267" s="225" t="s">
        <v>1</v>
      </c>
      <c r="N267" s="226" t="s">
        <v>41</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279</v>
      </c>
      <c r="AT267" s="229" t="s">
        <v>154</v>
      </c>
      <c r="AU267" s="229" t="s">
        <v>86</v>
      </c>
      <c r="AY267" s="17" t="s">
        <v>152</v>
      </c>
      <c r="BE267" s="230">
        <f>IF(N267="základní",J267,0)</f>
        <v>0</v>
      </c>
      <c r="BF267" s="230">
        <f>IF(N267="snížená",J267,0)</f>
        <v>0</v>
      </c>
      <c r="BG267" s="230">
        <f>IF(N267="zákl. přenesená",J267,0)</f>
        <v>0</v>
      </c>
      <c r="BH267" s="230">
        <f>IF(N267="sníž. přenesená",J267,0)</f>
        <v>0</v>
      </c>
      <c r="BI267" s="230">
        <f>IF(N267="nulová",J267,0)</f>
        <v>0</v>
      </c>
      <c r="BJ267" s="17" t="s">
        <v>84</v>
      </c>
      <c r="BK267" s="230">
        <f>ROUND(I267*H267,2)</f>
        <v>0</v>
      </c>
      <c r="BL267" s="17" t="s">
        <v>279</v>
      </c>
      <c r="BM267" s="229" t="s">
        <v>905</v>
      </c>
    </row>
    <row r="268" spans="1:47" s="2" customFormat="1" ht="12">
      <c r="A268" s="38"/>
      <c r="B268" s="39"/>
      <c r="C268" s="40"/>
      <c r="D268" s="231" t="s">
        <v>161</v>
      </c>
      <c r="E268" s="40"/>
      <c r="F268" s="232" t="s">
        <v>1817</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161</v>
      </c>
      <c r="AU268" s="17" t="s">
        <v>86</v>
      </c>
    </row>
    <row r="269" spans="1:65" s="2" customFormat="1" ht="21.75" customHeight="1">
      <c r="A269" s="38"/>
      <c r="B269" s="39"/>
      <c r="C269" s="270" t="s">
        <v>564</v>
      </c>
      <c r="D269" s="270" t="s">
        <v>324</v>
      </c>
      <c r="E269" s="271" t="s">
        <v>1818</v>
      </c>
      <c r="F269" s="272" t="s">
        <v>1819</v>
      </c>
      <c r="G269" s="273" t="s">
        <v>288</v>
      </c>
      <c r="H269" s="274">
        <v>6</v>
      </c>
      <c r="I269" s="275"/>
      <c r="J269" s="276">
        <f>ROUND(I269*H269,2)</f>
        <v>0</v>
      </c>
      <c r="K269" s="272" t="s">
        <v>1</v>
      </c>
      <c r="L269" s="277"/>
      <c r="M269" s="278" t="s">
        <v>1</v>
      </c>
      <c r="N269" s="279" t="s">
        <v>41</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365</v>
      </c>
      <c r="AT269" s="229" t="s">
        <v>324</v>
      </c>
      <c r="AU269" s="229" t="s">
        <v>86</v>
      </c>
      <c r="AY269" s="17" t="s">
        <v>152</v>
      </c>
      <c r="BE269" s="230">
        <f>IF(N269="základní",J269,0)</f>
        <v>0</v>
      </c>
      <c r="BF269" s="230">
        <f>IF(N269="snížená",J269,0)</f>
        <v>0</v>
      </c>
      <c r="BG269" s="230">
        <f>IF(N269="zákl. přenesená",J269,0)</f>
        <v>0</v>
      </c>
      <c r="BH269" s="230">
        <f>IF(N269="sníž. přenesená",J269,0)</f>
        <v>0</v>
      </c>
      <c r="BI269" s="230">
        <f>IF(N269="nulová",J269,0)</f>
        <v>0</v>
      </c>
      <c r="BJ269" s="17" t="s">
        <v>84</v>
      </c>
      <c r="BK269" s="230">
        <f>ROUND(I269*H269,2)</f>
        <v>0</v>
      </c>
      <c r="BL269" s="17" t="s">
        <v>279</v>
      </c>
      <c r="BM269" s="229" t="s">
        <v>916</v>
      </c>
    </row>
    <row r="270" spans="1:47" s="2" customFormat="1" ht="12">
      <c r="A270" s="38"/>
      <c r="B270" s="39"/>
      <c r="C270" s="40"/>
      <c r="D270" s="231" t="s">
        <v>161</v>
      </c>
      <c r="E270" s="40"/>
      <c r="F270" s="232" t="s">
        <v>1819</v>
      </c>
      <c r="G270" s="40"/>
      <c r="H270" s="40"/>
      <c r="I270" s="233"/>
      <c r="J270" s="40"/>
      <c r="K270" s="40"/>
      <c r="L270" s="44"/>
      <c r="M270" s="234"/>
      <c r="N270" s="235"/>
      <c r="O270" s="91"/>
      <c r="P270" s="91"/>
      <c r="Q270" s="91"/>
      <c r="R270" s="91"/>
      <c r="S270" s="91"/>
      <c r="T270" s="92"/>
      <c r="U270" s="38"/>
      <c r="V270" s="38"/>
      <c r="W270" s="38"/>
      <c r="X270" s="38"/>
      <c r="Y270" s="38"/>
      <c r="Z270" s="38"/>
      <c r="AA270" s="38"/>
      <c r="AB270" s="38"/>
      <c r="AC270" s="38"/>
      <c r="AD270" s="38"/>
      <c r="AE270" s="38"/>
      <c r="AT270" s="17" t="s">
        <v>161</v>
      </c>
      <c r="AU270" s="17" t="s">
        <v>86</v>
      </c>
    </row>
    <row r="271" spans="1:65" s="2" customFormat="1" ht="21.75" customHeight="1">
      <c r="A271" s="38"/>
      <c r="B271" s="39"/>
      <c r="C271" s="270" t="s">
        <v>569</v>
      </c>
      <c r="D271" s="270" t="s">
        <v>324</v>
      </c>
      <c r="E271" s="271" t="s">
        <v>1820</v>
      </c>
      <c r="F271" s="272" t="s">
        <v>1821</v>
      </c>
      <c r="G271" s="273" t="s">
        <v>288</v>
      </c>
      <c r="H271" s="274">
        <v>2</v>
      </c>
      <c r="I271" s="275"/>
      <c r="J271" s="276">
        <f>ROUND(I271*H271,2)</f>
        <v>0</v>
      </c>
      <c r="K271" s="272" t="s">
        <v>1</v>
      </c>
      <c r="L271" s="277"/>
      <c r="M271" s="278" t="s">
        <v>1</v>
      </c>
      <c r="N271" s="279" t="s">
        <v>41</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365</v>
      </c>
      <c r="AT271" s="229" t="s">
        <v>324</v>
      </c>
      <c r="AU271" s="229" t="s">
        <v>86</v>
      </c>
      <c r="AY271" s="17" t="s">
        <v>152</v>
      </c>
      <c r="BE271" s="230">
        <f>IF(N271="základní",J271,0)</f>
        <v>0</v>
      </c>
      <c r="BF271" s="230">
        <f>IF(N271="snížená",J271,0)</f>
        <v>0</v>
      </c>
      <c r="BG271" s="230">
        <f>IF(N271="zákl. přenesená",J271,0)</f>
        <v>0</v>
      </c>
      <c r="BH271" s="230">
        <f>IF(N271="sníž. přenesená",J271,0)</f>
        <v>0</v>
      </c>
      <c r="BI271" s="230">
        <f>IF(N271="nulová",J271,0)</f>
        <v>0</v>
      </c>
      <c r="BJ271" s="17" t="s">
        <v>84</v>
      </c>
      <c r="BK271" s="230">
        <f>ROUND(I271*H271,2)</f>
        <v>0</v>
      </c>
      <c r="BL271" s="17" t="s">
        <v>279</v>
      </c>
      <c r="BM271" s="229" t="s">
        <v>928</v>
      </c>
    </row>
    <row r="272" spans="1:47" s="2" customFormat="1" ht="12">
      <c r="A272" s="38"/>
      <c r="B272" s="39"/>
      <c r="C272" s="40"/>
      <c r="D272" s="231" t="s">
        <v>161</v>
      </c>
      <c r="E272" s="40"/>
      <c r="F272" s="232" t="s">
        <v>1821</v>
      </c>
      <c r="G272" s="40"/>
      <c r="H272" s="40"/>
      <c r="I272" s="233"/>
      <c r="J272" s="40"/>
      <c r="K272" s="40"/>
      <c r="L272" s="44"/>
      <c r="M272" s="234"/>
      <c r="N272" s="235"/>
      <c r="O272" s="91"/>
      <c r="P272" s="91"/>
      <c r="Q272" s="91"/>
      <c r="R272" s="91"/>
      <c r="S272" s="91"/>
      <c r="T272" s="92"/>
      <c r="U272" s="38"/>
      <c r="V272" s="38"/>
      <c r="W272" s="38"/>
      <c r="X272" s="38"/>
      <c r="Y272" s="38"/>
      <c r="Z272" s="38"/>
      <c r="AA272" s="38"/>
      <c r="AB272" s="38"/>
      <c r="AC272" s="38"/>
      <c r="AD272" s="38"/>
      <c r="AE272" s="38"/>
      <c r="AT272" s="17" t="s">
        <v>161</v>
      </c>
      <c r="AU272" s="17" t="s">
        <v>86</v>
      </c>
    </row>
    <row r="273" spans="1:65" s="2" customFormat="1" ht="24.15" customHeight="1">
      <c r="A273" s="38"/>
      <c r="B273" s="39"/>
      <c r="C273" s="218" t="s">
        <v>574</v>
      </c>
      <c r="D273" s="218" t="s">
        <v>154</v>
      </c>
      <c r="E273" s="219" t="s">
        <v>1822</v>
      </c>
      <c r="F273" s="220" t="s">
        <v>1823</v>
      </c>
      <c r="G273" s="221" t="s">
        <v>288</v>
      </c>
      <c r="H273" s="222">
        <v>2</v>
      </c>
      <c r="I273" s="223"/>
      <c r="J273" s="224">
        <f>ROUND(I273*H273,2)</f>
        <v>0</v>
      </c>
      <c r="K273" s="220" t="s">
        <v>1</v>
      </c>
      <c r="L273" s="44"/>
      <c r="M273" s="225" t="s">
        <v>1</v>
      </c>
      <c r="N273" s="226" t="s">
        <v>41</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279</v>
      </c>
      <c r="AT273" s="229" t="s">
        <v>154</v>
      </c>
      <c r="AU273" s="229" t="s">
        <v>86</v>
      </c>
      <c r="AY273" s="17" t="s">
        <v>152</v>
      </c>
      <c r="BE273" s="230">
        <f>IF(N273="základní",J273,0)</f>
        <v>0</v>
      </c>
      <c r="BF273" s="230">
        <f>IF(N273="snížená",J273,0)</f>
        <v>0</v>
      </c>
      <c r="BG273" s="230">
        <f>IF(N273="zákl. přenesená",J273,0)</f>
        <v>0</v>
      </c>
      <c r="BH273" s="230">
        <f>IF(N273="sníž. přenesená",J273,0)</f>
        <v>0</v>
      </c>
      <c r="BI273" s="230">
        <f>IF(N273="nulová",J273,0)</f>
        <v>0</v>
      </c>
      <c r="BJ273" s="17" t="s">
        <v>84</v>
      </c>
      <c r="BK273" s="230">
        <f>ROUND(I273*H273,2)</f>
        <v>0</v>
      </c>
      <c r="BL273" s="17" t="s">
        <v>279</v>
      </c>
      <c r="BM273" s="229" t="s">
        <v>940</v>
      </c>
    </row>
    <row r="274" spans="1:47" s="2" customFormat="1" ht="12">
      <c r="A274" s="38"/>
      <c r="B274" s="39"/>
      <c r="C274" s="40"/>
      <c r="D274" s="231" t="s">
        <v>161</v>
      </c>
      <c r="E274" s="40"/>
      <c r="F274" s="232" t="s">
        <v>1823</v>
      </c>
      <c r="G274" s="40"/>
      <c r="H274" s="40"/>
      <c r="I274" s="233"/>
      <c r="J274" s="40"/>
      <c r="K274" s="40"/>
      <c r="L274" s="44"/>
      <c r="M274" s="234"/>
      <c r="N274" s="235"/>
      <c r="O274" s="91"/>
      <c r="P274" s="91"/>
      <c r="Q274" s="91"/>
      <c r="R274" s="91"/>
      <c r="S274" s="91"/>
      <c r="T274" s="92"/>
      <c r="U274" s="38"/>
      <c r="V274" s="38"/>
      <c r="W274" s="38"/>
      <c r="X274" s="38"/>
      <c r="Y274" s="38"/>
      <c r="Z274" s="38"/>
      <c r="AA274" s="38"/>
      <c r="AB274" s="38"/>
      <c r="AC274" s="38"/>
      <c r="AD274" s="38"/>
      <c r="AE274" s="38"/>
      <c r="AT274" s="17" t="s">
        <v>161</v>
      </c>
      <c r="AU274" s="17" t="s">
        <v>86</v>
      </c>
    </row>
    <row r="275" spans="1:65" s="2" customFormat="1" ht="21.75" customHeight="1">
      <c r="A275" s="38"/>
      <c r="B275" s="39"/>
      <c r="C275" s="270" t="s">
        <v>578</v>
      </c>
      <c r="D275" s="270" t="s">
        <v>324</v>
      </c>
      <c r="E275" s="271" t="s">
        <v>1824</v>
      </c>
      <c r="F275" s="272" t="s">
        <v>1825</v>
      </c>
      <c r="G275" s="273" t="s">
        <v>288</v>
      </c>
      <c r="H275" s="274">
        <v>1</v>
      </c>
      <c r="I275" s="275"/>
      <c r="J275" s="276">
        <f>ROUND(I275*H275,2)</f>
        <v>0</v>
      </c>
      <c r="K275" s="272" t="s">
        <v>1</v>
      </c>
      <c r="L275" s="277"/>
      <c r="M275" s="278" t="s">
        <v>1</v>
      </c>
      <c r="N275" s="279" t="s">
        <v>41</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365</v>
      </c>
      <c r="AT275" s="229" t="s">
        <v>324</v>
      </c>
      <c r="AU275" s="229" t="s">
        <v>86</v>
      </c>
      <c r="AY275" s="17" t="s">
        <v>152</v>
      </c>
      <c r="BE275" s="230">
        <f>IF(N275="základní",J275,0)</f>
        <v>0</v>
      </c>
      <c r="BF275" s="230">
        <f>IF(N275="snížená",J275,0)</f>
        <v>0</v>
      </c>
      <c r="BG275" s="230">
        <f>IF(N275="zákl. přenesená",J275,0)</f>
        <v>0</v>
      </c>
      <c r="BH275" s="230">
        <f>IF(N275="sníž. přenesená",J275,0)</f>
        <v>0</v>
      </c>
      <c r="BI275" s="230">
        <f>IF(N275="nulová",J275,0)</f>
        <v>0</v>
      </c>
      <c r="BJ275" s="17" t="s">
        <v>84</v>
      </c>
      <c r="BK275" s="230">
        <f>ROUND(I275*H275,2)</f>
        <v>0</v>
      </c>
      <c r="BL275" s="17" t="s">
        <v>279</v>
      </c>
      <c r="BM275" s="229" t="s">
        <v>950</v>
      </c>
    </row>
    <row r="276" spans="1:47" s="2" customFormat="1" ht="12">
      <c r="A276" s="38"/>
      <c r="B276" s="39"/>
      <c r="C276" s="40"/>
      <c r="D276" s="231" t="s">
        <v>161</v>
      </c>
      <c r="E276" s="40"/>
      <c r="F276" s="232" t="s">
        <v>1825</v>
      </c>
      <c r="G276" s="40"/>
      <c r="H276" s="40"/>
      <c r="I276" s="233"/>
      <c r="J276" s="40"/>
      <c r="K276" s="40"/>
      <c r="L276" s="44"/>
      <c r="M276" s="234"/>
      <c r="N276" s="235"/>
      <c r="O276" s="91"/>
      <c r="P276" s="91"/>
      <c r="Q276" s="91"/>
      <c r="R276" s="91"/>
      <c r="S276" s="91"/>
      <c r="T276" s="92"/>
      <c r="U276" s="38"/>
      <c r="V276" s="38"/>
      <c r="W276" s="38"/>
      <c r="X276" s="38"/>
      <c r="Y276" s="38"/>
      <c r="Z276" s="38"/>
      <c r="AA276" s="38"/>
      <c r="AB276" s="38"/>
      <c r="AC276" s="38"/>
      <c r="AD276" s="38"/>
      <c r="AE276" s="38"/>
      <c r="AT276" s="17" t="s">
        <v>161</v>
      </c>
      <c r="AU276" s="17" t="s">
        <v>86</v>
      </c>
    </row>
    <row r="277" spans="1:65" s="2" customFormat="1" ht="21.75" customHeight="1">
      <c r="A277" s="38"/>
      <c r="B277" s="39"/>
      <c r="C277" s="270" t="s">
        <v>583</v>
      </c>
      <c r="D277" s="270" t="s">
        <v>324</v>
      </c>
      <c r="E277" s="271" t="s">
        <v>1826</v>
      </c>
      <c r="F277" s="272" t="s">
        <v>1827</v>
      </c>
      <c r="G277" s="273" t="s">
        <v>288</v>
      </c>
      <c r="H277" s="274">
        <v>1</v>
      </c>
      <c r="I277" s="275"/>
      <c r="J277" s="276">
        <f>ROUND(I277*H277,2)</f>
        <v>0</v>
      </c>
      <c r="K277" s="272" t="s">
        <v>1</v>
      </c>
      <c r="L277" s="277"/>
      <c r="M277" s="278" t="s">
        <v>1</v>
      </c>
      <c r="N277" s="279" t="s">
        <v>41</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365</v>
      </c>
      <c r="AT277" s="229" t="s">
        <v>324</v>
      </c>
      <c r="AU277" s="229" t="s">
        <v>86</v>
      </c>
      <c r="AY277" s="17" t="s">
        <v>152</v>
      </c>
      <c r="BE277" s="230">
        <f>IF(N277="základní",J277,0)</f>
        <v>0</v>
      </c>
      <c r="BF277" s="230">
        <f>IF(N277="snížená",J277,0)</f>
        <v>0</v>
      </c>
      <c r="BG277" s="230">
        <f>IF(N277="zákl. přenesená",J277,0)</f>
        <v>0</v>
      </c>
      <c r="BH277" s="230">
        <f>IF(N277="sníž. přenesená",J277,0)</f>
        <v>0</v>
      </c>
      <c r="BI277" s="230">
        <f>IF(N277="nulová",J277,0)</f>
        <v>0</v>
      </c>
      <c r="BJ277" s="17" t="s">
        <v>84</v>
      </c>
      <c r="BK277" s="230">
        <f>ROUND(I277*H277,2)</f>
        <v>0</v>
      </c>
      <c r="BL277" s="17" t="s">
        <v>279</v>
      </c>
      <c r="BM277" s="229" t="s">
        <v>961</v>
      </c>
    </row>
    <row r="278" spans="1:47" s="2" customFormat="1" ht="12">
      <c r="A278" s="38"/>
      <c r="B278" s="39"/>
      <c r="C278" s="40"/>
      <c r="D278" s="231" t="s">
        <v>161</v>
      </c>
      <c r="E278" s="40"/>
      <c r="F278" s="232" t="s">
        <v>1827</v>
      </c>
      <c r="G278" s="40"/>
      <c r="H278" s="40"/>
      <c r="I278" s="233"/>
      <c r="J278" s="40"/>
      <c r="K278" s="40"/>
      <c r="L278" s="44"/>
      <c r="M278" s="234"/>
      <c r="N278" s="235"/>
      <c r="O278" s="91"/>
      <c r="P278" s="91"/>
      <c r="Q278" s="91"/>
      <c r="R278" s="91"/>
      <c r="S278" s="91"/>
      <c r="T278" s="92"/>
      <c r="U278" s="38"/>
      <c r="V278" s="38"/>
      <c r="W278" s="38"/>
      <c r="X278" s="38"/>
      <c r="Y278" s="38"/>
      <c r="Z278" s="38"/>
      <c r="AA278" s="38"/>
      <c r="AB278" s="38"/>
      <c r="AC278" s="38"/>
      <c r="AD278" s="38"/>
      <c r="AE278" s="38"/>
      <c r="AT278" s="17" t="s">
        <v>161</v>
      </c>
      <c r="AU278" s="17" t="s">
        <v>86</v>
      </c>
    </row>
    <row r="279" spans="1:65" s="2" customFormat="1" ht="24.15" customHeight="1">
      <c r="A279" s="38"/>
      <c r="B279" s="39"/>
      <c r="C279" s="218" t="s">
        <v>590</v>
      </c>
      <c r="D279" s="218" t="s">
        <v>154</v>
      </c>
      <c r="E279" s="219" t="s">
        <v>1828</v>
      </c>
      <c r="F279" s="220" t="s">
        <v>1829</v>
      </c>
      <c r="G279" s="221" t="s">
        <v>288</v>
      </c>
      <c r="H279" s="222">
        <v>12</v>
      </c>
      <c r="I279" s="223"/>
      <c r="J279" s="224">
        <f>ROUND(I279*H279,2)</f>
        <v>0</v>
      </c>
      <c r="K279" s="220" t="s">
        <v>1</v>
      </c>
      <c r="L279" s="44"/>
      <c r="M279" s="225" t="s">
        <v>1</v>
      </c>
      <c r="N279" s="226" t="s">
        <v>41</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279</v>
      </c>
      <c r="AT279" s="229" t="s">
        <v>154</v>
      </c>
      <c r="AU279" s="229" t="s">
        <v>86</v>
      </c>
      <c r="AY279" s="17" t="s">
        <v>152</v>
      </c>
      <c r="BE279" s="230">
        <f>IF(N279="základní",J279,0)</f>
        <v>0</v>
      </c>
      <c r="BF279" s="230">
        <f>IF(N279="snížená",J279,0)</f>
        <v>0</v>
      </c>
      <c r="BG279" s="230">
        <f>IF(N279="zákl. přenesená",J279,0)</f>
        <v>0</v>
      </c>
      <c r="BH279" s="230">
        <f>IF(N279="sníž. přenesená",J279,0)</f>
        <v>0</v>
      </c>
      <c r="BI279" s="230">
        <f>IF(N279="nulová",J279,0)</f>
        <v>0</v>
      </c>
      <c r="BJ279" s="17" t="s">
        <v>84</v>
      </c>
      <c r="BK279" s="230">
        <f>ROUND(I279*H279,2)</f>
        <v>0</v>
      </c>
      <c r="BL279" s="17" t="s">
        <v>279</v>
      </c>
      <c r="BM279" s="229" t="s">
        <v>975</v>
      </c>
    </row>
    <row r="280" spans="1:47" s="2" customFormat="1" ht="12">
      <c r="A280" s="38"/>
      <c r="B280" s="39"/>
      <c r="C280" s="40"/>
      <c r="D280" s="231" t="s">
        <v>161</v>
      </c>
      <c r="E280" s="40"/>
      <c r="F280" s="232" t="s">
        <v>1829</v>
      </c>
      <c r="G280" s="40"/>
      <c r="H280" s="40"/>
      <c r="I280" s="233"/>
      <c r="J280" s="40"/>
      <c r="K280" s="40"/>
      <c r="L280" s="44"/>
      <c r="M280" s="234"/>
      <c r="N280" s="235"/>
      <c r="O280" s="91"/>
      <c r="P280" s="91"/>
      <c r="Q280" s="91"/>
      <c r="R280" s="91"/>
      <c r="S280" s="91"/>
      <c r="T280" s="92"/>
      <c r="U280" s="38"/>
      <c r="V280" s="38"/>
      <c r="W280" s="38"/>
      <c r="X280" s="38"/>
      <c r="Y280" s="38"/>
      <c r="Z280" s="38"/>
      <c r="AA280" s="38"/>
      <c r="AB280" s="38"/>
      <c r="AC280" s="38"/>
      <c r="AD280" s="38"/>
      <c r="AE280" s="38"/>
      <c r="AT280" s="17" t="s">
        <v>161</v>
      </c>
      <c r="AU280" s="17" t="s">
        <v>86</v>
      </c>
    </row>
    <row r="281" spans="1:65" s="2" customFormat="1" ht="16.5" customHeight="1">
      <c r="A281" s="38"/>
      <c r="B281" s="39"/>
      <c r="C281" s="270" t="s">
        <v>595</v>
      </c>
      <c r="D281" s="270" t="s">
        <v>324</v>
      </c>
      <c r="E281" s="271" t="s">
        <v>1830</v>
      </c>
      <c r="F281" s="272" t="s">
        <v>1831</v>
      </c>
      <c r="G281" s="273" t="s">
        <v>288</v>
      </c>
      <c r="H281" s="274">
        <v>8</v>
      </c>
      <c r="I281" s="275"/>
      <c r="J281" s="276">
        <f>ROUND(I281*H281,2)</f>
        <v>0</v>
      </c>
      <c r="K281" s="272" t="s">
        <v>1</v>
      </c>
      <c r="L281" s="277"/>
      <c r="M281" s="278" t="s">
        <v>1</v>
      </c>
      <c r="N281" s="279" t="s">
        <v>41</v>
      </c>
      <c r="O281" s="91"/>
      <c r="P281" s="227">
        <f>O281*H281</f>
        <v>0</v>
      </c>
      <c r="Q281" s="227">
        <v>0</v>
      </c>
      <c r="R281" s="227">
        <f>Q281*H281</f>
        <v>0</v>
      </c>
      <c r="S281" s="227">
        <v>0</v>
      </c>
      <c r="T281" s="228">
        <f>S281*H281</f>
        <v>0</v>
      </c>
      <c r="U281" s="38"/>
      <c r="V281" s="38"/>
      <c r="W281" s="38"/>
      <c r="X281" s="38"/>
      <c r="Y281" s="38"/>
      <c r="Z281" s="38"/>
      <c r="AA281" s="38"/>
      <c r="AB281" s="38"/>
      <c r="AC281" s="38"/>
      <c r="AD281" s="38"/>
      <c r="AE281" s="38"/>
      <c r="AR281" s="229" t="s">
        <v>365</v>
      </c>
      <c r="AT281" s="229" t="s">
        <v>324</v>
      </c>
      <c r="AU281" s="229" t="s">
        <v>86</v>
      </c>
      <c r="AY281" s="17" t="s">
        <v>152</v>
      </c>
      <c r="BE281" s="230">
        <f>IF(N281="základní",J281,0)</f>
        <v>0</v>
      </c>
      <c r="BF281" s="230">
        <f>IF(N281="snížená",J281,0)</f>
        <v>0</v>
      </c>
      <c r="BG281" s="230">
        <f>IF(N281="zákl. přenesená",J281,0)</f>
        <v>0</v>
      </c>
      <c r="BH281" s="230">
        <f>IF(N281="sníž. přenesená",J281,0)</f>
        <v>0</v>
      </c>
      <c r="BI281" s="230">
        <f>IF(N281="nulová",J281,0)</f>
        <v>0</v>
      </c>
      <c r="BJ281" s="17" t="s">
        <v>84</v>
      </c>
      <c r="BK281" s="230">
        <f>ROUND(I281*H281,2)</f>
        <v>0</v>
      </c>
      <c r="BL281" s="17" t="s">
        <v>279</v>
      </c>
      <c r="BM281" s="229" t="s">
        <v>986</v>
      </c>
    </row>
    <row r="282" spans="1:47" s="2" customFormat="1" ht="12">
      <c r="A282" s="38"/>
      <c r="B282" s="39"/>
      <c r="C282" s="40"/>
      <c r="D282" s="231" t="s">
        <v>161</v>
      </c>
      <c r="E282" s="40"/>
      <c r="F282" s="232" t="s">
        <v>1831</v>
      </c>
      <c r="G282" s="40"/>
      <c r="H282" s="40"/>
      <c r="I282" s="233"/>
      <c r="J282" s="40"/>
      <c r="K282" s="40"/>
      <c r="L282" s="44"/>
      <c r="M282" s="234"/>
      <c r="N282" s="235"/>
      <c r="O282" s="91"/>
      <c r="P282" s="91"/>
      <c r="Q282" s="91"/>
      <c r="R282" s="91"/>
      <c r="S282" s="91"/>
      <c r="T282" s="92"/>
      <c r="U282" s="38"/>
      <c r="V282" s="38"/>
      <c r="W282" s="38"/>
      <c r="X282" s="38"/>
      <c r="Y282" s="38"/>
      <c r="Z282" s="38"/>
      <c r="AA282" s="38"/>
      <c r="AB282" s="38"/>
      <c r="AC282" s="38"/>
      <c r="AD282" s="38"/>
      <c r="AE282" s="38"/>
      <c r="AT282" s="17" t="s">
        <v>161</v>
      </c>
      <c r="AU282" s="17" t="s">
        <v>86</v>
      </c>
    </row>
    <row r="283" spans="1:65" s="2" customFormat="1" ht="16.5" customHeight="1">
      <c r="A283" s="38"/>
      <c r="B283" s="39"/>
      <c r="C283" s="270" t="s">
        <v>603</v>
      </c>
      <c r="D283" s="270" t="s">
        <v>324</v>
      </c>
      <c r="E283" s="271" t="s">
        <v>1832</v>
      </c>
      <c r="F283" s="272" t="s">
        <v>1833</v>
      </c>
      <c r="G283" s="273" t="s">
        <v>288</v>
      </c>
      <c r="H283" s="274">
        <v>2</v>
      </c>
      <c r="I283" s="275"/>
      <c r="J283" s="276">
        <f>ROUND(I283*H283,2)</f>
        <v>0</v>
      </c>
      <c r="K283" s="272" t="s">
        <v>1</v>
      </c>
      <c r="L283" s="277"/>
      <c r="M283" s="278" t="s">
        <v>1</v>
      </c>
      <c r="N283" s="279" t="s">
        <v>41</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365</v>
      </c>
      <c r="AT283" s="229" t="s">
        <v>324</v>
      </c>
      <c r="AU283" s="229" t="s">
        <v>86</v>
      </c>
      <c r="AY283" s="17" t="s">
        <v>152</v>
      </c>
      <c r="BE283" s="230">
        <f>IF(N283="základní",J283,0)</f>
        <v>0</v>
      </c>
      <c r="BF283" s="230">
        <f>IF(N283="snížená",J283,0)</f>
        <v>0</v>
      </c>
      <c r="BG283" s="230">
        <f>IF(N283="zákl. přenesená",J283,0)</f>
        <v>0</v>
      </c>
      <c r="BH283" s="230">
        <f>IF(N283="sníž. přenesená",J283,0)</f>
        <v>0</v>
      </c>
      <c r="BI283" s="230">
        <f>IF(N283="nulová",J283,0)</f>
        <v>0</v>
      </c>
      <c r="BJ283" s="17" t="s">
        <v>84</v>
      </c>
      <c r="BK283" s="230">
        <f>ROUND(I283*H283,2)</f>
        <v>0</v>
      </c>
      <c r="BL283" s="17" t="s">
        <v>279</v>
      </c>
      <c r="BM283" s="229" t="s">
        <v>1001</v>
      </c>
    </row>
    <row r="284" spans="1:47" s="2" customFormat="1" ht="12">
      <c r="A284" s="38"/>
      <c r="B284" s="39"/>
      <c r="C284" s="40"/>
      <c r="D284" s="231" t="s">
        <v>161</v>
      </c>
      <c r="E284" s="40"/>
      <c r="F284" s="232" t="s">
        <v>1833</v>
      </c>
      <c r="G284" s="40"/>
      <c r="H284" s="40"/>
      <c r="I284" s="233"/>
      <c r="J284" s="40"/>
      <c r="K284" s="40"/>
      <c r="L284" s="44"/>
      <c r="M284" s="234"/>
      <c r="N284" s="235"/>
      <c r="O284" s="91"/>
      <c r="P284" s="91"/>
      <c r="Q284" s="91"/>
      <c r="R284" s="91"/>
      <c r="S284" s="91"/>
      <c r="T284" s="92"/>
      <c r="U284" s="38"/>
      <c r="V284" s="38"/>
      <c r="W284" s="38"/>
      <c r="X284" s="38"/>
      <c r="Y284" s="38"/>
      <c r="Z284" s="38"/>
      <c r="AA284" s="38"/>
      <c r="AB284" s="38"/>
      <c r="AC284" s="38"/>
      <c r="AD284" s="38"/>
      <c r="AE284" s="38"/>
      <c r="AT284" s="17" t="s">
        <v>161</v>
      </c>
      <c r="AU284" s="17" t="s">
        <v>86</v>
      </c>
    </row>
    <row r="285" spans="1:65" s="2" customFormat="1" ht="16.5" customHeight="1">
      <c r="A285" s="38"/>
      <c r="B285" s="39"/>
      <c r="C285" s="270" t="s">
        <v>609</v>
      </c>
      <c r="D285" s="270" t="s">
        <v>324</v>
      </c>
      <c r="E285" s="271" t="s">
        <v>1834</v>
      </c>
      <c r="F285" s="272" t="s">
        <v>1835</v>
      </c>
      <c r="G285" s="273" t="s">
        <v>288</v>
      </c>
      <c r="H285" s="274">
        <v>2</v>
      </c>
      <c r="I285" s="275"/>
      <c r="J285" s="276">
        <f>ROUND(I285*H285,2)</f>
        <v>0</v>
      </c>
      <c r="K285" s="272" t="s">
        <v>1</v>
      </c>
      <c r="L285" s="277"/>
      <c r="M285" s="278" t="s">
        <v>1</v>
      </c>
      <c r="N285" s="279" t="s">
        <v>41</v>
      </c>
      <c r="O285" s="91"/>
      <c r="P285" s="227">
        <f>O285*H285</f>
        <v>0</v>
      </c>
      <c r="Q285" s="227">
        <v>0</v>
      </c>
      <c r="R285" s="227">
        <f>Q285*H285</f>
        <v>0</v>
      </c>
      <c r="S285" s="227">
        <v>0</v>
      </c>
      <c r="T285" s="228">
        <f>S285*H285</f>
        <v>0</v>
      </c>
      <c r="U285" s="38"/>
      <c r="V285" s="38"/>
      <c r="W285" s="38"/>
      <c r="X285" s="38"/>
      <c r="Y285" s="38"/>
      <c r="Z285" s="38"/>
      <c r="AA285" s="38"/>
      <c r="AB285" s="38"/>
      <c r="AC285" s="38"/>
      <c r="AD285" s="38"/>
      <c r="AE285" s="38"/>
      <c r="AR285" s="229" t="s">
        <v>365</v>
      </c>
      <c r="AT285" s="229" t="s">
        <v>324</v>
      </c>
      <c r="AU285" s="229" t="s">
        <v>86</v>
      </c>
      <c r="AY285" s="17" t="s">
        <v>152</v>
      </c>
      <c r="BE285" s="230">
        <f>IF(N285="základní",J285,0)</f>
        <v>0</v>
      </c>
      <c r="BF285" s="230">
        <f>IF(N285="snížená",J285,0)</f>
        <v>0</v>
      </c>
      <c r="BG285" s="230">
        <f>IF(N285="zákl. přenesená",J285,0)</f>
        <v>0</v>
      </c>
      <c r="BH285" s="230">
        <f>IF(N285="sníž. přenesená",J285,0)</f>
        <v>0</v>
      </c>
      <c r="BI285" s="230">
        <f>IF(N285="nulová",J285,0)</f>
        <v>0</v>
      </c>
      <c r="BJ285" s="17" t="s">
        <v>84</v>
      </c>
      <c r="BK285" s="230">
        <f>ROUND(I285*H285,2)</f>
        <v>0</v>
      </c>
      <c r="BL285" s="17" t="s">
        <v>279</v>
      </c>
      <c r="BM285" s="229" t="s">
        <v>1013</v>
      </c>
    </row>
    <row r="286" spans="1:47" s="2" customFormat="1" ht="12">
      <c r="A286" s="38"/>
      <c r="B286" s="39"/>
      <c r="C286" s="40"/>
      <c r="D286" s="231" t="s">
        <v>161</v>
      </c>
      <c r="E286" s="40"/>
      <c r="F286" s="232" t="s">
        <v>1835</v>
      </c>
      <c r="G286" s="40"/>
      <c r="H286" s="40"/>
      <c r="I286" s="233"/>
      <c r="J286" s="40"/>
      <c r="K286" s="40"/>
      <c r="L286" s="44"/>
      <c r="M286" s="234"/>
      <c r="N286" s="235"/>
      <c r="O286" s="91"/>
      <c r="P286" s="91"/>
      <c r="Q286" s="91"/>
      <c r="R286" s="91"/>
      <c r="S286" s="91"/>
      <c r="T286" s="92"/>
      <c r="U286" s="38"/>
      <c r="V286" s="38"/>
      <c r="W286" s="38"/>
      <c r="X286" s="38"/>
      <c r="Y286" s="38"/>
      <c r="Z286" s="38"/>
      <c r="AA286" s="38"/>
      <c r="AB286" s="38"/>
      <c r="AC286" s="38"/>
      <c r="AD286" s="38"/>
      <c r="AE286" s="38"/>
      <c r="AT286" s="17" t="s">
        <v>161</v>
      </c>
      <c r="AU286" s="17" t="s">
        <v>86</v>
      </c>
    </row>
    <row r="287" spans="1:65" s="2" customFormat="1" ht="24.15" customHeight="1">
      <c r="A287" s="38"/>
      <c r="B287" s="39"/>
      <c r="C287" s="218" t="s">
        <v>615</v>
      </c>
      <c r="D287" s="218" t="s">
        <v>154</v>
      </c>
      <c r="E287" s="219" t="s">
        <v>1836</v>
      </c>
      <c r="F287" s="220" t="s">
        <v>1837</v>
      </c>
      <c r="G287" s="221" t="s">
        <v>288</v>
      </c>
      <c r="H287" s="222">
        <v>1</v>
      </c>
      <c r="I287" s="223"/>
      <c r="J287" s="224">
        <f>ROUND(I287*H287,2)</f>
        <v>0</v>
      </c>
      <c r="K287" s="220" t="s">
        <v>1</v>
      </c>
      <c r="L287" s="44"/>
      <c r="M287" s="225" t="s">
        <v>1</v>
      </c>
      <c r="N287" s="226" t="s">
        <v>41</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279</v>
      </c>
      <c r="AT287" s="229" t="s">
        <v>154</v>
      </c>
      <c r="AU287" s="229" t="s">
        <v>86</v>
      </c>
      <c r="AY287" s="17" t="s">
        <v>152</v>
      </c>
      <c r="BE287" s="230">
        <f>IF(N287="základní",J287,0)</f>
        <v>0</v>
      </c>
      <c r="BF287" s="230">
        <f>IF(N287="snížená",J287,0)</f>
        <v>0</v>
      </c>
      <c r="BG287" s="230">
        <f>IF(N287="zákl. přenesená",J287,0)</f>
        <v>0</v>
      </c>
      <c r="BH287" s="230">
        <f>IF(N287="sníž. přenesená",J287,0)</f>
        <v>0</v>
      </c>
      <c r="BI287" s="230">
        <f>IF(N287="nulová",J287,0)</f>
        <v>0</v>
      </c>
      <c r="BJ287" s="17" t="s">
        <v>84</v>
      </c>
      <c r="BK287" s="230">
        <f>ROUND(I287*H287,2)</f>
        <v>0</v>
      </c>
      <c r="BL287" s="17" t="s">
        <v>279</v>
      </c>
      <c r="BM287" s="229" t="s">
        <v>1838</v>
      </c>
    </row>
    <row r="288" spans="1:47" s="2" customFormat="1" ht="12">
      <c r="A288" s="38"/>
      <c r="B288" s="39"/>
      <c r="C288" s="40"/>
      <c r="D288" s="231" t="s">
        <v>161</v>
      </c>
      <c r="E288" s="40"/>
      <c r="F288" s="232" t="s">
        <v>1837</v>
      </c>
      <c r="G288" s="40"/>
      <c r="H288" s="40"/>
      <c r="I288" s="233"/>
      <c r="J288" s="40"/>
      <c r="K288" s="40"/>
      <c r="L288" s="44"/>
      <c r="M288" s="234"/>
      <c r="N288" s="235"/>
      <c r="O288" s="91"/>
      <c r="P288" s="91"/>
      <c r="Q288" s="91"/>
      <c r="R288" s="91"/>
      <c r="S288" s="91"/>
      <c r="T288" s="92"/>
      <c r="U288" s="38"/>
      <c r="V288" s="38"/>
      <c r="W288" s="38"/>
      <c r="X288" s="38"/>
      <c r="Y288" s="38"/>
      <c r="Z288" s="38"/>
      <c r="AA288" s="38"/>
      <c r="AB288" s="38"/>
      <c r="AC288" s="38"/>
      <c r="AD288" s="38"/>
      <c r="AE288" s="38"/>
      <c r="AT288" s="17" t="s">
        <v>161</v>
      </c>
      <c r="AU288" s="17" t="s">
        <v>86</v>
      </c>
    </row>
    <row r="289" spans="1:65" s="2" customFormat="1" ht="21.75" customHeight="1">
      <c r="A289" s="38"/>
      <c r="B289" s="39"/>
      <c r="C289" s="270" t="s">
        <v>621</v>
      </c>
      <c r="D289" s="270" t="s">
        <v>324</v>
      </c>
      <c r="E289" s="271" t="s">
        <v>1839</v>
      </c>
      <c r="F289" s="272" t="s">
        <v>1840</v>
      </c>
      <c r="G289" s="273" t="s">
        <v>288</v>
      </c>
      <c r="H289" s="274">
        <v>1</v>
      </c>
      <c r="I289" s="275"/>
      <c r="J289" s="276">
        <f>ROUND(I289*H289,2)</f>
        <v>0</v>
      </c>
      <c r="K289" s="272" t="s">
        <v>1</v>
      </c>
      <c r="L289" s="277"/>
      <c r="M289" s="278" t="s">
        <v>1</v>
      </c>
      <c r="N289" s="279" t="s">
        <v>41</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365</v>
      </c>
      <c r="AT289" s="229" t="s">
        <v>324</v>
      </c>
      <c r="AU289" s="229" t="s">
        <v>86</v>
      </c>
      <c r="AY289" s="17" t="s">
        <v>152</v>
      </c>
      <c r="BE289" s="230">
        <f>IF(N289="základní",J289,0)</f>
        <v>0</v>
      </c>
      <c r="BF289" s="230">
        <f>IF(N289="snížená",J289,0)</f>
        <v>0</v>
      </c>
      <c r="BG289" s="230">
        <f>IF(N289="zákl. přenesená",J289,0)</f>
        <v>0</v>
      </c>
      <c r="BH289" s="230">
        <f>IF(N289="sníž. přenesená",J289,0)</f>
        <v>0</v>
      </c>
      <c r="BI289" s="230">
        <f>IF(N289="nulová",J289,0)</f>
        <v>0</v>
      </c>
      <c r="BJ289" s="17" t="s">
        <v>84</v>
      </c>
      <c r="BK289" s="230">
        <f>ROUND(I289*H289,2)</f>
        <v>0</v>
      </c>
      <c r="BL289" s="17" t="s">
        <v>279</v>
      </c>
      <c r="BM289" s="229" t="s">
        <v>1841</v>
      </c>
    </row>
    <row r="290" spans="1:47" s="2" customFormat="1" ht="12">
      <c r="A290" s="38"/>
      <c r="B290" s="39"/>
      <c r="C290" s="40"/>
      <c r="D290" s="231" t="s">
        <v>161</v>
      </c>
      <c r="E290" s="40"/>
      <c r="F290" s="232" t="s">
        <v>1840</v>
      </c>
      <c r="G290" s="40"/>
      <c r="H290" s="40"/>
      <c r="I290" s="233"/>
      <c r="J290" s="40"/>
      <c r="K290" s="40"/>
      <c r="L290" s="44"/>
      <c r="M290" s="234"/>
      <c r="N290" s="235"/>
      <c r="O290" s="91"/>
      <c r="P290" s="91"/>
      <c r="Q290" s="91"/>
      <c r="R290" s="91"/>
      <c r="S290" s="91"/>
      <c r="T290" s="92"/>
      <c r="U290" s="38"/>
      <c r="V290" s="38"/>
      <c r="W290" s="38"/>
      <c r="X290" s="38"/>
      <c r="Y290" s="38"/>
      <c r="Z290" s="38"/>
      <c r="AA290" s="38"/>
      <c r="AB290" s="38"/>
      <c r="AC290" s="38"/>
      <c r="AD290" s="38"/>
      <c r="AE290" s="38"/>
      <c r="AT290" s="17" t="s">
        <v>161</v>
      </c>
      <c r="AU290" s="17" t="s">
        <v>86</v>
      </c>
    </row>
    <row r="291" spans="1:65" s="2" customFormat="1" ht="24.15" customHeight="1">
      <c r="A291" s="38"/>
      <c r="B291" s="39"/>
      <c r="C291" s="218" t="s">
        <v>628</v>
      </c>
      <c r="D291" s="218" t="s">
        <v>154</v>
      </c>
      <c r="E291" s="219" t="s">
        <v>1842</v>
      </c>
      <c r="F291" s="220" t="s">
        <v>1843</v>
      </c>
      <c r="G291" s="221" t="s">
        <v>288</v>
      </c>
      <c r="H291" s="222">
        <v>4</v>
      </c>
      <c r="I291" s="223"/>
      <c r="J291" s="224">
        <f>ROUND(I291*H291,2)</f>
        <v>0</v>
      </c>
      <c r="K291" s="220" t="s">
        <v>1</v>
      </c>
      <c r="L291" s="44"/>
      <c r="M291" s="225" t="s">
        <v>1</v>
      </c>
      <c r="N291" s="226" t="s">
        <v>41</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279</v>
      </c>
      <c r="AT291" s="229" t="s">
        <v>154</v>
      </c>
      <c r="AU291" s="229" t="s">
        <v>86</v>
      </c>
      <c r="AY291" s="17" t="s">
        <v>152</v>
      </c>
      <c r="BE291" s="230">
        <f>IF(N291="základní",J291,0)</f>
        <v>0</v>
      </c>
      <c r="BF291" s="230">
        <f>IF(N291="snížená",J291,0)</f>
        <v>0</v>
      </c>
      <c r="BG291" s="230">
        <f>IF(N291="zákl. přenesená",J291,0)</f>
        <v>0</v>
      </c>
      <c r="BH291" s="230">
        <f>IF(N291="sníž. přenesená",J291,0)</f>
        <v>0</v>
      </c>
      <c r="BI291" s="230">
        <f>IF(N291="nulová",J291,0)</f>
        <v>0</v>
      </c>
      <c r="BJ291" s="17" t="s">
        <v>84</v>
      </c>
      <c r="BK291" s="230">
        <f>ROUND(I291*H291,2)</f>
        <v>0</v>
      </c>
      <c r="BL291" s="17" t="s">
        <v>279</v>
      </c>
      <c r="BM291" s="229" t="s">
        <v>1844</v>
      </c>
    </row>
    <row r="292" spans="1:47" s="2" customFormat="1" ht="12">
      <c r="A292" s="38"/>
      <c r="B292" s="39"/>
      <c r="C292" s="40"/>
      <c r="D292" s="231" t="s">
        <v>161</v>
      </c>
      <c r="E292" s="40"/>
      <c r="F292" s="232" t="s">
        <v>1843</v>
      </c>
      <c r="G292" s="40"/>
      <c r="H292" s="40"/>
      <c r="I292" s="233"/>
      <c r="J292" s="40"/>
      <c r="K292" s="40"/>
      <c r="L292" s="44"/>
      <c r="M292" s="234"/>
      <c r="N292" s="235"/>
      <c r="O292" s="91"/>
      <c r="P292" s="91"/>
      <c r="Q292" s="91"/>
      <c r="R292" s="91"/>
      <c r="S292" s="91"/>
      <c r="T292" s="92"/>
      <c r="U292" s="38"/>
      <c r="V292" s="38"/>
      <c r="W292" s="38"/>
      <c r="X292" s="38"/>
      <c r="Y292" s="38"/>
      <c r="Z292" s="38"/>
      <c r="AA292" s="38"/>
      <c r="AB292" s="38"/>
      <c r="AC292" s="38"/>
      <c r="AD292" s="38"/>
      <c r="AE292" s="38"/>
      <c r="AT292" s="17" t="s">
        <v>161</v>
      </c>
      <c r="AU292" s="17" t="s">
        <v>86</v>
      </c>
    </row>
    <row r="293" spans="1:65" s="2" customFormat="1" ht="16.5" customHeight="1">
      <c r="A293" s="38"/>
      <c r="B293" s="39"/>
      <c r="C293" s="270" t="s">
        <v>633</v>
      </c>
      <c r="D293" s="270" t="s">
        <v>324</v>
      </c>
      <c r="E293" s="271" t="s">
        <v>1845</v>
      </c>
      <c r="F293" s="272" t="s">
        <v>1846</v>
      </c>
      <c r="G293" s="273" t="s">
        <v>288</v>
      </c>
      <c r="H293" s="274">
        <v>4</v>
      </c>
      <c r="I293" s="275"/>
      <c r="J293" s="276">
        <f>ROUND(I293*H293,2)</f>
        <v>0</v>
      </c>
      <c r="K293" s="272" t="s">
        <v>1</v>
      </c>
      <c r="L293" s="277"/>
      <c r="M293" s="278" t="s">
        <v>1</v>
      </c>
      <c r="N293" s="279" t="s">
        <v>41</v>
      </c>
      <c r="O293" s="91"/>
      <c r="P293" s="227">
        <f>O293*H293</f>
        <v>0</v>
      </c>
      <c r="Q293" s="227">
        <v>0</v>
      </c>
      <c r="R293" s="227">
        <f>Q293*H293</f>
        <v>0</v>
      </c>
      <c r="S293" s="227">
        <v>0</v>
      </c>
      <c r="T293" s="228">
        <f>S293*H293</f>
        <v>0</v>
      </c>
      <c r="U293" s="38"/>
      <c r="V293" s="38"/>
      <c r="W293" s="38"/>
      <c r="X293" s="38"/>
      <c r="Y293" s="38"/>
      <c r="Z293" s="38"/>
      <c r="AA293" s="38"/>
      <c r="AB293" s="38"/>
      <c r="AC293" s="38"/>
      <c r="AD293" s="38"/>
      <c r="AE293" s="38"/>
      <c r="AR293" s="229" t="s">
        <v>365</v>
      </c>
      <c r="AT293" s="229" t="s">
        <v>324</v>
      </c>
      <c r="AU293" s="229" t="s">
        <v>86</v>
      </c>
      <c r="AY293" s="17" t="s">
        <v>152</v>
      </c>
      <c r="BE293" s="230">
        <f>IF(N293="základní",J293,0)</f>
        <v>0</v>
      </c>
      <c r="BF293" s="230">
        <f>IF(N293="snížená",J293,0)</f>
        <v>0</v>
      </c>
      <c r="BG293" s="230">
        <f>IF(N293="zákl. přenesená",J293,0)</f>
        <v>0</v>
      </c>
      <c r="BH293" s="230">
        <f>IF(N293="sníž. přenesená",J293,0)</f>
        <v>0</v>
      </c>
      <c r="BI293" s="230">
        <f>IF(N293="nulová",J293,0)</f>
        <v>0</v>
      </c>
      <c r="BJ293" s="17" t="s">
        <v>84</v>
      </c>
      <c r="BK293" s="230">
        <f>ROUND(I293*H293,2)</f>
        <v>0</v>
      </c>
      <c r="BL293" s="17" t="s">
        <v>279</v>
      </c>
      <c r="BM293" s="229" t="s">
        <v>1847</v>
      </c>
    </row>
    <row r="294" spans="1:47" s="2" customFormat="1" ht="12">
      <c r="A294" s="38"/>
      <c r="B294" s="39"/>
      <c r="C294" s="40"/>
      <c r="D294" s="231" t="s">
        <v>161</v>
      </c>
      <c r="E294" s="40"/>
      <c r="F294" s="232" t="s">
        <v>1846</v>
      </c>
      <c r="G294" s="40"/>
      <c r="H294" s="40"/>
      <c r="I294" s="233"/>
      <c r="J294" s="40"/>
      <c r="K294" s="40"/>
      <c r="L294" s="44"/>
      <c r="M294" s="234"/>
      <c r="N294" s="235"/>
      <c r="O294" s="91"/>
      <c r="P294" s="91"/>
      <c r="Q294" s="91"/>
      <c r="R294" s="91"/>
      <c r="S294" s="91"/>
      <c r="T294" s="92"/>
      <c r="U294" s="38"/>
      <c r="V294" s="38"/>
      <c r="W294" s="38"/>
      <c r="X294" s="38"/>
      <c r="Y294" s="38"/>
      <c r="Z294" s="38"/>
      <c r="AA294" s="38"/>
      <c r="AB294" s="38"/>
      <c r="AC294" s="38"/>
      <c r="AD294" s="38"/>
      <c r="AE294" s="38"/>
      <c r="AT294" s="17" t="s">
        <v>161</v>
      </c>
      <c r="AU294" s="17" t="s">
        <v>86</v>
      </c>
    </row>
    <row r="295" spans="1:65" s="2" customFormat="1" ht="16.5" customHeight="1">
      <c r="A295" s="38"/>
      <c r="B295" s="39"/>
      <c r="C295" s="218" t="s">
        <v>639</v>
      </c>
      <c r="D295" s="218" t="s">
        <v>154</v>
      </c>
      <c r="E295" s="219" t="s">
        <v>1848</v>
      </c>
      <c r="F295" s="220" t="s">
        <v>1849</v>
      </c>
      <c r="G295" s="221" t="s">
        <v>288</v>
      </c>
      <c r="H295" s="222">
        <v>7</v>
      </c>
      <c r="I295" s="223"/>
      <c r="J295" s="224">
        <f>ROUND(I295*H295,2)</f>
        <v>0</v>
      </c>
      <c r="K295" s="220" t="s">
        <v>1</v>
      </c>
      <c r="L295" s="44"/>
      <c r="M295" s="225" t="s">
        <v>1</v>
      </c>
      <c r="N295" s="226" t="s">
        <v>41</v>
      </c>
      <c r="O295" s="91"/>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279</v>
      </c>
      <c r="AT295" s="229" t="s">
        <v>154</v>
      </c>
      <c r="AU295" s="229" t="s">
        <v>86</v>
      </c>
      <c r="AY295" s="17" t="s">
        <v>152</v>
      </c>
      <c r="BE295" s="230">
        <f>IF(N295="základní",J295,0)</f>
        <v>0</v>
      </c>
      <c r="BF295" s="230">
        <f>IF(N295="snížená",J295,0)</f>
        <v>0</v>
      </c>
      <c r="BG295" s="230">
        <f>IF(N295="zákl. přenesená",J295,0)</f>
        <v>0</v>
      </c>
      <c r="BH295" s="230">
        <f>IF(N295="sníž. přenesená",J295,0)</f>
        <v>0</v>
      </c>
      <c r="BI295" s="230">
        <f>IF(N295="nulová",J295,0)</f>
        <v>0</v>
      </c>
      <c r="BJ295" s="17" t="s">
        <v>84</v>
      </c>
      <c r="BK295" s="230">
        <f>ROUND(I295*H295,2)</f>
        <v>0</v>
      </c>
      <c r="BL295" s="17" t="s">
        <v>279</v>
      </c>
      <c r="BM295" s="229" t="s">
        <v>1850</v>
      </c>
    </row>
    <row r="296" spans="1:47" s="2" customFormat="1" ht="12">
      <c r="A296" s="38"/>
      <c r="B296" s="39"/>
      <c r="C296" s="40"/>
      <c r="D296" s="231" t="s">
        <v>161</v>
      </c>
      <c r="E296" s="40"/>
      <c r="F296" s="232" t="s">
        <v>1849</v>
      </c>
      <c r="G296" s="40"/>
      <c r="H296" s="40"/>
      <c r="I296" s="233"/>
      <c r="J296" s="40"/>
      <c r="K296" s="40"/>
      <c r="L296" s="44"/>
      <c r="M296" s="234"/>
      <c r="N296" s="235"/>
      <c r="O296" s="91"/>
      <c r="P296" s="91"/>
      <c r="Q296" s="91"/>
      <c r="R296" s="91"/>
      <c r="S296" s="91"/>
      <c r="T296" s="92"/>
      <c r="U296" s="38"/>
      <c r="V296" s="38"/>
      <c r="W296" s="38"/>
      <c r="X296" s="38"/>
      <c r="Y296" s="38"/>
      <c r="Z296" s="38"/>
      <c r="AA296" s="38"/>
      <c r="AB296" s="38"/>
      <c r="AC296" s="38"/>
      <c r="AD296" s="38"/>
      <c r="AE296" s="38"/>
      <c r="AT296" s="17" t="s">
        <v>161</v>
      </c>
      <c r="AU296" s="17" t="s">
        <v>86</v>
      </c>
    </row>
    <row r="297" spans="1:65" s="2" customFormat="1" ht="16.5" customHeight="1">
      <c r="A297" s="38"/>
      <c r="B297" s="39"/>
      <c r="C297" s="270" t="s">
        <v>643</v>
      </c>
      <c r="D297" s="270" t="s">
        <v>324</v>
      </c>
      <c r="E297" s="271" t="s">
        <v>1851</v>
      </c>
      <c r="F297" s="272" t="s">
        <v>1849</v>
      </c>
      <c r="G297" s="273" t="s">
        <v>288</v>
      </c>
      <c r="H297" s="274">
        <v>7</v>
      </c>
      <c r="I297" s="275"/>
      <c r="J297" s="276">
        <f>ROUND(I297*H297,2)</f>
        <v>0</v>
      </c>
      <c r="K297" s="272" t="s">
        <v>1</v>
      </c>
      <c r="L297" s="277"/>
      <c r="M297" s="278" t="s">
        <v>1</v>
      </c>
      <c r="N297" s="279" t="s">
        <v>41</v>
      </c>
      <c r="O297" s="91"/>
      <c r="P297" s="227">
        <f>O297*H297</f>
        <v>0</v>
      </c>
      <c r="Q297" s="227">
        <v>0</v>
      </c>
      <c r="R297" s="227">
        <f>Q297*H297</f>
        <v>0</v>
      </c>
      <c r="S297" s="227">
        <v>0</v>
      </c>
      <c r="T297" s="228">
        <f>S297*H297</f>
        <v>0</v>
      </c>
      <c r="U297" s="38"/>
      <c r="V297" s="38"/>
      <c r="W297" s="38"/>
      <c r="X297" s="38"/>
      <c r="Y297" s="38"/>
      <c r="Z297" s="38"/>
      <c r="AA297" s="38"/>
      <c r="AB297" s="38"/>
      <c r="AC297" s="38"/>
      <c r="AD297" s="38"/>
      <c r="AE297" s="38"/>
      <c r="AR297" s="229" t="s">
        <v>365</v>
      </c>
      <c r="AT297" s="229" t="s">
        <v>324</v>
      </c>
      <c r="AU297" s="229" t="s">
        <v>86</v>
      </c>
      <c r="AY297" s="17" t="s">
        <v>152</v>
      </c>
      <c r="BE297" s="230">
        <f>IF(N297="základní",J297,0)</f>
        <v>0</v>
      </c>
      <c r="BF297" s="230">
        <f>IF(N297="snížená",J297,0)</f>
        <v>0</v>
      </c>
      <c r="BG297" s="230">
        <f>IF(N297="zákl. přenesená",J297,0)</f>
        <v>0</v>
      </c>
      <c r="BH297" s="230">
        <f>IF(N297="sníž. přenesená",J297,0)</f>
        <v>0</v>
      </c>
      <c r="BI297" s="230">
        <f>IF(N297="nulová",J297,0)</f>
        <v>0</v>
      </c>
      <c r="BJ297" s="17" t="s">
        <v>84</v>
      </c>
      <c r="BK297" s="230">
        <f>ROUND(I297*H297,2)</f>
        <v>0</v>
      </c>
      <c r="BL297" s="17" t="s">
        <v>279</v>
      </c>
      <c r="BM297" s="229" t="s">
        <v>1852</v>
      </c>
    </row>
    <row r="298" spans="1:47" s="2" customFormat="1" ht="12">
      <c r="A298" s="38"/>
      <c r="B298" s="39"/>
      <c r="C298" s="40"/>
      <c r="D298" s="231" t="s">
        <v>161</v>
      </c>
      <c r="E298" s="40"/>
      <c r="F298" s="232" t="s">
        <v>1849</v>
      </c>
      <c r="G298" s="40"/>
      <c r="H298" s="40"/>
      <c r="I298" s="233"/>
      <c r="J298" s="40"/>
      <c r="K298" s="40"/>
      <c r="L298" s="44"/>
      <c r="M298" s="234"/>
      <c r="N298" s="235"/>
      <c r="O298" s="91"/>
      <c r="P298" s="91"/>
      <c r="Q298" s="91"/>
      <c r="R298" s="91"/>
      <c r="S298" s="91"/>
      <c r="T298" s="92"/>
      <c r="U298" s="38"/>
      <c r="V298" s="38"/>
      <c r="W298" s="38"/>
      <c r="X298" s="38"/>
      <c r="Y298" s="38"/>
      <c r="Z298" s="38"/>
      <c r="AA298" s="38"/>
      <c r="AB298" s="38"/>
      <c r="AC298" s="38"/>
      <c r="AD298" s="38"/>
      <c r="AE298" s="38"/>
      <c r="AT298" s="17" t="s">
        <v>161</v>
      </c>
      <c r="AU298" s="17" t="s">
        <v>86</v>
      </c>
    </row>
    <row r="299" spans="1:65" s="2" customFormat="1" ht="16.5" customHeight="1">
      <c r="A299" s="38"/>
      <c r="B299" s="39"/>
      <c r="C299" s="218" t="s">
        <v>651</v>
      </c>
      <c r="D299" s="218" t="s">
        <v>154</v>
      </c>
      <c r="E299" s="219" t="s">
        <v>1853</v>
      </c>
      <c r="F299" s="220" t="s">
        <v>1854</v>
      </c>
      <c r="G299" s="221" t="s">
        <v>288</v>
      </c>
      <c r="H299" s="222">
        <v>3</v>
      </c>
      <c r="I299" s="223"/>
      <c r="J299" s="224">
        <f>ROUND(I299*H299,2)</f>
        <v>0</v>
      </c>
      <c r="K299" s="220" t="s">
        <v>1</v>
      </c>
      <c r="L299" s="44"/>
      <c r="M299" s="225" t="s">
        <v>1</v>
      </c>
      <c r="N299" s="226" t="s">
        <v>41</v>
      </c>
      <c r="O299" s="91"/>
      <c r="P299" s="227">
        <f>O299*H299</f>
        <v>0</v>
      </c>
      <c r="Q299" s="227">
        <v>0</v>
      </c>
      <c r="R299" s="227">
        <f>Q299*H299</f>
        <v>0</v>
      </c>
      <c r="S299" s="227">
        <v>0</v>
      </c>
      <c r="T299" s="228">
        <f>S299*H299</f>
        <v>0</v>
      </c>
      <c r="U299" s="38"/>
      <c r="V299" s="38"/>
      <c r="W299" s="38"/>
      <c r="X299" s="38"/>
      <c r="Y299" s="38"/>
      <c r="Z299" s="38"/>
      <c r="AA299" s="38"/>
      <c r="AB299" s="38"/>
      <c r="AC299" s="38"/>
      <c r="AD299" s="38"/>
      <c r="AE299" s="38"/>
      <c r="AR299" s="229" t="s">
        <v>279</v>
      </c>
      <c r="AT299" s="229" t="s">
        <v>154</v>
      </c>
      <c r="AU299" s="229" t="s">
        <v>86</v>
      </c>
      <c r="AY299" s="17" t="s">
        <v>152</v>
      </c>
      <c r="BE299" s="230">
        <f>IF(N299="základní",J299,0)</f>
        <v>0</v>
      </c>
      <c r="BF299" s="230">
        <f>IF(N299="snížená",J299,0)</f>
        <v>0</v>
      </c>
      <c r="BG299" s="230">
        <f>IF(N299="zákl. přenesená",J299,0)</f>
        <v>0</v>
      </c>
      <c r="BH299" s="230">
        <f>IF(N299="sníž. přenesená",J299,0)</f>
        <v>0</v>
      </c>
      <c r="BI299" s="230">
        <f>IF(N299="nulová",J299,0)</f>
        <v>0</v>
      </c>
      <c r="BJ299" s="17" t="s">
        <v>84</v>
      </c>
      <c r="BK299" s="230">
        <f>ROUND(I299*H299,2)</f>
        <v>0</v>
      </c>
      <c r="BL299" s="17" t="s">
        <v>279</v>
      </c>
      <c r="BM299" s="229" t="s">
        <v>1855</v>
      </c>
    </row>
    <row r="300" spans="1:47" s="2" customFormat="1" ht="12">
      <c r="A300" s="38"/>
      <c r="B300" s="39"/>
      <c r="C300" s="40"/>
      <c r="D300" s="231" t="s">
        <v>161</v>
      </c>
      <c r="E300" s="40"/>
      <c r="F300" s="232" t="s">
        <v>1854</v>
      </c>
      <c r="G300" s="40"/>
      <c r="H300" s="40"/>
      <c r="I300" s="233"/>
      <c r="J300" s="40"/>
      <c r="K300" s="40"/>
      <c r="L300" s="44"/>
      <c r="M300" s="234"/>
      <c r="N300" s="235"/>
      <c r="O300" s="91"/>
      <c r="P300" s="91"/>
      <c r="Q300" s="91"/>
      <c r="R300" s="91"/>
      <c r="S300" s="91"/>
      <c r="T300" s="92"/>
      <c r="U300" s="38"/>
      <c r="V300" s="38"/>
      <c r="W300" s="38"/>
      <c r="X300" s="38"/>
      <c r="Y300" s="38"/>
      <c r="Z300" s="38"/>
      <c r="AA300" s="38"/>
      <c r="AB300" s="38"/>
      <c r="AC300" s="38"/>
      <c r="AD300" s="38"/>
      <c r="AE300" s="38"/>
      <c r="AT300" s="17" t="s">
        <v>161</v>
      </c>
      <c r="AU300" s="17" t="s">
        <v>86</v>
      </c>
    </row>
    <row r="301" spans="1:65" s="2" customFormat="1" ht="16.5" customHeight="1">
      <c r="A301" s="38"/>
      <c r="B301" s="39"/>
      <c r="C301" s="270" t="s">
        <v>658</v>
      </c>
      <c r="D301" s="270" t="s">
        <v>324</v>
      </c>
      <c r="E301" s="271" t="s">
        <v>1856</v>
      </c>
      <c r="F301" s="272" t="s">
        <v>1857</v>
      </c>
      <c r="G301" s="273" t="s">
        <v>288</v>
      </c>
      <c r="H301" s="274">
        <v>3</v>
      </c>
      <c r="I301" s="275"/>
      <c r="J301" s="276">
        <f>ROUND(I301*H301,2)</f>
        <v>0</v>
      </c>
      <c r="K301" s="272" t="s">
        <v>1</v>
      </c>
      <c r="L301" s="277"/>
      <c r="M301" s="278" t="s">
        <v>1</v>
      </c>
      <c r="N301" s="279" t="s">
        <v>41</v>
      </c>
      <c r="O301" s="91"/>
      <c r="P301" s="227">
        <f>O301*H301</f>
        <v>0</v>
      </c>
      <c r="Q301" s="227">
        <v>0</v>
      </c>
      <c r="R301" s="227">
        <f>Q301*H301</f>
        <v>0</v>
      </c>
      <c r="S301" s="227">
        <v>0</v>
      </c>
      <c r="T301" s="228">
        <f>S301*H301</f>
        <v>0</v>
      </c>
      <c r="U301" s="38"/>
      <c r="V301" s="38"/>
      <c r="W301" s="38"/>
      <c r="X301" s="38"/>
      <c r="Y301" s="38"/>
      <c r="Z301" s="38"/>
      <c r="AA301" s="38"/>
      <c r="AB301" s="38"/>
      <c r="AC301" s="38"/>
      <c r="AD301" s="38"/>
      <c r="AE301" s="38"/>
      <c r="AR301" s="229" t="s">
        <v>365</v>
      </c>
      <c r="AT301" s="229" t="s">
        <v>324</v>
      </c>
      <c r="AU301" s="229" t="s">
        <v>86</v>
      </c>
      <c r="AY301" s="17" t="s">
        <v>152</v>
      </c>
      <c r="BE301" s="230">
        <f>IF(N301="základní",J301,0)</f>
        <v>0</v>
      </c>
      <c r="BF301" s="230">
        <f>IF(N301="snížená",J301,0)</f>
        <v>0</v>
      </c>
      <c r="BG301" s="230">
        <f>IF(N301="zákl. přenesená",J301,0)</f>
        <v>0</v>
      </c>
      <c r="BH301" s="230">
        <f>IF(N301="sníž. přenesená",J301,0)</f>
        <v>0</v>
      </c>
      <c r="BI301" s="230">
        <f>IF(N301="nulová",J301,0)</f>
        <v>0</v>
      </c>
      <c r="BJ301" s="17" t="s">
        <v>84</v>
      </c>
      <c r="BK301" s="230">
        <f>ROUND(I301*H301,2)</f>
        <v>0</v>
      </c>
      <c r="BL301" s="17" t="s">
        <v>279</v>
      </c>
      <c r="BM301" s="229" t="s">
        <v>1858</v>
      </c>
    </row>
    <row r="302" spans="1:47" s="2" customFormat="1" ht="12">
      <c r="A302" s="38"/>
      <c r="B302" s="39"/>
      <c r="C302" s="40"/>
      <c r="D302" s="231" t="s">
        <v>161</v>
      </c>
      <c r="E302" s="40"/>
      <c r="F302" s="232" t="s">
        <v>1857</v>
      </c>
      <c r="G302" s="40"/>
      <c r="H302" s="40"/>
      <c r="I302" s="233"/>
      <c r="J302" s="40"/>
      <c r="K302" s="40"/>
      <c r="L302" s="44"/>
      <c r="M302" s="234"/>
      <c r="N302" s="235"/>
      <c r="O302" s="91"/>
      <c r="P302" s="91"/>
      <c r="Q302" s="91"/>
      <c r="R302" s="91"/>
      <c r="S302" s="91"/>
      <c r="T302" s="92"/>
      <c r="U302" s="38"/>
      <c r="V302" s="38"/>
      <c r="W302" s="38"/>
      <c r="X302" s="38"/>
      <c r="Y302" s="38"/>
      <c r="Z302" s="38"/>
      <c r="AA302" s="38"/>
      <c r="AB302" s="38"/>
      <c r="AC302" s="38"/>
      <c r="AD302" s="38"/>
      <c r="AE302" s="38"/>
      <c r="AT302" s="17" t="s">
        <v>161</v>
      </c>
      <c r="AU302" s="17" t="s">
        <v>86</v>
      </c>
    </row>
    <row r="303" spans="1:65" s="2" customFormat="1" ht="16.5" customHeight="1">
      <c r="A303" s="38"/>
      <c r="B303" s="39"/>
      <c r="C303" s="218" t="s">
        <v>664</v>
      </c>
      <c r="D303" s="218" t="s">
        <v>154</v>
      </c>
      <c r="E303" s="219" t="s">
        <v>1859</v>
      </c>
      <c r="F303" s="220" t="s">
        <v>1860</v>
      </c>
      <c r="G303" s="221" t="s">
        <v>288</v>
      </c>
      <c r="H303" s="222">
        <v>1</v>
      </c>
      <c r="I303" s="223"/>
      <c r="J303" s="224">
        <f>ROUND(I303*H303,2)</f>
        <v>0</v>
      </c>
      <c r="K303" s="220" t="s">
        <v>1</v>
      </c>
      <c r="L303" s="44"/>
      <c r="M303" s="225" t="s">
        <v>1</v>
      </c>
      <c r="N303" s="226" t="s">
        <v>41</v>
      </c>
      <c r="O303" s="91"/>
      <c r="P303" s="227">
        <f>O303*H303</f>
        <v>0</v>
      </c>
      <c r="Q303" s="227">
        <v>0</v>
      </c>
      <c r="R303" s="227">
        <f>Q303*H303</f>
        <v>0</v>
      </c>
      <c r="S303" s="227">
        <v>0</v>
      </c>
      <c r="T303" s="228">
        <f>S303*H303</f>
        <v>0</v>
      </c>
      <c r="U303" s="38"/>
      <c r="V303" s="38"/>
      <c r="W303" s="38"/>
      <c r="X303" s="38"/>
      <c r="Y303" s="38"/>
      <c r="Z303" s="38"/>
      <c r="AA303" s="38"/>
      <c r="AB303" s="38"/>
      <c r="AC303" s="38"/>
      <c r="AD303" s="38"/>
      <c r="AE303" s="38"/>
      <c r="AR303" s="229" t="s">
        <v>279</v>
      </c>
      <c r="AT303" s="229" t="s">
        <v>154</v>
      </c>
      <c r="AU303" s="229" t="s">
        <v>86</v>
      </c>
      <c r="AY303" s="17" t="s">
        <v>152</v>
      </c>
      <c r="BE303" s="230">
        <f>IF(N303="základní",J303,0)</f>
        <v>0</v>
      </c>
      <c r="BF303" s="230">
        <f>IF(N303="snížená",J303,0)</f>
        <v>0</v>
      </c>
      <c r="BG303" s="230">
        <f>IF(N303="zákl. přenesená",J303,0)</f>
        <v>0</v>
      </c>
      <c r="BH303" s="230">
        <f>IF(N303="sníž. přenesená",J303,0)</f>
        <v>0</v>
      </c>
      <c r="BI303" s="230">
        <f>IF(N303="nulová",J303,0)</f>
        <v>0</v>
      </c>
      <c r="BJ303" s="17" t="s">
        <v>84</v>
      </c>
      <c r="BK303" s="230">
        <f>ROUND(I303*H303,2)</f>
        <v>0</v>
      </c>
      <c r="BL303" s="17" t="s">
        <v>279</v>
      </c>
      <c r="BM303" s="229" t="s">
        <v>1861</v>
      </c>
    </row>
    <row r="304" spans="1:47" s="2" customFormat="1" ht="12">
      <c r="A304" s="38"/>
      <c r="B304" s="39"/>
      <c r="C304" s="40"/>
      <c r="D304" s="231" t="s">
        <v>161</v>
      </c>
      <c r="E304" s="40"/>
      <c r="F304" s="232" t="s">
        <v>1860</v>
      </c>
      <c r="G304" s="40"/>
      <c r="H304" s="40"/>
      <c r="I304" s="233"/>
      <c r="J304" s="40"/>
      <c r="K304" s="40"/>
      <c r="L304" s="44"/>
      <c r="M304" s="234"/>
      <c r="N304" s="235"/>
      <c r="O304" s="91"/>
      <c r="P304" s="91"/>
      <c r="Q304" s="91"/>
      <c r="R304" s="91"/>
      <c r="S304" s="91"/>
      <c r="T304" s="92"/>
      <c r="U304" s="38"/>
      <c r="V304" s="38"/>
      <c r="W304" s="38"/>
      <c r="X304" s="38"/>
      <c r="Y304" s="38"/>
      <c r="Z304" s="38"/>
      <c r="AA304" s="38"/>
      <c r="AB304" s="38"/>
      <c r="AC304" s="38"/>
      <c r="AD304" s="38"/>
      <c r="AE304" s="38"/>
      <c r="AT304" s="17" t="s">
        <v>161</v>
      </c>
      <c r="AU304" s="17" t="s">
        <v>86</v>
      </c>
    </row>
    <row r="305" spans="1:65" s="2" customFormat="1" ht="16.5" customHeight="1">
      <c r="A305" s="38"/>
      <c r="B305" s="39"/>
      <c r="C305" s="270" t="s">
        <v>670</v>
      </c>
      <c r="D305" s="270" t="s">
        <v>324</v>
      </c>
      <c r="E305" s="271" t="s">
        <v>1862</v>
      </c>
      <c r="F305" s="272" t="s">
        <v>1863</v>
      </c>
      <c r="G305" s="273" t="s">
        <v>288</v>
      </c>
      <c r="H305" s="274">
        <v>1</v>
      </c>
      <c r="I305" s="275"/>
      <c r="J305" s="276">
        <f>ROUND(I305*H305,2)</f>
        <v>0</v>
      </c>
      <c r="K305" s="272" t="s">
        <v>1</v>
      </c>
      <c r="L305" s="277"/>
      <c r="M305" s="278" t="s">
        <v>1</v>
      </c>
      <c r="N305" s="279" t="s">
        <v>41</v>
      </c>
      <c r="O305" s="91"/>
      <c r="P305" s="227">
        <f>O305*H305</f>
        <v>0</v>
      </c>
      <c r="Q305" s="227">
        <v>0</v>
      </c>
      <c r="R305" s="227">
        <f>Q305*H305</f>
        <v>0</v>
      </c>
      <c r="S305" s="227">
        <v>0</v>
      </c>
      <c r="T305" s="228">
        <f>S305*H305</f>
        <v>0</v>
      </c>
      <c r="U305" s="38"/>
      <c r="V305" s="38"/>
      <c r="W305" s="38"/>
      <c r="X305" s="38"/>
      <c r="Y305" s="38"/>
      <c r="Z305" s="38"/>
      <c r="AA305" s="38"/>
      <c r="AB305" s="38"/>
      <c r="AC305" s="38"/>
      <c r="AD305" s="38"/>
      <c r="AE305" s="38"/>
      <c r="AR305" s="229" t="s">
        <v>365</v>
      </c>
      <c r="AT305" s="229" t="s">
        <v>324</v>
      </c>
      <c r="AU305" s="229" t="s">
        <v>86</v>
      </c>
      <c r="AY305" s="17" t="s">
        <v>152</v>
      </c>
      <c r="BE305" s="230">
        <f>IF(N305="základní",J305,0)</f>
        <v>0</v>
      </c>
      <c r="BF305" s="230">
        <f>IF(N305="snížená",J305,0)</f>
        <v>0</v>
      </c>
      <c r="BG305" s="230">
        <f>IF(N305="zákl. přenesená",J305,0)</f>
        <v>0</v>
      </c>
      <c r="BH305" s="230">
        <f>IF(N305="sníž. přenesená",J305,0)</f>
        <v>0</v>
      </c>
      <c r="BI305" s="230">
        <f>IF(N305="nulová",J305,0)</f>
        <v>0</v>
      </c>
      <c r="BJ305" s="17" t="s">
        <v>84</v>
      </c>
      <c r="BK305" s="230">
        <f>ROUND(I305*H305,2)</f>
        <v>0</v>
      </c>
      <c r="BL305" s="17" t="s">
        <v>279</v>
      </c>
      <c r="BM305" s="229" t="s">
        <v>1864</v>
      </c>
    </row>
    <row r="306" spans="1:47" s="2" customFormat="1" ht="12">
      <c r="A306" s="38"/>
      <c r="B306" s="39"/>
      <c r="C306" s="40"/>
      <c r="D306" s="231" t="s">
        <v>161</v>
      </c>
      <c r="E306" s="40"/>
      <c r="F306" s="232" t="s">
        <v>1863</v>
      </c>
      <c r="G306" s="40"/>
      <c r="H306" s="40"/>
      <c r="I306" s="233"/>
      <c r="J306" s="40"/>
      <c r="K306" s="40"/>
      <c r="L306" s="44"/>
      <c r="M306" s="234"/>
      <c r="N306" s="235"/>
      <c r="O306" s="91"/>
      <c r="P306" s="91"/>
      <c r="Q306" s="91"/>
      <c r="R306" s="91"/>
      <c r="S306" s="91"/>
      <c r="T306" s="92"/>
      <c r="U306" s="38"/>
      <c r="V306" s="38"/>
      <c r="W306" s="38"/>
      <c r="X306" s="38"/>
      <c r="Y306" s="38"/>
      <c r="Z306" s="38"/>
      <c r="AA306" s="38"/>
      <c r="AB306" s="38"/>
      <c r="AC306" s="38"/>
      <c r="AD306" s="38"/>
      <c r="AE306" s="38"/>
      <c r="AT306" s="17" t="s">
        <v>161</v>
      </c>
      <c r="AU306" s="17" t="s">
        <v>86</v>
      </c>
    </row>
    <row r="307" spans="1:65" s="2" customFormat="1" ht="33" customHeight="1">
      <c r="A307" s="38"/>
      <c r="B307" s="39"/>
      <c r="C307" s="218" t="s">
        <v>675</v>
      </c>
      <c r="D307" s="218" t="s">
        <v>154</v>
      </c>
      <c r="E307" s="219" t="s">
        <v>1865</v>
      </c>
      <c r="F307" s="220" t="s">
        <v>1866</v>
      </c>
      <c r="G307" s="221" t="s">
        <v>288</v>
      </c>
      <c r="H307" s="222">
        <v>25</v>
      </c>
      <c r="I307" s="223"/>
      <c r="J307" s="224">
        <f>ROUND(I307*H307,2)</f>
        <v>0</v>
      </c>
      <c r="K307" s="220" t="s">
        <v>1</v>
      </c>
      <c r="L307" s="44"/>
      <c r="M307" s="225" t="s">
        <v>1</v>
      </c>
      <c r="N307" s="226" t="s">
        <v>41</v>
      </c>
      <c r="O307" s="91"/>
      <c r="P307" s="227">
        <f>O307*H307</f>
        <v>0</v>
      </c>
      <c r="Q307" s="227">
        <v>0</v>
      </c>
      <c r="R307" s="227">
        <f>Q307*H307</f>
        <v>0</v>
      </c>
      <c r="S307" s="227">
        <v>0</v>
      </c>
      <c r="T307" s="228">
        <f>S307*H307</f>
        <v>0</v>
      </c>
      <c r="U307" s="38"/>
      <c r="V307" s="38"/>
      <c r="W307" s="38"/>
      <c r="X307" s="38"/>
      <c r="Y307" s="38"/>
      <c r="Z307" s="38"/>
      <c r="AA307" s="38"/>
      <c r="AB307" s="38"/>
      <c r="AC307" s="38"/>
      <c r="AD307" s="38"/>
      <c r="AE307" s="38"/>
      <c r="AR307" s="229" t="s">
        <v>279</v>
      </c>
      <c r="AT307" s="229" t="s">
        <v>154</v>
      </c>
      <c r="AU307" s="229" t="s">
        <v>86</v>
      </c>
      <c r="AY307" s="17" t="s">
        <v>152</v>
      </c>
      <c r="BE307" s="230">
        <f>IF(N307="základní",J307,0)</f>
        <v>0</v>
      </c>
      <c r="BF307" s="230">
        <f>IF(N307="snížená",J307,0)</f>
        <v>0</v>
      </c>
      <c r="BG307" s="230">
        <f>IF(N307="zákl. přenesená",J307,0)</f>
        <v>0</v>
      </c>
      <c r="BH307" s="230">
        <f>IF(N307="sníž. přenesená",J307,0)</f>
        <v>0</v>
      </c>
      <c r="BI307" s="230">
        <f>IF(N307="nulová",J307,0)</f>
        <v>0</v>
      </c>
      <c r="BJ307" s="17" t="s">
        <v>84</v>
      </c>
      <c r="BK307" s="230">
        <f>ROUND(I307*H307,2)</f>
        <v>0</v>
      </c>
      <c r="BL307" s="17" t="s">
        <v>279</v>
      </c>
      <c r="BM307" s="229" t="s">
        <v>1867</v>
      </c>
    </row>
    <row r="308" spans="1:47" s="2" customFormat="1" ht="12">
      <c r="A308" s="38"/>
      <c r="B308" s="39"/>
      <c r="C308" s="40"/>
      <c r="D308" s="231" t="s">
        <v>161</v>
      </c>
      <c r="E308" s="40"/>
      <c r="F308" s="232" t="s">
        <v>1866</v>
      </c>
      <c r="G308" s="40"/>
      <c r="H308" s="40"/>
      <c r="I308" s="233"/>
      <c r="J308" s="40"/>
      <c r="K308" s="40"/>
      <c r="L308" s="44"/>
      <c r="M308" s="234"/>
      <c r="N308" s="235"/>
      <c r="O308" s="91"/>
      <c r="P308" s="91"/>
      <c r="Q308" s="91"/>
      <c r="R308" s="91"/>
      <c r="S308" s="91"/>
      <c r="T308" s="92"/>
      <c r="U308" s="38"/>
      <c r="V308" s="38"/>
      <c r="W308" s="38"/>
      <c r="X308" s="38"/>
      <c r="Y308" s="38"/>
      <c r="Z308" s="38"/>
      <c r="AA308" s="38"/>
      <c r="AB308" s="38"/>
      <c r="AC308" s="38"/>
      <c r="AD308" s="38"/>
      <c r="AE308" s="38"/>
      <c r="AT308" s="17" t="s">
        <v>161</v>
      </c>
      <c r="AU308" s="17" t="s">
        <v>86</v>
      </c>
    </row>
    <row r="309" spans="1:65" s="2" customFormat="1" ht="16.5" customHeight="1">
      <c r="A309" s="38"/>
      <c r="B309" s="39"/>
      <c r="C309" s="270" t="s">
        <v>680</v>
      </c>
      <c r="D309" s="270" t="s">
        <v>324</v>
      </c>
      <c r="E309" s="271" t="s">
        <v>1868</v>
      </c>
      <c r="F309" s="272" t="s">
        <v>1869</v>
      </c>
      <c r="G309" s="273" t="s">
        <v>288</v>
      </c>
      <c r="H309" s="274">
        <v>12</v>
      </c>
      <c r="I309" s="275"/>
      <c r="J309" s="276">
        <f>ROUND(I309*H309,2)</f>
        <v>0</v>
      </c>
      <c r="K309" s="272" t="s">
        <v>1</v>
      </c>
      <c r="L309" s="277"/>
      <c r="M309" s="278" t="s">
        <v>1</v>
      </c>
      <c r="N309" s="279" t="s">
        <v>41</v>
      </c>
      <c r="O309" s="91"/>
      <c r="P309" s="227">
        <f>O309*H309</f>
        <v>0</v>
      </c>
      <c r="Q309" s="227">
        <v>0</v>
      </c>
      <c r="R309" s="227">
        <f>Q309*H309</f>
        <v>0</v>
      </c>
      <c r="S309" s="227">
        <v>0</v>
      </c>
      <c r="T309" s="228">
        <f>S309*H309</f>
        <v>0</v>
      </c>
      <c r="U309" s="38"/>
      <c r="V309" s="38"/>
      <c r="W309" s="38"/>
      <c r="X309" s="38"/>
      <c r="Y309" s="38"/>
      <c r="Z309" s="38"/>
      <c r="AA309" s="38"/>
      <c r="AB309" s="38"/>
      <c r="AC309" s="38"/>
      <c r="AD309" s="38"/>
      <c r="AE309" s="38"/>
      <c r="AR309" s="229" t="s">
        <v>365</v>
      </c>
      <c r="AT309" s="229" t="s">
        <v>324</v>
      </c>
      <c r="AU309" s="229" t="s">
        <v>86</v>
      </c>
      <c r="AY309" s="17" t="s">
        <v>152</v>
      </c>
      <c r="BE309" s="230">
        <f>IF(N309="základní",J309,0)</f>
        <v>0</v>
      </c>
      <c r="BF309" s="230">
        <f>IF(N309="snížená",J309,0)</f>
        <v>0</v>
      </c>
      <c r="BG309" s="230">
        <f>IF(N309="zákl. přenesená",J309,0)</f>
        <v>0</v>
      </c>
      <c r="BH309" s="230">
        <f>IF(N309="sníž. přenesená",J309,0)</f>
        <v>0</v>
      </c>
      <c r="BI309" s="230">
        <f>IF(N309="nulová",J309,0)</f>
        <v>0</v>
      </c>
      <c r="BJ309" s="17" t="s">
        <v>84</v>
      </c>
      <c r="BK309" s="230">
        <f>ROUND(I309*H309,2)</f>
        <v>0</v>
      </c>
      <c r="BL309" s="17" t="s">
        <v>279</v>
      </c>
      <c r="BM309" s="229" t="s">
        <v>1870</v>
      </c>
    </row>
    <row r="310" spans="1:47" s="2" customFormat="1" ht="12">
      <c r="A310" s="38"/>
      <c r="B310" s="39"/>
      <c r="C310" s="40"/>
      <c r="D310" s="231" t="s">
        <v>161</v>
      </c>
      <c r="E310" s="40"/>
      <c r="F310" s="232" t="s">
        <v>1869</v>
      </c>
      <c r="G310" s="40"/>
      <c r="H310" s="40"/>
      <c r="I310" s="233"/>
      <c r="J310" s="40"/>
      <c r="K310" s="40"/>
      <c r="L310" s="44"/>
      <c r="M310" s="234"/>
      <c r="N310" s="235"/>
      <c r="O310" s="91"/>
      <c r="P310" s="91"/>
      <c r="Q310" s="91"/>
      <c r="R310" s="91"/>
      <c r="S310" s="91"/>
      <c r="T310" s="92"/>
      <c r="U310" s="38"/>
      <c r="V310" s="38"/>
      <c r="W310" s="38"/>
      <c r="X310" s="38"/>
      <c r="Y310" s="38"/>
      <c r="Z310" s="38"/>
      <c r="AA310" s="38"/>
      <c r="AB310" s="38"/>
      <c r="AC310" s="38"/>
      <c r="AD310" s="38"/>
      <c r="AE310" s="38"/>
      <c r="AT310" s="17" t="s">
        <v>161</v>
      </c>
      <c r="AU310" s="17" t="s">
        <v>86</v>
      </c>
    </row>
    <row r="311" spans="1:65" s="2" customFormat="1" ht="24.15" customHeight="1">
      <c r="A311" s="38"/>
      <c r="B311" s="39"/>
      <c r="C311" s="270" t="s">
        <v>685</v>
      </c>
      <c r="D311" s="270" t="s">
        <v>324</v>
      </c>
      <c r="E311" s="271" t="s">
        <v>1871</v>
      </c>
      <c r="F311" s="272" t="s">
        <v>1872</v>
      </c>
      <c r="G311" s="273" t="s">
        <v>288</v>
      </c>
      <c r="H311" s="274">
        <v>1</v>
      </c>
      <c r="I311" s="275"/>
      <c r="J311" s="276">
        <f>ROUND(I311*H311,2)</f>
        <v>0</v>
      </c>
      <c r="K311" s="272" t="s">
        <v>1</v>
      </c>
      <c r="L311" s="277"/>
      <c r="M311" s="278" t="s">
        <v>1</v>
      </c>
      <c r="N311" s="279" t="s">
        <v>41</v>
      </c>
      <c r="O311" s="91"/>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365</v>
      </c>
      <c r="AT311" s="229" t="s">
        <v>324</v>
      </c>
      <c r="AU311" s="229" t="s">
        <v>86</v>
      </c>
      <c r="AY311" s="17" t="s">
        <v>152</v>
      </c>
      <c r="BE311" s="230">
        <f>IF(N311="základní",J311,0)</f>
        <v>0</v>
      </c>
      <c r="BF311" s="230">
        <f>IF(N311="snížená",J311,0)</f>
        <v>0</v>
      </c>
      <c r="BG311" s="230">
        <f>IF(N311="zákl. přenesená",J311,0)</f>
        <v>0</v>
      </c>
      <c r="BH311" s="230">
        <f>IF(N311="sníž. přenesená",J311,0)</f>
        <v>0</v>
      </c>
      <c r="BI311" s="230">
        <f>IF(N311="nulová",J311,0)</f>
        <v>0</v>
      </c>
      <c r="BJ311" s="17" t="s">
        <v>84</v>
      </c>
      <c r="BK311" s="230">
        <f>ROUND(I311*H311,2)</f>
        <v>0</v>
      </c>
      <c r="BL311" s="17" t="s">
        <v>279</v>
      </c>
      <c r="BM311" s="229" t="s">
        <v>1873</v>
      </c>
    </row>
    <row r="312" spans="1:47" s="2" customFormat="1" ht="12">
      <c r="A312" s="38"/>
      <c r="B312" s="39"/>
      <c r="C312" s="40"/>
      <c r="D312" s="231" t="s">
        <v>161</v>
      </c>
      <c r="E312" s="40"/>
      <c r="F312" s="232" t="s">
        <v>1872</v>
      </c>
      <c r="G312" s="40"/>
      <c r="H312" s="40"/>
      <c r="I312" s="233"/>
      <c r="J312" s="40"/>
      <c r="K312" s="40"/>
      <c r="L312" s="44"/>
      <c r="M312" s="234"/>
      <c r="N312" s="235"/>
      <c r="O312" s="91"/>
      <c r="P312" s="91"/>
      <c r="Q312" s="91"/>
      <c r="R312" s="91"/>
      <c r="S312" s="91"/>
      <c r="T312" s="92"/>
      <c r="U312" s="38"/>
      <c r="V312" s="38"/>
      <c r="W312" s="38"/>
      <c r="X312" s="38"/>
      <c r="Y312" s="38"/>
      <c r="Z312" s="38"/>
      <c r="AA312" s="38"/>
      <c r="AB312" s="38"/>
      <c r="AC312" s="38"/>
      <c r="AD312" s="38"/>
      <c r="AE312" s="38"/>
      <c r="AT312" s="17" t="s">
        <v>161</v>
      </c>
      <c r="AU312" s="17" t="s">
        <v>86</v>
      </c>
    </row>
    <row r="313" spans="1:65" s="2" customFormat="1" ht="33" customHeight="1">
      <c r="A313" s="38"/>
      <c r="B313" s="39"/>
      <c r="C313" s="270" t="s">
        <v>690</v>
      </c>
      <c r="D313" s="270" t="s">
        <v>324</v>
      </c>
      <c r="E313" s="271" t="s">
        <v>1874</v>
      </c>
      <c r="F313" s="272" t="s">
        <v>1875</v>
      </c>
      <c r="G313" s="273" t="s">
        <v>288</v>
      </c>
      <c r="H313" s="274">
        <v>12</v>
      </c>
      <c r="I313" s="275"/>
      <c r="J313" s="276">
        <f>ROUND(I313*H313,2)</f>
        <v>0</v>
      </c>
      <c r="K313" s="272" t="s">
        <v>1</v>
      </c>
      <c r="L313" s="277"/>
      <c r="M313" s="278" t="s">
        <v>1</v>
      </c>
      <c r="N313" s="279" t="s">
        <v>41</v>
      </c>
      <c r="O313" s="91"/>
      <c r="P313" s="227">
        <f>O313*H313</f>
        <v>0</v>
      </c>
      <c r="Q313" s="227">
        <v>0</v>
      </c>
      <c r="R313" s="227">
        <f>Q313*H313</f>
        <v>0</v>
      </c>
      <c r="S313" s="227">
        <v>0</v>
      </c>
      <c r="T313" s="228">
        <f>S313*H313</f>
        <v>0</v>
      </c>
      <c r="U313" s="38"/>
      <c r="V313" s="38"/>
      <c r="W313" s="38"/>
      <c r="X313" s="38"/>
      <c r="Y313" s="38"/>
      <c r="Z313" s="38"/>
      <c r="AA313" s="38"/>
      <c r="AB313" s="38"/>
      <c r="AC313" s="38"/>
      <c r="AD313" s="38"/>
      <c r="AE313" s="38"/>
      <c r="AR313" s="229" t="s">
        <v>365</v>
      </c>
      <c r="AT313" s="229" t="s">
        <v>324</v>
      </c>
      <c r="AU313" s="229" t="s">
        <v>86</v>
      </c>
      <c r="AY313" s="17" t="s">
        <v>152</v>
      </c>
      <c r="BE313" s="230">
        <f>IF(N313="základní",J313,0)</f>
        <v>0</v>
      </c>
      <c r="BF313" s="230">
        <f>IF(N313="snížená",J313,0)</f>
        <v>0</v>
      </c>
      <c r="BG313" s="230">
        <f>IF(N313="zákl. přenesená",J313,0)</f>
        <v>0</v>
      </c>
      <c r="BH313" s="230">
        <f>IF(N313="sníž. přenesená",J313,0)</f>
        <v>0</v>
      </c>
      <c r="BI313" s="230">
        <f>IF(N313="nulová",J313,0)</f>
        <v>0</v>
      </c>
      <c r="BJ313" s="17" t="s">
        <v>84</v>
      </c>
      <c r="BK313" s="230">
        <f>ROUND(I313*H313,2)</f>
        <v>0</v>
      </c>
      <c r="BL313" s="17" t="s">
        <v>279</v>
      </c>
      <c r="BM313" s="229" t="s">
        <v>1876</v>
      </c>
    </row>
    <row r="314" spans="1:47" s="2" customFormat="1" ht="12">
      <c r="A314" s="38"/>
      <c r="B314" s="39"/>
      <c r="C314" s="40"/>
      <c r="D314" s="231" t="s">
        <v>161</v>
      </c>
      <c r="E314" s="40"/>
      <c r="F314" s="232" t="s">
        <v>1875</v>
      </c>
      <c r="G314" s="40"/>
      <c r="H314" s="40"/>
      <c r="I314" s="233"/>
      <c r="J314" s="40"/>
      <c r="K314" s="40"/>
      <c r="L314" s="44"/>
      <c r="M314" s="234"/>
      <c r="N314" s="235"/>
      <c r="O314" s="91"/>
      <c r="P314" s="91"/>
      <c r="Q314" s="91"/>
      <c r="R314" s="91"/>
      <c r="S314" s="91"/>
      <c r="T314" s="92"/>
      <c r="U314" s="38"/>
      <c r="V314" s="38"/>
      <c r="W314" s="38"/>
      <c r="X314" s="38"/>
      <c r="Y314" s="38"/>
      <c r="Z314" s="38"/>
      <c r="AA314" s="38"/>
      <c r="AB314" s="38"/>
      <c r="AC314" s="38"/>
      <c r="AD314" s="38"/>
      <c r="AE314" s="38"/>
      <c r="AT314" s="17" t="s">
        <v>161</v>
      </c>
      <c r="AU314" s="17" t="s">
        <v>86</v>
      </c>
    </row>
    <row r="315" spans="1:65" s="2" customFormat="1" ht="16.5" customHeight="1">
      <c r="A315" s="38"/>
      <c r="B315" s="39"/>
      <c r="C315" s="270" t="s">
        <v>694</v>
      </c>
      <c r="D315" s="270" t="s">
        <v>324</v>
      </c>
      <c r="E315" s="271" t="s">
        <v>1877</v>
      </c>
      <c r="F315" s="272" t="s">
        <v>1878</v>
      </c>
      <c r="G315" s="273" t="s">
        <v>288</v>
      </c>
      <c r="H315" s="274">
        <v>16</v>
      </c>
      <c r="I315" s="275"/>
      <c r="J315" s="276">
        <f>ROUND(I315*H315,2)</f>
        <v>0</v>
      </c>
      <c r="K315" s="272" t="s">
        <v>1</v>
      </c>
      <c r="L315" s="277"/>
      <c r="M315" s="278" t="s">
        <v>1</v>
      </c>
      <c r="N315" s="279" t="s">
        <v>41</v>
      </c>
      <c r="O315" s="91"/>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365</v>
      </c>
      <c r="AT315" s="229" t="s">
        <v>324</v>
      </c>
      <c r="AU315" s="229" t="s">
        <v>86</v>
      </c>
      <c r="AY315" s="17" t="s">
        <v>152</v>
      </c>
      <c r="BE315" s="230">
        <f>IF(N315="základní",J315,0)</f>
        <v>0</v>
      </c>
      <c r="BF315" s="230">
        <f>IF(N315="snížená",J315,0)</f>
        <v>0</v>
      </c>
      <c r="BG315" s="230">
        <f>IF(N315="zákl. přenesená",J315,0)</f>
        <v>0</v>
      </c>
      <c r="BH315" s="230">
        <f>IF(N315="sníž. přenesená",J315,0)</f>
        <v>0</v>
      </c>
      <c r="BI315" s="230">
        <f>IF(N315="nulová",J315,0)</f>
        <v>0</v>
      </c>
      <c r="BJ315" s="17" t="s">
        <v>84</v>
      </c>
      <c r="BK315" s="230">
        <f>ROUND(I315*H315,2)</f>
        <v>0</v>
      </c>
      <c r="BL315" s="17" t="s">
        <v>279</v>
      </c>
      <c r="BM315" s="229" t="s">
        <v>1879</v>
      </c>
    </row>
    <row r="316" spans="1:47" s="2" customFormat="1" ht="12">
      <c r="A316" s="38"/>
      <c r="B316" s="39"/>
      <c r="C316" s="40"/>
      <c r="D316" s="231" t="s">
        <v>161</v>
      </c>
      <c r="E316" s="40"/>
      <c r="F316" s="232" t="s">
        <v>1878</v>
      </c>
      <c r="G316" s="40"/>
      <c r="H316" s="40"/>
      <c r="I316" s="233"/>
      <c r="J316" s="40"/>
      <c r="K316" s="40"/>
      <c r="L316" s="44"/>
      <c r="M316" s="234"/>
      <c r="N316" s="235"/>
      <c r="O316" s="91"/>
      <c r="P316" s="91"/>
      <c r="Q316" s="91"/>
      <c r="R316" s="91"/>
      <c r="S316" s="91"/>
      <c r="T316" s="92"/>
      <c r="U316" s="38"/>
      <c r="V316" s="38"/>
      <c r="W316" s="38"/>
      <c r="X316" s="38"/>
      <c r="Y316" s="38"/>
      <c r="Z316" s="38"/>
      <c r="AA316" s="38"/>
      <c r="AB316" s="38"/>
      <c r="AC316" s="38"/>
      <c r="AD316" s="38"/>
      <c r="AE316" s="38"/>
      <c r="AT316" s="17" t="s">
        <v>161</v>
      </c>
      <c r="AU316" s="17" t="s">
        <v>86</v>
      </c>
    </row>
    <row r="317" spans="1:65" s="2" customFormat="1" ht="16.5" customHeight="1">
      <c r="A317" s="38"/>
      <c r="B317" s="39"/>
      <c r="C317" s="218" t="s">
        <v>698</v>
      </c>
      <c r="D317" s="218" t="s">
        <v>154</v>
      </c>
      <c r="E317" s="219" t="s">
        <v>1880</v>
      </c>
      <c r="F317" s="220" t="s">
        <v>1881</v>
      </c>
      <c r="G317" s="221" t="s">
        <v>288</v>
      </c>
      <c r="H317" s="222">
        <v>45</v>
      </c>
      <c r="I317" s="223"/>
      <c r="J317" s="224">
        <f>ROUND(I317*H317,2)</f>
        <v>0</v>
      </c>
      <c r="K317" s="220" t="s">
        <v>1</v>
      </c>
      <c r="L317" s="44"/>
      <c r="M317" s="225" t="s">
        <v>1</v>
      </c>
      <c r="N317" s="226" t="s">
        <v>41</v>
      </c>
      <c r="O317" s="91"/>
      <c r="P317" s="227">
        <f>O317*H317</f>
        <v>0</v>
      </c>
      <c r="Q317" s="227">
        <v>0</v>
      </c>
      <c r="R317" s="227">
        <f>Q317*H317</f>
        <v>0</v>
      </c>
      <c r="S317" s="227">
        <v>0</v>
      </c>
      <c r="T317" s="228">
        <f>S317*H317</f>
        <v>0</v>
      </c>
      <c r="U317" s="38"/>
      <c r="V317" s="38"/>
      <c r="W317" s="38"/>
      <c r="X317" s="38"/>
      <c r="Y317" s="38"/>
      <c r="Z317" s="38"/>
      <c r="AA317" s="38"/>
      <c r="AB317" s="38"/>
      <c r="AC317" s="38"/>
      <c r="AD317" s="38"/>
      <c r="AE317" s="38"/>
      <c r="AR317" s="229" t="s">
        <v>279</v>
      </c>
      <c r="AT317" s="229" t="s">
        <v>154</v>
      </c>
      <c r="AU317" s="229" t="s">
        <v>86</v>
      </c>
      <c r="AY317" s="17" t="s">
        <v>152</v>
      </c>
      <c r="BE317" s="230">
        <f>IF(N317="základní",J317,0)</f>
        <v>0</v>
      </c>
      <c r="BF317" s="230">
        <f>IF(N317="snížená",J317,0)</f>
        <v>0</v>
      </c>
      <c r="BG317" s="230">
        <f>IF(N317="zákl. přenesená",J317,0)</f>
        <v>0</v>
      </c>
      <c r="BH317" s="230">
        <f>IF(N317="sníž. přenesená",J317,0)</f>
        <v>0</v>
      </c>
      <c r="BI317" s="230">
        <f>IF(N317="nulová",J317,0)</f>
        <v>0</v>
      </c>
      <c r="BJ317" s="17" t="s">
        <v>84</v>
      </c>
      <c r="BK317" s="230">
        <f>ROUND(I317*H317,2)</f>
        <v>0</v>
      </c>
      <c r="BL317" s="17" t="s">
        <v>279</v>
      </c>
      <c r="BM317" s="229" t="s">
        <v>1882</v>
      </c>
    </row>
    <row r="318" spans="1:47" s="2" customFormat="1" ht="12">
      <c r="A318" s="38"/>
      <c r="B318" s="39"/>
      <c r="C318" s="40"/>
      <c r="D318" s="231" t="s">
        <v>161</v>
      </c>
      <c r="E318" s="40"/>
      <c r="F318" s="232" t="s">
        <v>1881</v>
      </c>
      <c r="G318" s="40"/>
      <c r="H318" s="40"/>
      <c r="I318" s="233"/>
      <c r="J318" s="40"/>
      <c r="K318" s="40"/>
      <c r="L318" s="44"/>
      <c r="M318" s="234"/>
      <c r="N318" s="235"/>
      <c r="O318" s="91"/>
      <c r="P318" s="91"/>
      <c r="Q318" s="91"/>
      <c r="R318" s="91"/>
      <c r="S318" s="91"/>
      <c r="T318" s="92"/>
      <c r="U318" s="38"/>
      <c r="V318" s="38"/>
      <c r="W318" s="38"/>
      <c r="X318" s="38"/>
      <c r="Y318" s="38"/>
      <c r="Z318" s="38"/>
      <c r="AA318" s="38"/>
      <c r="AB318" s="38"/>
      <c r="AC318" s="38"/>
      <c r="AD318" s="38"/>
      <c r="AE318" s="38"/>
      <c r="AT318" s="17" t="s">
        <v>161</v>
      </c>
      <c r="AU318" s="17" t="s">
        <v>86</v>
      </c>
    </row>
    <row r="319" spans="1:65" s="2" customFormat="1" ht="16.5" customHeight="1">
      <c r="A319" s="38"/>
      <c r="B319" s="39"/>
      <c r="C319" s="270" t="s">
        <v>702</v>
      </c>
      <c r="D319" s="270" t="s">
        <v>324</v>
      </c>
      <c r="E319" s="271" t="s">
        <v>1883</v>
      </c>
      <c r="F319" s="272" t="s">
        <v>1881</v>
      </c>
      <c r="G319" s="273" t="s">
        <v>288</v>
      </c>
      <c r="H319" s="274">
        <v>45</v>
      </c>
      <c r="I319" s="275"/>
      <c r="J319" s="276">
        <f>ROUND(I319*H319,2)</f>
        <v>0</v>
      </c>
      <c r="K319" s="272" t="s">
        <v>1</v>
      </c>
      <c r="L319" s="277"/>
      <c r="M319" s="278" t="s">
        <v>1</v>
      </c>
      <c r="N319" s="279" t="s">
        <v>41</v>
      </c>
      <c r="O319" s="91"/>
      <c r="P319" s="227">
        <f>O319*H319</f>
        <v>0</v>
      </c>
      <c r="Q319" s="227">
        <v>0</v>
      </c>
      <c r="R319" s="227">
        <f>Q319*H319</f>
        <v>0</v>
      </c>
      <c r="S319" s="227">
        <v>0</v>
      </c>
      <c r="T319" s="228">
        <f>S319*H319</f>
        <v>0</v>
      </c>
      <c r="U319" s="38"/>
      <c r="V319" s="38"/>
      <c r="W319" s="38"/>
      <c r="X319" s="38"/>
      <c r="Y319" s="38"/>
      <c r="Z319" s="38"/>
      <c r="AA319" s="38"/>
      <c r="AB319" s="38"/>
      <c r="AC319" s="38"/>
      <c r="AD319" s="38"/>
      <c r="AE319" s="38"/>
      <c r="AR319" s="229" t="s">
        <v>365</v>
      </c>
      <c r="AT319" s="229" t="s">
        <v>324</v>
      </c>
      <c r="AU319" s="229" t="s">
        <v>86</v>
      </c>
      <c r="AY319" s="17" t="s">
        <v>152</v>
      </c>
      <c r="BE319" s="230">
        <f>IF(N319="základní",J319,0)</f>
        <v>0</v>
      </c>
      <c r="BF319" s="230">
        <f>IF(N319="snížená",J319,0)</f>
        <v>0</v>
      </c>
      <c r="BG319" s="230">
        <f>IF(N319="zákl. přenesená",J319,0)</f>
        <v>0</v>
      </c>
      <c r="BH319" s="230">
        <f>IF(N319="sníž. přenesená",J319,0)</f>
        <v>0</v>
      </c>
      <c r="BI319" s="230">
        <f>IF(N319="nulová",J319,0)</f>
        <v>0</v>
      </c>
      <c r="BJ319" s="17" t="s">
        <v>84</v>
      </c>
      <c r="BK319" s="230">
        <f>ROUND(I319*H319,2)</f>
        <v>0</v>
      </c>
      <c r="BL319" s="17" t="s">
        <v>279</v>
      </c>
      <c r="BM319" s="229" t="s">
        <v>1884</v>
      </c>
    </row>
    <row r="320" spans="1:47" s="2" customFormat="1" ht="12">
      <c r="A320" s="38"/>
      <c r="B320" s="39"/>
      <c r="C320" s="40"/>
      <c r="D320" s="231" t="s">
        <v>161</v>
      </c>
      <c r="E320" s="40"/>
      <c r="F320" s="232" t="s">
        <v>1881</v>
      </c>
      <c r="G320" s="40"/>
      <c r="H320" s="40"/>
      <c r="I320" s="233"/>
      <c r="J320" s="40"/>
      <c r="K320" s="40"/>
      <c r="L320" s="44"/>
      <c r="M320" s="234"/>
      <c r="N320" s="235"/>
      <c r="O320" s="91"/>
      <c r="P320" s="91"/>
      <c r="Q320" s="91"/>
      <c r="R320" s="91"/>
      <c r="S320" s="91"/>
      <c r="T320" s="92"/>
      <c r="U320" s="38"/>
      <c r="V320" s="38"/>
      <c r="W320" s="38"/>
      <c r="X320" s="38"/>
      <c r="Y320" s="38"/>
      <c r="Z320" s="38"/>
      <c r="AA320" s="38"/>
      <c r="AB320" s="38"/>
      <c r="AC320" s="38"/>
      <c r="AD320" s="38"/>
      <c r="AE320" s="38"/>
      <c r="AT320" s="17" t="s">
        <v>161</v>
      </c>
      <c r="AU320" s="17" t="s">
        <v>86</v>
      </c>
    </row>
    <row r="321" spans="1:65" s="2" customFormat="1" ht="16.5" customHeight="1">
      <c r="A321" s="38"/>
      <c r="B321" s="39"/>
      <c r="C321" s="218" t="s">
        <v>706</v>
      </c>
      <c r="D321" s="218" t="s">
        <v>154</v>
      </c>
      <c r="E321" s="219" t="s">
        <v>1885</v>
      </c>
      <c r="F321" s="220" t="s">
        <v>1886</v>
      </c>
      <c r="G321" s="221" t="s">
        <v>288</v>
      </c>
      <c r="H321" s="222">
        <v>9</v>
      </c>
      <c r="I321" s="223"/>
      <c r="J321" s="224">
        <f>ROUND(I321*H321,2)</f>
        <v>0</v>
      </c>
      <c r="K321" s="220" t="s">
        <v>1</v>
      </c>
      <c r="L321" s="44"/>
      <c r="M321" s="225" t="s">
        <v>1</v>
      </c>
      <c r="N321" s="226" t="s">
        <v>41</v>
      </c>
      <c r="O321" s="91"/>
      <c r="P321" s="227">
        <f>O321*H321</f>
        <v>0</v>
      </c>
      <c r="Q321" s="227">
        <v>0</v>
      </c>
      <c r="R321" s="227">
        <f>Q321*H321</f>
        <v>0</v>
      </c>
      <c r="S321" s="227">
        <v>0</v>
      </c>
      <c r="T321" s="228">
        <f>S321*H321</f>
        <v>0</v>
      </c>
      <c r="U321" s="38"/>
      <c r="V321" s="38"/>
      <c r="W321" s="38"/>
      <c r="X321" s="38"/>
      <c r="Y321" s="38"/>
      <c r="Z321" s="38"/>
      <c r="AA321" s="38"/>
      <c r="AB321" s="38"/>
      <c r="AC321" s="38"/>
      <c r="AD321" s="38"/>
      <c r="AE321" s="38"/>
      <c r="AR321" s="229" t="s">
        <v>279</v>
      </c>
      <c r="AT321" s="229" t="s">
        <v>154</v>
      </c>
      <c r="AU321" s="229" t="s">
        <v>86</v>
      </c>
      <c r="AY321" s="17" t="s">
        <v>152</v>
      </c>
      <c r="BE321" s="230">
        <f>IF(N321="základní",J321,0)</f>
        <v>0</v>
      </c>
      <c r="BF321" s="230">
        <f>IF(N321="snížená",J321,0)</f>
        <v>0</v>
      </c>
      <c r="BG321" s="230">
        <f>IF(N321="zákl. přenesená",J321,0)</f>
        <v>0</v>
      </c>
      <c r="BH321" s="230">
        <f>IF(N321="sníž. přenesená",J321,0)</f>
        <v>0</v>
      </c>
      <c r="BI321" s="230">
        <f>IF(N321="nulová",J321,0)</f>
        <v>0</v>
      </c>
      <c r="BJ321" s="17" t="s">
        <v>84</v>
      </c>
      <c r="BK321" s="230">
        <f>ROUND(I321*H321,2)</f>
        <v>0</v>
      </c>
      <c r="BL321" s="17" t="s">
        <v>279</v>
      </c>
      <c r="BM321" s="229" t="s">
        <v>1887</v>
      </c>
    </row>
    <row r="322" spans="1:47" s="2" customFormat="1" ht="12">
      <c r="A322" s="38"/>
      <c r="B322" s="39"/>
      <c r="C322" s="40"/>
      <c r="D322" s="231" t="s">
        <v>161</v>
      </c>
      <c r="E322" s="40"/>
      <c r="F322" s="232" t="s">
        <v>1886</v>
      </c>
      <c r="G322" s="40"/>
      <c r="H322" s="40"/>
      <c r="I322" s="233"/>
      <c r="J322" s="40"/>
      <c r="K322" s="40"/>
      <c r="L322" s="44"/>
      <c r="M322" s="234"/>
      <c r="N322" s="235"/>
      <c r="O322" s="91"/>
      <c r="P322" s="91"/>
      <c r="Q322" s="91"/>
      <c r="R322" s="91"/>
      <c r="S322" s="91"/>
      <c r="T322" s="92"/>
      <c r="U322" s="38"/>
      <c r="V322" s="38"/>
      <c r="W322" s="38"/>
      <c r="X322" s="38"/>
      <c r="Y322" s="38"/>
      <c r="Z322" s="38"/>
      <c r="AA322" s="38"/>
      <c r="AB322" s="38"/>
      <c r="AC322" s="38"/>
      <c r="AD322" s="38"/>
      <c r="AE322" s="38"/>
      <c r="AT322" s="17" t="s">
        <v>161</v>
      </c>
      <c r="AU322" s="17" t="s">
        <v>86</v>
      </c>
    </row>
    <row r="323" spans="1:65" s="2" customFormat="1" ht="16.5" customHeight="1">
      <c r="A323" s="38"/>
      <c r="B323" s="39"/>
      <c r="C323" s="270" t="s">
        <v>710</v>
      </c>
      <c r="D323" s="270" t="s">
        <v>324</v>
      </c>
      <c r="E323" s="271" t="s">
        <v>1888</v>
      </c>
      <c r="F323" s="272" t="s">
        <v>1886</v>
      </c>
      <c r="G323" s="273" t="s">
        <v>288</v>
      </c>
      <c r="H323" s="274">
        <v>1</v>
      </c>
      <c r="I323" s="275"/>
      <c r="J323" s="276">
        <f>ROUND(I323*H323,2)</f>
        <v>0</v>
      </c>
      <c r="K323" s="272" t="s">
        <v>1</v>
      </c>
      <c r="L323" s="277"/>
      <c r="M323" s="278" t="s">
        <v>1</v>
      </c>
      <c r="N323" s="279" t="s">
        <v>41</v>
      </c>
      <c r="O323" s="91"/>
      <c r="P323" s="227">
        <f>O323*H323</f>
        <v>0</v>
      </c>
      <c r="Q323" s="227">
        <v>0</v>
      </c>
      <c r="R323" s="227">
        <f>Q323*H323</f>
        <v>0</v>
      </c>
      <c r="S323" s="227">
        <v>0</v>
      </c>
      <c r="T323" s="228">
        <f>S323*H323</f>
        <v>0</v>
      </c>
      <c r="U323" s="38"/>
      <c r="V323" s="38"/>
      <c r="W323" s="38"/>
      <c r="X323" s="38"/>
      <c r="Y323" s="38"/>
      <c r="Z323" s="38"/>
      <c r="AA323" s="38"/>
      <c r="AB323" s="38"/>
      <c r="AC323" s="38"/>
      <c r="AD323" s="38"/>
      <c r="AE323" s="38"/>
      <c r="AR323" s="229" t="s">
        <v>365</v>
      </c>
      <c r="AT323" s="229" t="s">
        <v>324</v>
      </c>
      <c r="AU323" s="229" t="s">
        <v>86</v>
      </c>
      <c r="AY323" s="17" t="s">
        <v>152</v>
      </c>
      <c r="BE323" s="230">
        <f>IF(N323="základní",J323,0)</f>
        <v>0</v>
      </c>
      <c r="BF323" s="230">
        <f>IF(N323="snížená",J323,0)</f>
        <v>0</v>
      </c>
      <c r="BG323" s="230">
        <f>IF(N323="zákl. přenesená",J323,0)</f>
        <v>0</v>
      </c>
      <c r="BH323" s="230">
        <f>IF(N323="sníž. přenesená",J323,0)</f>
        <v>0</v>
      </c>
      <c r="BI323" s="230">
        <f>IF(N323="nulová",J323,0)</f>
        <v>0</v>
      </c>
      <c r="BJ323" s="17" t="s">
        <v>84</v>
      </c>
      <c r="BK323" s="230">
        <f>ROUND(I323*H323,2)</f>
        <v>0</v>
      </c>
      <c r="BL323" s="17" t="s">
        <v>279</v>
      </c>
      <c r="BM323" s="229" t="s">
        <v>1889</v>
      </c>
    </row>
    <row r="324" spans="1:47" s="2" customFormat="1" ht="12">
      <c r="A324" s="38"/>
      <c r="B324" s="39"/>
      <c r="C324" s="40"/>
      <c r="D324" s="231" t="s">
        <v>161</v>
      </c>
      <c r="E324" s="40"/>
      <c r="F324" s="232" t="s">
        <v>1886</v>
      </c>
      <c r="G324" s="40"/>
      <c r="H324" s="40"/>
      <c r="I324" s="233"/>
      <c r="J324" s="40"/>
      <c r="K324" s="40"/>
      <c r="L324" s="44"/>
      <c r="M324" s="234"/>
      <c r="N324" s="235"/>
      <c r="O324" s="91"/>
      <c r="P324" s="91"/>
      <c r="Q324" s="91"/>
      <c r="R324" s="91"/>
      <c r="S324" s="91"/>
      <c r="T324" s="92"/>
      <c r="U324" s="38"/>
      <c r="V324" s="38"/>
      <c r="W324" s="38"/>
      <c r="X324" s="38"/>
      <c r="Y324" s="38"/>
      <c r="Z324" s="38"/>
      <c r="AA324" s="38"/>
      <c r="AB324" s="38"/>
      <c r="AC324" s="38"/>
      <c r="AD324" s="38"/>
      <c r="AE324" s="38"/>
      <c r="AT324" s="17" t="s">
        <v>161</v>
      </c>
      <c r="AU324" s="17" t="s">
        <v>86</v>
      </c>
    </row>
    <row r="325" spans="1:65" s="2" customFormat="1" ht="16.5" customHeight="1">
      <c r="A325" s="38"/>
      <c r="B325" s="39"/>
      <c r="C325" s="218" t="s">
        <v>714</v>
      </c>
      <c r="D325" s="218" t="s">
        <v>154</v>
      </c>
      <c r="E325" s="219" t="s">
        <v>1890</v>
      </c>
      <c r="F325" s="220" t="s">
        <v>1891</v>
      </c>
      <c r="G325" s="221" t="s">
        <v>288</v>
      </c>
      <c r="H325" s="222">
        <v>1</v>
      </c>
      <c r="I325" s="223"/>
      <c r="J325" s="224">
        <f>ROUND(I325*H325,2)</f>
        <v>0</v>
      </c>
      <c r="K325" s="220" t="s">
        <v>1</v>
      </c>
      <c r="L325" s="44"/>
      <c r="M325" s="225" t="s">
        <v>1</v>
      </c>
      <c r="N325" s="226" t="s">
        <v>41</v>
      </c>
      <c r="O325" s="91"/>
      <c r="P325" s="227">
        <f>O325*H325</f>
        <v>0</v>
      </c>
      <c r="Q325" s="227">
        <v>0</v>
      </c>
      <c r="R325" s="227">
        <f>Q325*H325</f>
        <v>0</v>
      </c>
      <c r="S325" s="227">
        <v>0</v>
      </c>
      <c r="T325" s="228">
        <f>S325*H325</f>
        <v>0</v>
      </c>
      <c r="U325" s="38"/>
      <c r="V325" s="38"/>
      <c r="W325" s="38"/>
      <c r="X325" s="38"/>
      <c r="Y325" s="38"/>
      <c r="Z325" s="38"/>
      <c r="AA325" s="38"/>
      <c r="AB325" s="38"/>
      <c r="AC325" s="38"/>
      <c r="AD325" s="38"/>
      <c r="AE325" s="38"/>
      <c r="AR325" s="229" t="s">
        <v>279</v>
      </c>
      <c r="AT325" s="229" t="s">
        <v>154</v>
      </c>
      <c r="AU325" s="229" t="s">
        <v>86</v>
      </c>
      <c r="AY325" s="17" t="s">
        <v>152</v>
      </c>
      <c r="BE325" s="230">
        <f>IF(N325="základní",J325,0)</f>
        <v>0</v>
      </c>
      <c r="BF325" s="230">
        <f>IF(N325="snížená",J325,0)</f>
        <v>0</v>
      </c>
      <c r="BG325" s="230">
        <f>IF(N325="zákl. přenesená",J325,0)</f>
        <v>0</v>
      </c>
      <c r="BH325" s="230">
        <f>IF(N325="sníž. přenesená",J325,0)</f>
        <v>0</v>
      </c>
      <c r="BI325" s="230">
        <f>IF(N325="nulová",J325,0)</f>
        <v>0</v>
      </c>
      <c r="BJ325" s="17" t="s">
        <v>84</v>
      </c>
      <c r="BK325" s="230">
        <f>ROUND(I325*H325,2)</f>
        <v>0</v>
      </c>
      <c r="BL325" s="17" t="s">
        <v>279</v>
      </c>
      <c r="BM325" s="229" t="s">
        <v>1892</v>
      </c>
    </row>
    <row r="326" spans="1:47" s="2" customFormat="1" ht="12">
      <c r="A326" s="38"/>
      <c r="B326" s="39"/>
      <c r="C326" s="40"/>
      <c r="D326" s="231" t="s">
        <v>161</v>
      </c>
      <c r="E326" s="40"/>
      <c r="F326" s="232" t="s">
        <v>1891</v>
      </c>
      <c r="G326" s="40"/>
      <c r="H326" s="40"/>
      <c r="I326" s="233"/>
      <c r="J326" s="40"/>
      <c r="K326" s="40"/>
      <c r="L326" s="44"/>
      <c r="M326" s="234"/>
      <c r="N326" s="235"/>
      <c r="O326" s="91"/>
      <c r="P326" s="91"/>
      <c r="Q326" s="91"/>
      <c r="R326" s="91"/>
      <c r="S326" s="91"/>
      <c r="T326" s="92"/>
      <c r="U326" s="38"/>
      <c r="V326" s="38"/>
      <c r="W326" s="38"/>
      <c r="X326" s="38"/>
      <c r="Y326" s="38"/>
      <c r="Z326" s="38"/>
      <c r="AA326" s="38"/>
      <c r="AB326" s="38"/>
      <c r="AC326" s="38"/>
      <c r="AD326" s="38"/>
      <c r="AE326" s="38"/>
      <c r="AT326" s="17" t="s">
        <v>161</v>
      </c>
      <c r="AU326" s="17" t="s">
        <v>86</v>
      </c>
    </row>
    <row r="327" spans="1:65" s="2" customFormat="1" ht="16.5" customHeight="1">
      <c r="A327" s="38"/>
      <c r="B327" s="39"/>
      <c r="C327" s="270" t="s">
        <v>720</v>
      </c>
      <c r="D327" s="270" t="s">
        <v>324</v>
      </c>
      <c r="E327" s="271" t="s">
        <v>1893</v>
      </c>
      <c r="F327" s="272" t="s">
        <v>1891</v>
      </c>
      <c r="G327" s="273" t="s">
        <v>288</v>
      </c>
      <c r="H327" s="274">
        <v>5</v>
      </c>
      <c r="I327" s="275"/>
      <c r="J327" s="276">
        <f>ROUND(I327*H327,2)</f>
        <v>0</v>
      </c>
      <c r="K327" s="272" t="s">
        <v>1</v>
      </c>
      <c r="L327" s="277"/>
      <c r="M327" s="278" t="s">
        <v>1</v>
      </c>
      <c r="N327" s="279" t="s">
        <v>41</v>
      </c>
      <c r="O327" s="91"/>
      <c r="P327" s="227">
        <f>O327*H327</f>
        <v>0</v>
      </c>
      <c r="Q327" s="227">
        <v>0</v>
      </c>
      <c r="R327" s="227">
        <f>Q327*H327</f>
        <v>0</v>
      </c>
      <c r="S327" s="227">
        <v>0</v>
      </c>
      <c r="T327" s="228">
        <f>S327*H327</f>
        <v>0</v>
      </c>
      <c r="U327" s="38"/>
      <c r="V327" s="38"/>
      <c r="W327" s="38"/>
      <c r="X327" s="38"/>
      <c r="Y327" s="38"/>
      <c r="Z327" s="38"/>
      <c r="AA327" s="38"/>
      <c r="AB327" s="38"/>
      <c r="AC327" s="38"/>
      <c r="AD327" s="38"/>
      <c r="AE327" s="38"/>
      <c r="AR327" s="229" t="s">
        <v>365</v>
      </c>
      <c r="AT327" s="229" t="s">
        <v>324</v>
      </c>
      <c r="AU327" s="229" t="s">
        <v>86</v>
      </c>
      <c r="AY327" s="17" t="s">
        <v>152</v>
      </c>
      <c r="BE327" s="230">
        <f>IF(N327="základní",J327,0)</f>
        <v>0</v>
      </c>
      <c r="BF327" s="230">
        <f>IF(N327="snížená",J327,0)</f>
        <v>0</v>
      </c>
      <c r="BG327" s="230">
        <f>IF(N327="zákl. přenesená",J327,0)</f>
        <v>0</v>
      </c>
      <c r="BH327" s="230">
        <f>IF(N327="sníž. přenesená",J327,0)</f>
        <v>0</v>
      </c>
      <c r="BI327" s="230">
        <f>IF(N327="nulová",J327,0)</f>
        <v>0</v>
      </c>
      <c r="BJ327" s="17" t="s">
        <v>84</v>
      </c>
      <c r="BK327" s="230">
        <f>ROUND(I327*H327,2)</f>
        <v>0</v>
      </c>
      <c r="BL327" s="17" t="s">
        <v>279</v>
      </c>
      <c r="BM327" s="229" t="s">
        <v>1894</v>
      </c>
    </row>
    <row r="328" spans="1:47" s="2" customFormat="1" ht="12">
      <c r="A328" s="38"/>
      <c r="B328" s="39"/>
      <c r="C328" s="40"/>
      <c r="D328" s="231" t="s">
        <v>161</v>
      </c>
      <c r="E328" s="40"/>
      <c r="F328" s="232" t="s">
        <v>1891</v>
      </c>
      <c r="G328" s="40"/>
      <c r="H328" s="40"/>
      <c r="I328" s="233"/>
      <c r="J328" s="40"/>
      <c r="K328" s="40"/>
      <c r="L328" s="44"/>
      <c r="M328" s="234"/>
      <c r="N328" s="235"/>
      <c r="O328" s="91"/>
      <c r="P328" s="91"/>
      <c r="Q328" s="91"/>
      <c r="R328" s="91"/>
      <c r="S328" s="91"/>
      <c r="T328" s="92"/>
      <c r="U328" s="38"/>
      <c r="V328" s="38"/>
      <c r="W328" s="38"/>
      <c r="X328" s="38"/>
      <c r="Y328" s="38"/>
      <c r="Z328" s="38"/>
      <c r="AA328" s="38"/>
      <c r="AB328" s="38"/>
      <c r="AC328" s="38"/>
      <c r="AD328" s="38"/>
      <c r="AE328" s="38"/>
      <c r="AT328" s="17" t="s">
        <v>161</v>
      </c>
      <c r="AU328" s="17" t="s">
        <v>86</v>
      </c>
    </row>
    <row r="329" spans="1:65" s="2" customFormat="1" ht="16.5" customHeight="1">
      <c r="A329" s="38"/>
      <c r="B329" s="39"/>
      <c r="C329" s="218" t="s">
        <v>724</v>
      </c>
      <c r="D329" s="218" t="s">
        <v>154</v>
      </c>
      <c r="E329" s="219" t="s">
        <v>1895</v>
      </c>
      <c r="F329" s="220" t="s">
        <v>1896</v>
      </c>
      <c r="G329" s="221" t="s">
        <v>288</v>
      </c>
      <c r="H329" s="222">
        <v>1</v>
      </c>
      <c r="I329" s="223"/>
      <c r="J329" s="224">
        <f>ROUND(I329*H329,2)</f>
        <v>0</v>
      </c>
      <c r="K329" s="220" t="s">
        <v>1</v>
      </c>
      <c r="L329" s="44"/>
      <c r="M329" s="225" t="s">
        <v>1</v>
      </c>
      <c r="N329" s="226" t="s">
        <v>41</v>
      </c>
      <c r="O329" s="91"/>
      <c r="P329" s="227">
        <f>O329*H329</f>
        <v>0</v>
      </c>
      <c r="Q329" s="227">
        <v>0</v>
      </c>
      <c r="R329" s="227">
        <f>Q329*H329</f>
        <v>0</v>
      </c>
      <c r="S329" s="227">
        <v>0</v>
      </c>
      <c r="T329" s="228">
        <f>S329*H329</f>
        <v>0</v>
      </c>
      <c r="U329" s="38"/>
      <c r="V329" s="38"/>
      <c r="W329" s="38"/>
      <c r="X329" s="38"/>
      <c r="Y329" s="38"/>
      <c r="Z329" s="38"/>
      <c r="AA329" s="38"/>
      <c r="AB329" s="38"/>
      <c r="AC329" s="38"/>
      <c r="AD329" s="38"/>
      <c r="AE329" s="38"/>
      <c r="AR329" s="229" t="s">
        <v>279</v>
      </c>
      <c r="AT329" s="229" t="s">
        <v>154</v>
      </c>
      <c r="AU329" s="229" t="s">
        <v>86</v>
      </c>
      <c r="AY329" s="17" t="s">
        <v>152</v>
      </c>
      <c r="BE329" s="230">
        <f>IF(N329="základní",J329,0)</f>
        <v>0</v>
      </c>
      <c r="BF329" s="230">
        <f>IF(N329="snížená",J329,0)</f>
        <v>0</v>
      </c>
      <c r="BG329" s="230">
        <f>IF(N329="zákl. přenesená",J329,0)</f>
        <v>0</v>
      </c>
      <c r="BH329" s="230">
        <f>IF(N329="sníž. přenesená",J329,0)</f>
        <v>0</v>
      </c>
      <c r="BI329" s="230">
        <f>IF(N329="nulová",J329,0)</f>
        <v>0</v>
      </c>
      <c r="BJ329" s="17" t="s">
        <v>84</v>
      </c>
      <c r="BK329" s="230">
        <f>ROUND(I329*H329,2)</f>
        <v>0</v>
      </c>
      <c r="BL329" s="17" t="s">
        <v>279</v>
      </c>
      <c r="BM329" s="229" t="s">
        <v>1897</v>
      </c>
    </row>
    <row r="330" spans="1:47" s="2" customFormat="1" ht="12">
      <c r="A330" s="38"/>
      <c r="B330" s="39"/>
      <c r="C330" s="40"/>
      <c r="D330" s="231" t="s">
        <v>161</v>
      </c>
      <c r="E330" s="40"/>
      <c r="F330" s="232" t="s">
        <v>1896</v>
      </c>
      <c r="G330" s="40"/>
      <c r="H330" s="40"/>
      <c r="I330" s="233"/>
      <c r="J330" s="40"/>
      <c r="K330" s="40"/>
      <c r="L330" s="44"/>
      <c r="M330" s="234"/>
      <c r="N330" s="235"/>
      <c r="O330" s="91"/>
      <c r="P330" s="91"/>
      <c r="Q330" s="91"/>
      <c r="R330" s="91"/>
      <c r="S330" s="91"/>
      <c r="T330" s="92"/>
      <c r="U330" s="38"/>
      <c r="V330" s="38"/>
      <c r="W330" s="38"/>
      <c r="X330" s="38"/>
      <c r="Y330" s="38"/>
      <c r="Z330" s="38"/>
      <c r="AA330" s="38"/>
      <c r="AB330" s="38"/>
      <c r="AC330" s="38"/>
      <c r="AD330" s="38"/>
      <c r="AE330" s="38"/>
      <c r="AT330" s="17" t="s">
        <v>161</v>
      </c>
      <c r="AU330" s="17" t="s">
        <v>86</v>
      </c>
    </row>
    <row r="331" spans="1:65" s="2" customFormat="1" ht="16.5" customHeight="1">
      <c r="A331" s="38"/>
      <c r="B331" s="39"/>
      <c r="C331" s="270" t="s">
        <v>728</v>
      </c>
      <c r="D331" s="270" t="s">
        <v>324</v>
      </c>
      <c r="E331" s="271" t="s">
        <v>1898</v>
      </c>
      <c r="F331" s="272" t="s">
        <v>1896</v>
      </c>
      <c r="G331" s="273" t="s">
        <v>288</v>
      </c>
      <c r="H331" s="274">
        <v>1</v>
      </c>
      <c r="I331" s="275"/>
      <c r="J331" s="276">
        <f>ROUND(I331*H331,2)</f>
        <v>0</v>
      </c>
      <c r="K331" s="272" t="s">
        <v>1</v>
      </c>
      <c r="L331" s="277"/>
      <c r="M331" s="278" t="s">
        <v>1</v>
      </c>
      <c r="N331" s="279" t="s">
        <v>41</v>
      </c>
      <c r="O331" s="91"/>
      <c r="P331" s="227">
        <f>O331*H331</f>
        <v>0</v>
      </c>
      <c r="Q331" s="227">
        <v>0</v>
      </c>
      <c r="R331" s="227">
        <f>Q331*H331</f>
        <v>0</v>
      </c>
      <c r="S331" s="227">
        <v>0</v>
      </c>
      <c r="T331" s="228">
        <f>S331*H331</f>
        <v>0</v>
      </c>
      <c r="U331" s="38"/>
      <c r="V331" s="38"/>
      <c r="W331" s="38"/>
      <c r="X331" s="38"/>
      <c r="Y331" s="38"/>
      <c r="Z331" s="38"/>
      <c r="AA331" s="38"/>
      <c r="AB331" s="38"/>
      <c r="AC331" s="38"/>
      <c r="AD331" s="38"/>
      <c r="AE331" s="38"/>
      <c r="AR331" s="229" t="s">
        <v>365</v>
      </c>
      <c r="AT331" s="229" t="s">
        <v>324</v>
      </c>
      <c r="AU331" s="229" t="s">
        <v>86</v>
      </c>
      <c r="AY331" s="17" t="s">
        <v>152</v>
      </c>
      <c r="BE331" s="230">
        <f>IF(N331="základní",J331,0)</f>
        <v>0</v>
      </c>
      <c r="BF331" s="230">
        <f>IF(N331="snížená",J331,0)</f>
        <v>0</v>
      </c>
      <c r="BG331" s="230">
        <f>IF(N331="zákl. přenesená",J331,0)</f>
        <v>0</v>
      </c>
      <c r="BH331" s="230">
        <f>IF(N331="sníž. přenesená",J331,0)</f>
        <v>0</v>
      </c>
      <c r="BI331" s="230">
        <f>IF(N331="nulová",J331,0)</f>
        <v>0</v>
      </c>
      <c r="BJ331" s="17" t="s">
        <v>84</v>
      </c>
      <c r="BK331" s="230">
        <f>ROUND(I331*H331,2)</f>
        <v>0</v>
      </c>
      <c r="BL331" s="17" t="s">
        <v>279</v>
      </c>
      <c r="BM331" s="229" t="s">
        <v>1899</v>
      </c>
    </row>
    <row r="332" spans="1:47" s="2" customFormat="1" ht="12">
      <c r="A332" s="38"/>
      <c r="B332" s="39"/>
      <c r="C332" s="40"/>
      <c r="D332" s="231" t="s">
        <v>161</v>
      </c>
      <c r="E332" s="40"/>
      <c r="F332" s="232" t="s">
        <v>1896</v>
      </c>
      <c r="G332" s="40"/>
      <c r="H332" s="40"/>
      <c r="I332" s="233"/>
      <c r="J332" s="40"/>
      <c r="K332" s="40"/>
      <c r="L332" s="44"/>
      <c r="M332" s="234"/>
      <c r="N332" s="235"/>
      <c r="O332" s="91"/>
      <c r="P332" s="91"/>
      <c r="Q332" s="91"/>
      <c r="R332" s="91"/>
      <c r="S332" s="91"/>
      <c r="T332" s="92"/>
      <c r="U332" s="38"/>
      <c r="V332" s="38"/>
      <c r="W332" s="38"/>
      <c r="X332" s="38"/>
      <c r="Y332" s="38"/>
      <c r="Z332" s="38"/>
      <c r="AA332" s="38"/>
      <c r="AB332" s="38"/>
      <c r="AC332" s="38"/>
      <c r="AD332" s="38"/>
      <c r="AE332" s="38"/>
      <c r="AT332" s="17" t="s">
        <v>161</v>
      </c>
      <c r="AU332" s="17" t="s">
        <v>86</v>
      </c>
    </row>
    <row r="333" spans="1:65" s="2" customFormat="1" ht="16.5" customHeight="1">
      <c r="A333" s="38"/>
      <c r="B333" s="39"/>
      <c r="C333" s="218" t="s">
        <v>732</v>
      </c>
      <c r="D333" s="218" t="s">
        <v>154</v>
      </c>
      <c r="E333" s="219" t="s">
        <v>1900</v>
      </c>
      <c r="F333" s="220" t="s">
        <v>1901</v>
      </c>
      <c r="G333" s="221" t="s">
        <v>288</v>
      </c>
      <c r="H333" s="222">
        <v>8</v>
      </c>
      <c r="I333" s="223"/>
      <c r="J333" s="224">
        <f>ROUND(I333*H333,2)</f>
        <v>0</v>
      </c>
      <c r="K333" s="220" t="s">
        <v>1</v>
      </c>
      <c r="L333" s="44"/>
      <c r="M333" s="225" t="s">
        <v>1</v>
      </c>
      <c r="N333" s="226" t="s">
        <v>41</v>
      </c>
      <c r="O333" s="91"/>
      <c r="P333" s="227">
        <f>O333*H333</f>
        <v>0</v>
      </c>
      <c r="Q333" s="227">
        <v>0</v>
      </c>
      <c r="R333" s="227">
        <f>Q333*H333</f>
        <v>0</v>
      </c>
      <c r="S333" s="227">
        <v>0</v>
      </c>
      <c r="T333" s="228">
        <f>S333*H333</f>
        <v>0</v>
      </c>
      <c r="U333" s="38"/>
      <c r="V333" s="38"/>
      <c r="W333" s="38"/>
      <c r="X333" s="38"/>
      <c r="Y333" s="38"/>
      <c r="Z333" s="38"/>
      <c r="AA333" s="38"/>
      <c r="AB333" s="38"/>
      <c r="AC333" s="38"/>
      <c r="AD333" s="38"/>
      <c r="AE333" s="38"/>
      <c r="AR333" s="229" t="s">
        <v>279</v>
      </c>
      <c r="AT333" s="229" t="s">
        <v>154</v>
      </c>
      <c r="AU333" s="229" t="s">
        <v>86</v>
      </c>
      <c r="AY333" s="17" t="s">
        <v>152</v>
      </c>
      <c r="BE333" s="230">
        <f>IF(N333="základní",J333,0)</f>
        <v>0</v>
      </c>
      <c r="BF333" s="230">
        <f>IF(N333="snížená",J333,0)</f>
        <v>0</v>
      </c>
      <c r="BG333" s="230">
        <f>IF(N333="zákl. přenesená",J333,0)</f>
        <v>0</v>
      </c>
      <c r="BH333" s="230">
        <f>IF(N333="sníž. přenesená",J333,0)</f>
        <v>0</v>
      </c>
      <c r="BI333" s="230">
        <f>IF(N333="nulová",J333,0)</f>
        <v>0</v>
      </c>
      <c r="BJ333" s="17" t="s">
        <v>84</v>
      </c>
      <c r="BK333" s="230">
        <f>ROUND(I333*H333,2)</f>
        <v>0</v>
      </c>
      <c r="BL333" s="17" t="s">
        <v>279</v>
      </c>
      <c r="BM333" s="229" t="s">
        <v>1902</v>
      </c>
    </row>
    <row r="334" spans="1:47" s="2" customFormat="1" ht="12">
      <c r="A334" s="38"/>
      <c r="B334" s="39"/>
      <c r="C334" s="40"/>
      <c r="D334" s="231" t="s">
        <v>161</v>
      </c>
      <c r="E334" s="40"/>
      <c r="F334" s="232" t="s">
        <v>1901</v>
      </c>
      <c r="G334" s="40"/>
      <c r="H334" s="40"/>
      <c r="I334" s="233"/>
      <c r="J334" s="40"/>
      <c r="K334" s="40"/>
      <c r="L334" s="44"/>
      <c r="M334" s="234"/>
      <c r="N334" s="235"/>
      <c r="O334" s="91"/>
      <c r="P334" s="91"/>
      <c r="Q334" s="91"/>
      <c r="R334" s="91"/>
      <c r="S334" s="91"/>
      <c r="T334" s="92"/>
      <c r="U334" s="38"/>
      <c r="V334" s="38"/>
      <c r="W334" s="38"/>
      <c r="X334" s="38"/>
      <c r="Y334" s="38"/>
      <c r="Z334" s="38"/>
      <c r="AA334" s="38"/>
      <c r="AB334" s="38"/>
      <c r="AC334" s="38"/>
      <c r="AD334" s="38"/>
      <c r="AE334" s="38"/>
      <c r="AT334" s="17" t="s">
        <v>161</v>
      </c>
      <c r="AU334" s="17" t="s">
        <v>86</v>
      </c>
    </row>
    <row r="335" spans="1:65" s="2" customFormat="1" ht="16.5" customHeight="1">
      <c r="A335" s="38"/>
      <c r="B335" s="39"/>
      <c r="C335" s="270" t="s">
        <v>736</v>
      </c>
      <c r="D335" s="270" t="s">
        <v>324</v>
      </c>
      <c r="E335" s="271" t="s">
        <v>1903</v>
      </c>
      <c r="F335" s="272" t="s">
        <v>1904</v>
      </c>
      <c r="G335" s="273" t="s">
        <v>288</v>
      </c>
      <c r="H335" s="274">
        <v>8</v>
      </c>
      <c r="I335" s="275"/>
      <c r="J335" s="276">
        <f>ROUND(I335*H335,2)</f>
        <v>0</v>
      </c>
      <c r="K335" s="272" t="s">
        <v>1</v>
      </c>
      <c r="L335" s="277"/>
      <c r="M335" s="278" t="s">
        <v>1</v>
      </c>
      <c r="N335" s="279" t="s">
        <v>41</v>
      </c>
      <c r="O335" s="91"/>
      <c r="P335" s="227">
        <f>O335*H335</f>
        <v>0</v>
      </c>
      <c r="Q335" s="227">
        <v>0</v>
      </c>
      <c r="R335" s="227">
        <f>Q335*H335</f>
        <v>0</v>
      </c>
      <c r="S335" s="227">
        <v>0</v>
      </c>
      <c r="T335" s="228">
        <f>S335*H335</f>
        <v>0</v>
      </c>
      <c r="U335" s="38"/>
      <c r="V335" s="38"/>
      <c r="W335" s="38"/>
      <c r="X335" s="38"/>
      <c r="Y335" s="38"/>
      <c r="Z335" s="38"/>
      <c r="AA335" s="38"/>
      <c r="AB335" s="38"/>
      <c r="AC335" s="38"/>
      <c r="AD335" s="38"/>
      <c r="AE335" s="38"/>
      <c r="AR335" s="229" t="s">
        <v>365</v>
      </c>
      <c r="AT335" s="229" t="s">
        <v>324</v>
      </c>
      <c r="AU335" s="229" t="s">
        <v>86</v>
      </c>
      <c r="AY335" s="17" t="s">
        <v>152</v>
      </c>
      <c r="BE335" s="230">
        <f>IF(N335="základní",J335,0)</f>
        <v>0</v>
      </c>
      <c r="BF335" s="230">
        <f>IF(N335="snížená",J335,0)</f>
        <v>0</v>
      </c>
      <c r="BG335" s="230">
        <f>IF(N335="zákl. přenesená",J335,0)</f>
        <v>0</v>
      </c>
      <c r="BH335" s="230">
        <f>IF(N335="sníž. přenesená",J335,0)</f>
        <v>0</v>
      </c>
      <c r="BI335" s="230">
        <f>IF(N335="nulová",J335,0)</f>
        <v>0</v>
      </c>
      <c r="BJ335" s="17" t="s">
        <v>84</v>
      </c>
      <c r="BK335" s="230">
        <f>ROUND(I335*H335,2)</f>
        <v>0</v>
      </c>
      <c r="BL335" s="17" t="s">
        <v>279</v>
      </c>
      <c r="BM335" s="229" t="s">
        <v>1905</v>
      </c>
    </row>
    <row r="336" spans="1:47" s="2" customFormat="1" ht="12">
      <c r="A336" s="38"/>
      <c r="B336" s="39"/>
      <c r="C336" s="40"/>
      <c r="D336" s="231" t="s">
        <v>161</v>
      </c>
      <c r="E336" s="40"/>
      <c r="F336" s="232" t="s">
        <v>1904</v>
      </c>
      <c r="G336" s="40"/>
      <c r="H336" s="40"/>
      <c r="I336" s="233"/>
      <c r="J336" s="40"/>
      <c r="K336" s="40"/>
      <c r="L336" s="44"/>
      <c r="M336" s="234"/>
      <c r="N336" s="235"/>
      <c r="O336" s="91"/>
      <c r="P336" s="91"/>
      <c r="Q336" s="91"/>
      <c r="R336" s="91"/>
      <c r="S336" s="91"/>
      <c r="T336" s="92"/>
      <c r="U336" s="38"/>
      <c r="V336" s="38"/>
      <c r="W336" s="38"/>
      <c r="X336" s="38"/>
      <c r="Y336" s="38"/>
      <c r="Z336" s="38"/>
      <c r="AA336" s="38"/>
      <c r="AB336" s="38"/>
      <c r="AC336" s="38"/>
      <c r="AD336" s="38"/>
      <c r="AE336" s="38"/>
      <c r="AT336" s="17" t="s">
        <v>161</v>
      </c>
      <c r="AU336" s="17" t="s">
        <v>86</v>
      </c>
    </row>
    <row r="337" spans="1:65" s="2" customFormat="1" ht="16.5" customHeight="1">
      <c r="A337" s="38"/>
      <c r="B337" s="39"/>
      <c r="C337" s="218" t="s">
        <v>740</v>
      </c>
      <c r="D337" s="218" t="s">
        <v>154</v>
      </c>
      <c r="E337" s="219" t="s">
        <v>1906</v>
      </c>
      <c r="F337" s="220" t="s">
        <v>1907</v>
      </c>
      <c r="G337" s="221" t="s">
        <v>1908</v>
      </c>
      <c r="H337" s="222">
        <v>1</v>
      </c>
      <c r="I337" s="223"/>
      <c r="J337" s="224">
        <f>ROUND(I337*H337,2)</f>
        <v>0</v>
      </c>
      <c r="K337" s="220" t="s">
        <v>1</v>
      </c>
      <c r="L337" s="44"/>
      <c r="M337" s="225" t="s">
        <v>1</v>
      </c>
      <c r="N337" s="226" t="s">
        <v>41</v>
      </c>
      <c r="O337" s="91"/>
      <c r="P337" s="227">
        <f>O337*H337</f>
        <v>0</v>
      </c>
      <c r="Q337" s="227">
        <v>0</v>
      </c>
      <c r="R337" s="227">
        <f>Q337*H337</f>
        <v>0</v>
      </c>
      <c r="S337" s="227">
        <v>0</v>
      </c>
      <c r="T337" s="228">
        <f>S337*H337</f>
        <v>0</v>
      </c>
      <c r="U337" s="38"/>
      <c r="V337" s="38"/>
      <c r="W337" s="38"/>
      <c r="X337" s="38"/>
      <c r="Y337" s="38"/>
      <c r="Z337" s="38"/>
      <c r="AA337" s="38"/>
      <c r="AB337" s="38"/>
      <c r="AC337" s="38"/>
      <c r="AD337" s="38"/>
      <c r="AE337" s="38"/>
      <c r="AR337" s="229" t="s">
        <v>279</v>
      </c>
      <c r="AT337" s="229" t="s">
        <v>154</v>
      </c>
      <c r="AU337" s="229" t="s">
        <v>86</v>
      </c>
      <c r="AY337" s="17" t="s">
        <v>152</v>
      </c>
      <c r="BE337" s="230">
        <f>IF(N337="základní",J337,0)</f>
        <v>0</v>
      </c>
      <c r="BF337" s="230">
        <f>IF(N337="snížená",J337,0)</f>
        <v>0</v>
      </c>
      <c r="BG337" s="230">
        <f>IF(N337="zákl. přenesená",J337,0)</f>
        <v>0</v>
      </c>
      <c r="BH337" s="230">
        <f>IF(N337="sníž. přenesená",J337,0)</f>
        <v>0</v>
      </c>
      <c r="BI337" s="230">
        <f>IF(N337="nulová",J337,0)</f>
        <v>0</v>
      </c>
      <c r="BJ337" s="17" t="s">
        <v>84</v>
      </c>
      <c r="BK337" s="230">
        <f>ROUND(I337*H337,2)</f>
        <v>0</v>
      </c>
      <c r="BL337" s="17" t="s">
        <v>279</v>
      </c>
      <c r="BM337" s="229" t="s">
        <v>1909</v>
      </c>
    </row>
    <row r="338" spans="1:47" s="2" customFormat="1" ht="12">
      <c r="A338" s="38"/>
      <c r="B338" s="39"/>
      <c r="C338" s="40"/>
      <c r="D338" s="231" t="s">
        <v>161</v>
      </c>
      <c r="E338" s="40"/>
      <c r="F338" s="232" t="s">
        <v>1907</v>
      </c>
      <c r="G338" s="40"/>
      <c r="H338" s="40"/>
      <c r="I338" s="233"/>
      <c r="J338" s="40"/>
      <c r="K338" s="40"/>
      <c r="L338" s="44"/>
      <c r="M338" s="234"/>
      <c r="N338" s="235"/>
      <c r="O338" s="91"/>
      <c r="P338" s="91"/>
      <c r="Q338" s="91"/>
      <c r="R338" s="91"/>
      <c r="S338" s="91"/>
      <c r="T338" s="92"/>
      <c r="U338" s="38"/>
      <c r="V338" s="38"/>
      <c r="W338" s="38"/>
      <c r="X338" s="38"/>
      <c r="Y338" s="38"/>
      <c r="Z338" s="38"/>
      <c r="AA338" s="38"/>
      <c r="AB338" s="38"/>
      <c r="AC338" s="38"/>
      <c r="AD338" s="38"/>
      <c r="AE338" s="38"/>
      <c r="AT338" s="17" t="s">
        <v>161</v>
      </c>
      <c r="AU338" s="17" t="s">
        <v>86</v>
      </c>
    </row>
    <row r="339" spans="1:65" s="2" customFormat="1" ht="16.5" customHeight="1">
      <c r="A339" s="38"/>
      <c r="B339" s="39"/>
      <c r="C339" s="270" t="s">
        <v>745</v>
      </c>
      <c r="D339" s="270" t="s">
        <v>324</v>
      </c>
      <c r="E339" s="271" t="s">
        <v>1910</v>
      </c>
      <c r="F339" s="272" t="s">
        <v>1911</v>
      </c>
      <c r="G339" s="273" t="s">
        <v>1908</v>
      </c>
      <c r="H339" s="274">
        <v>1</v>
      </c>
      <c r="I339" s="275"/>
      <c r="J339" s="276">
        <f>ROUND(I339*H339,2)</f>
        <v>0</v>
      </c>
      <c r="K339" s="272" t="s">
        <v>1</v>
      </c>
      <c r="L339" s="277"/>
      <c r="M339" s="278" t="s">
        <v>1</v>
      </c>
      <c r="N339" s="279" t="s">
        <v>41</v>
      </c>
      <c r="O339" s="91"/>
      <c r="P339" s="227">
        <f>O339*H339</f>
        <v>0</v>
      </c>
      <c r="Q339" s="227">
        <v>0</v>
      </c>
      <c r="R339" s="227">
        <f>Q339*H339</f>
        <v>0</v>
      </c>
      <c r="S339" s="227">
        <v>0</v>
      </c>
      <c r="T339" s="228">
        <f>S339*H339</f>
        <v>0</v>
      </c>
      <c r="U339" s="38"/>
      <c r="V339" s="38"/>
      <c r="W339" s="38"/>
      <c r="X339" s="38"/>
      <c r="Y339" s="38"/>
      <c r="Z339" s="38"/>
      <c r="AA339" s="38"/>
      <c r="AB339" s="38"/>
      <c r="AC339" s="38"/>
      <c r="AD339" s="38"/>
      <c r="AE339" s="38"/>
      <c r="AR339" s="229" t="s">
        <v>365</v>
      </c>
      <c r="AT339" s="229" t="s">
        <v>324</v>
      </c>
      <c r="AU339" s="229" t="s">
        <v>86</v>
      </c>
      <c r="AY339" s="17" t="s">
        <v>152</v>
      </c>
      <c r="BE339" s="230">
        <f>IF(N339="základní",J339,0)</f>
        <v>0</v>
      </c>
      <c r="BF339" s="230">
        <f>IF(N339="snížená",J339,0)</f>
        <v>0</v>
      </c>
      <c r="BG339" s="230">
        <f>IF(N339="zákl. přenesená",J339,0)</f>
        <v>0</v>
      </c>
      <c r="BH339" s="230">
        <f>IF(N339="sníž. přenesená",J339,0)</f>
        <v>0</v>
      </c>
      <c r="BI339" s="230">
        <f>IF(N339="nulová",J339,0)</f>
        <v>0</v>
      </c>
      <c r="BJ339" s="17" t="s">
        <v>84</v>
      </c>
      <c r="BK339" s="230">
        <f>ROUND(I339*H339,2)</f>
        <v>0</v>
      </c>
      <c r="BL339" s="17" t="s">
        <v>279</v>
      </c>
      <c r="BM339" s="229" t="s">
        <v>1912</v>
      </c>
    </row>
    <row r="340" spans="1:47" s="2" customFormat="1" ht="12">
      <c r="A340" s="38"/>
      <c r="B340" s="39"/>
      <c r="C340" s="40"/>
      <c r="D340" s="231" t="s">
        <v>161</v>
      </c>
      <c r="E340" s="40"/>
      <c r="F340" s="232" t="s">
        <v>1911</v>
      </c>
      <c r="G340" s="40"/>
      <c r="H340" s="40"/>
      <c r="I340" s="233"/>
      <c r="J340" s="40"/>
      <c r="K340" s="40"/>
      <c r="L340" s="44"/>
      <c r="M340" s="234"/>
      <c r="N340" s="235"/>
      <c r="O340" s="91"/>
      <c r="P340" s="91"/>
      <c r="Q340" s="91"/>
      <c r="R340" s="91"/>
      <c r="S340" s="91"/>
      <c r="T340" s="92"/>
      <c r="U340" s="38"/>
      <c r="V340" s="38"/>
      <c r="W340" s="38"/>
      <c r="X340" s="38"/>
      <c r="Y340" s="38"/>
      <c r="Z340" s="38"/>
      <c r="AA340" s="38"/>
      <c r="AB340" s="38"/>
      <c r="AC340" s="38"/>
      <c r="AD340" s="38"/>
      <c r="AE340" s="38"/>
      <c r="AT340" s="17" t="s">
        <v>161</v>
      </c>
      <c r="AU340" s="17" t="s">
        <v>86</v>
      </c>
    </row>
    <row r="341" spans="1:63" s="12" customFormat="1" ht="22.8" customHeight="1">
      <c r="A341" s="12"/>
      <c r="B341" s="202"/>
      <c r="C341" s="203"/>
      <c r="D341" s="204" t="s">
        <v>75</v>
      </c>
      <c r="E341" s="216" t="s">
        <v>1913</v>
      </c>
      <c r="F341" s="216" t="s">
        <v>1914</v>
      </c>
      <c r="G341" s="203"/>
      <c r="H341" s="203"/>
      <c r="I341" s="206"/>
      <c r="J341" s="217">
        <f>BK341</f>
        <v>0</v>
      </c>
      <c r="K341" s="203"/>
      <c r="L341" s="208"/>
      <c r="M341" s="209"/>
      <c r="N341" s="210"/>
      <c r="O341" s="210"/>
      <c r="P341" s="211">
        <f>SUM(P342:P375)</f>
        <v>0</v>
      </c>
      <c r="Q341" s="210"/>
      <c r="R341" s="211">
        <f>SUM(R342:R375)</f>
        <v>0</v>
      </c>
      <c r="S341" s="210"/>
      <c r="T341" s="212">
        <f>SUM(T342:T375)</f>
        <v>0</v>
      </c>
      <c r="U341" s="12"/>
      <c r="V341" s="12"/>
      <c r="W341" s="12"/>
      <c r="X341" s="12"/>
      <c r="Y341" s="12"/>
      <c r="Z341" s="12"/>
      <c r="AA341" s="12"/>
      <c r="AB341" s="12"/>
      <c r="AC341" s="12"/>
      <c r="AD341" s="12"/>
      <c r="AE341" s="12"/>
      <c r="AR341" s="213" t="s">
        <v>86</v>
      </c>
      <c r="AT341" s="214" t="s">
        <v>75</v>
      </c>
      <c r="AU341" s="214" t="s">
        <v>84</v>
      </c>
      <c r="AY341" s="213" t="s">
        <v>152</v>
      </c>
      <c r="BK341" s="215">
        <f>SUM(BK342:BK375)</f>
        <v>0</v>
      </c>
    </row>
    <row r="342" spans="1:65" s="2" customFormat="1" ht="16.5" customHeight="1">
      <c r="A342" s="38"/>
      <c r="B342" s="39"/>
      <c r="C342" s="218" t="s">
        <v>749</v>
      </c>
      <c r="D342" s="218" t="s">
        <v>154</v>
      </c>
      <c r="E342" s="219" t="s">
        <v>1915</v>
      </c>
      <c r="F342" s="220" t="s">
        <v>1916</v>
      </c>
      <c r="G342" s="221" t="s">
        <v>288</v>
      </c>
      <c r="H342" s="222">
        <v>35</v>
      </c>
      <c r="I342" s="223"/>
      <c r="J342" s="224">
        <f>ROUND(I342*H342,2)</f>
        <v>0</v>
      </c>
      <c r="K342" s="220" t="s">
        <v>1</v>
      </c>
      <c r="L342" s="44"/>
      <c r="M342" s="225" t="s">
        <v>1</v>
      </c>
      <c r="N342" s="226" t="s">
        <v>41</v>
      </c>
      <c r="O342" s="91"/>
      <c r="P342" s="227">
        <f>O342*H342</f>
        <v>0</v>
      </c>
      <c r="Q342" s="227">
        <v>0</v>
      </c>
      <c r="R342" s="227">
        <f>Q342*H342</f>
        <v>0</v>
      </c>
      <c r="S342" s="227">
        <v>0</v>
      </c>
      <c r="T342" s="228">
        <f>S342*H342</f>
        <v>0</v>
      </c>
      <c r="U342" s="38"/>
      <c r="V342" s="38"/>
      <c r="W342" s="38"/>
      <c r="X342" s="38"/>
      <c r="Y342" s="38"/>
      <c r="Z342" s="38"/>
      <c r="AA342" s="38"/>
      <c r="AB342" s="38"/>
      <c r="AC342" s="38"/>
      <c r="AD342" s="38"/>
      <c r="AE342" s="38"/>
      <c r="AR342" s="229" t="s">
        <v>279</v>
      </c>
      <c r="AT342" s="229" t="s">
        <v>154</v>
      </c>
      <c r="AU342" s="229" t="s">
        <v>86</v>
      </c>
      <c r="AY342" s="17" t="s">
        <v>152</v>
      </c>
      <c r="BE342" s="230">
        <f>IF(N342="základní",J342,0)</f>
        <v>0</v>
      </c>
      <c r="BF342" s="230">
        <f>IF(N342="snížená",J342,0)</f>
        <v>0</v>
      </c>
      <c r="BG342" s="230">
        <f>IF(N342="zákl. přenesená",J342,0)</f>
        <v>0</v>
      </c>
      <c r="BH342" s="230">
        <f>IF(N342="sníž. přenesená",J342,0)</f>
        <v>0</v>
      </c>
      <c r="BI342" s="230">
        <f>IF(N342="nulová",J342,0)</f>
        <v>0</v>
      </c>
      <c r="BJ342" s="17" t="s">
        <v>84</v>
      </c>
      <c r="BK342" s="230">
        <f>ROUND(I342*H342,2)</f>
        <v>0</v>
      </c>
      <c r="BL342" s="17" t="s">
        <v>279</v>
      </c>
      <c r="BM342" s="229" t="s">
        <v>1917</v>
      </c>
    </row>
    <row r="343" spans="1:47" s="2" customFormat="1" ht="12">
      <c r="A343" s="38"/>
      <c r="B343" s="39"/>
      <c r="C343" s="40"/>
      <c r="D343" s="231" t="s">
        <v>161</v>
      </c>
      <c r="E343" s="40"/>
      <c r="F343" s="232" t="s">
        <v>1916</v>
      </c>
      <c r="G343" s="40"/>
      <c r="H343" s="40"/>
      <c r="I343" s="233"/>
      <c r="J343" s="40"/>
      <c r="K343" s="40"/>
      <c r="L343" s="44"/>
      <c r="M343" s="234"/>
      <c r="N343" s="235"/>
      <c r="O343" s="91"/>
      <c r="P343" s="91"/>
      <c r="Q343" s="91"/>
      <c r="R343" s="91"/>
      <c r="S343" s="91"/>
      <c r="T343" s="92"/>
      <c r="U343" s="38"/>
      <c r="V343" s="38"/>
      <c r="W343" s="38"/>
      <c r="X343" s="38"/>
      <c r="Y343" s="38"/>
      <c r="Z343" s="38"/>
      <c r="AA343" s="38"/>
      <c r="AB343" s="38"/>
      <c r="AC343" s="38"/>
      <c r="AD343" s="38"/>
      <c r="AE343" s="38"/>
      <c r="AT343" s="17" t="s">
        <v>161</v>
      </c>
      <c r="AU343" s="17" t="s">
        <v>86</v>
      </c>
    </row>
    <row r="344" spans="1:65" s="2" customFormat="1" ht="33" customHeight="1">
      <c r="A344" s="38"/>
      <c r="B344" s="39"/>
      <c r="C344" s="270" t="s">
        <v>753</v>
      </c>
      <c r="D344" s="270" t="s">
        <v>324</v>
      </c>
      <c r="E344" s="271" t="s">
        <v>1918</v>
      </c>
      <c r="F344" s="272" t="s">
        <v>1919</v>
      </c>
      <c r="G344" s="273" t="s">
        <v>288</v>
      </c>
      <c r="H344" s="274">
        <v>2</v>
      </c>
      <c r="I344" s="275"/>
      <c r="J344" s="276">
        <f>ROUND(I344*H344,2)</f>
        <v>0</v>
      </c>
      <c r="K344" s="272" t="s">
        <v>1</v>
      </c>
      <c r="L344" s="277"/>
      <c r="M344" s="278" t="s">
        <v>1</v>
      </c>
      <c r="N344" s="279" t="s">
        <v>41</v>
      </c>
      <c r="O344" s="91"/>
      <c r="P344" s="227">
        <f>O344*H344</f>
        <v>0</v>
      </c>
      <c r="Q344" s="227">
        <v>0</v>
      </c>
      <c r="R344" s="227">
        <f>Q344*H344</f>
        <v>0</v>
      </c>
      <c r="S344" s="227">
        <v>0</v>
      </c>
      <c r="T344" s="228">
        <f>S344*H344</f>
        <v>0</v>
      </c>
      <c r="U344" s="38"/>
      <c r="V344" s="38"/>
      <c r="W344" s="38"/>
      <c r="X344" s="38"/>
      <c r="Y344" s="38"/>
      <c r="Z344" s="38"/>
      <c r="AA344" s="38"/>
      <c r="AB344" s="38"/>
      <c r="AC344" s="38"/>
      <c r="AD344" s="38"/>
      <c r="AE344" s="38"/>
      <c r="AR344" s="229" t="s">
        <v>365</v>
      </c>
      <c r="AT344" s="229" t="s">
        <v>324</v>
      </c>
      <c r="AU344" s="229" t="s">
        <v>86</v>
      </c>
      <c r="AY344" s="17" t="s">
        <v>152</v>
      </c>
      <c r="BE344" s="230">
        <f>IF(N344="základní",J344,0)</f>
        <v>0</v>
      </c>
      <c r="BF344" s="230">
        <f>IF(N344="snížená",J344,0)</f>
        <v>0</v>
      </c>
      <c r="BG344" s="230">
        <f>IF(N344="zákl. přenesená",J344,0)</f>
        <v>0</v>
      </c>
      <c r="BH344" s="230">
        <f>IF(N344="sníž. přenesená",J344,0)</f>
        <v>0</v>
      </c>
      <c r="BI344" s="230">
        <f>IF(N344="nulová",J344,0)</f>
        <v>0</v>
      </c>
      <c r="BJ344" s="17" t="s">
        <v>84</v>
      </c>
      <c r="BK344" s="230">
        <f>ROUND(I344*H344,2)</f>
        <v>0</v>
      </c>
      <c r="BL344" s="17" t="s">
        <v>279</v>
      </c>
      <c r="BM344" s="229" t="s">
        <v>1920</v>
      </c>
    </row>
    <row r="345" spans="1:47" s="2" customFormat="1" ht="12">
      <c r="A345" s="38"/>
      <c r="B345" s="39"/>
      <c r="C345" s="40"/>
      <c r="D345" s="231" t="s">
        <v>161</v>
      </c>
      <c r="E345" s="40"/>
      <c r="F345" s="232" t="s">
        <v>1919</v>
      </c>
      <c r="G345" s="40"/>
      <c r="H345" s="40"/>
      <c r="I345" s="233"/>
      <c r="J345" s="40"/>
      <c r="K345" s="40"/>
      <c r="L345" s="44"/>
      <c r="M345" s="234"/>
      <c r="N345" s="235"/>
      <c r="O345" s="91"/>
      <c r="P345" s="91"/>
      <c r="Q345" s="91"/>
      <c r="R345" s="91"/>
      <c r="S345" s="91"/>
      <c r="T345" s="92"/>
      <c r="U345" s="38"/>
      <c r="V345" s="38"/>
      <c r="W345" s="38"/>
      <c r="X345" s="38"/>
      <c r="Y345" s="38"/>
      <c r="Z345" s="38"/>
      <c r="AA345" s="38"/>
      <c r="AB345" s="38"/>
      <c r="AC345" s="38"/>
      <c r="AD345" s="38"/>
      <c r="AE345" s="38"/>
      <c r="AT345" s="17" t="s">
        <v>161</v>
      </c>
      <c r="AU345" s="17" t="s">
        <v>86</v>
      </c>
    </row>
    <row r="346" spans="1:65" s="2" customFormat="1" ht="37.8" customHeight="1">
      <c r="A346" s="38"/>
      <c r="B346" s="39"/>
      <c r="C346" s="270" t="s">
        <v>758</v>
      </c>
      <c r="D346" s="270" t="s">
        <v>324</v>
      </c>
      <c r="E346" s="271" t="s">
        <v>1921</v>
      </c>
      <c r="F346" s="272" t="s">
        <v>1922</v>
      </c>
      <c r="G346" s="273" t="s">
        <v>288</v>
      </c>
      <c r="H346" s="274">
        <v>1</v>
      </c>
      <c r="I346" s="275"/>
      <c r="J346" s="276">
        <f>ROUND(I346*H346,2)</f>
        <v>0</v>
      </c>
      <c r="K346" s="272" t="s">
        <v>1</v>
      </c>
      <c r="L346" s="277"/>
      <c r="M346" s="278" t="s">
        <v>1</v>
      </c>
      <c r="N346" s="279" t="s">
        <v>41</v>
      </c>
      <c r="O346" s="91"/>
      <c r="P346" s="227">
        <f>O346*H346</f>
        <v>0</v>
      </c>
      <c r="Q346" s="227">
        <v>0</v>
      </c>
      <c r="R346" s="227">
        <f>Q346*H346</f>
        <v>0</v>
      </c>
      <c r="S346" s="227">
        <v>0</v>
      </c>
      <c r="T346" s="228">
        <f>S346*H346</f>
        <v>0</v>
      </c>
      <c r="U346" s="38"/>
      <c r="V346" s="38"/>
      <c r="W346" s="38"/>
      <c r="X346" s="38"/>
      <c r="Y346" s="38"/>
      <c r="Z346" s="38"/>
      <c r="AA346" s="38"/>
      <c r="AB346" s="38"/>
      <c r="AC346" s="38"/>
      <c r="AD346" s="38"/>
      <c r="AE346" s="38"/>
      <c r="AR346" s="229" t="s">
        <v>365</v>
      </c>
      <c r="AT346" s="229" t="s">
        <v>324</v>
      </c>
      <c r="AU346" s="229" t="s">
        <v>86</v>
      </c>
      <c r="AY346" s="17" t="s">
        <v>152</v>
      </c>
      <c r="BE346" s="230">
        <f>IF(N346="základní",J346,0)</f>
        <v>0</v>
      </c>
      <c r="BF346" s="230">
        <f>IF(N346="snížená",J346,0)</f>
        <v>0</v>
      </c>
      <c r="BG346" s="230">
        <f>IF(N346="zákl. přenesená",J346,0)</f>
        <v>0</v>
      </c>
      <c r="BH346" s="230">
        <f>IF(N346="sníž. přenesená",J346,0)</f>
        <v>0</v>
      </c>
      <c r="BI346" s="230">
        <f>IF(N346="nulová",J346,0)</f>
        <v>0</v>
      </c>
      <c r="BJ346" s="17" t="s">
        <v>84</v>
      </c>
      <c r="BK346" s="230">
        <f>ROUND(I346*H346,2)</f>
        <v>0</v>
      </c>
      <c r="BL346" s="17" t="s">
        <v>279</v>
      </c>
      <c r="BM346" s="229" t="s">
        <v>1923</v>
      </c>
    </row>
    <row r="347" spans="1:47" s="2" customFormat="1" ht="12">
      <c r="A347" s="38"/>
      <c r="B347" s="39"/>
      <c r="C347" s="40"/>
      <c r="D347" s="231" t="s">
        <v>161</v>
      </c>
      <c r="E347" s="40"/>
      <c r="F347" s="232" t="s">
        <v>1922</v>
      </c>
      <c r="G347" s="40"/>
      <c r="H347" s="40"/>
      <c r="I347" s="233"/>
      <c r="J347" s="40"/>
      <c r="K347" s="40"/>
      <c r="L347" s="44"/>
      <c r="M347" s="234"/>
      <c r="N347" s="235"/>
      <c r="O347" s="91"/>
      <c r="P347" s="91"/>
      <c r="Q347" s="91"/>
      <c r="R347" s="91"/>
      <c r="S347" s="91"/>
      <c r="T347" s="92"/>
      <c r="U347" s="38"/>
      <c r="V347" s="38"/>
      <c r="W347" s="38"/>
      <c r="X347" s="38"/>
      <c r="Y347" s="38"/>
      <c r="Z347" s="38"/>
      <c r="AA347" s="38"/>
      <c r="AB347" s="38"/>
      <c r="AC347" s="38"/>
      <c r="AD347" s="38"/>
      <c r="AE347" s="38"/>
      <c r="AT347" s="17" t="s">
        <v>161</v>
      </c>
      <c r="AU347" s="17" t="s">
        <v>86</v>
      </c>
    </row>
    <row r="348" spans="1:65" s="2" customFormat="1" ht="44.25" customHeight="1">
      <c r="A348" s="38"/>
      <c r="B348" s="39"/>
      <c r="C348" s="270" t="s">
        <v>763</v>
      </c>
      <c r="D348" s="270" t="s">
        <v>324</v>
      </c>
      <c r="E348" s="271" t="s">
        <v>1924</v>
      </c>
      <c r="F348" s="272" t="s">
        <v>1925</v>
      </c>
      <c r="G348" s="273" t="s">
        <v>1703</v>
      </c>
      <c r="H348" s="274">
        <v>1</v>
      </c>
      <c r="I348" s="275"/>
      <c r="J348" s="276">
        <f>ROUND(I348*H348,2)</f>
        <v>0</v>
      </c>
      <c r="K348" s="272" t="s">
        <v>1</v>
      </c>
      <c r="L348" s="277"/>
      <c r="M348" s="278" t="s">
        <v>1</v>
      </c>
      <c r="N348" s="279" t="s">
        <v>41</v>
      </c>
      <c r="O348" s="91"/>
      <c r="P348" s="227">
        <f>O348*H348</f>
        <v>0</v>
      </c>
      <c r="Q348" s="227">
        <v>0</v>
      </c>
      <c r="R348" s="227">
        <f>Q348*H348</f>
        <v>0</v>
      </c>
      <c r="S348" s="227">
        <v>0</v>
      </c>
      <c r="T348" s="228">
        <f>S348*H348</f>
        <v>0</v>
      </c>
      <c r="U348" s="38"/>
      <c r="V348" s="38"/>
      <c r="W348" s="38"/>
      <c r="X348" s="38"/>
      <c r="Y348" s="38"/>
      <c r="Z348" s="38"/>
      <c r="AA348" s="38"/>
      <c r="AB348" s="38"/>
      <c r="AC348" s="38"/>
      <c r="AD348" s="38"/>
      <c r="AE348" s="38"/>
      <c r="AR348" s="229" t="s">
        <v>365</v>
      </c>
      <c r="AT348" s="229" t="s">
        <v>324</v>
      </c>
      <c r="AU348" s="229" t="s">
        <v>86</v>
      </c>
      <c r="AY348" s="17" t="s">
        <v>152</v>
      </c>
      <c r="BE348" s="230">
        <f>IF(N348="základní",J348,0)</f>
        <v>0</v>
      </c>
      <c r="BF348" s="230">
        <f>IF(N348="snížená",J348,0)</f>
        <v>0</v>
      </c>
      <c r="BG348" s="230">
        <f>IF(N348="zákl. přenesená",J348,0)</f>
        <v>0</v>
      </c>
      <c r="BH348" s="230">
        <f>IF(N348="sníž. přenesená",J348,0)</f>
        <v>0</v>
      </c>
      <c r="BI348" s="230">
        <f>IF(N348="nulová",J348,0)</f>
        <v>0</v>
      </c>
      <c r="BJ348" s="17" t="s">
        <v>84</v>
      </c>
      <c r="BK348" s="230">
        <f>ROUND(I348*H348,2)</f>
        <v>0</v>
      </c>
      <c r="BL348" s="17" t="s">
        <v>279</v>
      </c>
      <c r="BM348" s="229" t="s">
        <v>1926</v>
      </c>
    </row>
    <row r="349" spans="1:47" s="2" customFormat="1" ht="12">
      <c r="A349" s="38"/>
      <c r="B349" s="39"/>
      <c r="C349" s="40"/>
      <c r="D349" s="231" t="s">
        <v>161</v>
      </c>
      <c r="E349" s="40"/>
      <c r="F349" s="232" t="s">
        <v>1925</v>
      </c>
      <c r="G349" s="40"/>
      <c r="H349" s="40"/>
      <c r="I349" s="233"/>
      <c r="J349" s="40"/>
      <c r="K349" s="40"/>
      <c r="L349" s="44"/>
      <c r="M349" s="234"/>
      <c r="N349" s="235"/>
      <c r="O349" s="91"/>
      <c r="P349" s="91"/>
      <c r="Q349" s="91"/>
      <c r="R349" s="91"/>
      <c r="S349" s="91"/>
      <c r="T349" s="92"/>
      <c r="U349" s="38"/>
      <c r="V349" s="38"/>
      <c r="W349" s="38"/>
      <c r="X349" s="38"/>
      <c r="Y349" s="38"/>
      <c r="Z349" s="38"/>
      <c r="AA349" s="38"/>
      <c r="AB349" s="38"/>
      <c r="AC349" s="38"/>
      <c r="AD349" s="38"/>
      <c r="AE349" s="38"/>
      <c r="AT349" s="17" t="s">
        <v>161</v>
      </c>
      <c r="AU349" s="17" t="s">
        <v>86</v>
      </c>
    </row>
    <row r="350" spans="1:65" s="2" customFormat="1" ht="33" customHeight="1">
      <c r="A350" s="38"/>
      <c r="B350" s="39"/>
      <c r="C350" s="270" t="s">
        <v>770</v>
      </c>
      <c r="D350" s="270" t="s">
        <v>324</v>
      </c>
      <c r="E350" s="271" t="s">
        <v>1927</v>
      </c>
      <c r="F350" s="272" t="s">
        <v>1928</v>
      </c>
      <c r="G350" s="273" t="s">
        <v>1703</v>
      </c>
      <c r="H350" s="274">
        <v>5</v>
      </c>
      <c r="I350" s="275"/>
      <c r="J350" s="276">
        <f>ROUND(I350*H350,2)</f>
        <v>0</v>
      </c>
      <c r="K350" s="272" t="s">
        <v>1</v>
      </c>
      <c r="L350" s="277"/>
      <c r="M350" s="278" t="s">
        <v>1</v>
      </c>
      <c r="N350" s="279" t="s">
        <v>41</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365</v>
      </c>
      <c r="AT350" s="229" t="s">
        <v>324</v>
      </c>
      <c r="AU350" s="229" t="s">
        <v>86</v>
      </c>
      <c r="AY350" s="17" t="s">
        <v>152</v>
      </c>
      <c r="BE350" s="230">
        <f>IF(N350="základní",J350,0)</f>
        <v>0</v>
      </c>
      <c r="BF350" s="230">
        <f>IF(N350="snížená",J350,0)</f>
        <v>0</v>
      </c>
      <c r="BG350" s="230">
        <f>IF(N350="zákl. přenesená",J350,0)</f>
        <v>0</v>
      </c>
      <c r="BH350" s="230">
        <f>IF(N350="sníž. přenesená",J350,0)</f>
        <v>0</v>
      </c>
      <c r="BI350" s="230">
        <f>IF(N350="nulová",J350,0)</f>
        <v>0</v>
      </c>
      <c r="BJ350" s="17" t="s">
        <v>84</v>
      </c>
      <c r="BK350" s="230">
        <f>ROUND(I350*H350,2)</f>
        <v>0</v>
      </c>
      <c r="BL350" s="17" t="s">
        <v>279</v>
      </c>
      <c r="BM350" s="229" t="s">
        <v>1929</v>
      </c>
    </row>
    <row r="351" spans="1:47" s="2" customFormat="1" ht="12">
      <c r="A351" s="38"/>
      <c r="B351" s="39"/>
      <c r="C351" s="40"/>
      <c r="D351" s="231" t="s">
        <v>161</v>
      </c>
      <c r="E351" s="40"/>
      <c r="F351" s="232" t="s">
        <v>1928</v>
      </c>
      <c r="G351" s="40"/>
      <c r="H351" s="40"/>
      <c r="I351" s="233"/>
      <c r="J351" s="40"/>
      <c r="K351" s="40"/>
      <c r="L351" s="44"/>
      <c r="M351" s="234"/>
      <c r="N351" s="235"/>
      <c r="O351" s="91"/>
      <c r="P351" s="91"/>
      <c r="Q351" s="91"/>
      <c r="R351" s="91"/>
      <c r="S351" s="91"/>
      <c r="T351" s="92"/>
      <c r="U351" s="38"/>
      <c r="V351" s="38"/>
      <c r="W351" s="38"/>
      <c r="X351" s="38"/>
      <c r="Y351" s="38"/>
      <c r="Z351" s="38"/>
      <c r="AA351" s="38"/>
      <c r="AB351" s="38"/>
      <c r="AC351" s="38"/>
      <c r="AD351" s="38"/>
      <c r="AE351" s="38"/>
      <c r="AT351" s="17" t="s">
        <v>161</v>
      </c>
      <c r="AU351" s="17" t="s">
        <v>86</v>
      </c>
    </row>
    <row r="352" spans="1:65" s="2" customFormat="1" ht="37.8" customHeight="1">
      <c r="A352" s="38"/>
      <c r="B352" s="39"/>
      <c r="C352" s="270" t="s">
        <v>776</v>
      </c>
      <c r="D352" s="270" t="s">
        <v>324</v>
      </c>
      <c r="E352" s="271" t="s">
        <v>1930</v>
      </c>
      <c r="F352" s="272" t="s">
        <v>1931</v>
      </c>
      <c r="G352" s="273" t="s">
        <v>1703</v>
      </c>
      <c r="H352" s="274">
        <v>1</v>
      </c>
      <c r="I352" s="275"/>
      <c r="J352" s="276">
        <f>ROUND(I352*H352,2)</f>
        <v>0</v>
      </c>
      <c r="K352" s="272" t="s">
        <v>1</v>
      </c>
      <c r="L352" s="277"/>
      <c r="M352" s="278" t="s">
        <v>1</v>
      </c>
      <c r="N352" s="279" t="s">
        <v>41</v>
      </c>
      <c r="O352" s="91"/>
      <c r="P352" s="227">
        <f>O352*H352</f>
        <v>0</v>
      </c>
      <c r="Q352" s="227">
        <v>0</v>
      </c>
      <c r="R352" s="227">
        <f>Q352*H352</f>
        <v>0</v>
      </c>
      <c r="S352" s="227">
        <v>0</v>
      </c>
      <c r="T352" s="228">
        <f>S352*H352</f>
        <v>0</v>
      </c>
      <c r="U352" s="38"/>
      <c r="V352" s="38"/>
      <c r="W352" s="38"/>
      <c r="X352" s="38"/>
      <c r="Y352" s="38"/>
      <c r="Z352" s="38"/>
      <c r="AA352" s="38"/>
      <c r="AB352" s="38"/>
      <c r="AC352" s="38"/>
      <c r="AD352" s="38"/>
      <c r="AE352" s="38"/>
      <c r="AR352" s="229" t="s">
        <v>365</v>
      </c>
      <c r="AT352" s="229" t="s">
        <v>324</v>
      </c>
      <c r="AU352" s="229" t="s">
        <v>86</v>
      </c>
      <c r="AY352" s="17" t="s">
        <v>152</v>
      </c>
      <c r="BE352" s="230">
        <f>IF(N352="základní",J352,0)</f>
        <v>0</v>
      </c>
      <c r="BF352" s="230">
        <f>IF(N352="snížená",J352,0)</f>
        <v>0</v>
      </c>
      <c r="BG352" s="230">
        <f>IF(N352="zákl. přenesená",J352,0)</f>
        <v>0</v>
      </c>
      <c r="BH352" s="230">
        <f>IF(N352="sníž. přenesená",J352,0)</f>
        <v>0</v>
      </c>
      <c r="BI352" s="230">
        <f>IF(N352="nulová",J352,0)</f>
        <v>0</v>
      </c>
      <c r="BJ352" s="17" t="s">
        <v>84</v>
      </c>
      <c r="BK352" s="230">
        <f>ROUND(I352*H352,2)</f>
        <v>0</v>
      </c>
      <c r="BL352" s="17" t="s">
        <v>279</v>
      </c>
      <c r="BM352" s="229" t="s">
        <v>1932</v>
      </c>
    </row>
    <row r="353" spans="1:47" s="2" customFormat="1" ht="12">
      <c r="A353" s="38"/>
      <c r="B353" s="39"/>
      <c r="C353" s="40"/>
      <c r="D353" s="231" t="s">
        <v>161</v>
      </c>
      <c r="E353" s="40"/>
      <c r="F353" s="232" t="s">
        <v>1931</v>
      </c>
      <c r="G353" s="40"/>
      <c r="H353" s="40"/>
      <c r="I353" s="233"/>
      <c r="J353" s="40"/>
      <c r="K353" s="40"/>
      <c r="L353" s="44"/>
      <c r="M353" s="234"/>
      <c r="N353" s="235"/>
      <c r="O353" s="91"/>
      <c r="P353" s="91"/>
      <c r="Q353" s="91"/>
      <c r="R353" s="91"/>
      <c r="S353" s="91"/>
      <c r="T353" s="92"/>
      <c r="U353" s="38"/>
      <c r="V353" s="38"/>
      <c r="W353" s="38"/>
      <c r="X353" s="38"/>
      <c r="Y353" s="38"/>
      <c r="Z353" s="38"/>
      <c r="AA353" s="38"/>
      <c r="AB353" s="38"/>
      <c r="AC353" s="38"/>
      <c r="AD353" s="38"/>
      <c r="AE353" s="38"/>
      <c r="AT353" s="17" t="s">
        <v>161</v>
      </c>
      <c r="AU353" s="17" t="s">
        <v>86</v>
      </c>
    </row>
    <row r="354" spans="1:65" s="2" customFormat="1" ht="24.15" customHeight="1">
      <c r="A354" s="38"/>
      <c r="B354" s="39"/>
      <c r="C354" s="270" t="s">
        <v>782</v>
      </c>
      <c r="D354" s="270" t="s">
        <v>324</v>
      </c>
      <c r="E354" s="271" t="s">
        <v>1933</v>
      </c>
      <c r="F354" s="272" t="s">
        <v>1934</v>
      </c>
      <c r="G354" s="273" t="s">
        <v>1703</v>
      </c>
      <c r="H354" s="274">
        <v>5</v>
      </c>
      <c r="I354" s="275"/>
      <c r="J354" s="276">
        <f>ROUND(I354*H354,2)</f>
        <v>0</v>
      </c>
      <c r="K354" s="272" t="s">
        <v>1</v>
      </c>
      <c r="L354" s="277"/>
      <c r="M354" s="278" t="s">
        <v>1</v>
      </c>
      <c r="N354" s="279" t="s">
        <v>41</v>
      </c>
      <c r="O354" s="91"/>
      <c r="P354" s="227">
        <f>O354*H354</f>
        <v>0</v>
      </c>
      <c r="Q354" s="227">
        <v>0</v>
      </c>
      <c r="R354" s="227">
        <f>Q354*H354</f>
        <v>0</v>
      </c>
      <c r="S354" s="227">
        <v>0</v>
      </c>
      <c r="T354" s="228">
        <f>S354*H354</f>
        <v>0</v>
      </c>
      <c r="U354" s="38"/>
      <c r="V354" s="38"/>
      <c r="W354" s="38"/>
      <c r="X354" s="38"/>
      <c r="Y354" s="38"/>
      <c r="Z354" s="38"/>
      <c r="AA354" s="38"/>
      <c r="AB354" s="38"/>
      <c r="AC354" s="38"/>
      <c r="AD354" s="38"/>
      <c r="AE354" s="38"/>
      <c r="AR354" s="229" t="s">
        <v>365</v>
      </c>
      <c r="AT354" s="229" t="s">
        <v>324</v>
      </c>
      <c r="AU354" s="229" t="s">
        <v>86</v>
      </c>
      <c r="AY354" s="17" t="s">
        <v>152</v>
      </c>
      <c r="BE354" s="230">
        <f>IF(N354="základní",J354,0)</f>
        <v>0</v>
      </c>
      <c r="BF354" s="230">
        <f>IF(N354="snížená",J354,0)</f>
        <v>0</v>
      </c>
      <c r="BG354" s="230">
        <f>IF(N354="zákl. přenesená",J354,0)</f>
        <v>0</v>
      </c>
      <c r="BH354" s="230">
        <f>IF(N354="sníž. přenesená",J354,0)</f>
        <v>0</v>
      </c>
      <c r="BI354" s="230">
        <f>IF(N354="nulová",J354,0)</f>
        <v>0</v>
      </c>
      <c r="BJ354" s="17" t="s">
        <v>84</v>
      </c>
      <c r="BK354" s="230">
        <f>ROUND(I354*H354,2)</f>
        <v>0</v>
      </c>
      <c r="BL354" s="17" t="s">
        <v>279</v>
      </c>
      <c r="BM354" s="229" t="s">
        <v>1935</v>
      </c>
    </row>
    <row r="355" spans="1:47" s="2" customFormat="1" ht="12">
      <c r="A355" s="38"/>
      <c r="B355" s="39"/>
      <c r="C355" s="40"/>
      <c r="D355" s="231" t="s">
        <v>161</v>
      </c>
      <c r="E355" s="40"/>
      <c r="F355" s="232" t="s">
        <v>1934</v>
      </c>
      <c r="G355" s="40"/>
      <c r="H355" s="40"/>
      <c r="I355" s="233"/>
      <c r="J355" s="40"/>
      <c r="K355" s="40"/>
      <c r="L355" s="44"/>
      <c r="M355" s="234"/>
      <c r="N355" s="235"/>
      <c r="O355" s="91"/>
      <c r="P355" s="91"/>
      <c r="Q355" s="91"/>
      <c r="R355" s="91"/>
      <c r="S355" s="91"/>
      <c r="T355" s="92"/>
      <c r="U355" s="38"/>
      <c r="V355" s="38"/>
      <c r="W355" s="38"/>
      <c r="X355" s="38"/>
      <c r="Y355" s="38"/>
      <c r="Z355" s="38"/>
      <c r="AA355" s="38"/>
      <c r="AB355" s="38"/>
      <c r="AC355" s="38"/>
      <c r="AD355" s="38"/>
      <c r="AE355" s="38"/>
      <c r="AT355" s="17" t="s">
        <v>161</v>
      </c>
      <c r="AU355" s="17" t="s">
        <v>86</v>
      </c>
    </row>
    <row r="356" spans="1:65" s="2" customFormat="1" ht="33" customHeight="1">
      <c r="A356" s="38"/>
      <c r="B356" s="39"/>
      <c r="C356" s="270" t="s">
        <v>789</v>
      </c>
      <c r="D356" s="270" t="s">
        <v>324</v>
      </c>
      <c r="E356" s="271" t="s">
        <v>1936</v>
      </c>
      <c r="F356" s="272" t="s">
        <v>1937</v>
      </c>
      <c r="G356" s="273" t="s">
        <v>1703</v>
      </c>
      <c r="H356" s="274">
        <v>6</v>
      </c>
      <c r="I356" s="275"/>
      <c r="J356" s="276">
        <f>ROUND(I356*H356,2)</f>
        <v>0</v>
      </c>
      <c r="K356" s="272" t="s">
        <v>1</v>
      </c>
      <c r="L356" s="277"/>
      <c r="M356" s="278" t="s">
        <v>1</v>
      </c>
      <c r="N356" s="279" t="s">
        <v>41</v>
      </c>
      <c r="O356" s="91"/>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365</v>
      </c>
      <c r="AT356" s="229" t="s">
        <v>324</v>
      </c>
      <c r="AU356" s="229" t="s">
        <v>86</v>
      </c>
      <c r="AY356" s="17" t="s">
        <v>152</v>
      </c>
      <c r="BE356" s="230">
        <f>IF(N356="základní",J356,0)</f>
        <v>0</v>
      </c>
      <c r="BF356" s="230">
        <f>IF(N356="snížená",J356,0)</f>
        <v>0</v>
      </c>
      <c r="BG356" s="230">
        <f>IF(N356="zákl. přenesená",J356,0)</f>
        <v>0</v>
      </c>
      <c r="BH356" s="230">
        <f>IF(N356="sníž. přenesená",J356,0)</f>
        <v>0</v>
      </c>
      <c r="BI356" s="230">
        <f>IF(N356="nulová",J356,0)</f>
        <v>0</v>
      </c>
      <c r="BJ356" s="17" t="s">
        <v>84</v>
      </c>
      <c r="BK356" s="230">
        <f>ROUND(I356*H356,2)</f>
        <v>0</v>
      </c>
      <c r="BL356" s="17" t="s">
        <v>279</v>
      </c>
      <c r="BM356" s="229" t="s">
        <v>1938</v>
      </c>
    </row>
    <row r="357" spans="1:47" s="2" customFormat="1" ht="12">
      <c r="A357" s="38"/>
      <c r="B357" s="39"/>
      <c r="C357" s="40"/>
      <c r="D357" s="231" t="s">
        <v>161</v>
      </c>
      <c r="E357" s="40"/>
      <c r="F357" s="232" t="s">
        <v>1937</v>
      </c>
      <c r="G357" s="40"/>
      <c r="H357" s="40"/>
      <c r="I357" s="233"/>
      <c r="J357" s="40"/>
      <c r="K357" s="40"/>
      <c r="L357" s="44"/>
      <c r="M357" s="234"/>
      <c r="N357" s="235"/>
      <c r="O357" s="91"/>
      <c r="P357" s="91"/>
      <c r="Q357" s="91"/>
      <c r="R357" s="91"/>
      <c r="S357" s="91"/>
      <c r="T357" s="92"/>
      <c r="U357" s="38"/>
      <c r="V357" s="38"/>
      <c r="W357" s="38"/>
      <c r="X357" s="38"/>
      <c r="Y357" s="38"/>
      <c r="Z357" s="38"/>
      <c r="AA357" s="38"/>
      <c r="AB357" s="38"/>
      <c r="AC357" s="38"/>
      <c r="AD357" s="38"/>
      <c r="AE357" s="38"/>
      <c r="AT357" s="17" t="s">
        <v>161</v>
      </c>
      <c r="AU357" s="17" t="s">
        <v>86</v>
      </c>
    </row>
    <row r="358" spans="1:65" s="2" customFormat="1" ht="37.8" customHeight="1">
      <c r="A358" s="38"/>
      <c r="B358" s="39"/>
      <c r="C358" s="270" t="s">
        <v>795</v>
      </c>
      <c r="D358" s="270" t="s">
        <v>324</v>
      </c>
      <c r="E358" s="271" t="s">
        <v>1939</v>
      </c>
      <c r="F358" s="272" t="s">
        <v>1940</v>
      </c>
      <c r="G358" s="273" t="s">
        <v>1703</v>
      </c>
      <c r="H358" s="274">
        <v>4</v>
      </c>
      <c r="I358" s="275"/>
      <c r="J358" s="276">
        <f>ROUND(I358*H358,2)</f>
        <v>0</v>
      </c>
      <c r="K358" s="272" t="s">
        <v>1</v>
      </c>
      <c r="L358" s="277"/>
      <c r="M358" s="278" t="s">
        <v>1</v>
      </c>
      <c r="N358" s="279" t="s">
        <v>41</v>
      </c>
      <c r="O358" s="91"/>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365</v>
      </c>
      <c r="AT358" s="229" t="s">
        <v>324</v>
      </c>
      <c r="AU358" s="229" t="s">
        <v>86</v>
      </c>
      <c r="AY358" s="17" t="s">
        <v>152</v>
      </c>
      <c r="BE358" s="230">
        <f>IF(N358="základní",J358,0)</f>
        <v>0</v>
      </c>
      <c r="BF358" s="230">
        <f>IF(N358="snížená",J358,0)</f>
        <v>0</v>
      </c>
      <c r="BG358" s="230">
        <f>IF(N358="zákl. přenesená",J358,0)</f>
        <v>0</v>
      </c>
      <c r="BH358" s="230">
        <f>IF(N358="sníž. přenesená",J358,0)</f>
        <v>0</v>
      </c>
      <c r="BI358" s="230">
        <f>IF(N358="nulová",J358,0)</f>
        <v>0</v>
      </c>
      <c r="BJ358" s="17" t="s">
        <v>84</v>
      </c>
      <c r="BK358" s="230">
        <f>ROUND(I358*H358,2)</f>
        <v>0</v>
      </c>
      <c r="BL358" s="17" t="s">
        <v>279</v>
      </c>
      <c r="BM358" s="229" t="s">
        <v>1941</v>
      </c>
    </row>
    <row r="359" spans="1:47" s="2" customFormat="1" ht="12">
      <c r="A359" s="38"/>
      <c r="B359" s="39"/>
      <c r="C359" s="40"/>
      <c r="D359" s="231" t="s">
        <v>161</v>
      </c>
      <c r="E359" s="40"/>
      <c r="F359" s="232" t="s">
        <v>1940</v>
      </c>
      <c r="G359" s="40"/>
      <c r="H359" s="40"/>
      <c r="I359" s="233"/>
      <c r="J359" s="40"/>
      <c r="K359" s="40"/>
      <c r="L359" s="44"/>
      <c r="M359" s="234"/>
      <c r="N359" s="235"/>
      <c r="O359" s="91"/>
      <c r="P359" s="91"/>
      <c r="Q359" s="91"/>
      <c r="R359" s="91"/>
      <c r="S359" s="91"/>
      <c r="T359" s="92"/>
      <c r="U359" s="38"/>
      <c r="V359" s="38"/>
      <c r="W359" s="38"/>
      <c r="X359" s="38"/>
      <c r="Y359" s="38"/>
      <c r="Z359" s="38"/>
      <c r="AA359" s="38"/>
      <c r="AB359" s="38"/>
      <c r="AC359" s="38"/>
      <c r="AD359" s="38"/>
      <c r="AE359" s="38"/>
      <c r="AT359" s="17" t="s">
        <v>161</v>
      </c>
      <c r="AU359" s="17" t="s">
        <v>86</v>
      </c>
    </row>
    <row r="360" spans="1:65" s="2" customFormat="1" ht="24.15" customHeight="1">
      <c r="A360" s="38"/>
      <c r="B360" s="39"/>
      <c r="C360" s="270" t="s">
        <v>800</v>
      </c>
      <c r="D360" s="270" t="s">
        <v>324</v>
      </c>
      <c r="E360" s="271" t="s">
        <v>1942</v>
      </c>
      <c r="F360" s="272" t="s">
        <v>1943</v>
      </c>
      <c r="G360" s="273" t="s">
        <v>1703</v>
      </c>
      <c r="H360" s="274">
        <v>6</v>
      </c>
      <c r="I360" s="275"/>
      <c r="J360" s="276">
        <f>ROUND(I360*H360,2)</f>
        <v>0</v>
      </c>
      <c r="K360" s="272" t="s">
        <v>1</v>
      </c>
      <c r="L360" s="277"/>
      <c r="M360" s="278" t="s">
        <v>1</v>
      </c>
      <c r="N360" s="279" t="s">
        <v>41</v>
      </c>
      <c r="O360" s="91"/>
      <c r="P360" s="227">
        <f>O360*H360</f>
        <v>0</v>
      </c>
      <c r="Q360" s="227">
        <v>0</v>
      </c>
      <c r="R360" s="227">
        <f>Q360*H360</f>
        <v>0</v>
      </c>
      <c r="S360" s="227">
        <v>0</v>
      </c>
      <c r="T360" s="228">
        <f>S360*H360</f>
        <v>0</v>
      </c>
      <c r="U360" s="38"/>
      <c r="V360" s="38"/>
      <c r="W360" s="38"/>
      <c r="X360" s="38"/>
      <c r="Y360" s="38"/>
      <c r="Z360" s="38"/>
      <c r="AA360" s="38"/>
      <c r="AB360" s="38"/>
      <c r="AC360" s="38"/>
      <c r="AD360" s="38"/>
      <c r="AE360" s="38"/>
      <c r="AR360" s="229" t="s">
        <v>365</v>
      </c>
      <c r="AT360" s="229" t="s">
        <v>324</v>
      </c>
      <c r="AU360" s="229" t="s">
        <v>86</v>
      </c>
      <c r="AY360" s="17" t="s">
        <v>152</v>
      </c>
      <c r="BE360" s="230">
        <f>IF(N360="základní",J360,0)</f>
        <v>0</v>
      </c>
      <c r="BF360" s="230">
        <f>IF(N360="snížená",J360,0)</f>
        <v>0</v>
      </c>
      <c r="BG360" s="230">
        <f>IF(N360="zákl. přenesená",J360,0)</f>
        <v>0</v>
      </c>
      <c r="BH360" s="230">
        <f>IF(N360="sníž. přenesená",J360,0)</f>
        <v>0</v>
      </c>
      <c r="BI360" s="230">
        <f>IF(N360="nulová",J360,0)</f>
        <v>0</v>
      </c>
      <c r="BJ360" s="17" t="s">
        <v>84</v>
      </c>
      <c r="BK360" s="230">
        <f>ROUND(I360*H360,2)</f>
        <v>0</v>
      </c>
      <c r="BL360" s="17" t="s">
        <v>279</v>
      </c>
      <c r="BM360" s="229" t="s">
        <v>1944</v>
      </c>
    </row>
    <row r="361" spans="1:47" s="2" customFormat="1" ht="12">
      <c r="A361" s="38"/>
      <c r="B361" s="39"/>
      <c r="C361" s="40"/>
      <c r="D361" s="231" t="s">
        <v>161</v>
      </c>
      <c r="E361" s="40"/>
      <c r="F361" s="232" t="s">
        <v>1943</v>
      </c>
      <c r="G361" s="40"/>
      <c r="H361" s="40"/>
      <c r="I361" s="233"/>
      <c r="J361" s="40"/>
      <c r="K361" s="40"/>
      <c r="L361" s="44"/>
      <c r="M361" s="234"/>
      <c r="N361" s="235"/>
      <c r="O361" s="91"/>
      <c r="P361" s="91"/>
      <c r="Q361" s="91"/>
      <c r="R361" s="91"/>
      <c r="S361" s="91"/>
      <c r="T361" s="92"/>
      <c r="U361" s="38"/>
      <c r="V361" s="38"/>
      <c r="W361" s="38"/>
      <c r="X361" s="38"/>
      <c r="Y361" s="38"/>
      <c r="Z361" s="38"/>
      <c r="AA361" s="38"/>
      <c r="AB361" s="38"/>
      <c r="AC361" s="38"/>
      <c r="AD361" s="38"/>
      <c r="AE361" s="38"/>
      <c r="AT361" s="17" t="s">
        <v>161</v>
      </c>
      <c r="AU361" s="17" t="s">
        <v>86</v>
      </c>
    </row>
    <row r="362" spans="1:65" s="2" customFormat="1" ht="33" customHeight="1">
      <c r="A362" s="38"/>
      <c r="B362" s="39"/>
      <c r="C362" s="270" t="s">
        <v>805</v>
      </c>
      <c r="D362" s="270" t="s">
        <v>324</v>
      </c>
      <c r="E362" s="271" t="s">
        <v>1945</v>
      </c>
      <c r="F362" s="272" t="s">
        <v>1946</v>
      </c>
      <c r="G362" s="273" t="s">
        <v>1703</v>
      </c>
      <c r="H362" s="274">
        <v>2</v>
      </c>
      <c r="I362" s="275"/>
      <c r="J362" s="276">
        <f>ROUND(I362*H362,2)</f>
        <v>0</v>
      </c>
      <c r="K362" s="272" t="s">
        <v>1</v>
      </c>
      <c r="L362" s="277"/>
      <c r="M362" s="278" t="s">
        <v>1</v>
      </c>
      <c r="N362" s="279" t="s">
        <v>41</v>
      </c>
      <c r="O362" s="91"/>
      <c r="P362" s="227">
        <f>O362*H362</f>
        <v>0</v>
      </c>
      <c r="Q362" s="227">
        <v>0</v>
      </c>
      <c r="R362" s="227">
        <f>Q362*H362</f>
        <v>0</v>
      </c>
      <c r="S362" s="227">
        <v>0</v>
      </c>
      <c r="T362" s="228">
        <f>S362*H362</f>
        <v>0</v>
      </c>
      <c r="U362" s="38"/>
      <c r="V362" s="38"/>
      <c r="W362" s="38"/>
      <c r="X362" s="38"/>
      <c r="Y362" s="38"/>
      <c r="Z362" s="38"/>
      <c r="AA362" s="38"/>
      <c r="AB362" s="38"/>
      <c r="AC362" s="38"/>
      <c r="AD362" s="38"/>
      <c r="AE362" s="38"/>
      <c r="AR362" s="229" t="s">
        <v>365</v>
      </c>
      <c r="AT362" s="229" t="s">
        <v>324</v>
      </c>
      <c r="AU362" s="229" t="s">
        <v>86</v>
      </c>
      <c r="AY362" s="17" t="s">
        <v>152</v>
      </c>
      <c r="BE362" s="230">
        <f>IF(N362="základní",J362,0)</f>
        <v>0</v>
      </c>
      <c r="BF362" s="230">
        <f>IF(N362="snížená",J362,0)</f>
        <v>0</v>
      </c>
      <c r="BG362" s="230">
        <f>IF(N362="zákl. přenesená",J362,0)</f>
        <v>0</v>
      </c>
      <c r="BH362" s="230">
        <f>IF(N362="sníž. přenesená",J362,0)</f>
        <v>0</v>
      </c>
      <c r="BI362" s="230">
        <f>IF(N362="nulová",J362,0)</f>
        <v>0</v>
      </c>
      <c r="BJ362" s="17" t="s">
        <v>84</v>
      </c>
      <c r="BK362" s="230">
        <f>ROUND(I362*H362,2)</f>
        <v>0</v>
      </c>
      <c r="BL362" s="17" t="s">
        <v>279</v>
      </c>
      <c r="BM362" s="229" t="s">
        <v>1947</v>
      </c>
    </row>
    <row r="363" spans="1:47" s="2" customFormat="1" ht="12">
      <c r="A363" s="38"/>
      <c r="B363" s="39"/>
      <c r="C363" s="40"/>
      <c r="D363" s="231" t="s">
        <v>161</v>
      </c>
      <c r="E363" s="40"/>
      <c r="F363" s="232" t="s">
        <v>1946</v>
      </c>
      <c r="G363" s="40"/>
      <c r="H363" s="40"/>
      <c r="I363" s="233"/>
      <c r="J363" s="40"/>
      <c r="K363" s="40"/>
      <c r="L363" s="44"/>
      <c r="M363" s="234"/>
      <c r="N363" s="235"/>
      <c r="O363" s="91"/>
      <c r="P363" s="91"/>
      <c r="Q363" s="91"/>
      <c r="R363" s="91"/>
      <c r="S363" s="91"/>
      <c r="T363" s="92"/>
      <c r="U363" s="38"/>
      <c r="V363" s="38"/>
      <c r="W363" s="38"/>
      <c r="X363" s="38"/>
      <c r="Y363" s="38"/>
      <c r="Z363" s="38"/>
      <c r="AA363" s="38"/>
      <c r="AB363" s="38"/>
      <c r="AC363" s="38"/>
      <c r="AD363" s="38"/>
      <c r="AE363" s="38"/>
      <c r="AT363" s="17" t="s">
        <v>161</v>
      </c>
      <c r="AU363" s="17" t="s">
        <v>86</v>
      </c>
    </row>
    <row r="364" spans="1:65" s="2" customFormat="1" ht="33" customHeight="1">
      <c r="A364" s="38"/>
      <c r="B364" s="39"/>
      <c r="C364" s="270" t="s">
        <v>810</v>
      </c>
      <c r="D364" s="270" t="s">
        <v>324</v>
      </c>
      <c r="E364" s="271" t="s">
        <v>1948</v>
      </c>
      <c r="F364" s="272" t="s">
        <v>1949</v>
      </c>
      <c r="G364" s="273" t="s">
        <v>1703</v>
      </c>
      <c r="H364" s="274">
        <v>1</v>
      </c>
      <c r="I364" s="275"/>
      <c r="J364" s="276">
        <f>ROUND(I364*H364,2)</f>
        <v>0</v>
      </c>
      <c r="K364" s="272" t="s">
        <v>1</v>
      </c>
      <c r="L364" s="277"/>
      <c r="M364" s="278" t="s">
        <v>1</v>
      </c>
      <c r="N364" s="279" t="s">
        <v>41</v>
      </c>
      <c r="O364" s="91"/>
      <c r="P364" s="227">
        <f>O364*H364</f>
        <v>0</v>
      </c>
      <c r="Q364" s="227">
        <v>0</v>
      </c>
      <c r="R364" s="227">
        <f>Q364*H364</f>
        <v>0</v>
      </c>
      <c r="S364" s="227">
        <v>0</v>
      </c>
      <c r="T364" s="228">
        <f>S364*H364</f>
        <v>0</v>
      </c>
      <c r="U364" s="38"/>
      <c r="V364" s="38"/>
      <c r="W364" s="38"/>
      <c r="X364" s="38"/>
      <c r="Y364" s="38"/>
      <c r="Z364" s="38"/>
      <c r="AA364" s="38"/>
      <c r="AB364" s="38"/>
      <c r="AC364" s="38"/>
      <c r="AD364" s="38"/>
      <c r="AE364" s="38"/>
      <c r="AR364" s="229" t="s">
        <v>365</v>
      </c>
      <c r="AT364" s="229" t="s">
        <v>324</v>
      </c>
      <c r="AU364" s="229" t="s">
        <v>86</v>
      </c>
      <c r="AY364" s="17" t="s">
        <v>152</v>
      </c>
      <c r="BE364" s="230">
        <f>IF(N364="základní",J364,0)</f>
        <v>0</v>
      </c>
      <c r="BF364" s="230">
        <f>IF(N364="snížená",J364,0)</f>
        <v>0</v>
      </c>
      <c r="BG364" s="230">
        <f>IF(N364="zákl. přenesená",J364,0)</f>
        <v>0</v>
      </c>
      <c r="BH364" s="230">
        <f>IF(N364="sníž. přenesená",J364,0)</f>
        <v>0</v>
      </c>
      <c r="BI364" s="230">
        <f>IF(N364="nulová",J364,0)</f>
        <v>0</v>
      </c>
      <c r="BJ364" s="17" t="s">
        <v>84</v>
      </c>
      <c r="BK364" s="230">
        <f>ROUND(I364*H364,2)</f>
        <v>0</v>
      </c>
      <c r="BL364" s="17" t="s">
        <v>279</v>
      </c>
      <c r="BM364" s="229" t="s">
        <v>1950</v>
      </c>
    </row>
    <row r="365" spans="1:47" s="2" customFormat="1" ht="12">
      <c r="A365" s="38"/>
      <c r="B365" s="39"/>
      <c r="C365" s="40"/>
      <c r="D365" s="231" t="s">
        <v>161</v>
      </c>
      <c r="E365" s="40"/>
      <c r="F365" s="232" t="s">
        <v>1949</v>
      </c>
      <c r="G365" s="40"/>
      <c r="H365" s="40"/>
      <c r="I365" s="233"/>
      <c r="J365" s="40"/>
      <c r="K365" s="40"/>
      <c r="L365" s="44"/>
      <c r="M365" s="234"/>
      <c r="N365" s="235"/>
      <c r="O365" s="91"/>
      <c r="P365" s="91"/>
      <c r="Q365" s="91"/>
      <c r="R365" s="91"/>
      <c r="S365" s="91"/>
      <c r="T365" s="92"/>
      <c r="U365" s="38"/>
      <c r="V365" s="38"/>
      <c r="W365" s="38"/>
      <c r="X365" s="38"/>
      <c r="Y365" s="38"/>
      <c r="Z365" s="38"/>
      <c r="AA365" s="38"/>
      <c r="AB365" s="38"/>
      <c r="AC365" s="38"/>
      <c r="AD365" s="38"/>
      <c r="AE365" s="38"/>
      <c r="AT365" s="17" t="s">
        <v>161</v>
      </c>
      <c r="AU365" s="17" t="s">
        <v>86</v>
      </c>
    </row>
    <row r="366" spans="1:65" s="2" customFormat="1" ht="24.15" customHeight="1">
      <c r="A366" s="38"/>
      <c r="B366" s="39"/>
      <c r="C366" s="270" t="s">
        <v>815</v>
      </c>
      <c r="D366" s="270" t="s">
        <v>324</v>
      </c>
      <c r="E366" s="271" t="s">
        <v>1951</v>
      </c>
      <c r="F366" s="272" t="s">
        <v>1952</v>
      </c>
      <c r="G366" s="273" t="s">
        <v>1700</v>
      </c>
      <c r="H366" s="274">
        <v>1</v>
      </c>
      <c r="I366" s="275"/>
      <c r="J366" s="276">
        <f>ROUND(I366*H366,2)</f>
        <v>0</v>
      </c>
      <c r="K366" s="272" t="s">
        <v>1</v>
      </c>
      <c r="L366" s="277"/>
      <c r="M366" s="278" t="s">
        <v>1</v>
      </c>
      <c r="N366" s="279" t="s">
        <v>41</v>
      </c>
      <c r="O366" s="91"/>
      <c r="P366" s="227">
        <f>O366*H366</f>
        <v>0</v>
      </c>
      <c r="Q366" s="227">
        <v>0</v>
      </c>
      <c r="R366" s="227">
        <f>Q366*H366</f>
        <v>0</v>
      </c>
      <c r="S366" s="227">
        <v>0</v>
      </c>
      <c r="T366" s="228">
        <f>S366*H366</f>
        <v>0</v>
      </c>
      <c r="U366" s="38"/>
      <c r="V366" s="38"/>
      <c r="W366" s="38"/>
      <c r="X366" s="38"/>
      <c r="Y366" s="38"/>
      <c r="Z366" s="38"/>
      <c r="AA366" s="38"/>
      <c r="AB366" s="38"/>
      <c r="AC366" s="38"/>
      <c r="AD366" s="38"/>
      <c r="AE366" s="38"/>
      <c r="AR366" s="229" t="s">
        <v>365</v>
      </c>
      <c r="AT366" s="229" t="s">
        <v>324</v>
      </c>
      <c r="AU366" s="229" t="s">
        <v>86</v>
      </c>
      <c r="AY366" s="17" t="s">
        <v>152</v>
      </c>
      <c r="BE366" s="230">
        <f>IF(N366="základní",J366,0)</f>
        <v>0</v>
      </c>
      <c r="BF366" s="230">
        <f>IF(N366="snížená",J366,0)</f>
        <v>0</v>
      </c>
      <c r="BG366" s="230">
        <f>IF(N366="zákl. přenesená",J366,0)</f>
        <v>0</v>
      </c>
      <c r="BH366" s="230">
        <f>IF(N366="sníž. přenesená",J366,0)</f>
        <v>0</v>
      </c>
      <c r="BI366" s="230">
        <f>IF(N366="nulová",J366,0)</f>
        <v>0</v>
      </c>
      <c r="BJ366" s="17" t="s">
        <v>84</v>
      </c>
      <c r="BK366" s="230">
        <f>ROUND(I366*H366,2)</f>
        <v>0</v>
      </c>
      <c r="BL366" s="17" t="s">
        <v>279</v>
      </c>
      <c r="BM366" s="229" t="s">
        <v>1953</v>
      </c>
    </row>
    <row r="367" spans="1:47" s="2" customFormat="1" ht="12">
      <c r="A367" s="38"/>
      <c r="B367" s="39"/>
      <c r="C367" s="40"/>
      <c r="D367" s="231" t="s">
        <v>161</v>
      </c>
      <c r="E367" s="40"/>
      <c r="F367" s="232" t="s">
        <v>1952</v>
      </c>
      <c r="G367" s="40"/>
      <c r="H367" s="40"/>
      <c r="I367" s="233"/>
      <c r="J367" s="40"/>
      <c r="K367" s="40"/>
      <c r="L367" s="44"/>
      <c r="M367" s="234"/>
      <c r="N367" s="235"/>
      <c r="O367" s="91"/>
      <c r="P367" s="91"/>
      <c r="Q367" s="91"/>
      <c r="R367" s="91"/>
      <c r="S367" s="91"/>
      <c r="T367" s="92"/>
      <c r="U367" s="38"/>
      <c r="V367" s="38"/>
      <c r="W367" s="38"/>
      <c r="X367" s="38"/>
      <c r="Y367" s="38"/>
      <c r="Z367" s="38"/>
      <c r="AA367" s="38"/>
      <c r="AB367" s="38"/>
      <c r="AC367" s="38"/>
      <c r="AD367" s="38"/>
      <c r="AE367" s="38"/>
      <c r="AT367" s="17" t="s">
        <v>161</v>
      </c>
      <c r="AU367" s="17" t="s">
        <v>86</v>
      </c>
    </row>
    <row r="368" spans="1:65" s="2" customFormat="1" ht="16.5" customHeight="1">
      <c r="A368" s="38"/>
      <c r="B368" s="39"/>
      <c r="C368" s="218" t="s">
        <v>820</v>
      </c>
      <c r="D368" s="218" t="s">
        <v>154</v>
      </c>
      <c r="E368" s="219" t="s">
        <v>1954</v>
      </c>
      <c r="F368" s="220" t="s">
        <v>1955</v>
      </c>
      <c r="G368" s="221" t="s">
        <v>288</v>
      </c>
      <c r="H368" s="222">
        <v>7</v>
      </c>
      <c r="I368" s="223"/>
      <c r="J368" s="224">
        <f>ROUND(I368*H368,2)</f>
        <v>0</v>
      </c>
      <c r="K368" s="220" t="s">
        <v>1</v>
      </c>
      <c r="L368" s="44"/>
      <c r="M368" s="225" t="s">
        <v>1</v>
      </c>
      <c r="N368" s="226" t="s">
        <v>41</v>
      </c>
      <c r="O368" s="91"/>
      <c r="P368" s="227">
        <f>O368*H368</f>
        <v>0</v>
      </c>
      <c r="Q368" s="227">
        <v>0</v>
      </c>
      <c r="R368" s="227">
        <f>Q368*H368</f>
        <v>0</v>
      </c>
      <c r="S368" s="227">
        <v>0</v>
      </c>
      <c r="T368" s="228">
        <f>S368*H368</f>
        <v>0</v>
      </c>
      <c r="U368" s="38"/>
      <c r="V368" s="38"/>
      <c r="W368" s="38"/>
      <c r="X368" s="38"/>
      <c r="Y368" s="38"/>
      <c r="Z368" s="38"/>
      <c r="AA368" s="38"/>
      <c r="AB368" s="38"/>
      <c r="AC368" s="38"/>
      <c r="AD368" s="38"/>
      <c r="AE368" s="38"/>
      <c r="AR368" s="229" t="s">
        <v>279</v>
      </c>
      <c r="AT368" s="229" t="s">
        <v>154</v>
      </c>
      <c r="AU368" s="229" t="s">
        <v>86</v>
      </c>
      <c r="AY368" s="17" t="s">
        <v>152</v>
      </c>
      <c r="BE368" s="230">
        <f>IF(N368="základní",J368,0)</f>
        <v>0</v>
      </c>
      <c r="BF368" s="230">
        <f>IF(N368="snížená",J368,0)</f>
        <v>0</v>
      </c>
      <c r="BG368" s="230">
        <f>IF(N368="zákl. přenesená",J368,0)</f>
        <v>0</v>
      </c>
      <c r="BH368" s="230">
        <f>IF(N368="sníž. přenesená",J368,0)</f>
        <v>0</v>
      </c>
      <c r="BI368" s="230">
        <f>IF(N368="nulová",J368,0)</f>
        <v>0</v>
      </c>
      <c r="BJ368" s="17" t="s">
        <v>84</v>
      </c>
      <c r="BK368" s="230">
        <f>ROUND(I368*H368,2)</f>
        <v>0</v>
      </c>
      <c r="BL368" s="17" t="s">
        <v>279</v>
      </c>
      <c r="BM368" s="229" t="s">
        <v>1956</v>
      </c>
    </row>
    <row r="369" spans="1:47" s="2" customFormat="1" ht="12">
      <c r="A369" s="38"/>
      <c r="B369" s="39"/>
      <c r="C369" s="40"/>
      <c r="D369" s="231" t="s">
        <v>161</v>
      </c>
      <c r="E369" s="40"/>
      <c r="F369" s="232" t="s">
        <v>1955</v>
      </c>
      <c r="G369" s="40"/>
      <c r="H369" s="40"/>
      <c r="I369" s="233"/>
      <c r="J369" s="40"/>
      <c r="K369" s="40"/>
      <c r="L369" s="44"/>
      <c r="M369" s="234"/>
      <c r="N369" s="235"/>
      <c r="O369" s="91"/>
      <c r="P369" s="91"/>
      <c r="Q369" s="91"/>
      <c r="R369" s="91"/>
      <c r="S369" s="91"/>
      <c r="T369" s="92"/>
      <c r="U369" s="38"/>
      <c r="V369" s="38"/>
      <c r="W369" s="38"/>
      <c r="X369" s="38"/>
      <c r="Y369" s="38"/>
      <c r="Z369" s="38"/>
      <c r="AA369" s="38"/>
      <c r="AB369" s="38"/>
      <c r="AC369" s="38"/>
      <c r="AD369" s="38"/>
      <c r="AE369" s="38"/>
      <c r="AT369" s="17" t="s">
        <v>161</v>
      </c>
      <c r="AU369" s="17" t="s">
        <v>86</v>
      </c>
    </row>
    <row r="370" spans="1:65" s="2" customFormat="1" ht="21.75" customHeight="1">
      <c r="A370" s="38"/>
      <c r="B370" s="39"/>
      <c r="C370" s="270" t="s">
        <v>827</v>
      </c>
      <c r="D370" s="270" t="s">
        <v>324</v>
      </c>
      <c r="E370" s="271" t="s">
        <v>1957</v>
      </c>
      <c r="F370" s="272" t="s">
        <v>1958</v>
      </c>
      <c r="G370" s="273" t="s">
        <v>288</v>
      </c>
      <c r="H370" s="274">
        <v>7</v>
      </c>
      <c r="I370" s="275"/>
      <c r="J370" s="276">
        <f>ROUND(I370*H370,2)</f>
        <v>0</v>
      </c>
      <c r="K370" s="272" t="s">
        <v>1</v>
      </c>
      <c r="L370" s="277"/>
      <c r="M370" s="278" t="s">
        <v>1</v>
      </c>
      <c r="N370" s="279" t="s">
        <v>41</v>
      </c>
      <c r="O370" s="91"/>
      <c r="P370" s="227">
        <f>O370*H370</f>
        <v>0</v>
      </c>
      <c r="Q370" s="227">
        <v>0</v>
      </c>
      <c r="R370" s="227">
        <f>Q370*H370</f>
        <v>0</v>
      </c>
      <c r="S370" s="227">
        <v>0</v>
      </c>
      <c r="T370" s="228">
        <f>S370*H370</f>
        <v>0</v>
      </c>
      <c r="U370" s="38"/>
      <c r="V370" s="38"/>
      <c r="W370" s="38"/>
      <c r="X370" s="38"/>
      <c r="Y370" s="38"/>
      <c r="Z370" s="38"/>
      <c r="AA370" s="38"/>
      <c r="AB370" s="38"/>
      <c r="AC370" s="38"/>
      <c r="AD370" s="38"/>
      <c r="AE370" s="38"/>
      <c r="AR370" s="229" t="s">
        <v>365</v>
      </c>
      <c r="AT370" s="229" t="s">
        <v>324</v>
      </c>
      <c r="AU370" s="229" t="s">
        <v>86</v>
      </c>
      <c r="AY370" s="17" t="s">
        <v>152</v>
      </c>
      <c r="BE370" s="230">
        <f>IF(N370="základní",J370,0)</f>
        <v>0</v>
      </c>
      <c r="BF370" s="230">
        <f>IF(N370="snížená",J370,0)</f>
        <v>0</v>
      </c>
      <c r="BG370" s="230">
        <f>IF(N370="zákl. přenesená",J370,0)</f>
        <v>0</v>
      </c>
      <c r="BH370" s="230">
        <f>IF(N370="sníž. přenesená",J370,0)</f>
        <v>0</v>
      </c>
      <c r="BI370" s="230">
        <f>IF(N370="nulová",J370,0)</f>
        <v>0</v>
      </c>
      <c r="BJ370" s="17" t="s">
        <v>84</v>
      </c>
      <c r="BK370" s="230">
        <f>ROUND(I370*H370,2)</f>
        <v>0</v>
      </c>
      <c r="BL370" s="17" t="s">
        <v>279</v>
      </c>
      <c r="BM370" s="229" t="s">
        <v>1959</v>
      </c>
    </row>
    <row r="371" spans="1:47" s="2" customFormat="1" ht="12">
      <c r="A371" s="38"/>
      <c r="B371" s="39"/>
      <c r="C371" s="40"/>
      <c r="D371" s="231" t="s">
        <v>161</v>
      </c>
      <c r="E371" s="40"/>
      <c r="F371" s="232" t="s">
        <v>1958</v>
      </c>
      <c r="G371" s="40"/>
      <c r="H371" s="40"/>
      <c r="I371" s="233"/>
      <c r="J371" s="40"/>
      <c r="K371" s="40"/>
      <c r="L371" s="44"/>
      <c r="M371" s="234"/>
      <c r="N371" s="235"/>
      <c r="O371" s="91"/>
      <c r="P371" s="91"/>
      <c r="Q371" s="91"/>
      <c r="R371" s="91"/>
      <c r="S371" s="91"/>
      <c r="T371" s="92"/>
      <c r="U371" s="38"/>
      <c r="V371" s="38"/>
      <c r="W371" s="38"/>
      <c r="X371" s="38"/>
      <c r="Y371" s="38"/>
      <c r="Z371" s="38"/>
      <c r="AA371" s="38"/>
      <c r="AB371" s="38"/>
      <c r="AC371" s="38"/>
      <c r="AD371" s="38"/>
      <c r="AE371" s="38"/>
      <c r="AT371" s="17" t="s">
        <v>161</v>
      </c>
      <c r="AU371" s="17" t="s">
        <v>86</v>
      </c>
    </row>
    <row r="372" spans="1:65" s="2" customFormat="1" ht="16.5" customHeight="1">
      <c r="A372" s="38"/>
      <c r="B372" s="39"/>
      <c r="C372" s="218" t="s">
        <v>834</v>
      </c>
      <c r="D372" s="218" t="s">
        <v>154</v>
      </c>
      <c r="E372" s="219" t="s">
        <v>1960</v>
      </c>
      <c r="F372" s="220" t="s">
        <v>1961</v>
      </c>
      <c r="G372" s="221" t="s">
        <v>495</v>
      </c>
      <c r="H372" s="222">
        <v>7</v>
      </c>
      <c r="I372" s="223"/>
      <c r="J372" s="224">
        <f>ROUND(I372*H372,2)</f>
        <v>0</v>
      </c>
      <c r="K372" s="220" t="s">
        <v>1</v>
      </c>
      <c r="L372" s="44"/>
      <c r="M372" s="225" t="s">
        <v>1</v>
      </c>
      <c r="N372" s="226" t="s">
        <v>41</v>
      </c>
      <c r="O372" s="91"/>
      <c r="P372" s="227">
        <f>O372*H372</f>
        <v>0</v>
      </c>
      <c r="Q372" s="227">
        <v>0</v>
      </c>
      <c r="R372" s="227">
        <f>Q372*H372</f>
        <v>0</v>
      </c>
      <c r="S372" s="227">
        <v>0</v>
      </c>
      <c r="T372" s="228">
        <f>S372*H372</f>
        <v>0</v>
      </c>
      <c r="U372" s="38"/>
      <c r="V372" s="38"/>
      <c r="W372" s="38"/>
      <c r="X372" s="38"/>
      <c r="Y372" s="38"/>
      <c r="Z372" s="38"/>
      <c r="AA372" s="38"/>
      <c r="AB372" s="38"/>
      <c r="AC372" s="38"/>
      <c r="AD372" s="38"/>
      <c r="AE372" s="38"/>
      <c r="AR372" s="229" t="s">
        <v>279</v>
      </c>
      <c r="AT372" s="229" t="s">
        <v>154</v>
      </c>
      <c r="AU372" s="229" t="s">
        <v>86</v>
      </c>
      <c r="AY372" s="17" t="s">
        <v>152</v>
      </c>
      <c r="BE372" s="230">
        <f>IF(N372="základní",J372,0)</f>
        <v>0</v>
      </c>
      <c r="BF372" s="230">
        <f>IF(N372="snížená",J372,0)</f>
        <v>0</v>
      </c>
      <c r="BG372" s="230">
        <f>IF(N372="zákl. přenesená",J372,0)</f>
        <v>0</v>
      </c>
      <c r="BH372" s="230">
        <f>IF(N372="sníž. přenesená",J372,0)</f>
        <v>0</v>
      </c>
      <c r="BI372" s="230">
        <f>IF(N372="nulová",J372,0)</f>
        <v>0</v>
      </c>
      <c r="BJ372" s="17" t="s">
        <v>84</v>
      </c>
      <c r="BK372" s="230">
        <f>ROUND(I372*H372,2)</f>
        <v>0</v>
      </c>
      <c r="BL372" s="17" t="s">
        <v>279</v>
      </c>
      <c r="BM372" s="229" t="s">
        <v>1962</v>
      </c>
    </row>
    <row r="373" spans="1:47" s="2" customFormat="1" ht="12">
      <c r="A373" s="38"/>
      <c r="B373" s="39"/>
      <c r="C373" s="40"/>
      <c r="D373" s="231" t="s">
        <v>161</v>
      </c>
      <c r="E373" s="40"/>
      <c r="F373" s="232" t="s">
        <v>1961</v>
      </c>
      <c r="G373" s="40"/>
      <c r="H373" s="40"/>
      <c r="I373" s="233"/>
      <c r="J373" s="40"/>
      <c r="K373" s="40"/>
      <c r="L373" s="44"/>
      <c r="M373" s="234"/>
      <c r="N373" s="235"/>
      <c r="O373" s="91"/>
      <c r="P373" s="91"/>
      <c r="Q373" s="91"/>
      <c r="R373" s="91"/>
      <c r="S373" s="91"/>
      <c r="T373" s="92"/>
      <c r="U373" s="38"/>
      <c r="V373" s="38"/>
      <c r="W373" s="38"/>
      <c r="X373" s="38"/>
      <c r="Y373" s="38"/>
      <c r="Z373" s="38"/>
      <c r="AA373" s="38"/>
      <c r="AB373" s="38"/>
      <c r="AC373" s="38"/>
      <c r="AD373" s="38"/>
      <c r="AE373" s="38"/>
      <c r="AT373" s="17" t="s">
        <v>161</v>
      </c>
      <c r="AU373" s="17" t="s">
        <v>86</v>
      </c>
    </row>
    <row r="374" spans="1:65" s="2" customFormat="1" ht="16.5" customHeight="1">
      <c r="A374" s="38"/>
      <c r="B374" s="39"/>
      <c r="C374" s="218" t="s">
        <v>839</v>
      </c>
      <c r="D374" s="218" t="s">
        <v>154</v>
      </c>
      <c r="E374" s="219" t="s">
        <v>1963</v>
      </c>
      <c r="F374" s="220" t="s">
        <v>1964</v>
      </c>
      <c r="G374" s="221" t="s">
        <v>495</v>
      </c>
      <c r="H374" s="222">
        <v>1</v>
      </c>
      <c r="I374" s="223"/>
      <c r="J374" s="224">
        <f>ROUND(I374*H374,2)</f>
        <v>0</v>
      </c>
      <c r="K374" s="220" t="s">
        <v>1</v>
      </c>
      <c r="L374" s="44"/>
      <c r="M374" s="225" t="s">
        <v>1</v>
      </c>
      <c r="N374" s="226" t="s">
        <v>41</v>
      </c>
      <c r="O374" s="91"/>
      <c r="P374" s="227">
        <f>O374*H374</f>
        <v>0</v>
      </c>
      <c r="Q374" s="227">
        <v>0</v>
      </c>
      <c r="R374" s="227">
        <f>Q374*H374</f>
        <v>0</v>
      </c>
      <c r="S374" s="227">
        <v>0</v>
      </c>
      <c r="T374" s="228">
        <f>S374*H374</f>
        <v>0</v>
      </c>
      <c r="U374" s="38"/>
      <c r="V374" s="38"/>
      <c r="W374" s="38"/>
      <c r="X374" s="38"/>
      <c r="Y374" s="38"/>
      <c r="Z374" s="38"/>
      <c r="AA374" s="38"/>
      <c r="AB374" s="38"/>
      <c r="AC374" s="38"/>
      <c r="AD374" s="38"/>
      <c r="AE374" s="38"/>
      <c r="AR374" s="229" t="s">
        <v>279</v>
      </c>
      <c r="AT374" s="229" t="s">
        <v>154</v>
      </c>
      <c r="AU374" s="229" t="s">
        <v>86</v>
      </c>
      <c r="AY374" s="17" t="s">
        <v>152</v>
      </c>
      <c r="BE374" s="230">
        <f>IF(N374="základní",J374,0)</f>
        <v>0</v>
      </c>
      <c r="BF374" s="230">
        <f>IF(N374="snížená",J374,0)</f>
        <v>0</v>
      </c>
      <c r="BG374" s="230">
        <f>IF(N374="zákl. přenesená",J374,0)</f>
        <v>0</v>
      </c>
      <c r="BH374" s="230">
        <f>IF(N374="sníž. přenesená",J374,0)</f>
        <v>0</v>
      </c>
      <c r="BI374" s="230">
        <f>IF(N374="nulová",J374,0)</f>
        <v>0</v>
      </c>
      <c r="BJ374" s="17" t="s">
        <v>84</v>
      </c>
      <c r="BK374" s="230">
        <f>ROUND(I374*H374,2)</f>
        <v>0</v>
      </c>
      <c r="BL374" s="17" t="s">
        <v>279</v>
      </c>
      <c r="BM374" s="229" t="s">
        <v>1965</v>
      </c>
    </row>
    <row r="375" spans="1:47" s="2" customFormat="1" ht="12">
      <c r="A375" s="38"/>
      <c r="B375" s="39"/>
      <c r="C375" s="40"/>
      <c r="D375" s="231" t="s">
        <v>161</v>
      </c>
      <c r="E375" s="40"/>
      <c r="F375" s="232" t="s">
        <v>1964</v>
      </c>
      <c r="G375" s="40"/>
      <c r="H375" s="40"/>
      <c r="I375" s="233"/>
      <c r="J375" s="40"/>
      <c r="K375" s="40"/>
      <c r="L375" s="44"/>
      <c r="M375" s="234"/>
      <c r="N375" s="235"/>
      <c r="O375" s="91"/>
      <c r="P375" s="91"/>
      <c r="Q375" s="91"/>
      <c r="R375" s="91"/>
      <c r="S375" s="91"/>
      <c r="T375" s="92"/>
      <c r="U375" s="38"/>
      <c r="V375" s="38"/>
      <c r="W375" s="38"/>
      <c r="X375" s="38"/>
      <c r="Y375" s="38"/>
      <c r="Z375" s="38"/>
      <c r="AA375" s="38"/>
      <c r="AB375" s="38"/>
      <c r="AC375" s="38"/>
      <c r="AD375" s="38"/>
      <c r="AE375" s="38"/>
      <c r="AT375" s="17" t="s">
        <v>161</v>
      </c>
      <c r="AU375" s="17" t="s">
        <v>86</v>
      </c>
    </row>
    <row r="376" spans="1:63" s="12" customFormat="1" ht="22.8" customHeight="1">
      <c r="A376" s="12"/>
      <c r="B376" s="202"/>
      <c r="C376" s="203"/>
      <c r="D376" s="204" t="s">
        <v>75</v>
      </c>
      <c r="E376" s="216" t="s">
        <v>1966</v>
      </c>
      <c r="F376" s="216" t="s">
        <v>1967</v>
      </c>
      <c r="G376" s="203"/>
      <c r="H376" s="203"/>
      <c r="I376" s="206"/>
      <c r="J376" s="217">
        <f>BK376</f>
        <v>0</v>
      </c>
      <c r="K376" s="203"/>
      <c r="L376" s="208"/>
      <c r="M376" s="209"/>
      <c r="N376" s="210"/>
      <c r="O376" s="210"/>
      <c r="P376" s="211">
        <f>SUM(P377:P380)</f>
        <v>0</v>
      </c>
      <c r="Q376" s="210"/>
      <c r="R376" s="211">
        <f>SUM(R377:R380)</f>
        <v>0</v>
      </c>
      <c r="S376" s="210"/>
      <c r="T376" s="212">
        <f>SUM(T377:T380)</f>
        <v>0</v>
      </c>
      <c r="U376" s="12"/>
      <c r="V376" s="12"/>
      <c r="W376" s="12"/>
      <c r="X376" s="12"/>
      <c r="Y376" s="12"/>
      <c r="Z376" s="12"/>
      <c r="AA376" s="12"/>
      <c r="AB376" s="12"/>
      <c r="AC376" s="12"/>
      <c r="AD376" s="12"/>
      <c r="AE376" s="12"/>
      <c r="AR376" s="213" t="s">
        <v>86</v>
      </c>
      <c r="AT376" s="214" t="s">
        <v>75</v>
      </c>
      <c r="AU376" s="214" t="s">
        <v>84</v>
      </c>
      <c r="AY376" s="213" t="s">
        <v>152</v>
      </c>
      <c r="BK376" s="215">
        <f>SUM(BK377:BK380)</f>
        <v>0</v>
      </c>
    </row>
    <row r="377" spans="1:65" s="2" customFormat="1" ht="33" customHeight="1">
      <c r="A377" s="38"/>
      <c r="B377" s="39"/>
      <c r="C377" s="218" t="s">
        <v>844</v>
      </c>
      <c r="D377" s="218" t="s">
        <v>154</v>
      </c>
      <c r="E377" s="219" t="s">
        <v>1968</v>
      </c>
      <c r="F377" s="220" t="s">
        <v>1969</v>
      </c>
      <c r="G377" s="221" t="s">
        <v>288</v>
      </c>
      <c r="H377" s="222">
        <v>1</v>
      </c>
      <c r="I377" s="223"/>
      <c r="J377" s="224">
        <f>ROUND(I377*H377,2)</f>
        <v>0</v>
      </c>
      <c r="K377" s="220" t="s">
        <v>1</v>
      </c>
      <c r="L377" s="44"/>
      <c r="M377" s="225" t="s">
        <v>1</v>
      </c>
      <c r="N377" s="226" t="s">
        <v>41</v>
      </c>
      <c r="O377" s="91"/>
      <c r="P377" s="227">
        <f>O377*H377</f>
        <v>0</v>
      </c>
      <c r="Q377" s="227">
        <v>0</v>
      </c>
      <c r="R377" s="227">
        <f>Q377*H377</f>
        <v>0</v>
      </c>
      <c r="S377" s="227">
        <v>0</v>
      </c>
      <c r="T377" s="228">
        <f>S377*H377</f>
        <v>0</v>
      </c>
      <c r="U377" s="38"/>
      <c r="V377" s="38"/>
      <c r="W377" s="38"/>
      <c r="X377" s="38"/>
      <c r="Y377" s="38"/>
      <c r="Z377" s="38"/>
      <c r="AA377" s="38"/>
      <c r="AB377" s="38"/>
      <c r="AC377" s="38"/>
      <c r="AD377" s="38"/>
      <c r="AE377" s="38"/>
      <c r="AR377" s="229" t="s">
        <v>279</v>
      </c>
      <c r="AT377" s="229" t="s">
        <v>154</v>
      </c>
      <c r="AU377" s="229" t="s">
        <v>86</v>
      </c>
      <c r="AY377" s="17" t="s">
        <v>152</v>
      </c>
      <c r="BE377" s="230">
        <f>IF(N377="základní",J377,0)</f>
        <v>0</v>
      </c>
      <c r="BF377" s="230">
        <f>IF(N377="snížená",J377,0)</f>
        <v>0</v>
      </c>
      <c r="BG377" s="230">
        <f>IF(N377="zákl. přenesená",J377,0)</f>
        <v>0</v>
      </c>
      <c r="BH377" s="230">
        <f>IF(N377="sníž. přenesená",J377,0)</f>
        <v>0</v>
      </c>
      <c r="BI377" s="230">
        <f>IF(N377="nulová",J377,0)</f>
        <v>0</v>
      </c>
      <c r="BJ377" s="17" t="s">
        <v>84</v>
      </c>
      <c r="BK377" s="230">
        <f>ROUND(I377*H377,2)</f>
        <v>0</v>
      </c>
      <c r="BL377" s="17" t="s">
        <v>279</v>
      </c>
      <c r="BM377" s="229" t="s">
        <v>1970</v>
      </c>
    </row>
    <row r="378" spans="1:47" s="2" customFormat="1" ht="12">
      <c r="A378" s="38"/>
      <c r="B378" s="39"/>
      <c r="C378" s="40"/>
      <c r="D378" s="231" t="s">
        <v>161</v>
      </c>
      <c r="E378" s="40"/>
      <c r="F378" s="232" t="s">
        <v>1969</v>
      </c>
      <c r="G378" s="40"/>
      <c r="H378" s="40"/>
      <c r="I378" s="233"/>
      <c r="J378" s="40"/>
      <c r="K378" s="40"/>
      <c r="L378" s="44"/>
      <c r="M378" s="234"/>
      <c r="N378" s="235"/>
      <c r="O378" s="91"/>
      <c r="P378" s="91"/>
      <c r="Q378" s="91"/>
      <c r="R378" s="91"/>
      <c r="S378" s="91"/>
      <c r="T378" s="92"/>
      <c r="U378" s="38"/>
      <c r="V378" s="38"/>
      <c r="W378" s="38"/>
      <c r="X378" s="38"/>
      <c r="Y378" s="38"/>
      <c r="Z378" s="38"/>
      <c r="AA378" s="38"/>
      <c r="AB378" s="38"/>
      <c r="AC378" s="38"/>
      <c r="AD378" s="38"/>
      <c r="AE378" s="38"/>
      <c r="AT378" s="17" t="s">
        <v>161</v>
      </c>
      <c r="AU378" s="17" t="s">
        <v>86</v>
      </c>
    </row>
    <row r="379" spans="1:65" s="2" customFormat="1" ht="33" customHeight="1">
      <c r="A379" s="38"/>
      <c r="B379" s="39"/>
      <c r="C379" s="270" t="s">
        <v>849</v>
      </c>
      <c r="D379" s="270" t="s">
        <v>324</v>
      </c>
      <c r="E379" s="271" t="s">
        <v>1971</v>
      </c>
      <c r="F379" s="272" t="s">
        <v>1972</v>
      </c>
      <c r="G379" s="273" t="s">
        <v>1703</v>
      </c>
      <c r="H379" s="274">
        <v>1</v>
      </c>
      <c r="I379" s="275"/>
      <c r="J379" s="276">
        <f>ROUND(I379*H379,2)</f>
        <v>0</v>
      </c>
      <c r="K379" s="272" t="s">
        <v>1</v>
      </c>
      <c r="L379" s="277"/>
      <c r="M379" s="278" t="s">
        <v>1</v>
      </c>
      <c r="N379" s="279" t="s">
        <v>41</v>
      </c>
      <c r="O379" s="91"/>
      <c r="P379" s="227">
        <f>O379*H379</f>
        <v>0</v>
      </c>
      <c r="Q379" s="227">
        <v>0</v>
      </c>
      <c r="R379" s="227">
        <f>Q379*H379</f>
        <v>0</v>
      </c>
      <c r="S379" s="227">
        <v>0</v>
      </c>
      <c r="T379" s="228">
        <f>S379*H379</f>
        <v>0</v>
      </c>
      <c r="U379" s="38"/>
      <c r="V379" s="38"/>
      <c r="W379" s="38"/>
      <c r="X379" s="38"/>
      <c r="Y379" s="38"/>
      <c r="Z379" s="38"/>
      <c r="AA379" s="38"/>
      <c r="AB379" s="38"/>
      <c r="AC379" s="38"/>
      <c r="AD379" s="38"/>
      <c r="AE379" s="38"/>
      <c r="AR379" s="229" t="s">
        <v>365</v>
      </c>
      <c r="AT379" s="229" t="s">
        <v>324</v>
      </c>
      <c r="AU379" s="229" t="s">
        <v>86</v>
      </c>
      <c r="AY379" s="17" t="s">
        <v>152</v>
      </c>
      <c r="BE379" s="230">
        <f>IF(N379="základní",J379,0)</f>
        <v>0</v>
      </c>
      <c r="BF379" s="230">
        <f>IF(N379="snížená",J379,0)</f>
        <v>0</v>
      </c>
      <c r="BG379" s="230">
        <f>IF(N379="zákl. přenesená",J379,0)</f>
        <v>0</v>
      </c>
      <c r="BH379" s="230">
        <f>IF(N379="sníž. přenesená",J379,0)</f>
        <v>0</v>
      </c>
      <c r="BI379" s="230">
        <f>IF(N379="nulová",J379,0)</f>
        <v>0</v>
      </c>
      <c r="BJ379" s="17" t="s">
        <v>84</v>
      </c>
      <c r="BK379" s="230">
        <f>ROUND(I379*H379,2)</f>
        <v>0</v>
      </c>
      <c r="BL379" s="17" t="s">
        <v>279</v>
      </c>
      <c r="BM379" s="229" t="s">
        <v>1973</v>
      </c>
    </row>
    <row r="380" spans="1:47" s="2" customFormat="1" ht="12">
      <c r="A380" s="38"/>
      <c r="B380" s="39"/>
      <c r="C380" s="40"/>
      <c r="D380" s="231" t="s">
        <v>161</v>
      </c>
      <c r="E380" s="40"/>
      <c r="F380" s="232" t="s">
        <v>1972</v>
      </c>
      <c r="G380" s="40"/>
      <c r="H380" s="40"/>
      <c r="I380" s="233"/>
      <c r="J380" s="40"/>
      <c r="K380" s="40"/>
      <c r="L380" s="44"/>
      <c r="M380" s="234"/>
      <c r="N380" s="235"/>
      <c r="O380" s="91"/>
      <c r="P380" s="91"/>
      <c r="Q380" s="91"/>
      <c r="R380" s="91"/>
      <c r="S380" s="91"/>
      <c r="T380" s="92"/>
      <c r="U380" s="38"/>
      <c r="V380" s="38"/>
      <c r="W380" s="38"/>
      <c r="X380" s="38"/>
      <c r="Y380" s="38"/>
      <c r="Z380" s="38"/>
      <c r="AA380" s="38"/>
      <c r="AB380" s="38"/>
      <c r="AC380" s="38"/>
      <c r="AD380" s="38"/>
      <c r="AE380" s="38"/>
      <c r="AT380" s="17" t="s">
        <v>161</v>
      </c>
      <c r="AU380" s="17" t="s">
        <v>86</v>
      </c>
    </row>
    <row r="381" spans="1:63" s="12" customFormat="1" ht="25.9" customHeight="1">
      <c r="A381" s="12"/>
      <c r="B381" s="202"/>
      <c r="C381" s="203"/>
      <c r="D381" s="204" t="s">
        <v>75</v>
      </c>
      <c r="E381" s="205" t="s">
        <v>106</v>
      </c>
      <c r="F381" s="205" t="s">
        <v>1974</v>
      </c>
      <c r="G381" s="203"/>
      <c r="H381" s="203"/>
      <c r="I381" s="206"/>
      <c r="J381" s="207">
        <f>BK381</f>
        <v>0</v>
      </c>
      <c r="K381" s="203"/>
      <c r="L381" s="208"/>
      <c r="M381" s="209"/>
      <c r="N381" s="210"/>
      <c r="O381" s="210"/>
      <c r="P381" s="211">
        <f>P382+P387+P390</f>
        <v>0</v>
      </c>
      <c r="Q381" s="210"/>
      <c r="R381" s="211">
        <f>R382+R387+R390</f>
        <v>0</v>
      </c>
      <c r="S381" s="210"/>
      <c r="T381" s="212">
        <f>T382+T387+T390</f>
        <v>0</v>
      </c>
      <c r="U381" s="12"/>
      <c r="V381" s="12"/>
      <c r="W381" s="12"/>
      <c r="X381" s="12"/>
      <c r="Y381" s="12"/>
      <c r="Z381" s="12"/>
      <c r="AA381" s="12"/>
      <c r="AB381" s="12"/>
      <c r="AC381" s="12"/>
      <c r="AD381" s="12"/>
      <c r="AE381" s="12"/>
      <c r="AR381" s="213" t="s">
        <v>182</v>
      </c>
      <c r="AT381" s="214" t="s">
        <v>75</v>
      </c>
      <c r="AU381" s="214" t="s">
        <v>76</v>
      </c>
      <c r="AY381" s="213" t="s">
        <v>152</v>
      </c>
      <c r="BK381" s="215">
        <f>BK382+BK387+BK390</f>
        <v>0</v>
      </c>
    </row>
    <row r="382" spans="1:63" s="12" customFormat="1" ht="22.8" customHeight="1">
      <c r="A382" s="12"/>
      <c r="B382" s="202"/>
      <c r="C382" s="203"/>
      <c r="D382" s="204" t="s">
        <v>75</v>
      </c>
      <c r="E382" s="216" t="s">
        <v>1975</v>
      </c>
      <c r="F382" s="216" t="s">
        <v>1976</v>
      </c>
      <c r="G382" s="203"/>
      <c r="H382" s="203"/>
      <c r="I382" s="206"/>
      <c r="J382" s="217">
        <f>BK382</f>
        <v>0</v>
      </c>
      <c r="K382" s="203"/>
      <c r="L382" s="208"/>
      <c r="M382" s="209"/>
      <c r="N382" s="210"/>
      <c r="O382" s="210"/>
      <c r="P382" s="211">
        <f>SUM(P383:P386)</f>
        <v>0</v>
      </c>
      <c r="Q382" s="210"/>
      <c r="R382" s="211">
        <f>SUM(R383:R386)</f>
        <v>0</v>
      </c>
      <c r="S382" s="210"/>
      <c r="T382" s="212">
        <f>SUM(T383:T386)</f>
        <v>0</v>
      </c>
      <c r="U382" s="12"/>
      <c r="V382" s="12"/>
      <c r="W382" s="12"/>
      <c r="X382" s="12"/>
      <c r="Y382" s="12"/>
      <c r="Z382" s="12"/>
      <c r="AA382" s="12"/>
      <c r="AB382" s="12"/>
      <c r="AC382" s="12"/>
      <c r="AD382" s="12"/>
      <c r="AE382" s="12"/>
      <c r="AR382" s="213" t="s">
        <v>182</v>
      </c>
      <c r="AT382" s="214" t="s">
        <v>75</v>
      </c>
      <c r="AU382" s="214" t="s">
        <v>84</v>
      </c>
      <c r="AY382" s="213" t="s">
        <v>152</v>
      </c>
      <c r="BK382" s="215">
        <f>SUM(BK383:BK386)</f>
        <v>0</v>
      </c>
    </row>
    <row r="383" spans="1:65" s="2" customFormat="1" ht="21.75" customHeight="1">
      <c r="A383" s="38"/>
      <c r="B383" s="39"/>
      <c r="C383" s="218" t="s">
        <v>856</v>
      </c>
      <c r="D383" s="218" t="s">
        <v>154</v>
      </c>
      <c r="E383" s="219" t="s">
        <v>1977</v>
      </c>
      <c r="F383" s="220" t="s">
        <v>1978</v>
      </c>
      <c r="G383" s="221" t="s">
        <v>495</v>
      </c>
      <c r="H383" s="222">
        <v>1</v>
      </c>
      <c r="I383" s="223"/>
      <c r="J383" s="224">
        <f>ROUND(I383*H383,2)</f>
        <v>0</v>
      </c>
      <c r="K383" s="220" t="s">
        <v>1</v>
      </c>
      <c r="L383" s="44"/>
      <c r="M383" s="225" t="s">
        <v>1</v>
      </c>
      <c r="N383" s="226" t="s">
        <v>41</v>
      </c>
      <c r="O383" s="91"/>
      <c r="P383" s="227">
        <f>O383*H383</f>
        <v>0</v>
      </c>
      <c r="Q383" s="227">
        <v>0</v>
      </c>
      <c r="R383" s="227">
        <f>Q383*H383</f>
        <v>0</v>
      </c>
      <c r="S383" s="227">
        <v>0</v>
      </c>
      <c r="T383" s="228">
        <f>S383*H383</f>
        <v>0</v>
      </c>
      <c r="U383" s="38"/>
      <c r="V383" s="38"/>
      <c r="W383" s="38"/>
      <c r="X383" s="38"/>
      <c r="Y383" s="38"/>
      <c r="Z383" s="38"/>
      <c r="AA383" s="38"/>
      <c r="AB383" s="38"/>
      <c r="AC383" s="38"/>
      <c r="AD383" s="38"/>
      <c r="AE383" s="38"/>
      <c r="AR383" s="229" t="s">
        <v>159</v>
      </c>
      <c r="AT383" s="229" t="s">
        <v>154</v>
      </c>
      <c r="AU383" s="229" t="s">
        <v>86</v>
      </c>
      <c r="AY383" s="17" t="s">
        <v>152</v>
      </c>
      <c r="BE383" s="230">
        <f>IF(N383="základní",J383,0)</f>
        <v>0</v>
      </c>
      <c r="BF383" s="230">
        <f>IF(N383="snížená",J383,0)</f>
        <v>0</v>
      </c>
      <c r="BG383" s="230">
        <f>IF(N383="zákl. přenesená",J383,0)</f>
        <v>0</v>
      </c>
      <c r="BH383" s="230">
        <f>IF(N383="sníž. přenesená",J383,0)</f>
        <v>0</v>
      </c>
      <c r="BI383" s="230">
        <f>IF(N383="nulová",J383,0)</f>
        <v>0</v>
      </c>
      <c r="BJ383" s="17" t="s">
        <v>84</v>
      </c>
      <c r="BK383" s="230">
        <f>ROUND(I383*H383,2)</f>
        <v>0</v>
      </c>
      <c r="BL383" s="17" t="s">
        <v>159</v>
      </c>
      <c r="BM383" s="229" t="s">
        <v>1979</v>
      </c>
    </row>
    <row r="384" spans="1:47" s="2" customFormat="1" ht="12">
      <c r="A384" s="38"/>
      <c r="B384" s="39"/>
      <c r="C384" s="40"/>
      <c r="D384" s="231" t="s">
        <v>161</v>
      </c>
      <c r="E384" s="40"/>
      <c r="F384" s="232" t="s">
        <v>1978</v>
      </c>
      <c r="G384" s="40"/>
      <c r="H384" s="40"/>
      <c r="I384" s="233"/>
      <c r="J384" s="40"/>
      <c r="K384" s="40"/>
      <c r="L384" s="44"/>
      <c r="M384" s="234"/>
      <c r="N384" s="235"/>
      <c r="O384" s="91"/>
      <c r="P384" s="91"/>
      <c r="Q384" s="91"/>
      <c r="R384" s="91"/>
      <c r="S384" s="91"/>
      <c r="T384" s="92"/>
      <c r="U384" s="38"/>
      <c r="V384" s="38"/>
      <c r="W384" s="38"/>
      <c r="X384" s="38"/>
      <c r="Y384" s="38"/>
      <c r="Z384" s="38"/>
      <c r="AA384" s="38"/>
      <c r="AB384" s="38"/>
      <c r="AC384" s="38"/>
      <c r="AD384" s="38"/>
      <c r="AE384" s="38"/>
      <c r="AT384" s="17" t="s">
        <v>161</v>
      </c>
      <c r="AU384" s="17" t="s">
        <v>86</v>
      </c>
    </row>
    <row r="385" spans="1:65" s="2" customFormat="1" ht="24.15" customHeight="1">
      <c r="A385" s="38"/>
      <c r="B385" s="39"/>
      <c r="C385" s="218" t="s">
        <v>862</v>
      </c>
      <c r="D385" s="218" t="s">
        <v>154</v>
      </c>
      <c r="E385" s="219" t="s">
        <v>1980</v>
      </c>
      <c r="F385" s="220" t="s">
        <v>1981</v>
      </c>
      <c r="G385" s="221" t="s">
        <v>495</v>
      </c>
      <c r="H385" s="222">
        <v>1</v>
      </c>
      <c r="I385" s="223"/>
      <c r="J385" s="224">
        <f>ROUND(I385*H385,2)</f>
        <v>0</v>
      </c>
      <c r="K385" s="220" t="s">
        <v>1</v>
      </c>
      <c r="L385" s="44"/>
      <c r="M385" s="225" t="s">
        <v>1</v>
      </c>
      <c r="N385" s="226" t="s">
        <v>41</v>
      </c>
      <c r="O385" s="91"/>
      <c r="P385" s="227">
        <f>O385*H385</f>
        <v>0</v>
      </c>
      <c r="Q385" s="227">
        <v>0</v>
      </c>
      <c r="R385" s="227">
        <f>Q385*H385</f>
        <v>0</v>
      </c>
      <c r="S385" s="227">
        <v>0</v>
      </c>
      <c r="T385" s="228">
        <f>S385*H385</f>
        <v>0</v>
      </c>
      <c r="U385" s="38"/>
      <c r="V385" s="38"/>
      <c r="W385" s="38"/>
      <c r="X385" s="38"/>
      <c r="Y385" s="38"/>
      <c r="Z385" s="38"/>
      <c r="AA385" s="38"/>
      <c r="AB385" s="38"/>
      <c r="AC385" s="38"/>
      <c r="AD385" s="38"/>
      <c r="AE385" s="38"/>
      <c r="AR385" s="229" t="s">
        <v>159</v>
      </c>
      <c r="AT385" s="229" t="s">
        <v>154</v>
      </c>
      <c r="AU385" s="229" t="s">
        <v>86</v>
      </c>
      <c r="AY385" s="17" t="s">
        <v>152</v>
      </c>
      <c r="BE385" s="230">
        <f>IF(N385="základní",J385,0)</f>
        <v>0</v>
      </c>
      <c r="BF385" s="230">
        <f>IF(N385="snížená",J385,0)</f>
        <v>0</v>
      </c>
      <c r="BG385" s="230">
        <f>IF(N385="zákl. přenesená",J385,0)</f>
        <v>0</v>
      </c>
      <c r="BH385" s="230">
        <f>IF(N385="sníž. přenesená",J385,0)</f>
        <v>0</v>
      </c>
      <c r="BI385" s="230">
        <f>IF(N385="nulová",J385,0)</f>
        <v>0</v>
      </c>
      <c r="BJ385" s="17" t="s">
        <v>84</v>
      </c>
      <c r="BK385" s="230">
        <f>ROUND(I385*H385,2)</f>
        <v>0</v>
      </c>
      <c r="BL385" s="17" t="s">
        <v>159</v>
      </c>
      <c r="BM385" s="229" t="s">
        <v>1982</v>
      </c>
    </row>
    <row r="386" spans="1:47" s="2" customFormat="1" ht="12">
      <c r="A386" s="38"/>
      <c r="B386" s="39"/>
      <c r="C386" s="40"/>
      <c r="D386" s="231" t="s">
        <v>161</v>
      </c>
      <c r="E386" s="40"/>
      <c r="F386" s="232" t="s">
        <v>1981</v>
      </c>
      <c r="G386" s="40"/>
      <c r="H386" s="40"/>
      <c r="I386" s="233"/>
      <c r="J386" s="40"/>
      <c r="K386" s="40"/>
      <c r="L386" s="44"/>
      <c r="M386" s="234"/>
      <c r="N386" s="235"/>
      <c r="O386" s="91"/>
      <c r="P386" s="91"/>
      <c r="Q386" s="91"/>
      <c r="R386" s="91"/>
      <c r="S386" s="91"/>
      <c r="T386" s="92"/>
      <c r="U386" s="38"/>
      <c r="V386" s="38"/>
      <c r="W386" s="38"/>
      <c r="X386" s="38"/>
      <c r="Y386" s="38"/>
      <c r="Z386" s="38"/>
      <c r="AA386" s="38"/>
      <c r="AB386" s="38"/>
      <c r="AC386" s="38"/>
      <c r="AD386" s="38"/>
      <c r="AE386" s="38"/>
      <c r="AT386" s="17" t="s">
        <v>161</v>
      </c>
      <c r="AU386" s="17" t="s">
        <v>86</v>
      </c>
    </row>
    <row r="387" spans="1:63" s="12" customFormat="1" ht="22.8" customHeight="1">
      <c r="A387" s="12"/>
      <c r="B387" s="202"/>
      <c r="C387" s="203"/>
      <c r="D387" s="204" t="s">
        <v>75</v>
      </c>
      <c r="E387" s="216" t="s">
        <v>1983</v>
      </c>
      <c r="F387" s="216" t="s">
        <v>1984</v>
      </c>
      <c r="G387" s="203"/>
      <c r="H387" s="203"/>
      <c r="I387" s="206"/>
      <c r="J387" s="217">
        <f>BK387</f>
        <v>0</v>
      </c>
      <c r="K387" s="203"/>
      <c r="L387" s="208"/>
      <c r="M387" s="209"/>
      <c r="N387" s="210"/>
      <c r="O387" s="210"/>
      <c r="P387" s="211">
        <f>SUM(P388:P389)</f>
        <v>0</v>
      </c>
      <c r="Q387" s="210"/>
      <c r="R387" s="211">
        <f>SUM(R388:R389)</f>
        <v>0</v>
      </c>
      <c r="S387" s="210"/>
      <c r="T387" s="212">
        <f>SUM(T388:T389)</f>
        <v>0</v>
      </c>
      <c r="U387" s="12"/>
      <c r="V387" s="12"/>
      <c r="W387" s="12"/>
      <c r="X387" s="12"/>
      <c r="Y387" s="12"/>
      <c r="Z387" s="12"/>
      <c r="AA387" s="12"/>
      <c r="AB387" s="12"/>
      <c r="AC387" s="12"/>
      <c r="AD387" s="12"/>
      <c r="AE387" s="12"/>
      <c r="AR387" s="213" t="s">
        <v>182</v>
      </c>
      <c r="AT387" s="214" t="s">
        <v>75</v>
      </c>
      <c r="AU387" s="214" t="s">
        <v>84</v>
      </c>
      <c r="AY387" s="213" t="s">
        <v>152</v>
      </c>
      <c r="BK387" s="215">
        <f>SUM(BK388:BK389)</f>
        <v>0</v>
      </c>
    </row>
    <row r="388" spans="1:65" s="2" customFormat="1" ht="16.5" customHeight="1">
      <c r="A388" s="38"/>
      <c r="B388" s="39"/>
      <c r="C388" s="218" t="s">
        <v>870</v>
      </c>
      <c r="D388" s="218" t="s">
        <v>154</v>
      </c>
      <c r="E388" s="219" t="s">
        <v>1985</v>
      </c>
      <c r="F388" s="220" t="s">
        <v>1986</v>
      </c>
      <c r="G388" s="221" t="s">
        <v>495</v>
      </c>
      <c r="H388" s="222">
        <v>1</v>
      </c>
      <c r="I388" s="223"/>
      <c r="J388" s="224">
        <f>ROUND(I388*H388,2)</f>
        <v>0</v>
      </c>
      <c r="K388" s="220" t="s">
        <v>1</v>
      </c>
      <c r="L388" s="44"/>
      <c r="M388" s="225" t="s">
        <v>1</v>
      </c>
      <c r="N388" s="226" t="s">
        <v>41</v>
      </c>
      <c r="O388" s="91"/>
      <c r="P388" s="227">
        <f>O388*H388</f>
        <v>0</v>
      </c>
      <c r="Q388" s="227">
        <v>0</v>
      </c>
      <c r="R388" s="227">
        <f>Q388*H388</f>
        <v>0</v>
      </c>
      <c r="S388" s="227">
        <v>0</v>
      </c>
      <c r="T388" s="228">
        <f>S388*H388</f>
        <v>0</v>
      </c>
      <c r="U388" s="38"/>
      <c r="V388" s="38"/>
      <c r="W388" s="38"/>
      <c r="X388" s="38"/>
      <c r="Y388" s="38"/>
      <c r="Z388" s="38"/>
      <c r="AA388" s="38"/>
      <c r="AB388" s="38"/>
      <c r="AC388" s="38"/>
      <c r="AD388" s="38"/>
      <c r="AE388" s="38"/>
      <c r="AR388" s="229" t="s">
        <v>159</v>
      </c>
      <c r="AT388" s="229" t="s">
        <v>154</v>
      </c>
      <c r="AU388" s="229" t="s">
        <v>86</v>
      </c>
      <c r="AY388" s="17" t="s">
        <v>152</v>
      </c>
      <c r="BE388" s="230">
        <f>IF(N388="základní",J388,0)</f>
        <v>0</v>
      </c>
      <c r="BF388" s="230">
        <f>IF(N388="snížená",J388,0)</f>
        <v>0</v>
      </c>
      <c r="BG388" s="230">
        <f>IF(N388="zákl. přenesená",J388,0)</f>
        <v>0</v>
      </c>
      <c r="BH388" s="230">
        <f>IF(N388="sníž. přenesená",J388,0)</f>
        <v>0</v>
      </c>
      <c r="BI388" s="230">
        <f>IF(N388="nulová",J388,0)</f>
        <v>0</v>
      </c>
      <c r="BJ388" s="17" t="s">
        <v>84</v>
      </c>
      <c r="BK388" s="230">
        <f>ROUND(I388*H388,2)</f>
        <v>0</v>
      </c>
      <c r="BL388" s="17" t="s">
        <v>159</v>
      </c>
      <c r="BM388" s="229" t="s">
        <v>1987</v>
      </c>
    </row>
    <row r="389" spans="1:47" s="2" customFormat="1" ht="12">
      <c r="A389" s="38"/>
      <c r="B389" s="39"/>
      <c r="C389" s="40"/>
      <c r="D389" s="231" t="s">
        <v>161</v>
      </c>
      <c r="E389" s="40"/>
      <c r="F389" s="232" t="s">
        <v>1986</v>
      </c>
      <c r="G389" s="40"/>
      <c r="H389" s="40"/>
      <c r="I389" s="233"/>
      <c r="J389" s="40"/>
      <c r="K389" s="40"/>
      <c r="L389" s="44"/>
      <c r="M389" s="234"/>
      <c r="N389" s="235"/>
      <c r="O389" s="91"/>
      <c r="P389" s="91"/>
      <c r="Q389" s="91"/>
      <c r="R389" s="91"/>
      <c r="S389" s="91"/>
      <c r="T389" s="92"/>
      <c r="U389" s="38"/>
      <c r="V389" s="38"/>
      <c r="W389" s="38"/>
      <c r="X389" s="38"/>
      <c r="Y389" s="38"/>
      <c r="Z389" s="38"/>
      <c r="AA389" s="38"/>
      <c r="AB389" s="38"/>
      <c r="AC389" s="38"/>
      <c r="AD389" s="38"/>
      <c r="AE389" s="38"/>
      <c r="AT389" s="17" t="s">
        <v>161</v>
      </c>
      <c r="AU389" s="17" t="s">
        <v>86</v>
      </c>
    </row>
    <row r="390" spans="1:63" s="12" customFormat="1" ht="22.8" customHeight="1">
      <c r="A390" s="12"/>
      <c r="B390" s="202"/>
      <c r="C390" s="203"/>
      <c r="D390" s="204" t="s">
        <v>75</v>
      </c>
      <c r="E390" s="216" t="s">
        <v>1988</v>
      </c>
      <c r="F390" s="216" t="s">
        <v>1989</v>
      </c>
      <c r="G390" s="203"/>
      <c r="H390" s="203"/>
      <c r="I390" s="206"/>
      <c r="J390" s="217">
        <f>BK390</f>
        <v>0</v>
      </c>
      <c r="K390" s="203"/>
      <c r="L390" s="208"/>
      <c r="M390" s="209"/>
      <c r="N390" s="210"/>
      <c r="O390" s="210"/>
      <c r="P390" s="211">
        <f>SUM(P391:P402)</f>
        <v>0</v>
      </c>
      <c r="Q390" s="210"/>
      <c r="R390" s="211">
        <f>SUM(R391:R402)</f>
        <v>0</v>
      </c>
      <c r="S390" s="210"/>
      <c r="T390" s="212">
        <f>SUM(T391:T402)</f>
        <v>0</v>
      </c>
      <c r="U390" s="12"/>
      <c r="V390" s="12"/>
      <c r="W390" s="12"/>
      <c r="X390" s="12"/>
      <c r="Y390" s="12"/>
      <c r="Z390" s="12"/>
      <c r="AA390" s="12"/>
      <c r="AB390" s="12"/>
      <c r="AC390" s="12"/>
      <c r="AD390" s="12"/>
      <c r="AE390" s="12"/>
      <c r="AR390" s="213" t="s">
        <v>182</v>
      </c>
      <c r="AT390" s="214" t="s">
        <v>75</v>
      </c>
      <c r="AU390" s="214" t="s">
        <v>84</v>
      </c>
      <c r="AY390" s="213" t="s">
        <v>152</v>
      </c>
      <c r="BK390" s="215">
        <f>SUM(BK391:BK402)</f>
        <v>0</v>
      </c>
    </row>
    <row r="391" spans="1:65" s="2" customFormat="1" ht="16.5" customHeight="1">
      <c r="A391" s="38"/>
      <c r="B391" s="39"/>
      <c r="C391" s="218" t="s">
        <v>877</v>
      </c>
      <c r="D391" s="218" t="s">
        <v>154</v>
      </c>
      <c r="E391" s="219" t="s">
        <v>1990</v>
      </c>
      <c r="F391" s="220" t="s">
        <v>1991</v>
      </c>
      <c r="G391" s="221" t="s">
        <v>495</v>
      </c>
      <c r="H391" s="222">
        <v>1</v>
      </c>
      <c r="I391" s="223"/>
      <c r="J391" s="224">
        <f>ROUND(I391*H391,2)</f>
        <v>0</v>
      </c>
      <c r="K391" s="220" t="s">
        <v>1</v>
      </c>
      <c r="L391" s="44"/>
      <c r="M391" s="225" t="s">
        <v>1</v>
      </c>
      <c r="N391" s="226" t="s">
        <v>41</v>
      </c>
      <c r="O391" s="91"/>
      <c r="P391" s="227">
        <f>O391*H391</f>
        <v>0</v>
      </c>
      <c r="Q391" s="227">
        <v>0</v>
      </c>
      <c r="R391" s="227">
        <f>Q391*H391</f>
        <v>0</v>
      </c>
      <c r="S391" s="227">
        <v>0</v>
      </c>
      <c r="T391" s="228">
        <f>S391*H391</f>
        <v>0</v>
      </c>
      <c r="U391" s="38"/>
      <c r="V391" s="38"/>
      <c r="W391" s="38"/>
      <c r="X391" s="38"/>
      <c r="Y391" s="38"/>
      <c r="Z391" s="38"/>
      <c r="AA391" s="38"/>
      <c r="AB391" s="38"/>
      <c r="AC391" s="38"/>
      <c r="AD391" s="38"/>
      <c r="AE391" s="38"/>
      <c r="AR391" s="229" t="s">
        <v>159</v>
      </c>
      <c r="AT391" s="229" t="s">
        <v>154</v>
      </c>
      <c r="AU391" s="229" t="s">
        <v>86</v>
      </c>
      <c r="AY391" s="17" t="s">
        <v>152</v>
      </c>
      <c r="BE391" s="230">
        <f>IF(N391="základní",J391,0)</f>
        <v>0</v>
      </c>
      <c r="BF391" s="230">
        <f>IF(N391="snížená",J391,0)</f>
        <v>0</v>
      </c>
      <c r="BG391" s="230">
        <f>IF(N391="zákl. přenesená",J391,0)</f>
        <v>0</v>
      </c>
      <c r="BH391" s="230">
        <f>IF(N391="sníž. přenesená",J391,0)</f>
        <v>0</v>
      </c>
      <c r="BI391" s="230">
        <f>IF(N391="nulová",J391,0)</f>
        <v>0</v>
      </c>
      <c r="BJ391" s="17" t="s">
        <v>84</v>
      </c>
      <c r="BK391" s="230">
        <f>ROUND(I391*H391,2)</f>
        <v>0</v>
      </c>
      <c r="BL391" s="17" t="s">
        <v>159</v>
      </c>
      <c r="BM391" s="229" t="s">
        <v>1992</v>
      </c>
    </row>
    <row r="392" spans="1:47" s="2" customFormat="1" ht="12">
      <c r="A392" s="38"/>
      <c r="B392" s="39"/>
      <c r="C392" s="40"/>
      <c r="D392" s="231" t="s">
        <v>161</v>
      </c>
      <c r="E392" s="40"/>
      <c r="F392" s="232" t="s">
        <v>1991</v>
      </c>
      <c r="G392" s="40"/>
      <c r="H392" s="40"/>
      <c r="I392" s="233"/>
      <c r="J392" s="40"/>
      <c r="K392" s="40"/>
      <c r="L392" s="44"/>
      <c r="M392" s="234"/>
      <c r="N392" s="235"/>
      <c r="O392" s="91"/>
      <c r="P392" s="91"/>
      <c r="Q392" s="91"/>
      <c r="R392" s="91"/>
      <c r="S392" s="91"/>
      <c r="T392" s="92"/>
      <c r="U392" s="38"/>
      <c r="V392" s="38"/>
      <c r="W392" s="38"/>
      <c r="X392" s="38"/>
      <c r="Y392" s="38"/>
      <c r="Z392" s="38"/>
      <c r="AA392" s="38"/>
      <c r="AB392" s="38"/>
      <c r="AC392" s="38"/>
      <c r="AD392" s="38"/>
      <c r="AE392" s="38"/>
      <c r="AT392" s="17" t="s">
        <v>161</v>
      </c>
      <c r="AU392" s="17" t="s">
        <v>86</v>
      </c>
    </row>
    <row r="393" spans="1:65" s="2" customFormat="1" ht="16.5" customHeight="1">
      <c r="A393" s="38"/>
      <c r="B393" s="39"/>
      <c r="C393" s="218" t="s">
        <v>884</v>
      </c>
      <c r="D393" s="218" t="s">
        <v>154</v>
      </c>
      <c r="E393" s="219" t="s">
        <v>1993</v>
      </c>
      <c r="F393" s="220" t="s">
        <v>1994</v>
      </c>
      <c r="G393" s="221" t="s">
        <v>1697</v>
      </c>
      <c r="H393" s="222">
        <v>20</v>
      </c>
      <c r="I393" s="223"/>
      <c r="J393" s="224">
        <f>ROUND(I393*H393,2)</f>
        <v>0</v>
      </c>
      <c r="K393" s="220" t="s">
        <v>1</v>
      </c>
      <c r="L393" s="44"/>
      <c r="M393" s="225" t="s">
        <v>1</v>
      </c>
      <c r="N393" s="226" t="s">
        <v>41</v>
      </c>
      <c r="O393" s="91"/>
      <c r="P393" s="227">
        <f>O393*H393</f>
        <v>0</v>
      </c>
      <c r="Q393" s="227">
        <v>0</v>
      </c>
      <c r="R393" s="227">
        <f>Q393*H393</f>
        <v>0</v>
      </c>
      <c r="S393" s="227">
        <v>0</v>
      </c>
      <c r="T393" s="228">
        <f>S393*H393</f>
        <v>0</v>
      </c>
      <c r="U393" s="38"/>
      <c r="V393" s="38"/>
      <c r="W393" s="38"/>
      <c r="X393" s="38"/>
      <c r="Y393" s="38"/>
      <c r="Z393" s="38"/>
      <c r="AA393" s="38"/>
      <c r="AB393" s="38"/>
      <c r="AC393" s="38"/>
      <c r="AD393" s="38"/>
      <c r="AE393" s="38"/>
      <c r="AR393" s="229" t="s">
        <v>159</v>
      </c>
      <c r="AT393" s="229" t="s">
        <v>154</v>
      </c>
      <c r="AU393" s="229" t="s">
        <v>86</v>
      </c>
      <c r="AY393" s="17" t="s">
        <v>152</v>
      </c>
      <c r="BE393" s="230">
        <f>IF(N393="základní",J393,0)</f>
        <v>0</v>
      </c>
      <c r="BF393" s="230">
        <f>IF(N393="snížená",J393,0)</f>
        <v>0</v>
      </c>
      <c r="BG393" s="230">
        <f>IF(N393="zákl. přenesená",J393,0)</f>
        <v>0</v>
      </c>
      <c r="BH393" s="230">
        <f>IF(N393="sníž. přenesená",J393,0)</f>
        <v>0</v>
      </c>
      <c r="BI393" s="230">
        <f>IF(N393="nulová",J393,0)</f>
        <v>0</v>
      </c>
      <c r="BJ393" s="17" t="s">
        <v>84</v>
      </c>
      <c r="BK393" s="230">
        <f>ROUND(I393*H393,2)</f>
        <v>0</v>
      </c>
      <c r="BL393" s="17" t="s">
        <v>159</v>
      </c>
      <c r="BM393" s="229" t="s">
        <v>1995</v>
      </c>
    </row>
    <row r="394" spans="1:47" s="2" customFormat="1" ht="12">
      <c r="A394" s="38"/>
      <c r="B394" s="39"/>
      <c r="C394" s="40"/>
      <c r="D394" s="231" t="s">
        <v>161</v>
      </c>
      <c r="E394" s="40"/>
      <c r="F394" s="232" t="s">
        <v>1994</v>
      </c>
      <c r="G394" s="40"/>
      <c r="H394" s="40"/>
      <c r="I394" s="233"/>
      <c r="J394" s="40"/>
      <c r="K394" s="40"/>
      <c r="L394" s="44"/>
      <c r="M394" s="234"/>
      <c r="N394" s="235"/>
      <c r="O394" s="91"/>
      <c r="P394" s="91"/>
      <c r="Q394" s="91"/>
      <c r="R394" s="91"/>
      <c r="S394" s="91"/>
      <c r="T394" s="92"/>
      <c r="U394" s="38"/>
      <c r="V394" s="38"/>
      <c r="W394" s="38"/>
      <c r="X394" s="38"/>
      <c r="Y394" s="38"/>
      <c r="Z394" s="38"/>
      <c r="AA394" s="38"/>
      <c r="AB394" s="38"/>
      <c r="AC394" s="38"/>
      <c r="AD394" s="38"/>
      <c r="AE394" s="38"/>
      <c r="AT394" s="17" t="s">
        <v>161</v>
      </c>
      <c r="AU394" s="17" t="s">
        <v>86</v>
      </c>
    </row>
    <row r="395" spans="1:65" s="2" customFormat="1" ht="24.15" customHeight="1">
      <c r="A395" s="38"/>
      <c r="B395" s="39"/>
      <c r="C395" s="270" t="s">
        <v>890</v>
      </c>
      <c r="D395" s="270" t="s">
        <v>324</v>
      </c>
      <c r="E395" s="271" t="s">
        <v>1996</v>
      </c>
      <c r="F395" s="272" t="s">
        <v>1997</v>
      </c>
      <c r="G395" s="273" t="s">
        <v>167</v>
      </c>
      <c r="H395" s="274">
        <v>40</v>
      </c>
      <c r="I395" s="275"/>
      <c r="J395" s="276">
        <f>ROUND(I395*H395,2)</f>
        <v>0</v>
      </c>
      <c r="K395" s="272" t="s">
        <v>1</v>
      </c>
      <c r="L395" s="277"/>
      <c r="M395" s="278" t="s">
        <v>1</v>
      </c>
      <c r="N395" s="279" t="s">
        <v>41</v>
      </c>
      <c r="O395" s="91"/>
      <c r="P395" s="227">
        <f>O395*H395</f>
        <v>0</v>
      </c>
      <c r="Q395" s="227">
        <v>0</v>
      </c>
      <c r="R395" s="227">
        <f>Q395*H395</f>
        <v>0</v>
      </c>
      <c r="S395" s="227">
        <v>0</v>
      </c>
      <c r="T395" s="228">
        <f>S395*H395</f>
        <v>0</v>
      </c>
      <c r="U395" s="38"/>
      <c r="V395" s="38"/>
      <c r="W395" s="38"/>
      <c r="X395" s="38"/>
      <c r="Y395" s="38"/>
      <c r="Z395" s="38"/>
      <c r="AA395" s="38"/>
      <c r="AB395" s="38"/>
      <c r="AC395" s="38"/>
      <c r="AD395" s="38"/>
      <c r="AE395" s="38"/>
      <c r="AR395" s="229" t="s">
        <v>205</v>
      </c>
      <c r="AT395" s="229" t="s">
        <v>324</v>
      </c>
      <c r="AU395" s="229" t="s">
        <v>86</v>
      </c>
      <c r="AY395" s="17" t="s">
        <v>152</v>
      </c>
      <c r="BE395" s="230">
        <f>IF(N395="základní",J395,0)</f>
        <v>0</v>
      </c>
      <c r="BF395" s="230">
        <f>IF(N395="snížená",J395,0)</f>
        <v>0</v>
      </c>
      <c r="BG395" s="230">
        <f>IF(N395="zákl. přenesená",J395,0)</f>
        <v>0</v>
      </c>
      <c r="BH395" s="230">
        <f>IF(N395="sníž. přenesená",J395,0)</f>
        <v>0</v>
      </c>
      <c r="BI395" s="230">
        <f>IF(N395="nulová",J395,0)</f>
        <v>0</v>
      </c>
      <c r="BJ395" s="17" t="s">
        <v>84</v>
      </c>
      <c r="BK395" s="230">
        <f>ROUND(I395*H395,2)</f>
        <v>0</v>
      </c>
      <c r="BL395" s="17" t="s">
        <v>159</v>
      </c>
      <c r="BM395" s="229" t="s">
        <v>1998</v>
      </c>
    </row>
    <row r="396" spans="1:47" s="2" customFormat="1" ht="12">
      <c r="A396" s="38"/>
      <c r="B396" s="39"/>
      <c r="C396" s="40"/>
      <c r="D396" s="231" t="s">
        <v>161</v>
      </c>
      <c r="E396" s="40"/>
      <c r="F396" s="232" t="s">
        <v>1997</v>
      </c>
      <c r="G396" s="40"/>
      <c r="H396" s="40"/>
      <c r="I396" s="233"/>
      <c r="J396" s="40"/>
      <c r="K396" s="40"/>
      <c r="L396" s="44"/>
      <c r="M396" s="234"/>
      <c r="N396" s="235"/>
      <c r="O396" s="91"/>
      <c r="P396" s="91"/>
      <c r="Q396" s="91"/>
      <c r="R396" s="91"/>
      <c r="S396" s="91"/>
      <c r="T396" s="92"/>
      <c r="U396" s="38"/>
      <c r="V396" s="38"/>
      <c r="W396" s="38"/>
      <c r="X396" s="38"/>
      <c r="Y396" s="38"/>
      <c r="Z396" s="38"/>
      <c r="AA396" s="38"/>
      <c r="AB396" s="38"/>
      <c r="AC396" s="38"/>
      <c r="AD396" s="38"/>
      <c r="AE396" s="38"/>
      <c r="AT396" s="17" t="s">
        <v>161</v>
      </c>
      <c r="AU396" s="17" t="s">
        <v>86</v>
      </c>
    </row>
    <row r="397" spans="1:65" s="2" customFormat="1" ht="16.5" customHeight="1">
      <c r="A397" s="38"/>
      <c r="B397" s="39"/>
      <c r="C397" s="218" t="s">
        <v>898</v>
      </c>
      <c r="D397" s="218" t="s">
        <v>154</v>
      </c>
      <c r="E397" s="219" t="s">
        <v>1999</v>
      </c>
      <c r="F397" s="220" t="s">
        <v>2000</v>
      </c>
      <c r="G397" s="221" t="s">
        <v>1697</v>
      </c>
      <c r="H397" s="222">
        <v>20</v>
      </c>
      <c r="I397" s="223"/>
      <c r="J397" s="224">
        <f>ROUND(I397*H397,2)</f>
        <v>0</v>
      </c>
      <c r="K397" s="220" t="s">
        <v>1</v>
      </c>
      <c r="L397" s="44"/>
      <c r="M397" s="225" t="s">
        <v>1</v>
      </c>
      <c r="N397" s="226" t="s">
        <v>41</v>
      </c>
      <c r="O397" s="91"/>
      <c r="P397" s="227">
        <f>O397*H397</f>
        <v>0</v>
      </c>
      <c r="Q397" s="227">
        <v>0</v>
      </c>
      <c r="R397" s="227">
        <f>Q397*H397</f>
        <v>0</v>
      </c>
      <c r="S397" s="227">
        <v>0</v>
      </c>
      <c r="T397" s="228">
        <f>S397*H397</f>
        <v>0</v>
      </c>
      <c r="U397" s="38"/>
      <c r="V397" s="38"/>
      <c r="W397" s="38"/>
      <c r="X397" s="38"/>
      <c r="Y397" s="38"/>
      <c r="Z397" s="38"/>
      <c r="AA397" s="38"/>
      <c r="AB397" s="38"/>
      <c r="AC397" s="38"/>
      <c r="AD397" s="38"/>
      <c r="AE397" s="38"/>
      <c r="AR397" s="229" t="s">
        <v>159</v>
      </c>
      <c r="AT397" s="229" t="s">
        <v>154</v>
      </c>
      <c r="AU397" s="229" t="s">
        <v>86</v>
      </c>
      <c r="AY397" s="17" t="s">
        <v>152</v>
      </c>
      <c r="BE397" s="230">
        <f>IF(N397="základní",J397,0)</f>
        <v>0</v>
      </c>
      <c r="BF397" s="230">
        <f>IF(N397="snížená",J397,0)</f>
        <v>0</v>
      </c>
      <c r="BG397" s="230">
        <f>IF(N397="zákl. přenesená",J397,0)</f>
        <v>0</v>
      </c>
      <c r="BH397" s="230">
        <f>IF(N397="sníž. přenesená",J397,0)</f>
        <v>0</v>
      </c>
      <c r="BI397" s="230">
        <f>IF(N397="nulová",J397,0)</f>
        <v>0</v>
      </c>
      <c r="BJ397" s="17" t="s">
        <v>84</v>
      </c>
      <c r="BK397" s="230">
        <f>ROUND(I397*H397,2)</f>
        <v>0</v>
      </c>
      <c r="BL397" s="17" t="s">
        <v>159</v>
      </c>
      <c r="BM397" s="229" t="s">
        <v>2001</v>
      </c>
    </row>
    <row r="398" spans="1:47" s="2" customFormat="1" ht="12">
      <c r="A398" s="38"/>
      <c r="B398" s="39"/>
      <c r="C398" s="40"/>
      <c r="D398" s="231" t="s">
        <v>161</v>
      </c>
      <c r="E398" s="40"/>
      <c r="F398" s="232" t="s">
        <v>2000</v>
      </c>
      <c r="G398" s="40"/>
      <c r="H398" s="40"/>
      <c r="I398" s="233"/>
      <c r="J398" s="40"/>
      <c r="K398" s="40"/>
      <c r="L398" s="44"/>
      <c r="M398" s="234"/>
      <c r="N398" s="235"/>
      <c r="O398" s="91"/>
      <c r="P398" s="91"/>
      <c r="Q398" s="91"/>
      <c r="R398" s="91"/>
      <c r="S398" s="91"/>
      <c r="T398" s="92"/>
      <c r="U398" s="38"/>
      <c r="V398" s="38"/>
      <c r="W398" s="38"/>
      <c r="X398" s="38"/>
      <c r="Y398" s="38"/>
      <c r="Z398" s="38"/>
      <c r="AA398" s="38"/>
      <c r="AB398" s="38"/>
      <c r="AC398" s="38"/>
      <c r="AD398" s="38"/>
      <c r="AE398" s="38"/>
      <c r="AT398" s="17" t="s">
        <v>161</v>
      </c>
      <c r="AU398" s="17" t="s">
        <v>86</v>
      </c>
    </row>
    <row r="399" spans="1:65" s="2" customFormat="1" ht="16.5" customHeight="1">
      <c r="A399" s="38"/>
      <c r="B399" s="39"/>
      <c r="C399" s="270" t="s">
        <v>905</v>
      </c>
      <c r="D399" s="270" t="s">
        <v>324</v>
      </c>
      <c r="E399" s="271" t="s">
        <v>2002</v>
      </c>
      <c r="F399" s="272" t="s">
        <v>2000</v>
      </c>
      <c r="G399" s="273" t="s">
        <v>1703</v>
      </c>
      <c r="H399" s="274">
        <v>1</v>
      </c>
      <c r="I399" s="275"/>
      <c r="J399" s="276">
        <f>ROUND(I399*H399,2)</f>
        <v>0</v>
      </c>
      <c r="K399" s="272" t="s">
        <v>1</v>
      </c>
      <c r="L399" s="277"/>
      <c r="M399" s="278" t="s">
        <v>1</v>
      </c>
      <c r="N399" s="279" t="s">
        <v>41</v>
      </c>
      <c r="O399" s="91"/>
      <c r="P399" s="227">
        <f>O399*H399</f>
        <v>0</v>
      </c>
      <c r="Q399" s="227">
        <v>0</v>
      </c>
      <c r="R399" s="227">
        <f>Q399*H399</f>
        <v>0</v>
      </c>
      <c r="S399" s="227">
        <v>0</v>
      </c>
      <c r="T399" s="228">
        <f>S399*H399</f>
        <v>0</v>
      </c>
      <c r="U399" s="38"/>
      <c r="V399" s="38"/>
      <c r="W399" s="38"/>
      <c r="X399" s="38"/>
      <c r="Y399" s="38"/>
      <c r="Z399" s="38"/>
      <c r="AA399" s="38"/>
      <c r="AB399" s="38"/>
      <c r="AC399" s="38"/>
      <c r="AD399" s="38"/>
      <c r="AE399" s="38"/>
      <c r="AR399" s="229" t="s">
        <v>205</v>
      </c>
      <c r="AT399" s="229" t="s">
        <v>324</v>
      </c>
      <c r="AU399" s="229" t="s">
        <v>86</v>
      </c>
      <c r="AY399" s="17" t="s">
        <v>152</v>
      </c>
      <c r="BE399" s="230">
        <f>IF(N399="základní",J399,0)</f>
        <v>0</v>
      </c>
      <c r="BF399" s="230">
        <f>IF(N399="snížená",J399,0)</f>
        <v>0</v>
      </c>
      <c r="BG399" s="230">
        <f>IF(N399="zákl. přenesená",J399,0)</f>
        <v>0</v>
      </c>
      <c r="BH399" s="230">
        <f>IF(N399="sníž. přenesená",J399,0)</f>
        <v>0</v>
      </c>
      <c r="BI399" s="230">
        <f>IF(N399="nulová",J399,0)</f>
        <v>0</v>
      </c>
      <c r="BJ399" s="17" t="s">
        <v>84</v>
      </c>
      <c r="BK399" s="230">
        <f>ROUND(I399*H399,2)</f>
        <v>0</v>
      </c>
      <c r="BL399" s="17" t="s">
        <v>159</v>
      </c>
      <c r="BM399" s="229" t="s">
        <v>2003</v>
      </c>
    </row>
    <row r="400" spans="1:47" s="2" customFormat="1" ht="12">
      <c r="A400" s="38"/>
      <c r="B400" s="39"/>
      <c r="C400" s="40"/>
      <c r="D400" s="231" t="s">
        <v>161</v>
      </c>
      <c r="E400" s="40"/>
      <c r="F400" s="232" t="s">
        <v>2000</v>
      </c>
      <c r="G400" s="40"/>
      <c r="H400" s="40"/>
      <c r="I400" s="233"/>
      <c r="J400" s="40"/>
      <c r="K400" s="40"/>
      <c r="L400" s="44"/>
      <c r="M400" s="234"/>
      <c r="N400" s="235"/>
      <c r="O400" s="91"/>
      <c r="P400" s="91"/>
      <c r="Q400" s="91"/>
      <c r="R400" s="91"/>
      <c r="S400" s="91"/>
      <c r="T400" s="92"/>
      <c r="U400" s="38"/>
      <c r="V400" s="38"/>
      <c r="W400" s="38"/>
      <c r="X400" s="38"/>
      <c r="Y400" s="38"/>
      <c r="Z400" s="38"/>
      <c r="AA400" s="38"/>
      <c r="AB400" s="38"/>
      <c r="AC400" s="38"/>
      <c r="AD400" s="38"/>
      <c r="AE400" s="38"/>
      <c r="AT400" s="17" t="s">
        <v>161</v>
      </c>
      <c r="AU400" s="17" t="s">
        <v>86</v>
      </c>
    </row>
    <row r="401" spans="1:65" s="2" customFormat="1" ht="16.5" customHeight="1">
      <c r="A401" s="38"/>
      <c r="B401" s="39"/>
      <c r="C401" s="218" t="s">
        <v>910</v>
      </c>
      <c r="D401" s="218" t="s">
        <v>154</v>
      </c>
      <c r="E401" s="219" t="s">
        <v>2004</v>
      </c>
      <c r="F401" s="220" t="s">
        <v>2005</v>
      </c>
      <c r="G401" s="221" t="s">
        <v>495</v>
      </c>
      <c r="H401" s="222">
        <v>1</v>
      </c>
      <c r="I401" s="223"/>
      <c r="J401" s="224">
        <f>ROUND(I401*H401,2)</f>
        <v>0</v>
      </c>
      <c r="K401" s="220" t="s">
        <v>1</v>
      </c>
      <c r="L401" s="44"/>
      <c r="M401" s="225" t="s">
        <v>1</v>
      </c>
      <c r="N401" s="226" t="s">
        <v>41</v>
      </c>
      <c r="O401" s="91"/>
      <c r="P401" s="227">
        <f>O401*H401</f>
        <v>0</v>
      </c>
      <c r="Q401" s="227">
        <v>0</v>
      </c>
      <c r="R401" s="227">
        <f>Q401*H401</f>
        <v>0</v>
      </c>
      <c r="S401" s="227">
        <v>0</v>
      </c>
      <c r="T401" s="228">
        <f>S401*H401</f>
        <v>0</v>
      </c>
      <c r="U401" s="38"/>
      <c r="V401" s="38"/>
      <c r="W401" s="38"/>
      <c r="X401" s="38"/>
      <c r="Y401" s="38"/>
      <c r="Z401" s="38"/>
      <c r="AA401" s="38"/>
      <c r="AB401" s="38"/>
      <c r="AC401" s="38"/>
      <c r="AD401" s="38"/>
      <c r="AE401" s="38"/>
      <c r="AR401" s="229" t="s">
        <v>159</v>
      </c>
      <c r="AT401" s="229" t="s">
        <v>154</v>
      </c>
      <c r="AU401" s="229" t="s">
        <v>86</v>
      </c>
      <c r="AY401" s="17" t="s">
        <v>152</v>
      </c>
      <c r="BE401" s="230">
        <f>IF(N401="základní",J401,0)</f>
        <v>0</v>
      </c>
      <c r="BF401" s="230">
        <f>IF(N401="snížená",J401,0)</f>
        <v>0</v>
      </c>
      <c r="BG401" s="230">
        <f>IF(N401="zákl. přenesená",J401,0)</f>
        <v>0</v>
      </c>
      <c r="BH401" s="230">
        <f>IF(N401="sníž. přenesená",J401,0)</f>
        <v>0</v>
      </c>
      <c r="BI401" s="230">
        <f>IF(N401="nulová",J401,0)</f>
        <v>0</v>
      </c>
      <c r="BJ401" s="17" t="s">
        <v>84</v>
      </c>
      <c r="BK401" s="230">
        <f>ROUND(I401*H401,2)</f>
        <v>0</v>
      </c>
      <c r="BL401" s="17" t="s">
        <v>159</v>
      </c>
      <c r="BM401" s="229" t="s">
        <v>2006</v>
      </c>
    </row>
    <row r="402" spans="1:47" s="2" customFormat="1" ht="12">
      <c r="A402" s="38"/>
      <c r="B402" s="39"/>
      <c r="C402" s="40"/>
      <c r="D402" s="231" t="s">
        <v>161</v>
      </c>
      <c r="E402" s="40"/>
      <c r="F402" s="232" t="s">
        <v>2005</v>
      </c>
      <c r="G402" s="40"/>
      <c r="H402" s="40"/>
      <c r="I402" s="233"/>
      <c r="J402" s="40"/>
      <c r="K402" s="40"/>
      <c r="L402" s="44"/>
      <c r="M402" s="283"/>
      <c r="N402" s="284"/>
      <c r="O402" s="285"/>
      <c r="P402" s="285"/>
      <c r="Q402" s="285"/>
      <c r="R402" s="285"/>
      <c r="S402" s="285"/>
      <c r="T402" s="286"/>
      <c r="U402" s="38"/>
      <c r="V402" s="38"/>
      <c r="W402" s="38"/>
      <c r="X402" s="38"/>
      <c r="Y402" s="38"/>
      <c r="Z402" s="38"/>
      <c r="AA402" s="38"/>
      <c r="AB402" s="38"/>
      <c r="AC402" s="38"/>
      <c r="AD402" s="38"/>
      <c r="AE402" s="38"/>
      <c r="AT402" s="17" t="s">
        <v>161</v>
      </c>
      <c r="AU402" s="17" t="s">
        <v>86</v>
      </c>
    </row>
    <row r="403" spans="1:31" s="2" customFormat="1" ht="6.95" customHeight="1">
      <c r="A403" s="38"/>
      <c r="B403" s="66"/>
      <c r="C403" s="67"/>
      <c r="D403" s="67"/>
      <c r="E403" s="67"/>
      <c r="F403" s="67"/>
      <c r="G403" s="67"/>
      <c r="H403" s="67"/>
      <c r="I403" s="67"/>
      <c r="J403" s="67"/>
      <c r="K403" s="67"/>
      <c r="L403" s="44"/>
      <c r="M403" s="38"/>
      <c r="O403" s="38"/>
      <c r="P403" s="38"/>
      <c r="Q403" s="38"/>
      <c r="R403" s="38"/>
      <c r="S403" s="38"/>
      <c r="T403" s="38"/>
      <c r="U403" s="38"/>
      <c r="V403" s="38"/>
      <c r="W403" s="38"/>
      <c r="X403" s="38"/>
      <c r="Y403" s="38"/>
      <c r="Z403" s="38"/>
      <c r="AA403" s="38"/>
      <c r="AB403" s="38"/>
      <c r="AC403" s="38"/>
      <c r="AD403" s="38"/>
      <c r="AE403" s="38"/>
    </row>
  </sheetData>
  <sheetProtection password="CC35" sheet="1" objects="1" scenarios="1" formatColumns="0" formatRows="0" autoFilter="0"/>
  <autoFilter ref="C131:K402"/>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104</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2007</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1551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tr">
        <f>IF('Rekapitulace stavby'!E11="","",'Rekapitulace stavby'!E11)</f>
        <v>Město N. Bor</v>
      </c>
      <c r="F15" s="38"/>
      <c r="G15" s="38"/>
      <c r="H15" s="38"/>
      <c r="I15" s="140" t="s">
        <v>27</v>
      </c>
      <c r="J15" s="143"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tr">
        <f>IF('Rekapitulace stavby'!E17="","",'Rekapitulace stavby'!E17)</f>
        <v>R. Voce</v>
      </c>
      <c r="F21" s="38"/>
      <c r="G21" s="38"/>
      <c r="H21" s="38"/>
      <c r="I21" s="140" t="s">
        <v>27</v>
      </c>
      <c r="J21" s="143"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tr">
        <f>IF('Rekapitulace stavby'!E20="","",'Rekapitulace stavby'!E20)</f>
        <v>J. Nešněra</v>
      </c>
      <c r="F24" s="38"/>
      <c r="G24" s="38"/>
      <c r="H24" s="38"/>
      <c r="I24" s="140" t="s">
        <v>27</v>
      </c>
      <c r="J24" s="143"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ROUND(J132,2)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ROUND((SUM(BE132:BE226)),2)</f>
        <v>0</v>
      </c>
      <c r="G33" s="38"/>
      <c r="H33" s="38"/>
      <c r="I33" s="155">
        <v>0.21</v>
      </c>
      <c r="J33" s="154">
        <f>ROUND(((SUM(BE132:BE226))*I33),2)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ROUND((SUM(BF132:BF226)),2)</f>
        <v>0</v>
      </c>
      <c r="G34" s="38"/>
      <c r="H34" s="38"/>
      <c r="I34" s="155">
        <v>0.15</v>
      </c>
      <c r="J34" s="154">
        <f>ROUND(((SUM(BF132:BF226))*I34),2)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ROUND((SUM(BG132:BG226)),2)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ROUND((SUM(BH132:BH226)),2)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ROUND((SUM(BI132:BI226)),2)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07 - slaboproud</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J132</f>
        <v>0</v>
      </c>
      <c r="K96" s="40"/>
      <c r="L96" s="63"/>
      <c r="S96" s="38"/>
      <c r="T96" s="38"/>
      <c r="U96" s="38"/>
      <c r="V96" s="38"/>
      <c r="W96" s="38"/>
      <c r="X96" s="38"/>
      <c r="Y96" s="38"/>
      <c r="Z96" s="38"/>
      <c r="AA96" s="38"/>
      <c r="AB96" s="38"/>
      <c r="AC96" s="38"/>
      <c r="AD96" s="38"/>
      <c r="AE96" s="38"/>
      <c r="AU96" s="17" t="s">
        <v>115</v>
      </c>
    </row>
    <row r="97" spans="1:31" s="9" customFormat="1" ht="24.95" customHeight="1">
      <c r="A97" s="9"/>
      <c r="B97" s="179"/>
      <c r="C97" s="180"/>
      <c r="D97" s="181" t="s">
        <v>116</v>
      </c>
      <c r="E97" s="182"/>
      <c r="F97" s="182"/>
      <c r="G97" s="182"/>
      <c r="H97" s="182"/>
      <c r="I97" s="182"/>
      <c r="J97" s="183">
        <f>J133</f>
        <v>0</v>
      </c>
      <c r="K97" s="180"/>
      <c r="L97" s="184"/>
      <c r="S97" s="9"/>
      <c r="T97" s="9"/>
      <c r="U97" s="9"/>
      <c r="V97" s="9"/>
      <c r="W97" s="9"/>
      <c r="X97" s="9"/>
      <c r="Y97" s="9"/>
      <c r="Z97" s="9"/>
      <c r="AA97" s="9"/>
      <c r="AB97" s="9"/>
      <c r="AC97" s="9"/>
      <c r="AD97" s="9"/>
      <c r="AE97" s="9"/>
    </row>
    <row r="98" spans="1:31" s="10" customFormat="1" ht="19.9" customHeight="1">
      <c r="A98" s="10"/>
      <c r="B98" s="185"/>
      <c r="C98" s="186"/>
      <c r="D98" s="187" t="s">
        <v>121</v>
      </c>
      <c r="E98" s="188"/>
      <c r="F98" s="188"/>
      <c r="G98" s="188"/>
      <c r="H98" s="188"/>
      <c r="I98" s="188"/>
      <c r="J98" s="189">
        <f>J134</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1667</v>
      </c>
      <c r="E99" s="188"/>
      <c r="F99" s="188"/>
      <c r="G99" s="188"/>
      <c r="H99" s="188"/>
      <c r="I99" s="188"/>
      <c r="J99" s="189">
        <f>J143</f>
        <v>0</v>
      </c>
      <c r="K99" s="186"/>
      <c r="L99" s="190"/>
      <c r="S99" s="10"/>
      <c r="T99" s="10"/>
      <c r="U99" s="10"/>
      <c r="V99" s="10"/>
      <c r="W99" s="10"/>
      <c r="X99" s="10"/>
      <c r="Y99" s="10"/>
      <c r="Z99" s="10"/>
      <c r="AA99" s="10"/>
      <c r="AB99" s="10"/>
      <c r="AC99" s="10"/>
      <c r="AD99" s="10"/>
      <c r="AE99" s="10"/>
    </row>
    <row r="100" spans="1:31" s="9" customFormat="1" ht="24.95" customHeight="1">
      <c r="A100" s="9"/>
      <c r="B100" s="179"/>
      <c r="C100" s="180"/>
      <c r="D100" s="181" t="s">
        <v>124</v>
      </c>
      <c r="E100" s="182"/>
      <c r="F100" s="182"/>
      <c r="G100" s="182"/>
      <c r="H100" s="182"/>
      <c r="I100" s="182"/>
      <c r="J100" s="183">
        <f>J144</f>
        <v>0</v>
      </c>
      <c r="K100" s="180"/>
      <c r="L100" s="184"/>
      <c r="S100" s="9"/>
      <c r="T100" s="9"/>
      <c r="U100" s="9"/>
      <c r="V100" s="9"/>
      <c r="W100" s="9"/>
      <c r="X100" s="9"/>
      <c r="Y100" s="9"/>
      <c r="Z100" s="9"/>
      <c r="AA100" s="9"/>
      <c r="AB100" s="9"/>
      <c r="AC100" s="9"/>
      <c r="AD100" s="9"/>
      <c r="AE100" s="9"/>
    </row>
    <row r="101" spans="1:31" s="10" customFormat="1" ht="19.9" customHeight="1">
      <c r="A101" s="10"/>
      <c r="B101" s="185"/>
      <c r="C101" s="186"/>
      <c r="D101" s="187" t="s">
        <v>1668</v>
      </c>
      <c r="E101" s="188"/>
      <c r="F101" s="188"/>
      <c r="G101" s="188"/>
      <c r="H101" s="188"/>
      <c r="I101" s="188"/>
      <c r="J101" s="189">
        <f>J145</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1669</v>
      </c>
      <c r="E102" s="188"/>
      <c r="F102" s="188"/>
      <c r="G102" s="188"/>
      <c r="H102" s="188"/>
      <c r="I102" s="188"/>
      <c r="J102" s="189">
        <f>J148</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1670</v>
      </c>
      <c r="E103" s="188"/>
      <c r="F103" s="188"/>
      <c r="G103" s="188"/>
      <c r="H103" s="188"/>
      <c r="I103" s="188"/>
      <c r="J103" s="189">
        <f>J163</f>
        <v>0</v>
      </c>
      <c r="K103" s="186"/>
      <c r="L103" s="190"/>
      <c r="S103" s="10"/>
      <c r="T103" s="10"/>
      <c r="U103" s="10"/>
      <c r="V103" s="10"/>
      <c r="W103" s="10"/>
      <c r="X103" s="10"/>
      <c r="Y103" s="10"/>
      <c r="Z103" s="10"/>
      <c r="AA103" s="10"/>
      <c r="AB103" s="10"/>
      <c r="AC103" s="10"/>
      <c r="AD103" s="10"/>
      <c r="AE103" s="10"/>
    </row>
    <row r="104" spans="1:31" s="10" customFormat="1" ht="19.9" customHeight="1">
      <c r="A104" s="10"/>
      <c r="B104" s="185"/>
      <c r="C104" s="186"/>
      <c r="D104" s="187" t="s">
        <v>1671</v>
      </c>
      <c r="E104" s="188"/>
      <c r="F104" s="188"/>
      <c r="G104" s="188"/>
      <c r="H104" s="188"/>
      <c r="I104" s="188"/>
      <c r="J104" s="189">
        <f>J176</f>
        <v>0</v>
      </c>
      <c r="K104" s="186"/>
      <c r="L104" s="190"/>
      <c r="S104" s="10"/>
      <c r="T104" s="10"/>
      <c r="U104" s="10"/>
      <c r="V104" s="10"/>
      <c r="W104" s="10"/>
      <c r="X104" s="10"/>
      <c r="Y104" s="10"/>
      <c r="Z104" s="10"/>
      <c r="AA104" s="10"/>
      <c r="AB104" s="10"/>
      <c r="AC104" s="10"/>
      <c r="AD104" s="10"/>
      <c r="AE104" s="10"/>
    </row>
    <row r="105" spans="1:31" s="10" customFormat="1" ht="19.9" customHeight="1">
      <c r="A105" s="10"/>
      <c r="B105" s="185"/>
      <c r="C105" s="186"/>
      <c r="D105" s="187" t="s">
        <v>1672</v>
      </c>
      <c r="E105" s="188"/>
      <c r="F105" s="188"/>
      <c r="G105" s="188"/>
      <c r="H105" s="188"/>
      <c r="I105" s="188"/>
      <c r="J105" s="189">
        <f>J185</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1673</v>
      </c>
      <c r="E106" s="188"/>
      <c r="F106" s="188"/>
      <c r="G106" s="188"/>
      <c r="H106" s="188"/>
      <c r="I106" s="188"/>
      <c r="J106" s="189">
        <f>J186</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1674</v>
      </c>
      <c r="E107" s="188"/>
      <c r="F107" s="188"/>
      <c r="G107" s="188"/>
      <c r="H107" s="188"/>
      <c r="I107" s="188"/>
      <c r="J107" s="189">
        <f>J205</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1675</v>
      </c>
      <c r="E108" s="188"/>
      <c r="F108" s="188"/>
      <c r="G108" s="188"/>
      <c r="H108" s="188"/>
      <c r="I108" s="188"/>
      <c r="J108" s="189">
        <f>J206</f>
        <v>0</v>
      </c>
      <c r="K108" s="186"/>
      <c r="L108" s="190"/>
      <c r="S108" s="10"/>
      <c r="T108" s="10"/>
      <c r="U108" s="10"/>
      <c r="V108" s="10"/>
      <c r="W108" s="10"/>
      <c r="X108" s="10"/>
      <c r="Y108" s="10"/>
      <c r="Z108" s="10"/>
      <c r="AA108" s="10"/>
      <c r="AB108" s="10"/>
      <c r="AC108" s="10"/>
      <c r="AD108" s="10"/>
      <c r="AE108" s="10"/>
    </row>
    <row r="109" spans="1:31" s="9" customFormat="1" ht="24.95" customHeight="1">
      <c r="A109" s="9"/>
      <c r="B109" s="179"/>
      <c r="C109" s="180"/>
      <c r="D109" s="181" t="s">
        <v>1676</v>
      </c>
      <c r="E109" s="182"/>
      <c r="F109" s="182"/>
      <c r="G109" s="182"/>
      <c r="H109" s="182"/>
      <c r="I109" s="182"/>
      <c r="J109" s="183">
        <f>J211</f>
        <v>0</v>
      </c>
      <c r="K109" s="180"/>
      <c r="L109" s="184"/>
      <c r="S109" s="9"/>
      <c r="T109" s="9"/>
      <c r="U109" s="9"/>
      <c r="V109" s="9"/>
      <c r="W109" s="9"/>
      <c r="X109" s="9"/>
      <c r="Y109" s="9"/>
      <c r="Z109" s="9"/>
      <c r="AA109" s="9"/>
      <c r="AB109" s="9"/>
      <c r="AC109" s="9"/>
      <c r="AD109" s="9"/>
      <c r="AE109" s="9"/>
    </row>
    <row r="110" spans="1:31" s="10" customFormat="1" ht="19.9" customHeight="1">
      <c r="A110" s="10"/>
      <c r="B110" s="185"/>
      <c r="C110" s="186"/>
      <c r="D110" s="187" t="s">
        <v>1677</v>
      </c>
      <c r="E110" s="188"/>
      <c r="F110" s="188"/>
      <c r="G110" s="188"/>
      <c r="H110" s="188"/>
      <c r="I110" s="188"/>
      <c r="J110" s="189">
        <f>J212</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1678</v>
      </c>
      <c r="E111" s="188"/>
      <c r="F111" s="188"/>
      <c r="G111" s="188"/>
      <c r="H111" s="188"/>
      <c r="I111" s="188"/>
      <c r="J111" s="189">
        <f>J215</f>
        <v>0</v>
      </c>
      <c r="K111" s="186"/>
      <c r="L111" s="190"/>
      <c r="S111" s="10"/>
      <c r="T111" s="10"/>
      <c r="U111" s="10"/>
      <c r="V111" s="10"/>
      <c r="W111" s="10"/>
      <c r="X111" s="10"/>
      <c r="Y111" s="10"/>
      <c r="Z111" s="10"/>
      <c r="AA111" s="10"/>
      <c r="AB111" s="10"/>
      <c r="AC111" s="10"/>
      <c r="AD111" s="10"/>
      <c r="AE111" s="10"/>
    </row>
    <row r="112" spans="1:31" s="10" customFormat="1" ht="19.9" customHeight="1">
      <c r="A112" s="10"/>
      <c r="B112" s="185"/>
      <c r="C112" s="186"/>
      <c r="D112" s="187" t="s">
        <v>1679</v>
      </c>
      <c r="E112" s="188"/>
      <c r="F112" s="188"/>
      <c r="G112" s="188"/>
      <c r="H112" s="188"/>
      <c r="I112" s="188"/>
      <c r="J112" s="189">
        <f>J218</f>
        <v>0</v>
      </c>
      <c r="K112" s="186"/>
      <c r="L112" s="190"/>
      <c r="S112" s="10"/>
      <c r="T112" s="10"/>
      <c r="U112" s="10"/>
      <c r="V112" s="10"/>
      <c r="W112" s="10"/>
      <c r="X112" s="10"/>
      <c r="Y112" s="10"/>
      <c r="Z112" s="10"/>
      <c r="AA112" s="10"/>
      <c r="AB112" s="10"/>
      <c r="AC112" s="10"/>
      <c r="AD112" s="10"/>
      <c r="AE112" s="10"/>
    </row>
    <row r="113" spans="1:31" s="2" customFormat="1" ht="21.8"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66"/>
      <c r="C114" s="67"/>
      <c r="D114" s="67"/>
      <c r="E114" s="67"/>
      <c r="F114" s="67"/>
      <c r="G114" s="67"/>
      <c r="H114" s="67"/>
      <c r="I114" s="67"/>
      <c r="J114" s="67"/>
      <c r="K114" s="67"/>
      <c r="L114" s="63"/>
      <c r="S114" s="38"/>
      <c r="T114" s="38"/>
      <c r="U114" s="38"/>
      <c r="V114" s="38"/>
      <c r="W114" s="38"/>
      <c r="X114" s="38"/>
      <c r="Y114" s="38"/>
      <c r="Z114" s="38"/>
      <c r="AA114" s="38"/>
      <c r="AB114" s="38"/>
      <c r="AC114" s="38"/>
      <c r="AD114" s="38"/>
      <c r="AE114" s="38"/>
    </row>
    <row r="118" spans="1:31" s="2" customFormat="1" ht="6.95" customHeight="1">
      <c r="A118" s="38"/>
      <c r="B118" s="68"/>
      <c r="C118" s="69"/>
      <c r="D118" s="69"/>
      <c r="E118" s="69"/>
      <c r="F118" s="69"/>
      <c r="G118" s="69"/>
      <c r="H118" s="69"/>
      <c r="I118" s="69"/>
      <c r="J118" s="69"/>
      <c r="K118" s="69"/>
      <c r="L118" s="63"/>
      <c r="S118" s="38"/>
      <c r="T118" s="38"/>
      <c r="U118" s="38"/>
      <c r="V118" s="38"/>
      <c r="W118" s="38"/>
      <c r="X118" s="38"/>
      <c r="Y118" s="38"/>
      <c r="Z118" s="38"/>
      <c r="AA118" s="38"/>
      <c r="AB118" s="38"/>
      <c r="AC118" s="38"/>
      <c r="AD118" s="38"/>
      <c r="AE118" s="38"/>
    </row>
    <row r="119" spans="1:31" s="2" customFormat="1" ht="24.95" customHeight="1">
      <c r="A119" s="38"/>
      <c r="B119" s="39"/>
      <c r="C119" s="23" t="s">
        <v>137</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16</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174" t="str">
        <f>E7</f>
        <v>Stavební úpravy MŠ Pohádka</v>
      </c>
      <c r="F122" s="32"/>
      <c r="G122" s="32"/>
      <c r="H122" s="32"/>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109</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76" t="str">
        <f>E9</f>
        <v>07 - slaboproud</v>
      </c>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2" customHeight="1">
      <c r="A126" s="38"/>
      <c r="B126" s="39"/>
      <c r="C126" s="32" t="s">
        <v>20</v>
      </c>
      <c r="D126" s="40"/>
      <c r="E126" s="40"/>
      <c r="F126" s="27" t="str">
        <f>F12</f>
        <v xml:space="preserve"> </v>
      </c>
      <c r="G126" s="40"/>
      <c r="H126" s="40"/>
      <c r="I126" s="32" t="s">
        <v>22</v>
      </c>
      <c r="J126" s="79" t="str">
        <f>IF(J12="","",J12)</f>
        <v>28. 4. 2022</v>
      </c>
      <c r="K126" s="40"/>
      <c r="L126" s="63"/>
      <c r="S126" s="38"/>
      <c r="T126" s="38"/>
      <c r="U126" s="38"/>
      <c r="V126" s="38"/>
      <c r="W126" s="38"/>
      <c r="X126" s="38"/>
      <c r="Y126" s="38"/>
      <c r="Z126" s="38"/>
      <c r="AA126" s="38"/>
      <c r="AB126" s="38"/>
      <c r="AC126" s="38"/>
      <c r="AD126" s="38"/>
      <c r="AE126" s="38"/>
    </row>
    <row r="127" spans="1:31" s="2" customFormat="1" ht="6.95"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24</v>
      </c>
      <c r="D128" s="40"/>
      <c r="E128" s="40"/>
      <c r="F128" s="27" t="str">
        <f>E15</f>
        <v>Město N. Bor</v>
      </c>
      <c r="G128" s="40"/>
      <c r="H128" s="40"/>
      <c r="I128" s="32" t="s">
        <v>30</v>
      </c>
      <c r="J128" s="36" t="str">
        <f>E21</f>
        <v>R. Voce</v>
      </c>
      <c r="K128" s="40"/>
      <c r="L128" s="63"/>
      <c r="S128" s="38"/>
      <c r="T128" s="38"/>
      <c r="U128" s="38"/>
      <c r="V128" s="38"/>
      <c r="W128" s="38"/>
      <c r="X128" s="38"/>
      <c r="Y128" s="38"/>
      <c r="Z128" s="38"/>
      <c r="AA128" s="38"/>
      <c r="AB128" s="38"/>
      <c r="AC128" s="38"/>
      <c r="AD128" s="38"/>
      <c r="AE128" s="38"/>
    </row>
    <row r="129" spans="1:31" s="2" customFormat="1" ht="15.15" customHeight="1">
      <c r="A129" s="38"/>
      <c r="B129" s="39"/>
      <c r="C129" s="32" t="s">
        <v>28</v>
      </c>
      <c r="D129" s="40"/>
      <c r="E129" s="40"/>
      <c r="F129" s="27" t="str">
        <f>IF(E18="","",E18)</f>
        <v>Vyplň údaj</v>
      </c>
      <c r="G129" s="40"/>
      <c r="H129" s="40"/>
      <c r="I129" s="32" t="s">
        <v>33</v>
      </c>
      <c r="J129" s="36" t="str">
        <f>E24</f>
        <v>J. Nešněra</v>
      </c>
      <c r="K129" s="40"/>
      <c r="L129" s="63"/>
      <c r="S129" s="38"/>
      <c r="T129" s="38"/>
      <c r="U129" s="38"/>
      <c r="V129" s="38"/>
      <c r="W129" s="38"/>
      <c r="X129" s="38"/>
      <c r="Y129" s="38"/>
      <c r="Z129" s="38"/>
      <c r="AA129" s="38"/>
      <c r="AB129" s="38"/>
      <c r="AC129" s="38"/>
      <c r="AD129" s="38"/>
      <c r="AE129" s="38"/>
    </row>
    <row r="130" spans="1:31" s="2" customFormat="1" ht="10.3"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11" customFormat="1" ht="29.25" customHeight="1">
      <c r="A131" s="191"/>
      <c r="B131" s="192"/>
      <c r="C131" s="193" t="s">
        <v>138</v>
      </c>
      <c r="D131" s="194" t="s">
        <v>61</v>
      </c>
      <c r="E131" s="194" t="s">
        <v>57</v>
      </c>
      <c r="F131" s="194" t="s">
        <v>58</v>
      </c>
      <c r="G131" s="194" t="s">
        <v>139</v>
      </c>
      <c r="H131" s="194" t="s">
        <v>140</v>
      </c>
      <c r="I131" s="194" t="s">
        <v>141</v>
      </c>
      <c r="J131" s="194" t="s">
        <v>113</v>
      </c>
      <c r="K131" s="195" t="s">
        <v>142</v>
      </c>
      <c r="L131" s="196"/>
      <c r="M131" s="100" t="s">
        <v>1</v>
      </c>
      <c r="N131" s="101" t="s">
        <v>40</v>
      </c>
      <c r="O131" s="101" t="s">
        <v>143</v>
      </c>
      <c r="P131" s="101" t="s">
        <v>144</v>
      </c>
      <c r="Q131" s="101" t="s">
        <v>145</v>
      </c>
      <c r="R131" s="101" t="s">
        <v>146</v>
      </c>
      <c r="S131" s="101" t="s">
        <v>147</v>
      </c>
      <c r="T131" s="102" t="s">
        <v>148</v>
      </c>
      <c r="U131" s="191"/>
      <c r="V131" s="191"/>
      <c r="W131" s="191"/>
      <c r="X131" s="191"/>
      <c r="Y131" s="191"/>
      <c r="Z131" s="191"/>
      <c r="AA131" s="191"/>
      <c r="AB131" s="191"/>
      <c r="AC131" s="191"/>
      <c r="AD131" s="191"/>
      <c r="AE131" s="191"/>
    </row>
    <row r="132" spans="1:63" s="2" customFormat="1" ht="22.8" customHeight="1">
      <c r="A132" s="38"/>
      <c r="B132" s="39"/>
      <c r="C132" s="107" t="s">
        <v>149</v>
      </c>
      <c r="D132" s="40"/>
      <c r="E132" s="40"/>
      <c r="F132" s="40"/>
      <c r="G132" s="40"/>
      <c r="H132" s="40"/>
      <c r="I132" s="40"/>
      <c r="J132" s="197">
        <f>BK132</f>
        <v>0</v>
      </c>
      <c r="K132" s="40"/>
      <c r="L132" s="44"/>
      <c r="M132" s="103"/>
      <c r="N132" s="198"/>
      <c r="O132" s="104"/>
      <c r="P132" s="199">
        <f>P133+P144+P211</f>
        <v>0</v>
      </c>
      <c r="Q132" s="104"/>
      <c r="R132" s="199">
        <f>R133+R144+R211</f>
        <v>0</v>
      </c>
      <c r="S132" s="104"/>
      <c r="T132" s="200">
        <f>T133+T144+T211</f>
        <v>0</v>
      </c>
      <c r="U132" s="38"/>
      <c r="V132" s="38"/>
      <c r="W132" s="38"/>
      <c r="X132" s="38"/>
      <c r="Y132" s="38"/>
      <c r="Z132" s="38"/>
      <c r="AA132" s="38"/>
      <c r="AB132" s="38"/>
      <c r="AC132" s="38"/>
      <c r="AD132" s="38"/>
      <c r="AE132" s="38"/>
      <c r="AT132" s="17" t="s">
        <v>75</v>
      </c>
      <c r="AU132" s="17" t="s">
        <v>115</v>
      </c>
      <c r="BK132" s="201">
        <f>BK133+BK144+BK211</f>
        <v>0</v>
      </c>
    </row>
    <row r="133" spans="1:63" s="12" customFormat="1" ht="25.9" customHeight="1">
      <c r="A133" s="12"/>
      <c r="B133" s="202"/>
      <c r="C133" s="203"/>
      <c r="D133" s="204" t="s">
        <v>75</v>
      </c>
      <c r="E133" s="205" t="s">
        <v>150</v>
      </c>
      <c r="F133" s="205" t="s">
        <v>151</v>
      </c>
      <c r="G133" s="203"/>
      <c r="H133" s="203"/>
      <c r="I133" s="206"/>
      <c r="J133" s="207">
        <f>BK133</f>
        <v>0</v>
      </c>
      <c r="K133" s="203"/>
      <c r="L133" s="208"/>
      <c r="M133" s="209"/>
      <c r="N133" s="210"/>
      <c r="O133" s="210"/>
      <c r="P133" s="211">
        <f>P134+P143</f>
        <v>0</v>
      </c>
      <c r="Q133" s="210"/>
      <c r="R133" s="211">
        <f>R134+R143</f>
        <v>0</v>
      </c>
      <c r="S133" s="210"/>
      <c r="T133" s="212">
        <f>T134+T143</f>
        <v>0</v>
      </c>
      <c r="U133" s="12"/>
      <c r="V133" s="12"/>
      <c r="W133" s="12"/>
      <c r="X133" s="12"/>
      <c r="Y133" s="12"/>
      <c r="Z133" s="12"/>
      <c r="AA133" s="12"/>
      <c r="AB133" s="12"/>
      <c r="AC133" s="12"/>
      <c r="AD133" s="12"/>
      <c r="AE133" s="12"/>
      <c r="AR133" s="213" t="s">
        <v>84</v>
      </c>
      <c r="AT133" s="214" t="s">
        <v>75</v>
      </c>
      <c r="AU133" s="214" t="s">
        <v>76</v>
      </c>
      <c r="AY133" s="213" t="s">
        <v>152</v>
      </c>
      <c r="BK133" s="215">
        <f>BK134+BK143</f>
        <v>0</v>
      </c>
    </row>
    <row r="134" spans="1:63" s="12" customFormat="1" ht="22.8" customHeight="1">
      <c r="A134" s="12"/>
      <c r="B134" s="202"/>
      <c r="C134" s="203"/>
      <c r="D134" s="204" t="s">
        <v>75</v>
      </c>
      <c r="E134" s="216" t="s">
        <v>213</v>
      </c>
      <c r="F134" s="216" t="s">
        <v>332</v>
      </c>
      <c r="G134" s="203"/>
      <c r="H134" s="203"/>
      <c r="I134" s="206"/>
      <c r="J134" s="217">
        <f>BK134</f>
        <v>0</v>
      </c>
      <c r="K134" s="203"/>
      <c r="L134" s="208"/>
      <c r="M134" s="209"/>
      <c r="N134" s="210"/>
      <c r="O134" s="210"/>
      <c r="P134" s="211">
        <f>SUM(P135:P142)</f>
        <v>0</v>
      </c>
      <c r="Q134" s="210"/>
      <c r="R134" s="211">
        <f>SUM(R135:R142)</f>
        <v>0</v>
      </c>
      <c r="S134" s="210"/>
      <c r="T134" s="212">
        <f>SUM(T135:T142)</f>
        <v>0</v>
      </c>
      <c r="U134" s="12"/>
      <c r="V134" s="12"/>
      <c r="W134" s="12"/>
      <c r="X134" s="12"/>
      <c r="Y134" s="12"/>
      <c r="Z134" s="12"/>
      <c r="AA134" s="12"/>
      <c r="AB134" s="12"/>
      <c r="AC134" s="12"/>
      <c r="AD134" s="12"/>
      <c r="AE134" s="12"/>
      <c r="AR134" s="213" t="s">
        <v>84</v>
      </c>
      <c r="AT134" s="214" t="s">
        <v>75</v>
      </c>
      <c r="AU134" s="214" t="s">
        <v>84</v>
      </c>
      <c r="AY134" s="213" t="s">
        <v>152</v>
      </c>
      <c r="BK134" s="215">
        <f>SUM(BK135:BK142)</f>
        <v>0</v>
      </c>
    </row>
    <row r="135" spans="1:65" s="2" customFormat="1" ht="24.15" customHeight="1">
      <c r="A135" s="38"/>
      <c r="B135" s="39"/>
      <c r="C135" s="218" t="s">
        <v>84</v>
      </c>
      <c r="D135" s="218" t="s">
        <v>154</v>
      </c>
      <c r="E135" s="219" t="s">
        <v>1446</v>
      </c>
      <c r="F135" s="220" t="s">
        <v>1447</v>
      </c>
      <c r="G135" s="221" t="s">
        <v>288</v>
      </c>
      <c r="H135" s="222">
        <v>4</v>
      </c>
      <c r="I135" s="223"/>
      <c r="J135" s="224">
        <f>ROUND(I135*H135,2)</f>
        <v>0</v>
      </c>
      <c r="K135" s="220" t="s">
        <v>1</v>
      </c>
      <c r="L135" s="44"/>
      <c r="M135" s="225" t="s">
        <v>1</v>
      </c>
      <c r="N135" s="226" t="s">
        <v>41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159</v>
      </c>
      <c r="AT135" s="229" t="s">
        <v>154</v>
      </c>
      <c r="AU135" s="229" t="s">
        <v>86</v>
      </c>
      <c r="AY135" s="17" t="s">
        <v>152</v>
      </c>
      <c r="BE135" s="230">
        <f>IF(N135="základní",J135,0)</f>
        <v>0</v>
      </c>
      <c r="BF135" s="230">
        <f>IF(N135="snížená",J135,0)</f>
        <v>0</v>
      </c>
      <c r="BG135" s="230">
        <f>IF(N135="zákl. přenesená",J135,0)</f>
        <v>0</v>
      </c>
      <c r="BH135" s="230">
        <f>IF(N135="sníž. přenesená",J135,0)</f>
        <v>0</v>
      </c>
      <c r="BI135" s="230">
        <f>IF(N135="nulová",J135,0)</f>
        <v>0</v>
      </c>
      <c r="BJ135" s="17" t="s">
        <v>84</v>
      </c>
      <c r="BK135" s="230">
        <f>ROUND(I135*H135,2)</f>
        <v>0</v>
      </c>
      <c r="BL135" s="17" t="s">
        <v>159</v>
      </c>
      <c r="BM135" s="229" t="s">
        <v>86</v>
      </c>
    </row>
    <row r="136" spans="1:47" s="2" customFormat="1" ht="12">
      <c r="A136" s="38"/>
      <c r="B136" s="39"/>
      <c r="C136" s="40"/>
      <c r="D136" s="231" t="s">
        <v>161</v>
      </c>
      <c r="E136" s="40"/>
      <c r="F136" s="232" t="s">
        <v>1447</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161</v>
      </c>
      <c r="AU136" s="17" t="s">
        <v>86</v>
      </c>
    </row>
    <row r="137" spans="1:65" s="2" customFormat="1" ht="24.15" customHeight="1">
      <c r="A137" s="38"/>
      <c r="B137" s="39"/>
      <c r="C137" s="218" t="s">
        <v>86</v>
      </c>
      <c r="D137" s="218" t="s">
        <v>154</v>
      </c>
      <c r="E137" s="219" t="s">
        <v>1680</v>
      </c>
      <c r="F137" s="220" t="s">
        <v>1681</v>
      </c>
      <c r="G137" s="221" t="s">
        <v>288</v>
      </c>
      <c r="H137" s="222">
        <v>2</v>
      </c>
      <c r="I137" s="223"/>
      <c r="J137" s="224">
        <f>ROUND(I137*H137,2)</f>
        <v>0</v>
      </c>
      <c r="K137" s="220" t="s">
        <v>1</v>
      </c>
      <c r="L137" s="44"/>
      <c r="M137" s="225" t="s">
        <v>1</v>
      </c>
      <c r="N137" s="226" t="s">
        <v>41</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159</v>
      </c>
      <c r="AT137" s="229" t="s">
        <v>154</v>
      </c>
      <c r="AU137" s="229" t="s">
        <v>86</v>
      </c>
      <c r="AY137" s="17" t="s">
        <v>152</v>
      </c>
      <c r="BE137" s="230">
        <f>IF(N137="základní",J137,0)</f>
        <v>0</v>
      </c>
      <c r="BF137" s="230">
        <f>IF(N137="snížená",J137,0)</f>
        <v>0</v>
      </c>
      <c r="BG137" s="230">
        <f>IF(N137="zákl. přenesená",J137,0)</f>
        <v>0</v>
      </c>
      <c r="BH137" s="230">
        <f>IF(N137="sníž. přenesená",J137,0)</f>
        <v>0</v>
      </c>
      <c r="BI137" s="230">
        <f>IF(N137="nulová",J137,0)</f>
        <v>0</v>
      </c>
      <c r="BJ137" s="17" t="s">
        <v>84</v>
      </c>
      <c r="BK137" s="230">
        <f>ROUND(I137*H137,2)</f>
        <v>0</v>
      </c>
      <c r="BL137" s="17" t="s">
        <v>159</v>
      </c>
      <c r="BM137" s="229" t="s">
        <v>159</v>
      </c>
    </row>
    <row r="138" spans="1:47" s="2" customFormat="1" ht="12">
      <c r="A138" s="38"/>
      <c r="B138" s="39"/>
      <c r="C138" s="40"/>
      <c r="D138" s="231" t="s">
        <v>161</v>
      </c>
      <c r="E138" s="40"/>
      <c r="F138" s="232" t="s">
        <v>1681</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161</v>
      </c>
      <c r="AU138" s="17" t="s">
        <v>86</v>
      </c>
    </row>
    <row r="139" spans="1:65" s="2" customFormat="1" ht="24.15" customHeight="1">
      <c r="A139" s="38"/>
      <c r="B139" s="39"/>
      <c r="C139" s="218" t="s">
        <v>171</v>
      </c>
      <c r="D139" s="218" t="s">
        <v>154</v>
      </c>
      <c r="E139" s="219" t="s">
        <v>1682</v>
      </c>
      <c r="F139" s="220" t="s">
        <v>1683</v>
      </c>
      <c r="G139" s="221" t="s">
        <v>288</v>
      </c>
      <c r="H139" s="222">
        <v>3</v>
      </c>
      <c r="I139" s="223"/>
      <c r="J139" s="224">
        <f>ROUND(I139*H139,2)</f>
        <v>0</v>
      </c>
      <c r="K139" s="220" t="s">
        <v>1</v>
      </c>
      <c r="L139" s="44"/>
      <c r="M139" s="225" t="s">
        <v>1</v>
      </c>
      <c r="N139" s="226" t="s">
        <v>41</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159</v>
      </c>
      <c r="AT139" s="229" t="s">
        <v>154</v>
      </c>
      <c r="AU139" s="229" t="s">
        <v>86</v>
      </c>
      <c r="AY139" s="17" t="s">
        <v>152</v>
      </c>
      <c r="BE139" s="230">
        <f>IF(N139="základní",J139,0)</f>
        <v>0</v>
      </c>
      <c r="BF139" s="230">
        <f>IF(N139="snížená",J139,0)</f>
        <v>0</v>
      </c>
      <c r="BG139" s="230">
        <f>IF(N139="zákl. přenesená",J139,0)</f>
        <v>0</v>
      </c>
      <c r="BH139" s="230">
        <f>IF(N139="sníž. přenesená",J139,0)</f>
        <v>0</v>
      </c>
      <c r="BI139" s="230">
        <f>IF(N139="nulová",J139,0)</f>
        <v>0</v>
      </c>
      <c r="BJ139" s="17" t="s">
        <v>84</v>
      </c>
      <c r="BK139" s="230">
        <f>ROUND(I139*H139,2)</f>
        <v>0</v>
      </c>
      <c r="BL139" s="17" t="s">
        <v>159</v>
      </c>
      <c r="BM139" s="229" t="s">
        <v>189</v>
      </c>
    </row>
    <row r="140" spans="1:47" s="2" customFormat="1" ht="12">
      <c r="A140" s="38"/>
      <c r="B140" s="39"/>
      <c r="C140" s="40"/>
      <c r="D140" s="231" t="s">
        <v>161</v>
      </c>
      <c r="E140" s="40"/>
      <c r="F140" s="232" t="s">
        <v>1683</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161</v>
      </c>
      <c r="AU140" s="17" t="s">
        <v>86</v>
      </c>
    </row>
    <row r="141" spans="1:65" s="2" customFormat="1" ht="21.75" customHeight="1">
      <c r="A141" s="38"/>
      <c r="B141" s="39"/>
      <c r="C141" s="218" t="s">
        <v>159</v>
      </c>
      <c r="D141" s="218" t="s">
        <v>154</v>
      </c>
      <c r="E141" s="219" t="s">
        <v>1684</v>
      </c>
      <c r="F141" s="220" t="s">
        <v>1685</v>
      </c>
      <c r="G141" s="221" t="s">
        <v>423</v>
      </c>
      <c r="H141" s="222">
        <v>30</v>
      </c>
      <c r="I141" s="223"/>
      <c r="J141" s="224">
        <f>ROUND(I141*H141,2)</f>
        <v>0</v>
      </c>
      <c r="K141" s="220" t="s">
        <v>1</v>
      </c>
      <c r="L141" s="44"/>
      <c r="M141" s="225" t="s">
        <v>1</v>
      </c>
      <c r="N141" s="226" t="s">
        <v>41</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159</v>
      </c>
      <c r="AT141" s="229" t="s">
        <v>154</v>
      </c>
      <c r="AU141" s="229" t="s">
        <v>86</v>
      </c>
      <c r="AY141" s="17" t="s">
        <v>152</v>
      </c>
      <c r="BE141" s="230">
        <f>IF(N141="základní",J141,0)</f>
        <v>0</v>
      </c>
      <c r="BF141" s="230">
        <f>IF(N141="snížená",J141,0)</f>
        <v>0</v>
      </c>
      <c r="BG141" s="230">
        <f>IF(N141="zákl. přenesená",J141,0)</f>
        <v>0</v>
      </c>
      <c r="BH141" s="230">
        <f>IF(N141="sníž. přenesená",J141,0)</f>
        <v>0</v>
      </c>
      <c r="BI141" s="230">
        <f>IF(N141="nulová",J141,0)</f>
        <v>0</v>
      </c>
      <c r="BJ141" s="17" t="s">
        <v>84</v>
      </c>
      <c r="BK141" s="230">
        <f>ROUND(I141*H141,2)</f>
        <v>0</v>
      </c>
      <c r="BL141" s="17" t="s">
        <v>159</v>
      </c>
      <c r="BM141" s="229" t="s">
        <v>205</v>
      </c>
    </row>
    <row r="142" spans="1:47" s="2" customFormat="1" ht="12">
      <c r="A142" s="38"/>
      <c r="B142" s="39"/>
      <c r="C142" s="40"/>
      <c r="D142" s="231" t="s">
        <v>161</v>
      </c>
      <c r="E142" s="40"/>
      <c r="F142" s="232" t="s">
        <v>1685</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161</v>
      </c>
      <c r="AU142" s="17" t="s">
        <v>86</v>
      </c>
    </row>
    <row r="143" spans="1:63" s="12" customFormat="1" ht="22.8" customHeight="1">
      <c r="A143" s="12"/>
      <c r="B143" s="202"/>
      <c r="C143" s="203"/>
      <c r="D143" s="204" t="s">
        <v>75</v>
      </c>
      <c r="E143" s="216" t="s">
        <v>1688</v>
      </c>
      <c r="F143" s="216" t="s">
        <v>1</v>
      </c>
      <c r="G143" s="203"/>
      <c r="H143" s="203"/>
      <c r="I143" s="206"/>
      <c r="J143" s="217">
        <f>BK143</f>
        <v>0</v>
      </c>
      <c r="K143" s="203"/>
      <c r="L143" s="208"/>
      <c r="M143" s="209"/>
      <c r="N143" s="210"/>
      <c r="O143" s="210"/>
      <c r="P143" s="211">
        <v>0</v>
      </c>
      <c r="Q143" s="210"/>
      <c r="R143" s="211">
        <v>0</v>
      </c>
      <c r="S143" s="210"/>
      <c r="T143" s="212">
        <v>0</v>
      </c>
      <c r="U143" s="12"/>
      <c r="V143" s="12"/>
      <c r="W143" s="12"/>
      <c r="X143" s="12"/>
      <c r="Y143" s="12"/>
      <c r="Z143" s="12"/>
      <c r="AA143" s="12"/>
      <c r="AB143" s="12"/>
      <c r="AC143" s="12"/>
      <c r="AD143" s="12"/>
      <c r="AE143" s="12"/>
      <c r="AR143" s="213" t="s">
        <v>84</v>
      </c>
      <c r="AT143" s="214" t="s">
        <v>75</v>
      </c>
      <c r="AU143" s="214" t="s">
        <v>84</v>
      </c>
      <c r="AY143" s="213" t="s">
        <v>152</v>
      </c>
      <c r="BK143" s="215">
        <v>0</v>
      </c>
    </row>
    <row r="144" spans="1:63" s="12" customFormat="1" ht="25.9" customHeight="1">
      <c r="A144" s="12"/>
      <c r="B144" s="202"/>
      <c r="C144" s="203"/>
      <c r="D144" s="204" t="s">
        <v>75</v>
      </c>
      <c r="E144" s="205" t="s">
        <v>527</v>
      </c>
      <c r="F144" s="205" t="s">
        <v>528</v>
      </c>
      <c r="G144" s="203"/>
      <c r="H144" s="203"/>
      <c r="I144" s="206"/>
      <c r="J144" s="207">
        <f>BK144</f>
        <v>0</v>
      </c>
      <c r="K144" s="203"/>
      <c r="L144" s="208"/>
      <c r="M144" s="209"/>
      <c r="N144" s="210"/>
      <c r="O144" s="210"/>
      <c r="P144" s="211">
        <f>P145+P148+P163+P176+P185+P186+P205+P206</f>
        <v>0</v>
      </c>
      <c r="Q144" s="210"/>
      <c r="R144" s="211">
        <f>R145+R148+R163+R176+R185+R186+R205+R206</f>
        <v>0</v>
      </c>
      <c r="S144" s="210"/>
      <c r="T144" s="212">
        <f>T145+T148+T163+T176+T185+T186+T205+T206</f>
        <v>0</v>
      </c>
      <c r="U144" s="12"/>
      <c r="V144" s="12"/>
      <c r="W144" s="12"/>
      <c r="X144" s="12"/>
      <c r="Y144" s="12"/>
      <c r="Z144" s="12"/>
      <c r="AA144" s="12"/>
      <c r="AB144" s="12"/>
      <c r="AC144" s="12"/>
      <c r="AD144" s="12"/>
      <c r="AE144" s="12"/>
      <c r="AR144" s="213" t="s">
        <v>86</v>
      </c>
      <c r="AT144" s="214" t="s">
        <v>75</v>
      </c>
      <c r="AU144" s="214" t="s">
        <v>76</v>
      </c>
      <c r="AY144" s="213" t="s">
        <v>152</v>
      </c>
      <c r="BK144" s="215">
        <f>BK145+BK148+BK163+BK176+BK185+BK186+BK205+BK206</f>
        <v>0</v>
      </c>
    </row>
    <row r="145" spans="1:63" s="12" customFormat="1" ht="22.8" customHeight="1">
      <c r="A145" s="12"/>
      <c r="B145" s="202"/>
      <c r="C145" s="203"/>
      <c r="D145" s="204" t="s">
        <v>75</v>
      </c>
      <c r="E145" s="216" t="s">
        <v>1689</v>
      </c>
      <c r="F145" s="216" t="s">
        <v>1690</v>
      </c>
      <c r="G145" s="203"/>
      <c r="H145" s="203"/>
      <c r="I145" s="206"/>
      <c r="J145" s="217">
        <f>BK145</f>
        <v>0</v>
      </c>
      <c r="K145" s="203"/>
      <c r="L145" s="208"/>
      <c r="M145" s="209"/>
      <c r="N145" s="210"/>
      <c r="O145" s="210"/>
      <c r="P145" s="211">
        <f>SUM(P146:P147)</f>
        <v>0</v>
      </c>
      <c r="Q145" s="210"/>
      <c r="R145" s="211">
        <f>SUM(R146:R147)</f>
        <v>0</v>
      </c>
      <c r="S145" s="210"/>
      <c r="T145" s="212">
        <f>SUM(T146:T147)</f>
        <v>0</v>
      </c>
      <c r="U145" s="12"/>
      <c r="V145" s="12"/>
      <c r="W145" s="12"/>
      <c r="X145" s="12"/>
      <c r="Y145" s="12"/>
      <c r="Z145" s="12"/>
      <c r="AA145" s="12"/>
      <c r="AB145" s="12"/>
      <c r="AC145" s="12"/>
      <c r="AD145" s="12"/>
      <c r="AE145" s="12"/>
      <c r="AR145" s="213" t="s">
        <v>86</v>
      </c>
      <c r="AT145" s="214" t="s">
        <v>75</v>
      </c>
      <c r="AU145" s="214" t="s">
        <v>84</v>
      </c>
      <c r="AY145" s="213" t="s">
        <v>152</v>
      </c>
      <c r="BK145" s="215">
        <f>SUM(BK146:BK147)</f>
        <v>0</v>
      </c>
    </row>
    <row r="146" spans="1:65" s="2" customFormat="1" ht="21.75" customHeight="1">
      <c r="A146" s="38"/>
      <c r="B146" s="39"/>
      <c r="C146" s="218" t="s">
        <v>182</v>
      </c>
      <c r="D146" s="218" t="s">
        <v>154</v>
      </c>
      <c r="E146" s="219" t="s">
        <v>1691</v>
      </c>
      <c r="F146" s="220" t="s">
        <v>2008</v>
      </c>
      <c r="G146" s="221" t="s">
        <v>288</v>
      </c>
      <c r="H146" s="222">
        <v>1</v>
      </c>
      <c r="I146" s="223"/>
      <c r="J146" s="224">
        <f>ROUND(I146*H146,2)</f>
        <v>0</v>
      </c>
      <c r="K146" s="220" t="s">
        <v>1</v>
      </c>
      <c r="L146" s="44"/>
      <c r="M146" s="225" t="s">
        <v>1</v>
      </c>
      <c r="N146" s="226" t="s">
        <v>41</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279</v>
      </c>
      <c r="AT146" s="229" t="s">
        <v>154</v>
      </c>
      <c r="AU146" s="229" t="s">
        <v>86</v>
      </c>
      <c r="AY146" s="17" t="s">
        <v>152</v>
      </c>
      <c r="BE146" s="230">
        <f>IF(N146="základní",J146,0)</f>
        <v>0</v>
      </c>
      <c r="BF146" s="230">
        <f>IF(N146="snížená",J146,0)</f>
        <v>0</v>
      </c>
      <c r="BG146" s="230">
        <f>IF(N146="zákl. přenesená",J146,0)</f>
        <v>0</v>
      </c>
      <c r="BH146" s="230">
        <f>IF(N146="sníž. přenesená",J146,0)</f>
        <v>0</v>
      </c>
      <c r="BI146" s="230">
        <f>IF(N146="nulová",J146,0)</f>
        <v>0</v>
      </c>
      <c r="BJ146" s="17" t="s">
        <v>84</v>
      </c>
      <c r="BK146" s="230">
        <f>ROUND(I146*H146,2)</f>
        <v>0</v>
      </c>
      <c r="BL146" s="17" t="s">
        <v>279</v>
      </c>
      <c r="BM146" s="229" t="s">
        <v>220</v>
      </c>
    </row>
    <row r="147" spans="1:47" s="2" customFormat="1" ht="12">
      <c r="A147" s="38"/>
      <c r="B147" s="39"/>
      <c r="C147" s="40"/>
      <c r="D147" s="231" t="s">
        <v>161</v>
      </c>
      <c r="E147" s="40"/>
      <c r="F147" s="232" t="s">
        <v>2008</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161</v>
      </c>
      <c r="AU147" s="17" t="s">
        <v>86</v>
      </c>
    </row>
    <row r="148" spans="1:63" s="12" customFormat="1" ht="22.8" customHeight="1">
      <c r="A148" s="12"/>
      <c r="B148" s="202"/>
      <c r="C148" s="203"/>
      <c r="D148" s="204" t="s">
        <v>75</v>
      </c>
      <c r="E148" s="216" t="s">
        <v>1693</v>
      </c>
      <c r="F148" s="216" t="s">
        <v>1694</v>
      </c>
      <c r="G148" s="203"/>
      <c r="H148" s="203"/>
      <c r="I148" s="206"/>
      <c r="J148" s="217">
        <f>BK148</f>
        <v>0</v>
      </c>
      <c r="K148" s="203"/>
      <c r="L148" s="208"/>
      <c r="M148" s="209"/>
      <c r="N148" s="210"/>
      <c r="O148" s="210"/>
      <c r="P148" s="211">
        <f>SUM(P149:P162)</f>
        <v>0</v>
      </c>
      <c r="Q148" s="210"/>
      <c r="R148" s="211">
        <f>SUM(R149:R162)</f>
        <v>0</v>
      </c>
      <c r="S148" s="210"/>
      <c r="T148" s="212">
        <f>SUM(T149:T162)</f>
        <v>0</v>
      </c>
      <c r="U148" s="12"/>
      <c r="V148" s="12"/>
      <c r="W148" s="12"/>
      <c r="X148" s="12"/>
      <c r="Y148" s="12"/>
      <c r="Z148" s="12"/>
      <c r="AA148" s="12"/>
      <c r="AB148" s="12"/>
      <c r="AC148" s="12"/>
      <c r="AD148" s="12"/>
      <c r="AE148" s="12"/>
      <c r="AR148" s="213" t="s">
        <v>86</v>
      </c>
      <c r="AT148" s="214" t="s">
        <v>75</v>
      </c>
      <c r="AU148" s="214" t="s">
        <v>84</v>
      </c>
      <c r="AY148" s="213" t="s">
        <v>152</v>
      </c>
      <c r="BK148" s="215">
        <f>SUM(BK149:BK162)</f>
        <v>0</v>
      </c>
    </row>
    <row r="149" spans="1:65" s="2" customFormat="1" ht="16.5" customHeight="1">
      <c r="A149" s="38"/>
      <c r="B149" s="39"/>
      <c r="C149" s="218" t="s">
        <v>189</v>
      </c>
      <c r="D149" s="218" t="s">
        <v>154</v>
      </c>
      <c r="E149" s="219" t="s">
        <v>1695</v>
      </c>
      <c r="F149" s="220" t="s">
        <v>2009</v>
      </c>
      <c r="G149" s="221" t="s">
        <v>1697</v>
      </c>
      <c r="H149" s="222">
        <v>20</v>
      </c>
      <c r="I149" s="223"/>
      <c r="J149" s="224">
        <f>ROUND(I149*H149,2)</f>
        <v>0</v>
      </c>
      <c r="K149" s="220" t="s">
        <v>1</v>
      </c>
      <c r="L149" s="44"/>
      <c r="M149" s="225" t="s">
        <v>1</v>
      </c>
      <c r="N149" s="226" t="s">
        <v>41</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279</v>
      </c>
      <c r="AT149" s="229" t="s">
        <v>154</v>
      </c>
      <c r="AU149" s="229" t="s">
        <v>86</v>
      </c>
      <c r="AY149" s="17" t="s">
        <v>152</v>
      </c>
      <c r="BE149" s="230">
        <f>IF(N149="základní",J149,0)</f>
        <v>0</v>
      </c>
      <c r="BF149" s="230">
        <f>IF(N149="snížená",J149,0)</f>
        <v>0</v>
      </c>
      <c r="BG149" s="230">
        <f>IF(N149="zákl. přenesená",J149,0)</f>
        <v>0</v>
      </c>
      <c r="BH149" s="230">
        <f>IF(N149="sníž. přenesená",J149,0)</f>
        <v>0</v>
      </c>
      <c r="BI149" s="230">
        <f>IF(N149="nulová",J149,0)</f>
        <v>0</v>
      </c>
      <c r="BJ149" s="17" t="s">
        <v>84</v>
      </c>
      <c r="BK149" s="230">
        <f>ROUND(I149*H149,2)</f>
        <v>0</v>
      </c>
      <c r="BL149" s="17" t="s">
        <v>279</v>
      </c>
      <c r="BM149" s="229" t="s">
        <v>237</v>
      </c>
    </row>
    <row r="150" spans="1:47" s="2" customFormat="1" ht="12">
      <c r="A150" s="38"/>
      <c r="B150" s="39"/>
      <c r="C150" s="40"/>
      <c r="D150" s="231" t="s">
        <v>161</v>
      </c>
      <c r="E150" s="40"/>
      <c r="F150" s="232" t="s">
        <v>2009</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161</v>
      </c>
      <c r="AU150" s="17" t="s">
        <v>86</v>
      </c>
    </row>
    <row r="151" spans="1:65" s="2" customFormat="1" ht="24.15" customHeight="1">
      <c r="A151" s="38"/>
      <c r="B151" s="39"/>
      <c r="C151" s="270" t="s">
        <v>198</v>
      </c>
      <c r="D151" s="270" t="s">
        <v>324</v>
      </c>
      <c r="E151" s="271" t="s">
        <v>2010</v>
      </c>
      <c r="F151" s="272" t="s">
        <v>2011</v>
      </c>
      <c r="G151" s="273" t="s">
        <v>1700</v>
      </c>
      <c r="H151" s="274">
        <v>1</v>
      </c>
      <c r="I151" s="275"/>
      <c r="J151" s="276">
        <f>ROUND(I151*H151,2)</f>
        <v>0</v>
      </c>
      <c r="K151" s="272" t="s">
        <v>1</v>
      </c>
      <c r="L151" s="277"/>
      <c r="M151" s="278" t="s">
        <v>1</v>
      </c>
      <c r="N151" s="279" t="s">
        <v>41</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365</v>
      </c>
      <c r="AT151" s="229" t="s">
        <v>324</v>
      </c>
      <c r="AU151" s="229" t="s">
        <v>86</v>
      </c>
      <c r="AY151" s="17" t="s">
        <v>152</v>
      </c>
      <c r="BE151" s="230">
        <f>IF(N151="základní",J151,0)</f>
        <v>0</v>
      </c>
      <c r="BF151" s="230">
        <f>IF(N151="snížená",J151,0)</f>
        <v>0</v>
      </c>
      <c r="BG151" s="230">
        <f>IF(N151="zákl. přenesená",J151,0)</f>
        <v>0</v>
      </c>
      <c r="BH151" s="230">
        <f>IF(N151="sníž. přenesená",J151,0)</f>
        <v>0</v>
      </c>
      <c r="BI151" s="230">
        <f>IF(N151="nulová",J151,0)</f>
        <v>0</v>
      </c>
      <c r="BJ151" s="17" t="s">
        <v>84</v>
      </c>
      <c r="BK151" s="230">
        <f>ROUND(I151*H151,2)</f>
        <v>0</v>
      </c>
      <c r="BL151" s="17" t="s">
        <v>279</v>
      </c>
      <c r="BM151" s="229" t="s">
        <v>250</v>
      </c>
    </row>
    <row r="152" spans="1:47" s="2" customFormat="1" ht="12">
      <c r="A152" s="38"/>
      <c r="B152" s="39"/>
      <c r="C152" s="40"/>
      <c r="D152" s="231" t="s">
        <v>161</v>
      </c>
      <c r="E152" s="40"/>
      <c r="F152" s="232" t="s">
        <v>2011</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161</v>
      </c>
      <c r="AU152" s="17" t="s">
        <v>86</v>
      </c>
    </row>
    <row r="153" spans="1:65" s="2" customFormat="1" ht="16.5" customHeight="1">
      <c r="A153" s="38"/>
      <c r="B153" s="39"/>
      <c r="C153" s="218" t="s">
        <v>205</v>
      </c>
      <c r="D153" s="218" t="s">
        <v>154</v>
      </c>
      <c r="E153" s="219" t="s">
        <v>2012</v>
      </c>
      <c r="F153" s="220" t="s">
        <v>2013</v>
      </c>
      <c r="G153" s="221" t="s">
        <v>1697</v>
      </c>
      <c r="H153" s="222">
        <v>10</v>
      </c>
      <c r="I153" s="223"/>
      <c r="J153" s="224">
        <f>ROUND(I153*H153,2)</f>
        <v>0</v>
      </c>
      <c r="K153" s="220" t="s">
        <v>1</v>
      </c>
      <c r="L153" s="44"/>
      <c r="M153" s="225" t="s">
        <v>1</v>
      </c>
      <c r="N153" s="226" t="s">
        <v>41</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279</v>
      </c>
      <c r="AT153" s="229" t="s">
        <v>154</v>
      </c>
      <c r="AU153" s="229" t="s">
        <v>86</v>
      </c>
      <c r="AY153" s="17" t="s">
        <v>152</v>
      </c>
      <c r="BE153" s="230">
        <f>IF(N153="základní",J153,0)</f>
        <v>0</v>
      </c>
      <c r="BF153" s="230">
        <f>IF(N153="snížená",J153,0)</f>
        <v>0</v>
      </c>
      <c r="BG153" s="230">
        <f>IF(N153="zákl. přenesená",J153,0)</f>
        <v>0</v>
      </c>
      <c r="BH153" s="230">
        <f>IF(N153="sníž. přenesená",J153,0)</f>
        <v>0</v>
      </c>
      <c r="BI153" s="230">
        <f>IF(N153="nulová",J153,0)</f>
        <v>0</v>
      </c>
      <c r="BJ153" s="17" t="s">
        <v>84</v>
      </c>
      <c r="BK153" s="230">
        <f>ROUND(I153*H153,2)</f>
        <v>0</v>
      </c>
      <c r="BL153" s="17" t="s">
        <v>279</v>
      </c>
      <c r="BM153" s="229" t="s">
        <v>279</v>
      </c>
    </row>
    <row r="154" spans="1:47" s="2" customFormat="1" ht="12">
      <c r="A154" s="38"/>
      <c r="B154" s="39"/>
      <c r="C154" s="40"/>
      <c r="D154" s="231" t="s">
        <v>161</v>
      </c>
      <c r="E154" s="40"/>
      <c r="F154" s="232" t="s">
        <v>2013</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161</v>
      </c>
      <c r="AU154" s="17" t="s">
        <v>86</v>
      </c>
    </row>
    <row r="155" spans="1:65" s="2" customFormat="1" ht="16.5" customHeight="1">
      <c r="A155" s="38"/>
      <c r="B155" s="39"/>
      <c r="C155" s="270" t="s">
        <v>213</v>
      </c>
      <c r="D155" s="270" t="s">
        <v>324</v>
      </c>
      <c r="E155" s="271" t="s">
        <v>2014</v>
      </c>
      <c r="F155" s="272" t="s">
        <v>2015</v>
      </c>
      <c r="G155" s="273" t="s">
        <v>1700</v>
      </c>
      <c r="H155" s="274">
        <v>1</v>
      </c>
      <c r="I155" s="275"/>
      <c r="J155" s="276">
        <f>ROUND(I155*H155,2)</f>
        <v>0</v>
      </c>
      <c r="K155" s="272" t="s">
        <v>1</v>
      </c>
      <c r="L155" s="277"/>
      <c r="M155" s="278" t="s">
        <v>1</v>
      </c>
      <c r="N155" s="279" t="s">
        <v>41</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365</v>
      </c>
      <c r="AT155" s="229" t="s">
        <v>324</v>
      </c>
      <c r="AU155" s="229" t="s">
        <v>86</v>
      </c>
      <c r="AY155" s="17" t="s">
        <v>152</v>
      </c>
      <c r="BE155" s="230">
        <f>IF(N155="základní",J155,0)</f>
        <v>0</v>
      </c>
      <c r="BF155" s="230">
        <f>IF(N155="snížená",J155,0)</f>
        <v>0</v>
      </c>
      <c r="BG155" s="230">
        <f>IF(N155="zákl. přenesená",J155,0)</f>
        <v>0</v>
      </c>
      <c r="BH155" s="230">
        <f>IF(N155="sníž. přenesená",J155,0)</f>
        <v>0</v>
      </c>
      <c r="BI155" s="230">
        <f>IF(N155="nulová",J155,0)</f>
        <v>0</v>
      </c>
      <c r="BJ155" s="17" t="s">
        <v>84</v>
      </c>
      <c r="BK155" s="230">
        <f>ROUND(I155*H155,2)</f>
        <v>0</v>
      </c>
      <c r="BL155" s="17" t="s">
        <v>279</v>
      </c>
      <c r="BM155" s="229" t="s">
        <v>291</v>
      </c>
    </row>
    <row r="156" spans="1:47" s="2" customFormat="1" ht="12">
      <c r="A156" s="38"/>
      <c r="B156" s="39"/>
      <c r="C156" s="40"/>
      <c r="D156" s="231" t="s">
        <v>161</v>
      </c>
      <c r="E156" s="40"/>
      <c r="F156" s="232" t="s">
        <v>2015</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161</v>
      </c>
      <c r="AU156" s="17" t="s">
        <v>86</v>
      </c>
    </row>
    <row r="157" spans="1:65" s="2" customFormat="1" ht="16.5" customHeight="1">
      <c r="A157" s="38"/>
      <c r="B157" s="39"/>
      <c r="C157" s="218" t="s">
        <v>220</v>
      </c>
      <c r="D157" s="218" t="s">
        <v>154</v>
      </c>
      <c r="E157" s="219" t="s">
        <v>1710</v>
      </c>
      <c r="F157" s="220" t="s">
        <v>2016</v>
      </c>
      <c r="G157" s="221" t="s">
        <v>1703</v>
      </c>
      <c r="H157" s="222">
        <v>2</v>
      </c>
      <c r="I157" s="223"/>
      <c r="J157" s="224">
        <f>ROUND(I157*H157,2)</f>
        <v>0</v>
      </c>
      <c r="K157" s="220" t="s">
        <v>1</v>
      </c>
      <c r="L157" s="44"/>
      <c r="M157" s="225" t="s">
        <v>1</v>
      </c>
      <c r="N157" s="226" t="s">
        <v>41</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279</v>
      </c>
      <c r="AT157" s="229" t="s">
        <v>154</v>
      </c>
      <c r="AU157" s="229" t="s">
        <v>86</v>
      </c>
      <c r="AY157" s="17" t="s">
        <v>152</v>
      </c>
      <c r="BE157" s="230">
        <f>IF(N157="základní",J157,0)</f>
        <v>0</v>
      </c>
      <c r="BF157" s="230">
        <f>IF(N157="snížená",J157,0)</f>
        <v>0</v>
      </c>
      <c r="BG157" s="230">
        <f>IF(N157="zákl. přenesená",J157,0)</f>
        <v>0</v>
      </c>
      <c r="BH157" s="230">
        <f>IF(N157="sníž. přenesená",J157,0)</f>
        <v>0</v>
      </c>
      <c r="BI157" s="230">
        <f>IF(N157="nulová",J157,0)</f>
        <v>0</v>
      </c>
      <c r="BJ157" s="17" t="s">
        <v>84</v>
      </c>
      <c r="BK157" s="230">
        <f>ROUND(I157*H157,2)</f>
        <v>0</v>
      </c>
      <c r="BL157" s="17" t="s">
        <v>279</v>
      </c>
      <c r="BM157" s="229" t="s">
        <v>302</v>
      </c>
    </row>
    <row r="158" spans="1:47" s="2" customFormat="1" ht="12">
      <c r="A158" s="38"/>
      <c r="B158" s="39"/>
      <c r="C158" s="40"/>
      <c r="D158" s="231" t="s">
        <v>161</v>
      </c>
      <c r="E158" s="40"/>
      <c r="F158" s="232" t="s">
        <v>2016</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161</v>
      </c>
      <c r="AU158" s="17" t="s">
        <v>86</v>
      </c>
    </row>
    <row r="159" spans="1:65" s="2" customFormat="1" ht="16.5" customHeight="1">
      <c r="A159" s="38"/>
      <c r="B159" s="39"/>
      <c r="C159" s="270" t="s">
        <v>226</v>
      </c>
      <c r="D159" s="270" t="s">
        <v>324</v>
      </c>
      <c r="E159" s="271" t="s">
        <v>2017</v>
      </c>
      <c r="F159" s="272" t="s">
        <v>2016</v>
      </c>
      <c r="G159" s="273" t="s">
        <v>1703</v>
      </c>
      <c r="H159" s="274">
        <v>2</v>
      </c>
      <c r="I159" s="275"/>
      <c r="J159" s="276">
        <f>ROUND(I159*H159,2)</f>
        <v>0</v>
      </c>
      <c r="K159" s="272" t="s">
        <v>1</v>
      </c>
      <c r="L159" s="277"/>
      <c r="M159" s="278" t="s">
        <v>1</v>
      </c>
      <c r="N159" s="279" t="s">
        <v>41</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365</v>
      </c>
      <c r="AT159" s="229" t="s">
        <v>324</v>
      </c>
      <c r="AU159" s="229" t="s">
        <v>86</v>
      </c>
      <c r="AY159" s="17" t="s">
        <v>152</v>
      </c>
      <c r="BE159" s="230">
        <f>IF(N159="základní",J159,0)</f>
        <v>0</v>
      </c>
      <c r="BF159" s="230">
        <f>IF(N159="snížená",J159,0)</f>
        <v>0</v>
      </c>
      <c r="BG159" s="230">
        <f>IF(N159="zákl. přenesená",J159,0)</f>
        <v>0</v>
      </c>
      <c r="BH159" s="230">
        <f>IF(N159="sníž. přenesená",J159,0)</f>
        <v>0</v>
      </c>
      <c r="BI159" s="230">
        <f>IF(N159="nulová",J159,0)</f>
        <v>0</v>
      </c>
      <c r="BJ159" s="17" t="s">
        <v>84</v>
      </c>
      <c r="BK159" s="230">
        <f>ROUND(I159*H159,2)</f>
        <v>0</v>
      </c>
      <c r="BL159" s="17" t="s">
        <v>279</v>
      </c>
      <c r="BM159" s="229" t="s">
        <v>312</v>
      </c>
    </row>
    <row r="160" spans="1:47" s="2" customFormat="1" ht="12">
      <c r="A160" s="38"/>
      <c r="B160" s="39"/>
      <c r="C160" s="40"/>
      <c r="D160" s="231" t="s">
        <v>161</v>
      </c>
      <c r="E160" s="40"/>
      <c r="F160" s="232" t="s">
        <v>2016</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161</v>
      </c>
      <c r="AU160" s="17" t="s">
        <v>86</v>
      </c>
    </row>
    <row r="161" spans="1:65" s="2" customFormat="1" ht="16.5" customHeight="1">
      <c r="A161" s="38"/>
      <c r="B161" s="39"/>
      <c r="C161" s="218" t="s">
        <v>237</v>
      </c>
      <c r="D161" s="218" t="s">
        <v>154</v>
      </c>
      <c r="E161" s="219" t="s">
        <v>1713</v>
      </c>
      <c r="F161" s="220" t="s">
        <v>1714</v>
      </c>
      <c r="G161" s="221" t="s">
        <v>1697</v>
      </c>
      <c r="H161" s="222">
        <v>8</v>
      </c>
      <c r="I161" s="223"/>
      <c r="J161" s="224">
        <f>ROUND(I161*H161,2)</f>
        <v>0</v>
      </c>
      <c r="K161" s="220" t="s">
        <v>1</v>
      </c>
      <c r="L161" s="44"/>
      <c r="M161" s="225" t="s">
        <v>1</v>
      </c>
      <c r="N161" s="226" t="s">
        <v>41</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279</v>
      </c>
      <c r="AT161" s="229" t="s">
        <v>154</v>
      </c>
      <c r="AU161" s="229" t="s">
        <v>86</v>
      </c>
      <c r="AY161" s="17" t="s">
        <v>152</v>
      </c>
      <c r="BE161" s="230">
        <f>IF(N161="základní",J161,0)</f>
        <v>0</v>
      </c>
      <c r="BF161" s="230">
        <f>IF(N161="snížená",J161,0)</f>
        <v>0</v>
      </c>
      <c r="BG161" s="230">
        <f>IF(N161="zákl. přenesená",J161,0)</f>
        <v>0</v>
      </c>
      <c r="BH161" s="230">
        <f>IF(N161="sníž. přenesená",J161,0)</f>
        <v>0</v>
      </c>
      <c r="BI161" s="230">
        <f>IF(N161="nulová",J161,0)</f>
        <v>0</v>
      </c>
      <c r="BJ161" s="17" t="s">
        <v>84</v>
      </c>
      <c r="BK161" s="230">
        <f>ROUND(I161*H161,2)</f>
        <v>0</v>
      </c>
      <c r="BL161" s="17" t="s">
        <v>279</v>
      </c>
      <c r="BM161" s="229" t="s">
        <v>323</v>
      </c>
    </row>
    <row r="162" spans="1:47" s="2" customFormat="1" ht="12">
      <c r="A162" s="38"/>
      <c r="B162" s="39"/>
      <c r="C162" s="40"/>
      <c r="D162" s="231" t="s">
        <v>161</v>
      </c>
      <c r="E162" s="40"/>
      <c r="F162" s="232" t="s">
        <v>1714</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161</v>
      </c>
      <c r="AU162" s="17" t="s">
        <v>86</v>
      </c>
    </row>
    <row r="163" spans="1:63" s="12" customFormat="1" ht="22.8" customHeight="1">
      <c r="A163" s="12"/>
      <c r="B163" s="202"/>
      <c r="C163" s="203"/>
      <c r="D163" s="204" t="s">
        <v>75</v>
      </c>
      <c r="E163" s="216" t="s">
        <v>1715</v>
      </c>
      <c r="F163" s="216" t="s">
        <v>1716</v>
      </c>
      <c r="G163" s="203"/>
      <c r="H163" s="203"/>
      <c r="I163" s="206"/>
      <c r="J163" s="217">
        <f>BK163</f>
        <v>0</v>
      </c>
      <c r="K163" s="203"/>
      <c r="L163" s="208"/>
      <c r="M163" s="209"/>
      <c r="N163" s="210"/>
      <c r="O163" s="210"/>
      <c r="P163" s="211">
        <f>SUM(P164:P175)</f>
        <v>0</v>
      </c>
      <c r="Q163" s="210"/>
      <c r="R163" s="211">
        <f>SUM(R164:R175)</f>
        <v>0</v>
      </c>
      <c r="S163" s="210"/>
      <c r="T163" s="212">
        <f>SUM(T164:T175)</f>
        <v>0</v>
      </c>
      <c r="U163" s="12"/>
      <c r="V163" s="12"/>
      <c r="W163" s="12"/>
      <c r="X163" s="12"/>
      <c r="Y163" s="12"/>
      <c r="Z163" s="12"/>
      <c r="AA163" s="12"/>
      <c r="AB163" s="12"/>
      <c r="AC163" s="12"/>
      <c r="AD163" s="12"/>
      <c r="AE163" s="12"/>
      <c r="AR163" s="213" t="s">
        <v>86</v>
      </c>
      <c r="AT163" s="214" t="s">
        <v>75</v>
      </c>
      <c r="AU163" s="214" t="s">
        <v>84</v>
      </c>
      <c r="AY163" s="213" t="s">
        <v>152</v>
      </c>
      <c r="BK163" s="215">
        <f>SUM(BK164:BK175)</f>
        <v>0</v>
      </c>
    </row>
    <row r="164" spans="1:65" s="2" customFormat="1" ht="24.15" customHeight="1">
      <c r="A164" s="38"/>
      <c r="B164" s="39"/>
      <c r="C164" s="218" t="s">
        <v>243</v>
      </c>
      <c r="D164" s="218" t="s">
        <v>154</v>
      </c>
      <c r="E164" s="219" t="s">
        <v>1717</v>
      </c>
      <c r="F164" s="220" t="s">
        <v>1718</v>
      </c>
      <c r="G164" s="221" t="s">
        <v>423</v>
      </c>
      <c r="H164" s="222">
        <v>10</v>
      </c>
      <c r="I164" s="223"/>
      <c r="J164" s="224">
        <f>ROUND(I164*H164,2)</f>
        <v>0</v>
      </c>
      <c r="K164" s="220" t="s">
        <v>1</v>
      </c>
      <c r="L164" s="44"/>
      <c r="M164" s="225" t="s">
        <v>1</v>
      </c>
      <c r="N164" s="226" t="s">
        <v>41</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279</v>
      </c>
      <c r="AT164" s="229" t="s">
        <v>154</v>
      </c>
      <c r="AU164" s="229" t="s">
        <v>86</v>
      </c>
      <c r="AY164" s="17" t="s">
        <v>152</v>
      </c>
      <c r="BE164" s="230">
        <f>IF(N164="základní",J164,0)</f>
        <v>0</v>
      </c>
      <c r="BF164" s="230">
        <f>IF(N164="snížená",J164,0)</f>
        <v>0</v>
      </c>
      <c r="BG164" s="230">
        <f>IF(N164="zákl. přenesená",J164,0)</f>
        <v>0</v>
      </c>
      <c r="BH164" s="230">
        <f>IF(N164="sníž. přenesená",J164,0)</f>
        <v>0</v>
      </c>
      <c r="BI164" s="230">
        <f>IF(N164="nulová",J164,0)</f>
        <v>0</v>
      </c>
      <c r="BJ164" s="17" t="s">
        <v>84</v>
      </c>
      <c r="BK164" s="230">
        <f>ROUND(I164*H164,2)</f>
        <v>0</v>
      </c>
      <c r="BL164" s="17" t="s">
        <v>279</v>
      </c>
      <c r="BM164" s="229" t="s">
        <v>333</v>
      </c>
    </row>
    <row r="165" spans="1:47" s="2" customFormat="1" ht="12">
      <c r="A165" s="38"/>
      <c r="B165" s="39"/>
      <c r="C165" s="40"/>
      <c r="D165" s="231" t="s">
        <v>161</v>
      </c>
      <c r="E165" s="40"/>
      <c r="F165" s="232" t="s">
        <v>1718</v>
      </c>
      <c r="G165" s="40"/>
      <c r="H165" s="40"/>
      <c r="I165" s="233"/>
      <c r="J165" s="40"/>
      <c r="K165" s="40"/>
      <c r="L165" s="44"/>
      <c r="M165" s="234"/>
      <c r="N165" s="235"/>
      <c r="O165" s="91"/>
      <c r="P165" s="91"/>
      <c r="Q165" s="91"/>
      <c r="R165" s="91"/>
      <c r="S165" s="91"/>
      <c r="T165" s="92"/>
      <c r="U165" s="38"/>
      <c r="V165" s="38"/>
      <c r="W165" s="38"/>
      <c r="X165" s="38"/>
      <c r="Y165" s="38"/>
      <c r="Z165" s="38"/>
      <c r="AA165" s="38"/>
      <c r="AB165" s="38"/>
      <c r="AC165" s="38"/>
      <c r="AD165" s="38"/>
      <c r="AE165" s="38"/>
      <c r="AT165" s="17" t="s">
        <v>161</v>
      </c>
      <c r="AU165" s="17" t="s">
        <v>86</v>
      </c>
    </row>
    <row r="166" spans="1:65" s="2" customFormat="1" ht="16.5" customHeight="1">
      <c r="A166" s="38"/>
      <c r="B166" s="39"/>
      <c r="C166" s="270" t="s">
        <v>250</v>
      </c>
      <c r="D166" s="270" t="s">
        <v>324</v>
      </c>
      <c r="E166" s="271" t="s">
        <v>1719</v>
      </c>
      <c r="F166" s="272" t="s">
        <v>1720</v>
      </c>
      <c r="G166" s="273" t="s">
        <v>423</v>
      </c>
      <c r="H166" s="274">
        <v>10</v>
      </c>
      <c r="I166" s="275"/>
      <c r="J166" s="276">
        <f>ROUND(I166*H166,2)</f>
        <v>0</v>
      </c>
      <c r="K166" s="272" t="s">
        <v>1</v>
      </c>
      <c r="L166" s="277"/>
      <c r="M166" s="278" t="s">
        <v>1</v>
      </c>
      <c r="N166" s="279" t="s">
        <v>41</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365</v>
      </c>
      <c r="AT166" s="229" t="s">
        <v>324</v>
      </c>
      <c r="AU166" s="229" t="s">
        <v>86</v>
      </c>
      <c r="AY166" s="17" t="s">
        <v>152</v>
      </c>
      <c r="BE166" s="230">
        <f>IF(N166="základní",J166,0)</f>
        <v>0</v>
      </c>
      <c r="BF166" s="230">
        <f>IF(N166="snížená",J166,0)</f>
        <v>0</v>
      </c>
      <c r="BG166" s="230">
        <f>IF(N166="zákl. přenesená",J166,0)</f>
        <v>0</v>
      </c>
      <c r="BH166" s="230">
        <f>IF(N166="sníž. přenesená",J166,0)</f>
        <v>0</v>
      </c>
      <c r="BI166" s="230">
        <f>IF(N166="nulová",J166,0)</f>
        <v>0</v>
      </c>
      <c r="BJ166" s="17" t="s">
        <v>84</v>
      </c>
      <c r="BK166" s="230">
        <f>ROUND(I166*H166,2)</f>
        <v>0</v>
      </c>
      <c r="BL166" s="17" t="s">
        <v>279</v>
      </c>
      <c r="BM166" s="229" t="s">
        <v>343</v>
      </c>
    </row>
    <row r="167" spans="1:47" s="2" customFormat="1" ht="12">
      <c r="A167" s="38"/>
      <c r="B167" s="39"/>
      <c r="C167" s="40"/>
      <c r="D167" s="231" t="s">
        <v>161</v>
      </c>
      <c r="E167" s="40"/>
      <c r="F167" s="232" t="s">
        <v>1720</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161</v>
      </c>
      <c r="AU167" s="17" t="s">
        <v>86</v>
      </c>
    </row>
    <row r="168" spans="1:65" s="2" customFormat="1" ht="24.15" customHeight="1">
      <c r="A168" s="38"/>
      <c r="B168" s="39"/>
      <c r="C168" s="218" t="s">
        <v>8</v>
      </c>
      <c r="D168" s="218" t="s">
        <v>154</v>
      </c>
      <c r="E168" s="219" t="s">
        <v>1725</v>
      </c>
      <c r="F168" s="220" t="s">
        <v>1726</v>
      </c>
      <c r="G168" s="221" t="s">
        <v>423</v>
      </c>
      <c r="H168" s="222">
        <v>50</v>
      </c>
      <c r="I168" s="223"/>
      <c r="J168" s="224">
        <f>ROUND(I168*H168,2)</f>
        <v>0</v>
      </c>
      <c r="K168" s="220" t="s">
        <v>1</v>
      </c>
      <c r="L168" s="44"/>
      <c r="M168" s="225" t="s">
        <v>1</v>
      </c>
      <c r="N168" s="226" t="s">
        <v>41</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279</v>
      </c>
      <c r="AT168" s="229" t="s">
        <v>154</v>
      </c>
      <c r="AU168" s="229" t="s">
        <v>86</v>
      </c>
      <c r="AY168" s="17" t="s">
        <v>152</v>
      </c>
      <c r="BE168" s="230">
        <f>IF(N168="základní",J168,0)</f>
        <v>0</v>
      </c>
      <c r="BF168" s="230">
        <f>IF(N168="snížená",J168,0)</f>
        <v>0</v>
      </c>
      <c r="BG168" s="230">
        <f>IF(N168="zákl. přenesená",J168,0)</f>
        <v>0</v>
      </c>
      <c r="BH168" s="230">
        <f>IF(N168="sníž. přenesená",J168,0)</f>
        <v>0</v>
      </c>
      <c r="BI168" s="230">
        <f>IF(N168="nulová",J168,0)</f>
        <v>0</v>
      </c>
      <c r="BJ168" s="17" t="s">
        <v>84</v>
      </c>
      <c r="BK168" s="230">
        <f>ROUND(I168*H168,2)</f>
        <v>0</v>
      </c>
      <c r="BL168" s="17" t="s">
        <v>279</v>
      </c>
      <c r="BM168" s="229" t="s">
        <v>353</v>
      </c>
    </row>
    <row r="169" spans="1:47" s="2" customFormat="1" ht="12">
      <c r="A169" s="38"/>
      <c r="B169" s="39"/>
      <c r="C169" s="40"/>
      <c r="D169" s="231" t="s">
        <v>161</v>
      </c>
      <c r="E169" s="40"/>
      <c r="F169" s="232" t="s">
        <v>1726</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161</v>
      </c>
      <c r="AU169" s="17" t="s">
        <v>86</v>
      </c>
    </row>
    <row r="170" spans="1:65" s="2" customFormat="1" ht="16.5" customHeight="1">
      <c r="A170" s="38"/>
      <c r="B170" s="39"/>
      <c r="C170" s="270" t="s">
        <v>279</v>
      </c>
      <c r="D170" s="270" t="s">
        <v>324</v>
      </c>
      <c r="E170" s="271" t="s">
        <v>2018</v>
      </c>
      <c r="F170" s="272" t="s">
        <v>2019</v>
      </c>
      <c r="G170" s="273" t="s">
        <v>423</v>
      </c>
      <c r="H170" s="274">
        <v>50</v>
      </c>
      <c r="I170" s="275"/>
      <c r="J170" s="276">
        <f>ROUND(I170*H170,2)</f>
        <v>0</v>
      </c>
      <c r="K170" s="272" t="s">
        <v>1</v>
      </c>
      <c r="L170" s="277"/>
      <c r="M170" s="278" t="s">
        <v>1</v>
      </c>
      <c r="N170" s="279" t="s">
        <v>41</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365</v>
      </c>
      <c r="AT170" s="229" t="s">
        <v>324</v>
      </c>
      <c r="AU170" s="229" t="s">
        <v>86</v>
      </c>
      <c r="AY170" s="17" t="s">
        <v>152</v>
      </c>
      <c r="BE170" s="230">
        <f>IF(N170="základní",J170,0)</f>
        <v>0</v>
      </c>
      <c r="BF170" s="230">
        <f>IF(N170="snížená",J170,0)</f>
        <v>0</v>
      </c>
      <c r="BG170" s="230">
        <f>IF(N170="zákl. přenesená",J170,0)</f>
        <v>0</v>
      </c>
      <c r="BH170" s="230">
        <f>IF(N170="sníž. přenesená",J170,0)</f>
        <v>0</v>
      </c>
      <c r="BI170" s="230">
        <f>IF(N170="nulová",J170,0)</f>
        <v>0</v>
      </c>
      <c r="BJ170" s="17" t="s">
        <v>84</v>
      </c>
      <c r="BK170" s="230">
        <f>ROUND(I170*H170,2)</f>
        <v>0</v>
      </c>
      <c r="BL170" s="17" t="s">
        <v>279</v>
      </c>
      <c r="BM170" s="229" t="s">
        <v>365</v>
      </c>
    </row>
    <row r="171" spans="1:47" s="2" customFormat="1" ht="12">
      <c r="A171" s="38"/>
      <c r="B171" s="39"/>
      <c r="C171" s="40"/>
      <c r="D171" s="231" t="s">
        <v>161</v>
      </c>
      <c r="E171" s="40"/>
      <c r="F171" s="232" t="s">
        <v>2019</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161</v>
      </c>
      <c r="AU171" s="17" t="s">
        <v>86</v>
      </c>
    </row>
    <row r="172" spans="1:65" s="2" customFormat="1" ht="16.5" customHeight="1">
      <c r="A172" s="38"/>
      <c r="B172" s="39"/>
      <c r="C172" s="218" t="s">
        <v>285</v>
      </c>
      <c r="D172" s="218" t="s">
        <v>154</v>
      </c>
      <c r="E172" s="219" t="s">
        <v>2020</v>
      </c>
      <c r="F172" s="220" t="s">
        <v>2021</v>
      </c>
      <c r="G172" s="221" t="s">
        <v>423</v>
      </c>
      <c r="H172" s="222">
        <v>20</v>
      </c>
      <c r="I172" s="223"/>
      <c r="J172" s="224">
        <f>ROUND(I172*H172,2)</f>
        <v>0</v>
      </c>
      <c r="K172" s="220" t="s">
        <v>1</v>
      </c>
      <c r="L172" s="44"/>
      <c r="M172" s="225" t="s">
        <v>1</v>
      </c>
      <c r="N172" s="226" t="s">
        <v>41</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279</v>
      </c>
      <c r="AT172" s="229" t="s">
        <v>154</v>
      </c>
      <c r="AU172" s="229" t="s">
        <v>86</v>
      </c>
      <c r="AY172" s="17" t="s">
        <v>152</v>
      </c>
      <c r="BE172" s="230">
        <f>IF(N172="základní",J172,0)</f>
        <v>0</v>
      </c>
      <c r="BF172" s="230">
        <f>IF(N172="snížená",J172,0)</f>
        <v>0</v>
      </c>
      <c r="BG172" s="230">
        <f>IF(N172="zákl. přenesená",J172,0)</f>
        <v>0</v>
      </c>
      <c r="BH172" s="230">
        <f>IF(N172="sníž. přenesená",J172,0)</f>
        <v>0</v>
      </c>
      <c r="BI172" s="230">
        <f>IF(N172="nulová",J172,0)</f>
        <v>0</v>
      </c>
      <c r="BJ172" s="17" t="s">
        <v>84</v>
      </c>
      <c r="BK172" s="230">
        <f>ROUND(I172*H172,2)</f>
        <v>0</v>
      </c>
      <c r="BL172" s="17" t="s">
        <v>279</v>
      </c>
      <c r="BM172" s="229" t="s">
        <v>379</v>
      </c>
    </row>
    <row r="173" spans="1:47" s="2" customFormat="1" ht="12">
      <c r="A173" s="38"/>
      <c r="B173" s="39"/>
      <c r="C173" s="40"/>
      <c r="D173" s="231" t="s">
        <v>161</v>
      </c>
      <c r="E173" s="40"/>
      <c r="F173" s="232" t="s">
        <v>2021</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161</v>
      </c>
      <c r="AU173" s="17" t="s">
        <v>86</v>
      </c>
    </row>
    <row r="174" spans="1:65" s="2" customFormat="1" ht="16.5" customHeight="1">
      <c r="A174" s="38"/>
      <c r="B174" s="39"/>
      <c r="C174" s="270" t="s">
        <v>291</v>
      </c>
      <c r="D174" s="270" t="s">
        <v>324</v>
      </c>
      <c r="E174" s="271" t="s">
        <v>1727</v>
      </c>
      <c r="F174" s="272" t="s">
        <v>2021</v>
      </c>
      <c r="G174" s="273" t="s">
        <v>423</v>
      </c>
      <c r="H174" s="274">
        <v>20</v>
      </c>
      <c r="I174" s="275"/>
      <c r="J174" s="276">
        <f>ROUND(I174*H174,2)</f>
        <v>0</v>
      </c>
      <c r="K174" s="272" t="s">
        <v>1</v>
      </c>
      <c r="L174" s="277"/>
      <c r="M174" s="278" t="s">
        <v>1</v>
      </c>
      <c r="N174" s="279" t="s">
        <v>41</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365</v>
      </c>
      <c r="AT174" s="229" t="s">
        <v>324</v>
      </c>
      <c r="AU174" s="229" t="s">
        <v>86</v>
      </c>
      <c r="AY174" s="17" t="s">
        <v>152</v>
      </c>
      <c r="BE174" s="230">
        <f>IF(N174="základní",J174,0)</f>
        <v>0</v>
      </c>
      <c r="BF174" s="230">
        <f>IF(N174="snížená",J174,0)</f>
        <v>0</v>
      </c>
      <c r="BG174" s="230">
        <f>IF(N174="zákl. přenesená",J174,0)</f>
        <v>0</v>
      </c>
      <c r="BH174" s="230">
        <f>IF(N174="sníž. přenesená",J174,0)</f>
        <v>0</v>
      </c>
      <c r="BI174" s="230">
        <f>IF(N174="nulová",J174,0)</f>
        <v>0</v>
      </c>
      <c r="BJ174" s="17" t="s">
        <v>84</v>
      </c>
      <c r="BK174" s="230">
        <f>ROUND(I174*H174,2)</f>
        <v>0</v>
      </c>
      <c r="BL174" s="17" t="s">
        <v>279</v>
      </c>
      <c r="BM174" s="229" t="s">
        <v>396</v>
      </c>
    </row>
    <row r="175" spans="1:47" s="2" customFormat="1" ht="12">
      <c r="A175" s="38"/>
      <c r="B175" s="39"/>
      <c r="C175" s="40"/>
      <c r="D175" s="231" t="s">
        <v>161</v>
      </c>
      <c r="E175" s="40"/>
      <c r="F175" s="232" t="s">
        <v>2021</v>
      </c>
      <c r="G175" s="40"/>
      <c r="H175" s="40"/>
      <c r="I175" s="233"/>
      <c r="J175" s="40"/>
      <c r="K175" s="40"/>
      <c r="L175" s="44"/>
      <c r="M175" s="234"/>
      <c r="N175" s="235"/>
      <c r="O175" s="91"/>
      <c r="P175" s="91"/>
      <c r="Q175" s="91"/>
      <c r="R175" s="91"/>
      <c r="S175" s="91"/>
      <c r="T175" s="92"/>
      <c r="U175" s="38"/>
      <c r="V175" s="38"/>
      <c r="W175" s="38"/>
      <c r="X175" s="38"/>
      <c r="Y175" s="38"/>
      <c r="Z175" s="38"/>
      <c r="AA175" s="38"/>
      <c r="AB175" s="38"/>
      <c r="AC175" s="38"/>
      <c r="AD175" s="38"/>
      <c r="AE175" s="38"/>
      <c r="AT175" s="17" t="s">
        <v>161</v>
      </c>
      <c r="AU175" s="17" t="s">
        <v>86</v>
      </c>
    </row>
    <row r="176" spans="1:63" s="12" customFormat="1" ht="22.8" customHeight="1">
      <c r="A176" s="12"/>
      <c r="B176" s="202"/>
      <c r="C176" s="203"/>
      <c r="D176" s="204" t="s">
        <v>75</v>
      </c>
      <c r="E176" s="216" t="s">
        <v>1758</v>
      </c>
      <c r="F176" s="216" t="s">
        <v>1759</v>
      </c>
      <c r="G176" s="203"/>
      <c r="H176" s="203"/>
      <c r="I176" s="206"/>
      <c r="J176" s="217">
        <f>BK176</f>
        <v>0</v>
      </c>
      <c r="K176" s="203"/>
      <c r="L176" s="208"/>
      <c r="M176" s="209"/>
      <c r="N176" s="210"/>
      <c r="O176" s="210"/>
      <c r="P176" s="211">
        <f>SUM(P177:P184)</f>
        <v>0</v>
      </c>
      <c r="Q176" s="210"/>
      <c r="R176" s="211">
        <f>SUM(R177:R184)</f>
        <v>0</v>
      </c>
      <c r="S176" s="210"/>
      <c r="T176" s="212">
        <f>SUM(T177:T184)</f>
        <v>0</v>
      </c>
      <c r="U176" s="12"/>
      <c r="V176" s="12"/>
      <c r="W176" s="12"/>
      <c r="X176" s="12"/>
      <c r="Y176" s="12"/>
      <c r="Z176" s="12"/>
      <c r="AA176" s="12"/>
      <c r="AB176" s="12"/>
      <c r="AC176" s="12"/>
      <c r="AD176" s="12"/>
      <c r="AE176" s="12"/>
      <c r="AR176" s="213" t="s">
        <v>86</v>
      </c>
      <c r="AT176" s="214" t="s">
        <v>75</v>
      </c>
      <c r="AU176" s="214" t="s">
        <v>84</v>
      </c>
      <c r="AY176" s="213" t="s">
        <v>152</v>
      </c>
      <c r="BK176" s="215">
        <f>SUM(BK177:BK184)</f>
        <v>0</v>
      </c>
    </row>
    <row r="177" spans="1:65" s="2" customFormat="1" ht="24.15" customHeight="1">
      <c r="A177" s="38"/>
      <c r="B177" s="39"/>
      <c r="C177" s="218" t="s">
        <v>297</v>
      </c>
      <c r="D177" s="218" t="s">
        <v>154</v>
      </c>
      <c r="E177" s="219" t="s">
        <v>1774</v>
      </c>
      <c r="F177" s="220" t="s">
        <v>1775</v>
      </c>
      <c r="G177" s="221" t="s">
        <v>423</v>
      </c>
      <c r="H177" s="222">
        <v>153</v>
      </c>
      <c r="I177" s="223"/>
      <c r="J177" s="224">
        <f>ROUND(I177*H177,2)</f>
        <v>0</v>
      </c>
      <c r="K177" s="220" t="s">
        <v>1</v>
      </c>
      <c r="L177" s="44"/>
      <c r="M177" s="225" t="s">
        <v>1</v>
      </c>
      <c r="N177" s="226" t="s">
        <v>41</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279</v>
      </c>
      <c r="AT177" s="229" t="s">
        <v>154</v>
      </c>
      <c r="AU177" s="229" t="s">
        <v>86</v>
      </c>
      <c r="AY177" s="17" t="s">
        <v>152</v>
      </c>
      <c r="BE177" s="230">
        <f>IF(N177="základní",J177,0)</f>
        <v>0</v>
      </c>
      <c r="BF177" s="230">
        <f>IF(N177="snížená",J177,0)</f>
        <v>0</v>
      </c>
      <c r="BG177" s="230">
        <f>IF(N177="zákl. přenesená",J177,0)</f>
        <v>0</v>
      </c>
      <c r="BH177" s="230">
        <f>IF(N177="sníž. přenesená",J177,0)</f>
        <v>0</v>
      </c>
      <c r="BI177" s="230">
        <f>IF(N177="nulová",J177,0)</f>
        <v>0</v>
      </c>
      <c r="BJ177" s="17" t="s">
        <v>84</v>
      </c>
      <c r="BK177" s="230">
        <f>ROUND(I177*H177,2)</f>
        <v>0</v>
      </c>
      <c r="BL177" s="17" t="s">
        <v>279</v>
      </c>
      <c r="BM177" s="229" t="s">
        <v>409</v>
      </c>
    </row>
    <row r="178" spans="1:47" s="2" customFormat="1" ht="12">
      <c r="A178" s="38"/>
      <c r="B178" s="39"/>
      <c r="C178" s="40"/>
      <c r="D178" s="231" t="s">
        <v>161</v>
      </c>
      <c r="E178" s="40"/>
      <c r="F178" s="232" t="s">
        <v>1775</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161</v>
      </c>
      <c r="AU178" s="17" t="s">
        <v>86</v>
      </c>
    </row>
    <row r="179" spans="1:65" s="2" customFormat="1" ht="16.5" customHeight="1">
      <c r="A179" s="38"/>
      <c r="B179" s="39"/>
      <c r="C179" s="270" t="s">
        <v>302</v>
      </c>
      <c r="D179" s="270" t="s">
        <v>324</v>
      </c>
      <c r="E179" s="271" t="s">
        <v>1778</v>
      </c>
      <c r="F179" s="272" t="s">
        <v>2022</v>
      </c>
      <c r="G179" s="273" t="s">
        <v>423</v>
      </c>
      <c r="H179" s="274">
        <v>120</v>
      </c>
      <c r="I179" s="275"/>
      <c r="J179" s="276">
        <f>ROUND(I179*H179,2)</f>
        <v>0</v>
      </c>
      <c r="K179" s="272" t="s">
        <v>1</v>
      </c>
      <c r="L179" s="277"/>
      <c r="M179" s="278" t="s">
        <v>1</v>
      </c>
      <c r="N179" s="279" t="s">
        <v>41</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365</v>
      </c>
      <c r="AT179" s="229" t="s">
        <v>324</v>
      </c>
      <c r="AU179" s="229" t="s">
        <v>86</v>
      </c>
      <c r="AY179" s="17" t="s">
        <v>152</v>
      </c>
      <c r="BE179" s="230">
        <f>IF(N179="základní",J179,0)</f>
        <v>0</v>
      </c>
      <c r="BF179" s="230">
        <f>IF(N179="snížená",J179,0)</f>
        <v>0</v>
      </c>
      <c r="BG179" s="230">
        <f>IF(N179="zákl. přenesená",J179,0)</f>
        <v>0</v>
      </c>
      <c r="BH179" s="230">
        <f>IF(N179="sníž. přenesená",J179,0)</f>
        <v>0</v>
      </c>
      <c r="BI179" s="230">
        <f>IF(N179="nulová",J179,0)</f>
        <v>0</v>
      </c>
      <c r="BJ179" s="17" t="s">
        <v>84</v>
      </c>
      <c r="BK179" s="230">
        <f>ROUND(I179*H179,2)</f>
        <v>0</v>
      </c>
      <c r="BL179" s="17" t="s">
        <v>279</v>
      </c>
      <c r="BM179" s="229" t="s">
        <v>426</v>
      </c>
    </row>
    <row r="180" spans="1:47" s="2" customFormat="1" ht="12">
      <c r="A180" s="38"/>
      <c r="B180" s="39"/>
      <c r="C180" s="40"/>
      <c r="D180" s="231" t="s">
        <v>161</v>
      </c>
      <c r="E180" s="40"/>
      <c r="F180" s="232" t="s">
        <v>2022</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161</v>
      </c>
      <c r="AU180" s="17" t="s">
        <v>86</v>
      </c>
    </row>
    <row r="181" spans="1:65" s="2" customFormat="1" ht="16.5" customHeight="1">
      <c r="A181" s="38"/>
      <c r="B181" s="39"/>
      <c r="C181" s="270" t="s">
        <v>7</v>
      </c>
      <c r="D181" s="270" t="s">
        <v>324</v>
      </c>
      <c r="E181" s="271" t="s">
        <v>2023</v>
      </c>
      <c r="F181" s="272" t="s">
        <v>2024</v>
      </c>
      <c r="G181" s="273" t="s">
        <v>423</v>
      </c>
      <c r="H181" s="274">
        <v>30</v>
      </c>
      <c r="I181" s="275"/>
      <c r="J181" s="276">
        <f>ROUND(I181*H181,2)</f>
        <v>0</v>
      </c>
      <c r="K181" s="272" t="s">
        <v>1</v>
      </c>
      <c r="L181" s="277"/>
      <c r="M181" s="278" t="s">
        <v>1</v>
      </c>
      <c r="N181" s="279" t="s">
        <v>41</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365</v>
      </c>
      <c r="AT181" s="229" t="s">
        <v>324</v>
      </c>
      <c r="AU181" s="229" t="s">
        <v>86</v>
      </c>
      <c r="AY181" s="17" t="s">
        <v>152</v>
      </c>
      <c r="BE181" s="230">
        <f>IF(N181="základní",J181,0)</f>
        <v>0</v>
      </c>
      <c r="BF181" s="230">
        <f>IF(N181="snížená",J181,0)</f>
        <v>0</v>
      </c>
      <c r="BG181" s="230">
        <f>IF(N181="zákl. přenesená",J181,0)</f>
        <v>0</v>
      </c>
      <c r="BH181" s="230">
        <f>IF(N181="sníž. přenesená",J181,0)</f>
        <v>0</v>
      </c>
      <c r="BI181" s="230">
        <f>IF(N181="nulová",J181,0)</f>
        <v>0</v>
      </c>
      <c r="BJ181" s="17" t="s">
        <v>84</v>
      </c>
      <c r="BK181" s="230">
        <f>ROUND(I181*H181,2)</f>
        <v>0</v>
      </c>
      <c r="BL181" s="17" t="s">
        <v>279</v>
      </c>
      <c r="BM181" s="229" t="s">
        <v>440</v>
      </c>
    </row>
    <row r="182" spans="1:47" s="2" customFormat="1" ht="12">
      <c r="A182" s="38"/>
      <c r="B182" s="39"/>
      <c r="C182" s="40"/>
      <c r="D182" s="231" t="s">
        <v>161</v>
      </c>
      <c r="E182" s="40"/>
      <c r="F182" s="232" t="s">
        <v>2024</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161</v>
      </c>
      <c r="AU182" s="17" t="s">
        <v>86</v>
      </c>
    </row>
    <row r="183" spans="1:65" s="2" customFormat="1" ht="16.5" customHeight="1">
      <c r="A183" s="38"/>
      <c r="B183" s="39"/>
      <c r="C183" s="270" t="s">
        <v>312</v>
      </c>
      <c r="D183" s="270" t="s">
        <v>324</v>
      </c>
      <c r="E183" s="271" t="s">
        <v>2025</v>
      </c>
      <c r="F183" s="272" t="s">
        <v>2026</v>
      </c>
      <c r="G183" s="273" t="s">
        <v>423</v>
      </c>
      <c r="H183" s="274">
        <v>3</v>
      </c>
      <c r="I183" s="275"/>
      <c r="J183" s="276">
        <f>ROUND(I183*H183,2)</f>
        <v>0</v>
      </c>
      <c r="K183" s="272" t="s">
        <v>1</v>
      </c>
      <c r="L183" s="277"/>
      <c r="M183" s="278" t="s">
        <v>1</v>
      </c>
      <c r="N183" s="279" t="s">
        <v>41</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365</v>
      </c>
      <c r="AT183" s="229" t="s">
        <v>324</v>
      </c>
      <c r="AU183" s="229" t="s">
        <v>86</v>
      </c>
      <c r="AY183" s="17" t="s">
        <v>152</v>
      </c>
      <c r="BE183" s="230">
        <f>IF(N183="základní",J183,0)</f>
        <v>0</v>
      </c>
      <c r="BF183" s="230">
        <f>IF(N183="snížená",J183,0)</f>
        <v>0</v>
      </c>
      <c r="BG183" s="230">
        <f>IF(N183="zákl. přenesená",J183,0)</f>
        <v>0</v>
      </c>
      <c r="BH183" s="230">
        <f>IF(N183="sníž. přenesená",J183,0)</f>
        <v>0</v>
      </c>
      <c r="BI183" s="230">
        <f>IF(N183="nulová",J183,0)</f>
        <v>0</v>
      </c>
      <c r="BJ183" s="17" t="s">
        <v>84</v>
      </c>
      <c r="BK183" s="230">
        <f>ROUND(I183*H183,2)</f>
        <v>0</v>
      </c>
      <c r="BL183" s="17" t="s">
        <v>279</v>
      </c>
      <c r="BM183" s="229" t="s">
        <v>451</v>
      </c>
    </row>
    <row r="184" spans="1:47" s="2" customFormat="1" ht="12">
      <c r="A184" s="38"/>
      <c r="B184" s="39"/>
      <c r="C184" s="40"/>
      <c r="D184" s="231" t="s">
        <v>161</v>
      </c>
      <c r="E184" s="40"/>
      <c r="F184" s="232" t="s">
        <v>2026</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161</v>
      </c>
      <c r="AU184" s="17" t="s">
        <v>86</v>
      </c>
    </row>
    <row r="185" spans="1:63" s="12" customFormat="1" ht="22.8" customHeight="1">
      <c r="A185" s="12"/>
      <c r="B185" s="202"/>
      <c r="C185" s="203"/>
      <c r="D185" s="204" t="s">
        <v>75</v>
      </c>
      <c r="E185" s="216" t="s">
        <v>1794</v>
      </c>
      <c r="F185" s="216" t="s">
        <v>1795</v>
      </c>
      <c r="G185" s="203"/>
      <c r="H185" s="203"/>
      <c r="I185" s="206"/>
      <c r="J185" s="217">
        <f>BK185</f>
        <v>0</v>
      </c>
      <c r="K185" s="203"/>
      <c r="L185" s="208"/>
      <c r="M185" s="209"/>
      <c r="N185" s="210"/>
      <c r="O185" s="210"/>
      <c r="P185" s="211">
        <v>0</v>
      </c>
      <c r="Q185" s="210"/>
      <c r="R185" s="211">
        <v>0</v>
      </c>
      <c r="S185" s="210"/>
      <c r="T185" s="212">
        <v>0</v>
      </c>
      <c r="U185" s="12"/>
      <c r="V185" s="12"/>
      <c r="W185" s="12"/>
      <c r="X185" s="12"/>
      <c r="Y185" s="12"/>
      <c r="Z185" s="12"/>
      <c r="AA185" s="12"/>
      <c r="AB185" s="12"/>
      <c r="AC185" s="12"/>
      <c r="AD185" s="12"/>
      <c r="AE185" s="12"/>
      <c r="AR185" s="213" t="s">
        <v>86</v>
      </c>
      <c r="AT185" s="214" t="s">
        <v>75</v>
      </c>
      <c r="AU185" s="214" t="s">
        <v>84</v>
      </c>
      <c r="AY185" s="213" t="s">
        <v>152</v>
      </c>
      <c r="BK185" s="215">
        <v>0</v>
      </c>
    </row>
    <row r="186" spans="1:63" s="12" customFormat="1" ht="22.8" customHeight="1">
      <c r="A186" s="12"/>
      <c r="B186" s="202"/>
      <c r="C186" s="203"/>
      <c r="D186" s="204" t="s">
        <v>75</v>
      </c>
      <c r="E186" s="216" t="s">
        <v>1814</v>
      </c>
      <c r="F186" s="216" t="s">
        <v>1815</v>
      </c>
      <c r="G186" s="203"/>
      <c r="H186" s="203"/>
      <c r="I186" s="206"/>
      <c r="J186" s="217">
        <f>BK186</f>
        <v>0</v>
      </c>
      <c r="K186" s="203"/>
      <c r="L186" s="208"/>
      <c r="M186" s="209"/>
      <c r="N186" s="210"/>
      <c r="O186" s="210"/>
      <c r="P186" s="211">
        <f>SUM(P187:P204)</f>
        <v>0</v>
      </c>
      <c r="Q186" s="210"/>
      <c r="R186" s="211">
        <f>SUM(R187:R204)</f>
        <v>0</v>
      </c>
      <c r="S186" s="210"/>
      <c r="T186" s="212">
        <f>SUM(T187:T204)</f>
        <v>0</v>
      </c>
      <c r="U186" s="12"/>
      <c r="V186" s="12"/>
      <c r="W186" s="12"/>
      <c r="X186" s="12"/>
      <c r="Y186" s="12"/>
      <c r="Z186" s="12"/>
      <c r="AA186" s="12"/>
      <c r="AB186" s="12"/>
      <c r="AC186" s="12"/>
      <c r="AD186" s="12"/>
      <c r="AE186" s="12"/>
      <c r="AR186" s="213" t="s">
        <v>86</v>
      </c>
      <c r="AT186" s="214" t="s">
        <v>75</v>
      </c>
      <c r="AU186" s="214" t="s">
        <v>84</v>
      </c>
      <c r="AY186" s="213" t="s">
        <v>152</v>
      </c>
      <c r="BK186" s="215">
        <f>SUM(BK187:BK204)</f>
        <v>0</v>
      </c>
    </row>
    <row r="187" spans="1:65" s="2" customFormat="1" ht="33" customHeight="1">
      <c r="A187" s="38"/>
      <c r="B187" s="39"/>
      <c r="C187" s="218" t="s">
        <v>317</v>
      </c>
      <c r="D187" s="218" t="s">
        <v>154</v>
      </c>
      <c r="E187" s="219" t="s">
        <v>2027</v>
      </c>
      <c r="F187" s="220" t="s">
        <v>2028</v>
      </c>
      <c r="G187" s="221" t="s">
        <v>288</v>
      </c>
      <c r="H187" s="222">
        <v>1</v>
      </c>
      <c r="I187" s="223"/>
      <c r="J187" s="224">
        <f>ROUND(I187*H187,2)</f>
        <v>0</v>
      </c>
      <c r="K187" s="220" t="s">
        <v>1</v>
      </c>
      <c r="L187" s="44"/>
      <c r="M187" s="225" t="s">
        <v>1</v>
      </c>
      <c r="N187" s="226" t="s">
        <v>41</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279</v>
      </c>
      <c r="AT187" s="229" t="s">
        <v>154</v>
      </c>
      <c r="AU187" s="229" t="s">
        <v>86</v>
      </c>
      <c r="AY187" s="17" t="s">
        <v>152</v>
      </c>
      <c r="BE187" s="230">
        <f>IF(N187="základní",J187,0)</f>
        <v>0</v>
      </c>
      <c r="BF187" s="230">
        <f>IF(N187="snížená",J187,0)</f>
        <v>0</v>
      </c>
      <c r="BG187" s="230">
        <f>IF(N187="zákl. přenesená",J187,0)</f>
        <v>0</v>
      </c>
      <c r="BH187" s="230">
        <f>IF(N187="sníž. přenesená",J187,0)</f>
        <v>0</v>
      </c>
      <c r="BI187" s="230">
        <f>IF(N187="nulová",J187,0)</f>
        <v>0</v>
      </c>
      <c r="BJ187" s="17" t="s">
        <v>84</v>
      </c>
      <c r="BK187" s="230">
        <f>ROUND(I187*H187,2)</f>
        <v>0</v>
      </c>
      <c r="BL187" s="17" t="s">
        <v>279</v>
      </c>
      <c r="BM187" s="229" t="s">
        <v>466</v>
      </c>
    </row>
    <row r="188" spans="1:47" s="2" customFormat="1" ht="12">
      <c r="A188" s="38"/>
      <c r="B188" s="39"/>
      <c r="C188" s="40"/>
      <c r="D188" s="231" t="s">
        <v>161</v>
      </c>
      <c r="E188" s="40"/>
      <c r="F188" s="232" t="s">
        <v>2028</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161</v>
      </c>
      <c r="AU188" s="17" t="s">
        <v>86</v>
      </c>
    </row>
    <row r="189" spans="1:65" s="2" customFormat="1" ht="16.5" customHeight="1">
      <c r="A189" s="38"/>
      <c r="B189" s="39"/>
      <c r="C189" s="270" t="s">
        <v>323</v>
      </c>
      <c r="D189" s="270" t="s">
        <v>324</v>
      </c>
      <c r="E189" s="271" t="s">
        <v>2029</v>
      </c>
      <c r="F189" s="272" t="s">
        <v>2030</v>
      </c>
      <c r="G189" s="273" t="s">
        <v>288</v>
      </c>
      <c r="H189" s="274">
        <v>1</v>
      </c>
      <c r="I189" s="275"/>
      <c r="J189" s="276">
        <f>ROUND(I189*H189,2)</f>
        <v>0</v>
      </c>
      <c r="K189" s="272" t="s">
        <v>1</v>
      </c>
      <c r="L189" s="277"/>
      <c r="M189" s="278" t="s">
        <v>1</v>
      </c>
      <c r="N189" s="279" t="s">
        <v>41</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365</v>
      </c>
      <c r="AT189" s="229" t="s">
        <v>324</v>
      </c>
      <c r="AU189" s="229" t="s">
        <v>86</v>
      </c>
      <c r="AY189" s="17" t="s">
        <v>152</v>
      </c>
      <c r="BE189" s="230">
        <f>IF(N189="základní",J189,0)</f>
        <v>0</v>
      </c>
      <c r="BF189" s="230">
        <f>IF(N189="snížená",J189,0)</f>
        <v>0</v>
      </c>
      <c r="BG189" s="230">
        <f>IF(N189="zákl. přenesená",J189,0)</f>
        <v>0</v>
      </c>
      <c r="BH189" s="230">
        <f>IF(N189="sníž. přenesená",J189,0)</f>
        <v>0</v>
      </c>
      <c r="BI189" s="230">
        <f>IF(N189="nulová",J189,0)</f>
        <v>0</v>
      </c>
      <c r="BJ189" s="17" t="s">
        <v>84</v>
      </c>
      <c r="BK189" s="230">
        <f>ROUND(I189*H189,2)</f>
        <v>0</v>
      </c>
      <c r="BL189" s="17" t="s">
        <v>279</v>
      </c>
      <c r="BM189" s="229" t="s">
        <v>477</v>
      </c>
    </row>
    <row r="190" spans="1:47" s="2" customFormat="1" ht="12">
      <c r="A190" s="38"/>
      <c r="B190" s="39"/>
      <c r="C190" s="40"/>
      <c r="D190" s="231" t="s">
        <v>161</v>
      </c>
      <c r="E190" s="40"/>
      <c r="F190" s="232" t="s">
        <v>2030</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161</v>
      </c>
      <c r="AU190" s="17" t="s">
        <v>86</v>
      </c>
    </row>
    <row r="191" spans="1:65" s="2" customFormat="1" ht="24.15" customHeight="1">
      <c r="A191" s="38"/>
      <c r="B191" s="39"/>
      <c r="C191" s="218" t="s">
        <v>328</v>
      </c>
      <c r="D191" s="218" t="s">
        <v>154</v>
      </c>
      <c r="E191" s="219" t="s">
        <v>2031</v>
      </c>
      <c r="F191" s="220" t="s">
        <v>2032</v>
      </c>
      <c r="G191" s="221" t="s">
        <v>1703</v>
      </c>
      <c r="H191" s="222">
        <v>10</v>
      </c>
      <c r="I191" s="223"/>
      <c r="J191" s="224">
        <f>ROUND(I191*H191,2)</f>
        <v>0</v>
      </c>
      <c r="K191" s="220" t="s">
        <v>1</v>
      </c>
      <c r="L191" s="44"/>
      <c r="M191" s="225" t="s">
        <v>1</v>
      </c>
      <c r="N191" s="226" t="s">
        <v>41</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279</v>
      </c>
      <c r="AT191" s="229" t="s">
        <v>154</v>
      </c>
      <c r="AU191" s="229" t="s">
        <v>86</v>
      </c>
      <c r="AY191" s="17" t="s">
        <v>152</v>
      </c>
      <c r="BE191" s="230">
        <f>IF(N191="základní",J191,0)</f>
        <v>0</v>
      </c>
      <c r="BF191" s="230">
        <f>IF(N191="snížená",J191,0)</f>
        <v>0</v>
      </c>
      <c r="BG191" s="230">
        <f>IF(N191="zákl. přenesená",J191,0)</f>
        <v>0</v>
      </c>
      <c r="BH191" s="230">
        <f>IF(N191="sníž. přenesená",J191,0)</f>
        <v>0</v>
      </c>
      <c r="BI191" s="230">
        <f>IF(N191="nulová",J191,0)</f>
        <v>0</v>
      </c>
      <c r="BJ191" s="17" t="s">
        <v>84</v>
      </c>
      <c r="BK191" s="230">
        <f>ROUND(I191*H191,2)</f>
        <v>0</v>
      </c>
      <c r="BL191" s="17" t="s">
        <v>279</v>
      </c>
      <c r="BM191" s="229" t="s">
        <v>487</v>
      </c>
    </row>
    <row r="192" spans="1:47" s="2" customFormat="1" ht="12">
      <c r="A192" s="38"/>
      <c r="B192" s="39"/>
      <c r="C192" s="40"/>
      <c r="D192" s="231" t="s">
        <v>161</v>
      </c>
      <c r="E192" s="40"/>
      <c r="F192" s="232" t="s">
        <v>2032</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161</v>
      </c>
      <c r="AU192" s="17" t="s">
        <v>86</v>
      </c>
    </row>
    <row r="193" spans="1:65" s="2" customFormat="1" ht="24.15" customHeight="1">
      <c r="A193" s="38"/>
      <c r="B193" s="39"/>
      <c r="C193" s="270" t="s">
        <v>333</v>
      </c>
      <c r="D193" s="270" t="s">
        <v>324</v>
      </c>
      <c r="E193" s="271" t="s">
        <v>2033</v>
      </c>
      <c r="F193" s="272" t="s">
        <v>2032</v>
      </c>
      <c r="G193" s="273" t="s">
        <v>1703</v>
      </c>
      <c r="H193" s="274">
        <v>10</v>
      </c>
      <c r="I193" s="275"/>
      <c r="J193" s="276">
        <f>ROUND(I193*H193,2)</f>
        <v>0</v>
      </c>
      <c r="K193" s="272" t="s">
        <v>1</v>
      </c>
      <c r="L193" s="277"/>
      <c r="M193" s="278" t="s">
        <v>1</v>
      </c>
      <c r="N193" s="279" t="s">
        <v>41</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365</v>
      </c>
      <c r="AT193" s="229" t="s">
        <v>324</v>
      </c>
      <c r="AU193" s="229" t="s">
        <v>86</v>
      </c>
      <c r="AY193" s="17" t="s">
        <v>152</v>
      </c>
      <c r="BE193" s="230">
        <f>IF(N193="základní",J193,0)</f>
        <v>0</v>
      </c>
      <c r="BF193" s="230">
        <f>IF(N193="snížená",J193,0)</f>
        <v>0</v>
      </c>
      <c r="BG193" s="230">
        <f>IF(N193="zákl. přenesená",J193,0)</f>
        <v>0</v>
      </c>
      <c r="BH193" s="230">
        <f>IF(N193="sníž. přenesená",J193,0)</f>
        <v>0</v>
      </c>
      <c r="BI193" s="230">
        <f>IF(N193="nulová",J193,0)</f>
        <v>0</v>
      </c>
      <c r="BJ193" s="17" t="s">
        <v>84</v>
      </c>
      <c r="BK193" s="230">
        <f>ROUND(I193*H193,2)</f>
        <v>0</v>
      </c>
      <c r="BL193" s="17" t="s">
        <v>279</v>
      </c>
      <c r="BM193" s="229" t="s">
        <v>499</v>
      </c>
    </row>
    <row r="194" spans="1:47" s="2" customFormat="1" ht="12">
      <c r="A194" s="38"/>
      <c r="B194" s="39"/>
      <c r="C194" s="40"/>
      <c r="D194" s="231" t="s">
        <v>161</v>
      </c>
      <c r="E194" s="40"/>
      <c r="F194" s="232" t="s">
        <v>2032</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161</v>
      </c>
      <c r="AU194" s="17" t="s">
        <v>86</v>
      </c>
    </row>
    <row r="195" spans="1:65" s="2" customFormat="1" ht="16.5" customHeight="1">
      <c r="A195" s="38"/>
      <c r="B195" s="39"/>
      <c r="C195" s="218" t="s">
        <v>338</v>
      </c>
      <c r="D195" s="218" t="s">
        <v>154</v>
      </c>
      <c r="E195" s="219" t="s">
        <v>2034</v>
      </c>
      <c r="F195" s="220" t="s">
        <v>2035</v>
      </c>
      <c r="G195" s="221" t="s">
        <v>1697</v>
      </c>
      <c r="H195" s="222">
        <v>12</v>
      </c>
      <c r="I195" s="223"/>
      <c r="J195" s="224">
        <f>ROUND(I195*H195,2)</f>
        <v>0</v>
      </c>
      <c r="K195" s="220" t="s">
        <v>1</v>
      </c>
      <c r="L195" s="44"/>
      <c r="M195" s="225" t="s">
        <v>1</v>
      </c>
      <c r="N195" s="226" t="s">
        <v>41</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279</v>
      </c>
      <c r="AT195" s="229" t="s">
        <v>154</v>
      </c>
      <c r="AU195" s="229" t="s">
        <v>86</v>
      </c>
      <c r="AY195" s="17" t="s">
        <v>152</v>
      </c>
      <c r="BE195" s="230">
        <f>IF(N195="základní",J195,0)</f>
        <v>0</v>
      </c>
      <c r="BF195" s="230">
        <f>IF(N195="snížená",J195,0)</f>
        <v>0</v>
      </c>
      <c r="BG195" s="230">
        <f>IF(N195="zákl. přenesená",J195,0)</f>
        <v>0</v>
      </c>
      <c r="BH195" s="230">
        <f>IF(N195="sníž. přenesená",J195,0)</f>
        <v>0</v>
      </c>
      <c r="BI195" s="230">
        <f>IF(N195="nulová",J195,0)</f>
        <v>0</v>
      </c>
      <c r="BJ195" s="17" t="s">
        <v>84</v>
      </c>
      <c r="BK195" s="230">
        <f>ROUND(I195*H195,2)</f>
        <v>0</v>
      </c>
      <c r="BL195" s="17" t="s">
        <v>279</v>
      </c>
      <c r="BM195" s="229" t="s">
        <v>509</v>
      </c>
    </row>
    <row r="196" spans="1:47" s="2" customFormat="1" ht="12">
      <c r="A196" s="38"/>
      <c r="B196" s="39"/>
      <c r="C196" s="40"/>
      <c r="D196" s="231" t="s">
        <v>161</v>
      </c>
      <c r="E196" s="40"/>
      <c r="F196" s="232" t="s">
        <v>2035</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161</v>
      </c>
      <c r="AU196" s="17" t="s">
        <v>86</v>
      </c>
    </row>
    <row r="197" spans="1:65" s="2" customFormat="1" ht="21.75" customHeight="1">
      <c r="A197" s="38"/>
      <c r="B197" s="39"/>
      <c r="C197" s="270" t="s">
        <v>343</v>
      </c>
      <c r="D197" s="270" t="s">
        <v>324</v>
      </c>
      <c r="E197" s="271" t="s">
        <v>2036</v>
      </c>
      <c r="F197" s="272" t="s">
        <v>2037</v>
      </c>
      <c r="G197" s="273" t="s">
        <v>1703</v>
      </c>
      <c r="H197" s="274">
        <v>2</v>
      </c>
      <c r="I197" s="275"/>
      <c r="J197" s="276">
        <f>ROUND(I197*H197,2)</f>
        <v>0</v>
      </c>
      <c r="K197" s="272" t="s">
        <v>1</v>
      </c>
      <c r="L197" s="277"/>
      <c r="M197" s="278" t="s">
        <v>1</v>
      </c>
      <c r="N197" s="279" t="s">
        <v>41</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365</v>
      </c>
      <c r="AT197" s="229" t="s">
        <v>324</v>
      </c>
      <c r="AU197" s="229" t="s">
        <v>86</v>
      </c>
      <c r="AY197" s="17" t="s">
        <v>152</v>
      </c>
      <c r="BE197" s="230">
        <f>IF(N197="základní",J197,0)</f>
        <v>0</v>
      </c>
      <c r="BF197" s="230">
        <f>IF(N197="snížená",J197,0)</f>
        <v>0</v>
      </c>
      <c r="BG197" s="230">
        <f>IF(N197="zákl. přenesená",J197,0)</f>
        <v>0</v>
      </c>
      <c r="BH197" s="230">
        <f>IF(N197="sníž. přenesená",J197,0)</f>
        <v>0</v>
      </c>
      <c r="BI197" s="230">
        <f>IF(N197="nulová",J197,0)</f>
        <v>0</v>
      </c>
      <c r="BJ197" s="17" t="s">
        <v>84</v>
      </c>
      <c r="BK197" s="230">
        <f>ROUND(I197*H197,2)</f>
        <v>0</v>
      </c>
      <c r="BL197" s="17" t="s">
        <v>279</v>
      </c>
      <c r="BM197" s="229" t="s">
        <v>522</v>
      </c>
    </row>
    <row r="198" spans="1:47" s="2" customFormat="1" ht="12">
      <c r="A198" s="38"/>
      <c r="B198" s="39"/>
      <c r="C198" s="40"/>
      <c r="D198" s="231" t="s">
        <v>161</v>
      </c>
      <c r="E198" s="40"/>
      <c r="F198" s="232" t="s">
        <v>2037</v>
      </c>
      <c r="G198" s="40"/>
      <c r="H198" s="40"/>
      <c r="I198" s="233"/>
      <c r="J198" s="40"/>
      <c r="K198" s="40"/>
      <c r="L198" s="44"/>
      <c r="M198" s="234"/>
      <c r="N198" s="235"/>
      <c r="O198" s="91"/>
      <c r="P198" s="91"/>
      <c r="Q198" s="91"/>
      <c r="R198" s="91"/>
      <c r="S198" s="91"/>
      <c r="T198" s="92"/>
      <c r="U198" s="38"/>
      <c r="V198" s="38"/>
      <c r="W198" s="38"/>
      <c r="X198" s="38"/>
      <c r="Y198" s="38"/>
      <c r="Z198" s="38"/>
      <c r="AA198" s="38"/>
      <c r="AB198" s="38"/>
      <c r="AC198" s="38"/>
      <c r="AD198" s="38"/>
      <c r="AE198" s="38"/>
      <c r="AT198" s="17" t="s">
        <v>161</v>
      </c>
      <c r="AU198" s="17" t="s">
        <v>86</v>
      </c>
    </row>
    <row r="199" spans="1:65" s="2" customFormat="1" ht="16.5" customHeight="1">
      <c r="A199" s="38"/>
      <c r="B199" s="39"/>
      <c r="C199" s="218" t="s">
        <v>347</v>
      </c>
      <c r="D199" s="218" t="s">
        <v>154</v>
      </c>
      <c r="E199" s="219" t="s">
        <v>2038</v>
      </c>
      <c r="F199" s="220" t="s">
        <v>2039</v>
      </c>
      <c r="G199" s="221" t="s">
        <v>1703</v>
      </c>
      <c r="H199" s="222">
        <v>2</v>
      </c>
      <c r="I199" s="223"/>
      <c r="J199" s="224">
        <f>ROUND(I199*H199,2)</f>
        <v>0</v>
      </c>
      <c r="K199" s="220" t="s">
        <v>1</v>
      </c>
      <c r="L199" s="44"/>
      <c r="M199" s="225" t="s">
        <v>1</v>
      </c>
      <c r="N199" s="226" t="s">
        <v>41</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279</v>
      </c>
      <c r="AT199" s="229" t="s">
        <v>154</v>
      </c>
      <c r="AU199" s="229" t="s">
        <v>86</v>
      </c>
      <c r="AY199" s="17" t="s">
        <v>152</v>
      </c>
      <c r="BE199" s="230">
        <f>IF(N199="základní",J199,0)</f>
        <v>0</v>
      </c>
      <c r="BF199" s="230">
        <f>IF(N199="snížená",J199,0)</f>
        <v>0</v>
      </c>
      <c r="BG199" s="230">
        <f>IF(N199="zákl. přenesená",J199,0)</f>
        <v>0</v>
      </c>
      <c r="BH199" s="230">
        <f>IF(N199="sníž. přenesená",J199,0)</f>
        <v>0</v>
      </c>
      <c r="BI199" s="230">
        <f>IF(N199="nulová",J199,0)</f>
        <v>0</v>
      </c>
      <c r="BJ199" s="17" t="s">
        <v>84</v>
      </c>
      <c r="BK199" s="230">
        <f>ROUND(I199*H199,2)</f>
        <v>0</v>
      </c>
      <c r="BL199" s="17" t="s">
        <v>279</v>
      </c>
      <c r="BM199" s="229" t="s">
        <v>536</v>
      </c>
    </row>
    <row r="200" spans="1:47" s="2" customFormat="1" ht="12">
      <c r="A200" s="38"/>
      <c r="B200" s="39"/>
      <c r="C200" s="40"/>
      <c r="D200" s="231" t="s">
        <v>161</v>
      </c>
      <c r="E200" s="40"/>
      <c r="F200" s="232" t="s">
        <v>2039</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161</v>
      </c>
      <c r="AU200" s="17" t="s">
        <v>86</v>
      </c>
    </row>
    <row r="201" spans="1:65" s="2" customFormat="1" ht="24.15" customHeight="1">
      <c r="A201" s="38"/>
      <c r="B201" s="39"/>
      <c r="C201" s="270" t="s">
        <v>353</v>
      </c>
      <c r="D201" s="270" t="s">
        <v>324</v>
      </c>
      <c r="E201" s="271" t="s">
        <v>2040</v>
      </c>
      <c r="F201" s="272" t="s">
        <v>2041</v>
      </c>
      <c r="G201" s="273" t="s">
        <v>1703</v>
      </c>
      <c r="H201" s="274">
        <v>2</v>
      </c>
      <c r="I201" s="275"/>
      <c r="J201" s="276">
        <f>ROUND(I201*H201,2)</f>
        <v>0</v>
      </c>
      <c r="K201" s="272" t="s">
        <v>1</v>
      </c>
      <c r="L201" s="277"/>
      <c r="M201" s="278" t="s">
        <v>1</v>
      </c>
      <c r="N201" s="279" t="s">
        <v>41</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365</v>
      </c>
      <c r="AT201" s="229" t="s">
        <v>324</v>
      </c>
      <c r="AU201" s="229" t="s">
        <v>86</v>
      </c>
      <c r="AY201" s="17" t="s">
        <v>152</v>
      </c>
      <c r="BE201" s="230">
        <f>IF(N201="základní",J201,0)</f>
        <v>0</v>
      </c>
      <c r="BF201" s="230">
        <f>IF(N201="snížená",J201,0)</f>
        <v>0</v>
      </c>
      <c r="BG201" s="230">
        <f>IF(N201="zákl. přenesená",J201,0)</f>
        <v>0</v>
      </c>
      <c r="BH201" s="230">
        <f>IF(N201="sníž. přenesená",J201,0)</f>
        <v>0</v>
      </c>
      <c r="BI201" s="230">
        <f>IF(N201="nulová",J201,0)</f>
        <v>0</v>
      </c>
      <c r="BJ201" s="17" t="s">
        <v>84</v>
      </c>
      <c r="BK201" s="230">
        <f>ROUND(I201*H201,2)</f>
        <v>0</v>
      </c>
      <c r="BL201" s="17" t="s">
        <v>279</v>
      </c>
      <c r="BM201" s="229" t="s">
        <v>546</v>
      </c>
    </row>
    <row r="202" spans="1:47" s="2" customFormat="1" ht="12">
      <c r="A202" s="38"/>
      <c r="B202" s="39"/>
      <c r="C202" s="40"/>
      <c r="D202" s="231" t="s">
        <v>161</v>
      </c>
      <c r="E202" s="40"/>
      <c r="F202" s="232" t="s">
        <v>2041</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161</v>
      </c>
      <c r="AU202" s="17" t="s">
        <v>86</v>
      </c>
    </row>
    <row r="203" spans="1:65" s="2" customFormat="1" ht="16.5" customHeight="1">
      <c r="A203" s="38"/>
      <c r="B203" s="39"/>
      <c r="C203" s="218" t="s">
        <v>359</v>
      </c>
      <c r="D203" s="218" t="s">
        <v>154</v>
      </c>
      <c r="E203" s="219" t="s">
        <v>2042</v>
      </c>
      <c r="F203" s="220" t="s">
        <v>1907</v>
      </c>
      <c r="G203" s="221" t="s">
        <v>288</v>
      </c>
      <c r="H203" s="222">
        <v>1</v>
      </c>
      <c r="I203" s="223"/>
      <c r="J203" s="224">
        <f>ROUND(I203*H203,2)</f>
        <v>0</v>
      </c>
      <c r="K203" s="220" t="s">
        <v>1</v>
      </c>
      <c r="L203" s="44"/>
      <c r="M203" s="225" t="s">
        <v>1</v>
      </c>
      <c r="N203" s="226" t="s">
        <v>41</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279</v>
      </c>
      <c r="AT203" s="229" t="s">
        <v>154</v>
      </c>
      <c r="AU203" s="229" t="s">
        <v>86</v>
      </c>
      <c r="AY203" s="17" t="s">
        <v>152</v>
      </c>
      <c r="BE203" s="230">
        <f>IF(N203="základní",J203,0)</f>
        <v>0</v>
      </c>
      <c r="BF203" s="230">
        <f>IF(N203="snížená",J203,0)</f>
        <v>0</v>
      </c>
      <c r="BG203" s="230">
        <f>IF(N203="zákl. přenesená",J203,0)</f>
        <v>0</v>
      </c>
      <c r="BH203" s="230">
        <f>IF(N203="sníž. přenesená",J203,0)</f>
        <v>0</v>
      </c>
      <c r="BI203" s="230">
        <f>IF(N203="nulová",J203,0)</f>
        <v>0</v>
      </c>
      <c r="BJ203" s="17" t="s">
        <v>84</v>
      </c>
      <c r="BK203" s="230">
        <f>ROUND(I203*H203,2)</f>
        <v>0</v>
      </c>
      <c r="BL203" s="17" t="s">
        <v>279</v>
      </c>
      <c r="BM203" s="229" t="s">
        <v>554</v>
      </c>
    </row>
    <row r="204" spans="1:47" s="2" customFormat="1" ht="12">
      <c r="A204" s="38"/>
      <c r="B204" s="39"/>
      <c r="C204" s="40"/>
      <c r="D204" s="231" t="s">
        <v>161</v>
      </c>
      <c r="E204" s="40"/>
      <c r="F204" s="232" t="s">
        <v>1907</v>
      </c>
      <c r="G204" s="40"/>
      <c r="H204" s="40"/>
      <c r="I204" s="233"/>
      <c r="J204" s="40"/>
      <c r="K204" s="40"/>
      <c r="L204" s="44"/>
      <c r="M204" s="234"/>
      <c r="N204" s="235"/>
      <c r="O204" s="91"/>
      <c r="P204" s="91"/>
      <c r="Q204" s="91"/>
      <c r="R204" s="91"/>
      <c r="S204" s="91"/>
      <c r="T204" s="92"/>
      <c r="U204" s="38"/>
      <c r="V204" s="38"/>
      <c r="W204" s="38"/>
      <c r="X204" s="38"/>
      <c r="Y204" s="38"/>
      <c r="Z204" s="38"/>
      <c r="AA204" s="38"/>
      <c r="AB204" s="38"/>
      <c r="AC204" s="38"/>
      <c r="AD204" s="38"/>
      <c r="AE204" s="38"/>
      <c r="AT204" s="17" t="s">
        <v>161</v>
      </c>
      <c r="AU204" s="17" t="s">
        <v>86</v>
      </c>
    </row>
    <row r="205" spans="1:63" s="12" customFormat="1" ht="22.8" customHeight="1">
      <c r="A205" s="12"/>
      <c r="B205" s="202"/>
      <c r="C205" s="203"/>
      <c r="D205" s="204" t="s">
        <v>75</v>
      </c>
      <c r="E205" s="216" t="s">
        <v>1913</v>
      </c>
      <c r="F205" s="216" t="s">
        <v>1914</v>
      </c>
      <c r="G205" s="203"/>
      <c r="H205" s="203"/>
      <c r="I205" s="206"/>
      <c r="J205" s="217">
        <f>BK205</f>
        <v>0</v>
      </c>
      <c r="K205" s="203"/>
      <c r="L205" s="208"/>
      <c r="M205" s="209"/>
      <c r="N205" s="210"/>
      <c r="O205" s="210"/>
      <c r="P205" s="211">
        <v>0</v>
      </c>
      <c r="Q205" s="210"/>
      <c r="R205" s="211">
        <v>0</v>
      </c>
      <c r="S205" s="210"/>
      <c r="T205" s="212">
        <v>0</v>
      </c>
      <c r="U205" s="12"/>
      <c r="V205" s="12"/>
      <c r="W205" s="12"/>
      <c r="X205" s="12"/>
      <c r="Y205" s="12"/>
      <c r="Z205" s="12"/>
      <c r="AA205" s="12"/>
      <c r="AB205" s="12"/>
      <c r="AC205" s="12"/>
      <c r="AD205" s="12"/>
      <c r="AE205" s="12"/>
      <c r="AR205" s="213" t="s">
        <v>86</v>
      </c>
      <c r="AT205" s="214" t="s">
        <v>75</v>
      </c>
      <c r="AU205" s="214" t="s">
        <v>84</v>
      </c>
      <c r="AY205" s="213" t="s">
        <v>152</v>
      </c>
      <c r="BK205" s="215">
        <v>0</v>
      </c>
    </row>
    <row r="206" spans="1:63" s="12" customFormat="1" ht="22.8" customHeight="1">
      <c r="A206" s="12"/>
      <c r="B206" s="202"/>
      <c r="C206" s="203"/>
      <c r="D206" s="204" t="s">
        <v>75</v>
      </c>
      <c r="E206" s="216" t="s">
        <v>1966</v>
      </c>
      <c r="F206" s="216" t="s">
        <v>1967</v>
      </c>
      <c r="G206" s="203"/>
      <c r="H206" s="203"/>
      <c r="I206" s="206"/>
      <c r="J206" s="217">
        <f>BK206</f>
        <v>0</v>
      </c>
      <c r="K206" s="203"/>
      <c r="L206" s="208"/>
      <c r="M206" s="209"/>
      <c r="N206" s="210"/>
      <c r="O206" s="210"/>
      <c r="P206" s="211">
        <f>SUM(P207:P210)</f>
        <v>0</v>
      </c>
      <c r="Q206" s="210"/>
      <c r="R206" s="211">
        <f>SUM(R207:R210)</f>
        <v>0</v>
      </c>
      <c r="S206" s="210"/>
      <c r="T206" s="212">
        <f>SUM(T207:T210)</f>
        <v>0</v>
      </c>
      <c r="U206" s="12"/>
      <c r="V206" s="12"/>
      <c r="W206" s="12"/>
      <c r="X206" s="12"/>
      <c r="Y206" s="12"/>
      <c r="Z206" s="12"/>
      <c r="AA206" s="12"/>
      <c r="AB206" s="12"/>
      <c r="AC206" s="12"/>
      <c r="AD206" s="12"/>
      <c r="AE206" s="12"/>
      <c r="AR206" s="213" t="s">
        <v>86</v>
      </c>
      <c r="AT206" s="214" t="s">
        <v>75</v>
      </c>
      <c r="AU206" s="214" t="s">
        <v>84</v>
      </c>
      <c r="AY206" s="213" t="s">
        <v>152</v>
      </c>
      <c r="BK206" s="215">
        <f>SUM(BK207:BK210)</f>
        <v>0</v>
      </c>
    </row>
    <row r="207" spans="1:65" s="2" customFormat="1" ht="37.8" customHeight="1">
      <c r="A207" s="38"/>
      <c r="B207" s="39"/>
      <c r="C207" s="218" t="s">
        <v>365</v>
      </c>
      <c r="D207" s="218" t="s">
        <v>154</v>
      </c>
      <c r="E207" s="219" t="s">
        <v>1968</v>
      </c>
      <c r="F207" s="220" t="s">
        <v>2043</v>
      </c>
      <c r="G207" s="221" t="s">
        <v>1697</v>
      </c>
      <c r="H207" s="222">
        <v>3</v>
      </c>
      <c r="I207" s="223"/>
      <c r="J207" s="224">
        <f>ROUND(I207*H207,2)</f>
        <v>0</v>
      </c>
      <c r="K207" s="220" t="s">
        <v>1</v>
      </c>
      <c r="L207" s="44"/>
      <c r="M207" s="225" t="s">
        <v>1</v>
      </c>
      <c r="N207" s="226" t="s">
        <v>41</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279</v>
      </c>
      <c r="AT207" s="229" t="s">
        <v>154</v>
      </c>
      <c r="AU207" s="229" t="s">
        <v>86</v>
      </c>
      <c r="AY207" s="17" t="s">
        <v>152</v>
      </c>
      <c r="BE207" s="230">
        <f>IF(N207="základní",J207,0)</f>
        <v>0</v>
      </c>
      <c r="BF207" s="230">
        <f>IF(N207="snížená",J207,0)</f>
        <v>0</v>
      </c>
      <c r="BG207" s="230">
        <f>IF(N207="zákl. přenesená",J207,0)</f>
        <v>0</v>
      </c>
      <c r="BH207" s="230">
        <f>IF(N207="sníž. přenesená",J207,0)</f>
        <v>0</v>
      </c>
      <c r="BI207" s="230">
        <f>IF(N207="nulová",J207,0)</f>
        <v>0</v>
      </c>
      <c r="BJ207" s="17" t="s">
        <v>84</v>
      </c>
      <c r="BK207" s="230">
        <f>ROUND(I207*H207,2)</f>
        <v>0</v>
      </c>
      <c r="BL207" s="17" t="s">
        <v>279</v>
      </c>
      <c r="BM207" s="229" t="s">
        <v>564</v>
      </c>
    </row>
    <row r="208" spans="1:47" s="2" customFormat="1" ht="12">
      <c r="A208" s="38"/>
      <c r="B208" s="39"/>
      <c r="C208" s="40"/>
      <c r="D208" s="231" t="s">
        <v>161</v>
      </c>
      <c r="E208" s="40"/>
      <c r="F208" s="232" t="s">
        <v>2043</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161</v>
      </c>
      <c r="AU208" s="17" t="s">
        <v>86</v>
      </c>
    </row>
    <row r="209" spans="1:65" s="2" customFormat="1" ht="37.8" customHeight="1">
      <c r="A209" s="38"/>
      <c r="B209" s="39"/>
      <c r="C209" s="270" t="s">
        <v>373</v>
      </c>
      <c r="D209" s="270" t="s">
        <v>324</v>
      </c>
      <c r="E209" s="271" t="s">
        <v>1971</v>
      </c>
      <c r="F209" s="272" t="s">
        <v>2043</v>
      </c>
      <c r="G209" s="273" t="s">
        <v>1703</v>
      </c>
      <c r="H209" s="274">
        <v>1</v>
      </c>
      <c r="I209" s="275"/>
      <c r="J209" s="276">
        <f>ROUND(I209*H209,2)</f>
        <v>0</v>
      </c>
      <c r="K209" s="272" t="s">
        <v>1</v>
      </c>
      <c r="L209" s="277"/>
      <c r="M209" s="278" t="s">
        <v>1</v>
      </c>
      <c r="N209" s="279" t="s">
        <v>41</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365</v>
      </c>
      <c r="AT209" s="229" t="s">
        <v>324</v>
      </c>
      <c r="AU209" s="229" t="s">
        <v>86</v>
      </c>
      <c r="AY209" s="17" t="s">
        <v>152</v>
      </c>
      <c r="BE209" s="230">
        <f>IF(N209="základní",J209,0)</f>
        <v>0</v>
      </c>
      <c r="BF209" s="230">
        <f>IF(N209="snížená",J209,0)</f>
        <v>0</v>
      </c>
      <c r="BG209" s="230">
        <f>IF(N209="zákl. přenesená",J209,0)</f>
        <v>0</v>
      </c>
      <c r="BH209" s="230">
        <f>IF(N209="sníž. přenesená",J209,0)</f>
        <v>0</v>
      </c>
      <c r="BI209" s="230">
        <f>IF(N209="nulová",J209,0)</f>
        <v>0</v>
      </c>
      <c r="BJ209" s="17" t="s">
        <v>84</v>
      </c>
      <c r="BK209" s="230">
        <f>ROUND(I209*H209,2)</f>
        <v>0</v>
      </c>
      <c r="BL209" s="17" t="s">
        <v>279</v>
      </c>
      <c r="BM209" s="229" t="s">
        <v>574</v>
      </c>
    </row>
    <row r="210" spans="1:47" s="2" customFormat="1" ht="12">
      <c r="A210" s="38"/>
      <c r="B210" s="39"/>
      <c r="C210" s="40"/>
      <c r="D210" s="231" t="s">
        <v>161</v>
      </c>
      <c r="E210" s="40"/>
      <c r="F210" s="232" t="s">
        <v>2043</v>
      </c>
      <c r="G210" s="40"/>
      <c r="H210" s="40"/>
      <c r="I210" s="233"/>
      <c r="J210" s="40"/>
      <c r="K210" s="40"/>
      <c r="L210" s="44"/>
      <c r="M210" s="234"/>
      <c r="N210" s="235"/>
      <c r="O210" s="91"/>
      <c r="P210" s="91"/>
      <c r="Q210" s="91"/>
      <c r="R210" s="91"/>
      <c r="S210" s="91"/>
      <c r="T210" s="92"/>
      <c r="U210" s="38"/>
      <c r="V210" s="38"/>
      <c r="W210" s="38"/>
      <c r="X210" s="38"/>
      <c r="Y210" s="38"/>
      <c r="Z210" s="38"/>
      <c r="AA210" s="38"/>
      <c r="AB210" s="38"/>
      <c r="AC210" s="38"/>
      <c r="AD210" s="38"/>
      <c r="AE210" s="38"/>
      <c r="AT210" s="17" t="s">
        <v>161</v>
      </c>
      <c r="AU210" s="17" t="s">
        <v>86</v>
      </c>
    </row>
    <row r="211" spans="1:63" s="12" customFormat="1" ht="25.9" customHeight="1">
      <c r="A211" s="12"/>
      <c r="B211" s="202"/>
      <c r="C211" s="203"/>
      <c r="D211" s="204" t="s">
        <v>75</v>
      </c>
      <c r="E211" s="205" t="s">
        <v>106</v>
      </c>
      <c r="F211" s="205" t="s">
        <v>1974</v>
      </c>
      <c r="G211" s="203"/>
      <c r="H211" s="203"/>
      <c r="I211" s="206"/>
      <c r="J211" s="207">
        <f>BK211</f>
        <v>0</v>
      </c>
      <c r="K211" s="203"/>
      <c r="L211" s="208"/>
      <c r="M211" s="209"/>
      <c r="N211" s="210"/>
      <c r="O211" s="210"/>
      <c r="P211" s="211">
        <f>P212+P215+P218</f>
        <v>0</v>
      </c>
      <c r="Q211" s="210"/>
      <c r="R211" s="211">
        <f>R212+R215+R218</f>
        <v>0</v>
      </c>
      <c r="S211" s="210"/>
      <c r="T211" s="212">
        <f>T212+T215+T218</f>
        <v>0</v>
      </c>
      <c r="U211" s="12"/>
      <c r="V211" s="12"/>
      <c r="W211" s="12"/>
      <c r="X211" s="12"/>
      <c r="Y211" s="12"/>
      <c r="Z211" s="12"/>
      <c r="AA211" s="12"/>
      <c r="AB211" s="12"/>
      <c r="AC211" s="12"/>
      <c r="AD211" s="12"/>
      <c r="AE211" s="12"/>
      <c r="AR211" s="213" t="s">
        <v>182</v>
      </c>
      <c r="AT211" s="214" t="s">
        <v>75</v>
      </c>
      <c r="AU211" s="214" t="s">
        <v>76</v>
      </c>
      <c r="AY211" s="213" t="s">
        <v>152</v>
      </c>
      <c r="BK211" s="215">
        <f>BK212+BK215+BK218</f>
        <v>0</v>
      </c>
    </row>
    <row r="212" spans="1:63" s="12" customFormat="1" ht="22.8" customHeight="1">
      <c r="A212" s="12"/>
      <c r="B212" s="202"/>
      <c r="C212" s="203"/>
      <c r="D212" s="204" t="s">
        <v>75</v>
      </c>
      <c r="E212" s="216" t="s">
        <v>1975</v>
      </c>
      <c r="F212" s="216" t="s">
        <v>1976</v>
      </c>
      <c r="G212" s="203"/>
      <c r="H212" s="203"/>
      <c r="I212" s="206"/>
      <c r="J212" s="217">
        <f>BK212</f>
        <v>0</v>
      </c>
      <c r="K212" s="203"/>
      <c r="L212" s="208"/>
      <c r="M212" s="209"/>
      <c r="N212" s="210"/>
      <c r="O212" s="210"/>
      <c r="P212" s="211">
        <f>SUM(P213:P214)</f>
        <v>0</v>
      </c>
      <c r="Q212" s="210"/>
      <c r="R212" s="211">
        <f>SUM(R213:R214)</f>
        <v>0</v>
      </c>
      <c r="S212" s="210"/>
      <c r="T212" s="212">
        <f>SUM(T213:T214)</f>
        <v>0</v>
      </c>
      <c r="U212" s="12"/>
      <c r="V212" s="12"/>
      <c r="W212" s="12"/>
      <c r="X212" s="12"/>
      <c r="Y212" s="12"/>
      <c r="Z212" s="12"/>
      <c r="AA212" s="12"/>
      <c r="AB212" s="12"/>
      <c r="AC212" s="12"/>
      <c r="AD212" s="12"/>
      <c r="AE212" s="12"/>
      <c r="AR212" s="213" t="s">
        <v>182</v>
      </c>
      <c r="AT212" s="214" t="s">
        <v>75</v>
      </c>
      <c r="AU212" s="214" t="s">
        <v>84</v>
      </c>
      <c r="AY212" s="213" t="s">
        <v>152</v>
      </c>
      <c r="BK212" s="215">
        <f>SUM(BK213:BK214)</f>
        <v>0</v>
      </c>
    </row>
    <row r="213" spans="1:65" s="2" customFormat="1" ht="21.75" customHeight="1">
      <c r="A213" s="38"/>
      <c r="B213" s="39"/>
      <c r="C213" s="218" t="s">
        <v>379</v>
      </c>
      <c r="D213" s="218" t="s">
        <v>154</v>
      </c>
      <c r="E213" s="219" t="s">
        <v>1977</v>
      </c>
      <c r="F213" s="220" t="s">
        <v>2044</v>
      </c>
      <c r="G213" s="221" t="s">
        <v>495</v>
      </c>
      <c r="H213" s="222">
        <v>1</v>
      </c>
      <c r="I213" s="223"/>
      <c r="J213" s="224">
        <f>ROUND(I213*H213,2)</f>
        <v>0</v>
      </c>
      <c r="K213" s="220" t="s">
        <v>1</v>
      </c>
      <c r="L213" s="44"/>
      <c r="M213" s="225" t="s">
        <v>1</v>
      </c>
      <c r="N213" s="226" t="s">
        <v>41</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159</v>
      </c>
      <c r="AT213" s="229" t="s">
        <v>154</v>
      </c>
      <c r="AU213" s="229" t="s">
        <v>86</v>
      </c>
      <c r="AY213" s="17" t="s">
        <v>152</v>
      </c>
      <c r="BE213" s="230">
        <f>IF(N213="základní",J213,0)</f>
        <v>0</v>
      </c>
      <c r="BF213" s="230">
        <f>IF(N213="snížená",J213,0)</f>
        <v>0</v>
      </c>
      <c r="BG213" s="230">
        <f>IF(N213="zákl. přenesená",J213,0)</f>
        <v>0</v>
      </c>
      <c r="BH213" s="230">
        <f>IF(N213="sníž. přenesená",J213,0)</f>
        <v>0</v>
      </c>
      <c r="BI213" s="230">
        <f>IF(N213="nulová",J213,0)</f>
        <v>0</v>
      </c>
      <c r="BJ213" s="17" t="s">
        <v>84</v>
      </c>
      <c r="BK213" s="230">
        <f>ROUND(I213*H213,2)</f>
        <v>0</v>
      </c>
      <c r="BL213" s="17" t="s">
        <v>159</v>
      </c>
      <c r="BM213" s="229" t="s">
        <v>583</v>
      </c>
    </row>
    <row r="214" spans="1:47" s="2" customFormat="1" ht="12">
      <c r="A214" s="38"/>
      <c r="B214" s="39"/>
      <c r="C214" s="40"/>
      <c r="D214" s="231" t="s">
        <v>161</v>
      </c>
      <c r="E214" s="40"/>
      <c r="F214" s="232" t="s">
        <v>2044</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161</v>
      </c>
      <c r="AU214" s="17" t="s">
        <v>86</v>
      </c>
    </row>
    <row r="215" spans="1:63" s="12" customFormat="1" ht="22.8" customHeight="1">
      <c r="A215" s="12"/>
      <c r="B215" s="202"/>
      <c r="C215" s="203"/>
      <c r="D215" s="204" t="s">
        <v>75</v>
      </c>
      <c r="E215" s="216" t="s">
        <v>1983</v>
      </c>
      <c r="F215" s="216" t="s">
        <v>1984</v>
      </c>
      <c r="G215" s="203"/>
      <c r="H215" s="203"/>
      <c r="I215" s="206"/>
      <c r="J215" s="217">
        <f>BK215</f>
        <v>0</v>
      </c>
      <c r="K215" s="203"/>
      <c r="L215" s="208"/>
      <c r="M215" s="209"/>
      <c r="N215" s="210"/>
      <c r="O215" s="210"/>
      <c r="P215" s="211">
        <f>SUM(P216:P217)</f>
        <v>0</v>
      </c>
      <c r="Q215" s="210"/>
      <c r="R215" s="211">
        <f>SUM(R216:R217)</f>
        <v>0</v>
      </c>
      <c r="S215" s="210"/>
      <c r="T215" s="212">
        <f>SUM(T216:T217)</f>
        <v>0</v>
      </c>
      <c r="U215" s="12"/>
      <c r="V215" s="12"/>
      <c r="W215" s="12"/>
      <c r="X215" s="12"/>
      <c r="Y215" s="12"/>
      <c r="Z215" s="12"/>
      <c r="AA215" s="12"/>
      <c r="AB215" s="12"/>
      <c r="AC215" s="12"/>
      <c r="AD215" s="12"/>
      <c r="AE215" s="12"/>
      <c r="AR215" s="213" t="s">
        <v>182</v>
      </c>
      <c r="AT215" s="214" t="s">
        <v>75</v>
      </c>
      <c r="AU215" s="214" t="s">
        <v>84</v>
      </c>
      <c r="AY215" s="213" t="s">
        <v>152</v>
      </c>
      <c r="BK215" s="215">
        <f>SUM(BK216:BK217)</f>
        <v>0</v>
      </c>
    </row>
    <row r="216" spans="1:65" s="2" customFormat="1" ht="16.5" customHeight="1">
      <c r="A216" s="38"/>
      <c r="B216" s="39"/>
      <c r="C216" s="218" t="s">
        <v>388</v>
      </c>
      <c r="D216" s="218" t="s">
        <v>154</v>
      </c>
      <c r="E216" s="219" t="s">
        <v>1985</v>
      </c>
      <c r="F216" s="220" t="s">
        <v>1986</v>
      </c>
      <c r="G216" s="221" t="s">
        <v>495</v>
      </c>
      <c r="H216" s="222">
        <v>1</v>
      </c>
      <c r="I216" s="223"/>
      <c r="J216" s="224">
        <f>ROUND(I216*H216,2)</f>
        <v>0</v>
      </c>
      <c r="K216" s="220" t="s">
        <v>1</v>
      </c>
      <c r="L216" s="44"/>
      <c r="M216" s="225" t="s">
        <v>1</v>
      </c>
      <c r="N216" s="226" t="s">
        <v>41</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159</v>
      </c>
      <c r="AT216" s="229" t="s">
        <v>154</v>
      </c>
      <c r="AU216" s="229" t="s">
        <v>86</v>
      </c>
      <c r="AY216" s="17" t="s">
        <v>152</v>
      </c>
      <c r="BE216" s="230">
        <f>IF(N216="základní",J216,0)</f>
        <v>0</v>
      </c>
      <c r="BF216" s="230">
        <f>IF(N216="snížená",J216,0)</f>
        <v>0</v>
      </c>
      <c r="BG216" s="230">
        <f>IF(N216="zákl. přenesená",J216,0)</f>
        <v>0</v>
      </c>
      <c r="BH216" s="230">
        <f>IF(N216="sníž. přenesená",J216,0)</f>
        <v>0</v>
      </c>
      <c r="BI216" s="230">
        <f>IF(N216="nulová",J216,0)</f>
        <v>0</v>
      </c>
      <c r="BJ216" s="17" t="s">
        <v>84</v>
      </c>
      <c r="BK216" s="230">
        <f>ROUND(I216*H216,2)</f>
        <v>0</v>
      </c>
      <c r="BL216" s="17" t="s">
        <v>159</v>
      </c>
      <c r="BM216" s="229" t="s">
        <v>595</v>
      </c>
    </row>
    <row r="217" spans="1:47" s="2" customFormat="1" ht="12">
      <c r="A217" s="38"/>
      <c r="B217" s="39"/>
      <c r="C217" s="40"/>
      <c r="D217" s="231" t="s">
        <v>161</v>
      </c>
      <c r="E217" s="40"/>
      <c r="F217" s="232" t="s">
        <v>1986</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161</v>
      </c>
      <c r="AU217" s="17" t="s">
        <v>86</v>
      </c>
    </row>
    <row r="218" spans="1:63" s="12" customFormat="1" ht="22.8" customHeight="1">
      <c r="A218" s="12"/>
      <c r="B218" s="202"/>
      <c r="C218" s="203"/>
      <c r="D218" s="204" t="s">
        <v>75</v>
      </c>
      <c r="E218" s="216" t="s">
        <v>1988</v>
      </c>
      <c r="F218" s="216" t="s">
        <v>1989</v>
      </c>
      <c r="G218" s="203"/>
      <c r="H218" s="203"/>
      <c r="I218" s="206"/>
      <c r="J218" s="217">
        <f>BK218</f>
        <v>0</v>
      </c>
      <c r="K218" s="203"/>
      <c r="L218" s="208"/>
      <c r="M218" s="209"/>
      <c r="N218" s="210"/>
      <c r="O218" s="210"/>
      <c r="P218" s="211">
        <f>SUM(P219:P226)</f>
        <v>0</v>
      </c>
      <c r="Q218" s="210"/>
      <c r="R218" s="211">
        <f>SUM(R219:R226)</f>
        <v>0</v>
      </c>
      <c r="S218" s="210"/>
      <c r="T218" s="212">
        <f>SUM(T219:T226)</f>
        <v>0</v>
      </c>
      <c r="U218" s="12"/>
      <c r="V218" s="12"/>
      <c r="W218" s="12"/>
      <c r="X218" s="12"/>
      <c r="Y218" s="12"/>
      <c r="Z218" s="12"/>
      <c r="AA218" s="12"/>
      <c r="AB218" s="12"/>
      <c r="AC218" s="12"/>
      <c r="AD218" s="12"/>
      <c r="AE218" s="12"/>
      <c r="AR218" s="213" t="s">
        <v>182</v>
      </c>
      <c r="AT218" s="214" t="s">
        <v>75</v>
      </c>
      <c r="AU218" s="214" t="s">
        <v>84</v>
      </c>
      <c r="AY218" s="213" t="s">
        <v>152</v>
      </c>
      <c r="BK218" s="215">
        <f>SUM(BK219:BK226)</f>
        <v>0</v>
      </c>
    </row>
    <row r="219" spans="1:65" s="2" customFormat="1" ht="24.15" customHeight="1">
      <c r="A219" s="38"/>
      <c r="B219" s="39"/>
      <c r="C219" s="218" t="s">
        <v>396</v>
      </c>
      <c r="D219" s="218" t="s">
        <v>154</v>
      </c>
      <c r="E219" s="219" t="s">
        <v>1990</v>
      </c>
      <c r="F219" s="220" t="s">
        <v>2045</v>
      </c>
      <c r="G219" s="221" t="s">
        <v>1697</v>
      </c>
      <c r="H219" s="222">
        <v>16</v>
      </c>
      <c r="I219" s="223"/>
      <c r="J219" s="224">
        <f>ROUND(I219*H219,2)</f>
        <v>0</v>
      </c>
      <c r="K219" s="220" t="s">
        <v>1</v>
      </c>
      <c r="L219" s="44"/>
      <c r="M219" s="225" t="s">
        <v>1</v>
      </c>
      <c r="N219" s="226" t="s">
        <v>41</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159</v>
      </c>
      <c r="AT219" s="229" t="s">
        <v>154</v>
      </c>
      <c r="AU219" s="229" t="s">
        <v>86</v>
      </c>
      <c r="AY219" s="17" t="s">
        <v>152</v>
      </c>
      <c r="BE219" s="230">
        <f>IF(N219="základní",J219,0)</f>
        <v>0</v>
      </c>
      <c r="BF219" s="230">
        <f>IF(N219="snížená",J219,0)</f>
        <v>0</v>
      </c>
      <c r="BG219" s="230">
        <f>IF(N219="zákl. přenesená",J219,0)</f>
        <v>0</v>
      </c>
      <c r="BH219" s="230">
        <f>IF(N219="sníž. přenesená",J219,0)</f>
        <v>0</v>
      </c>
      <c r="BI219" s="230">
        <f>IF(N219="nulová",J219,0)</f>
        <v>0</v>
      </c>
      <c r="BJ219" s="17" t="s">
        <v>84</v>
      </c>
      <c r="BK219" s="230">
        <f>ROUND(I219*H219,2)</f>
        <v>0</v>
      </c>
      <c r="BL219" s="17" t="s">
        <v>159</v>
      </c>
      <c r="BM219" s="229" t="s">
        <v>609</v>
      </c>
    </row>
    <row r="220" spans="1:47" s="2" customFormat="1" ht="12">
      <c r="A220" s="38"/>
      <c r="B220" s="39"/>
      <c r="C220" s="40"/>
      <c r="D220" s="231" t="s">
        <v>161</v>
      </c>
      <c r="E220" s="40"/>
      <c r="F220" s="232" t="s">
        <v>2045</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161</v>
      </c>
      <c r="AU220" s="17" t="s">
        <v>86</v>
      </c>
    </row>
    <row r="221" spans="1:65" s="2" customFormat="1" ht="16.5" customHeight="1">
      <c r="A221" s="38"/>
      <c r="B221" s="39"/>
      <c r="C221" s="218" t="s">
        <v>401</v>
      </c>
      <c r="D221" s="218" t="s">
        <v>154</v>
      </c>
      <c r="E221" s="219" t="s">
        <v>1993</v>
      </c>
      <c r="F221" s="220" t="s">
        <v>2000</v>
      </c>
      <c r="G221" s="221" t="s">
        <v>1697</v>
      </c>
      <c r="H221" s="222">
        <v>2</v>
      </c>
      <c r="I221" s="223"/>
      <c r="J221" s="224">
        <f>ROUND(I221*H221,2)</f>
        <v>0</v>
      </c>
      <c r="K221" s="220" t="s">
        <v>1</v>
      </c>
      <c r="L221" s="44"/>
      <c r="M221" s="225" t="s">
        <v>1</v>
      </c>
      <c r="N221" s="226" t="s">
        <v>41</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159</v>
      </c>
      <c r="AT221" s="229" t="s">
        <v>154</v>
      </c>
      <c r="AU221" s="229" t="s">
        <v>86</v>
      </c>
      <c r="AY221" s="17" t="s">
        <v>152</v>
      </c>
      <c r="BE221" s="230">
        <f>IF(N221="základní",J221,0)</f>
        <v>0</v>
      </c>
      <c r="BF221" s="230">
        <f>IF(N221="snížená",J221,0)</f>
        <v>0</v>
      </c>
      <c r="BG221" s="230">
        <f>IF(N221="zákl. přenesená",J221,0)</f>
        <v>0</v>
      </c>
      <c r="BH221" s="230">
        <f>IF(N221="sníž. přenesená",J221,0)</f>
        <v>0</v>
      </c>
      <c r="BI221" s="230">
        <f>IF(N221="nulová",J221,0)</f>
        <v>0</v>
      </c>
      <c r="BJ221" s="17" t="s">
        <v>84</v>
      </c>
      <c r="BK221" s="230">
        <f>ROUND(I221*H221,2)</f>
        <v>0</v>
      </c>
      <c r="BL221" s="17" t="s">
        <v>159</v>
      </c>
      <c r="BM221" s="229" t="s">
        <v>621</v>
      </c>
    </row>
    <row r="222" spans="1:47" s="2" customFormat="1" ht="12">
      <c r="A222" s="38"/>
      <c r="B222" s="39"/>
      <c r="C222" s="40"/>
      <c r="D222" s="231" t="s">
        <v>161</v>
      </c>
      <c r="E222" s="40"/>
      <c r="F222" s="232" t="s">
        <v>2000</v>
      </c>
      <c r="G222" s="40"/>
      <c r="H222" s="40"/>
      <c r="I222" s="233"/>
      <c r="J222" s="40"/>
      <c r="K222" s="40"/>
      <c r="L222" s="44"/>
      <c r="M222" s="234"/>
      <c r="N222" s="235"/>
      <c r="O222" s="91"/>
      <c r="P222" s="91"/>
      <c r="Q222" s="91"/>
      <c r="R222" s="91"/>
      <c r="S222" s="91"/>
      <c r="T222" s="92"/>
      <c r="U222" s="38"/>
      <c r="V222" s="38"/>
      <c r="W222" s="38"/>
      <c r="X222" s="38"/>
      <c r="Y222" s="38"/>
      <c r="Z222" s="38"/>
      <c r="AA222" s="38"/>
      <c r="AB222" s="38"/>
      <c r="AC222" s="38"/>
      <c r="AD222" s="38"/>
      <c r="AE222" s="38"/>
      <c r="AT222" s="17" t="s">
        <v>161</v>
      </c>
      <c r="AU222" s="17" t="s">
        <v>86</v>
      </c>
    </row>
    <row r="223" spans="1:65" s="2" customFormat="1" ht="16.5" customHeight="1">
      <c r="A223" s="38"/>
      <c r="B223" s="39"/>
      <c r="C223" s="270" t="s">
        <v>409</v>
      </c>
      <c r="D223" s="270" t="s">
        <v>324</v>
      </c>
      <c r="E223" s="271" t="s">
        <v>1996</v>
      </c>
      <c r="F223" s="272" t="s">
        <v>2000</v>
      </c>
      <c r="G223" s="273" t="s">
        <v>1703</v>
      </c>
      <c r="H223" s="274">
        <v>1</v>
      </c>
      <c r="I223" s="275"/>
      <c r="J223" s="276">
        <f>ROUND(I223*H223,2)</f>
        <v>0</v>
      </c>
      <c r="K223" s="272" t="s">
        <v>1</v>
      </c>
      <c r="L223" s="277"/>
      <c r="M223" s="278" t="s">
        <v>1</v>
      </c>
      <c r="N223" s="279" t="s">
        <v>41</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205</v>
      </c>
      <c r="AT223" s="229" t="s">
        <v>324</v>
      </c>
      <c r="AU223" s="229" t="s">
        <v>86</v>
      </c>
      <c r="AY223" s="17" t="s">
        <v>152</v>
      </c>
      <c r="BE223" s="230">
        <f>IF(N223="základní",J223,0)</f>
        <v>0</v>
      </c>
      <c r="BF223" s="230">
        <f>IF(N223="snížená",J223,0)</f>
        <v>0</v>
      </c>
      <c r="BG223" s="230">
        <f>IF(N223="zákl. přenesená",J223,0)</f>
        <v>0</v>
      </c>
      <c r="BH223" s="230">
        <f>IF(N223="sníž. přenesená",J223,0)</f>
        <v>0</v>
      </c>
      <c r="BI223" s="230">
        <f>IF(N223="nulová",J223,0)</f>
        <v>0</v>
      </c>
      <c r="BJ223" s="17" t="s">
        <v>84</v>
      </c>
      <c r="BK223" s="230">
        <f>ROUND(I223*H223,2)</f>
        <v>0</v>
      </c>
      <c r="BL223" s="17" t="s">
        <v>159</v>
      </c>
      <c r="BM223" s="229" t="s">
        <v>633</v>
      </c>
    </row>
    <row r="224" spans="1:47" s="2" customFormat="1" ht="12">
      <c r="A224" s="38"/>
      <c r="B224" s="39"/>
      <c r="C224" s="40"/>
      <c r="D224" s="231" t="s">
        <v>161</v>
      </c>
      <c r="E224" s="40"/>
      <c r="F224" s="232" t="s">
        <v>2000</v>
      </c>
      <c r="G224" s="40"/>
      <c r="H224" s="40"/>
      <c r="I224" s="233"/>
      <c r="J224" s="40"/>
      <c r="K224" s="40"/>
      <c r="L224" s="44"/>
      <c r="M224" s="234"/>
      <c r="N224" s="235"/>
      <c r="O224" s="91"/>
      <c r="P224" s="91"/>
      <c r="Q224" s="91"/>
      <c r="R224" s="91"/>
      <c r="S224" s="91"/>
      <c r="T224" s="92"/>
      <c r="U224" s="38"/>
      <c r="V224" s="38"/>
      <c r="W224" s="38"/>
      <c r="X224" s="38"/>
      <c r="Y224" s="38"/>
      <c r="Z224" s="38"/>
      <c r="AA224" s="38"/>
      <c r="AB224" s="38"/>
      <c r="AC224" s="38"/>
      <c r="AD224" s="38"/>
      <c r="AE224" s="38"/>
      <c r="AT224" s="17" t="s">
        <v>161</v>
      </c>
      <c r="AU224" s="17" t="s">
        <v>86</v>
      </c>
    </row>
    <row r="225" spans="1:65" s="2" customFormat="1" ht="16.5" customHeight="1">
      <c r="A225" s="38"/>
      <c r="B225" s="39"/>
      <c r="C225" s="218" t="s">
        <v>420</v>
      </c>
      <c r="D225" s="218" t="s">
        <v>154</v>
      </c>
      <c r="E225" s="219" t="s">
        <v>2004</v>
      </c>
      <c r="F225" s="220" t="s">
        <v>2005</v>
      </c>
      <c r="G225" s="221" t="s">
        <v>495</v>
      </c>
      <c r="H225" s="222">
        <v>1</v>
      </c>
      <c r="I225" s="223"/>
      <c r="J225" s="224">
        <f>ROUND(I225*H225,2)</f>
        <v>0</v>
      </c>
      <c r="K225" s="220" t="s">
        <v>1</v>
      </c>
      <c r="L225" s="44"/>
      <c r="M225" s="225" t="s">
        <v>1</v>
      </c>
      <c r="N225" s="226" t="s">
        <v>41</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159</v>
      </c>
      <c r="AT225" s="229" t="s">
        <v>154</v>
      </c>
      <c r="AU225" s="229" t="s">
        <v>86</v>
      </c>
      <c r="AY225" s="17" t="s">
        <v>152</v>
      </c>
      <c r="BE225" s="230">
        <f>IF(N225="základní",J225,0)</f>
        <v>0</v>
      </c>
      <c r="BF225" s="230">
        <f>IF(N225="snížená",J225,0)</f>
        <v>0</v>
      </c>
      <c r="BG225" s="230">
        <f>IF(N225="zákl. přenesená",J225,0)</f>
        <v>0</v>
      </c>
      <c r="BH225" s="230">
        <f>IF(N225="sníž. přenesená",J225,0)</f>
        <v>0</v>
      </c>
      <c r="BI225" s="230">
        <f>IF(N225="nulová",J225,0)</f>
        <v>0</v>
      </c>
      <c r="BJ225" s="17" t="s">
        <v>84</v>
      </c>
      <c r="BK225" s="230">
        <f>ROUND(I225*H225,2)</f>
        <v>0</v>
      </c>
      <c r="BL225" s="17" t="s">
        <v>159</v>
      </c>
      <c r="BM225" s="229" t="s">
        <v>643</v>
      </c>
    </row>
    <row r="226" spans="1:47" s="2" customFormat="1" ht="12">
      <c r="A226" s="38"/>
      <c r="B226" s="39"/>
      <c r="C226" s="40"/>
      <c r="D226" s="231" t="s">
        <v>161</v>
      </c>
      <c r="E226" s="40"/>
      <c r="F226" s="232" t="s">
        <v>2005</v>
      </c>
      <c r="G226" s="40"/>
      <c r="H226" s="40"/>
      <c r="I226" s="233"/>
      <c r="J226" s="40"/>
      <c r="K226" s="40"/>
      <c r="L226" s="44"/>
      <c r="M226" s="283"/>
      <c r="N226" s="284"/>
      <c r="O226" s="285"/>
      <c r="P226" s="285"/>
      <c r="Q226" s="285"/>
      <c r="R226" s="285"/>
      <c r="S226" s="285"/>
      <c r="T226" s="286"/>
      <c r="U226" s="38"/>
      <c r="V226" s="38"/>
      <c r="W226" s="38"/>
      <c r="X226" s="38"/>
      <c r="Y226" s="38"/>
      <c r="Z226" s="38"/>
      <c r="AA226" s="38"/>
      <c r="AB226" s="38"/>
      <c r="AC226" s="38"/>
      <c r="AD226" s="38"/>
      <c r="AE226" s="38"/>
      <c r="AT226" s="17" t="s">
        <v>161</v>
      </c>
      <c r="AU226" s="17" t="s">
        <v>86</v>
      </c>
    </row>
    <row r="227" spans="1:31" s="2" customFormat="1" ht="6.95" customHeight="1">
      <c r="A227" s="38"/>
      <c r="B227" s="66"/>
      <c r="C227" s="67"/>
      <c r="D227" s="67"/>
      <c r="E227" s="67"/>
      <c r="F227" s="67"/>
      <c r="G227" s="67"/>
      <c r="H227" s="67"/>
      <c r="I227" s="67"/>
      <c r="J227" s="67"/>
      <c r="K227" s="67"/>
      <c r="L227" s="44"/>
      <c r="M227" s="38"/>
      <c r="O227" s="38"/>
      <c r="P227" s="38"/>
      <c r="Q227" s="38"/>
      <c r="R227" s="38"/>
      <c r="S227" s="38"/>
      <c r="T227" s="38"/>
      <c r="U227" s="38"/>
      <c r="V227" s="38"/>
      <c r="W227" s="38"/>
      <c r="X227" s="38"/>
      <c r="Y227" s="38"/>
      <c r="Z227" s="38"/>
      <c r="AA227" s="38"/>
      <c r="AB227" s="38"/>
      <c r="AC227" s="38"/>
      <c r="AD227" s="38"/>
      <c r="AE227" s="38"/>
    </row>
  </sheetData>
  <sheetProtection password="CC35" sheet="1" objects="1" scenarios="1" formatColumns="0" formatRows="0" autoFilter="0"/>
  <autoFilter ref="C131:K226"/>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107</v>
      </c>
    </row>
    <row r="3" spans="2:46" s="1" customFormat="1" ht="6.95" customHeight="1">
      <c r="B3" s="136"/>
      <c r="C3" s="137"/>
      <c r="D3" s="137"/>
      <c r="E3" s="137"/>
      <c r="F3" s="137"/>
      <c r="G3" s="137"/>
      <c r="H3" s="137"/>
      <c r="I3" s="137"/>
      <c r="J3" s="137"/>
      <c r="K3" s="137"/>
      <c r="L3" s="20"/>
      <c r="AT3" s="17" t="s">
        <v>86</v>
      </c>
    </row>
    <row r="4" spans="2:46" s="1" customFormat="1" ht="24.95" customHeight="1">
      <c r="B4" s="20"/>
      <c r="D4" s="138" t="s">
        <v>108</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Stavební úpravy MŠ Pohádka</v>
      </c>
      <c r="F7" s="140"/>
      <c r="G7" s="140"/>
      <c r="H7" s="140"/>
      <c r="L7" s="20"/>
    </row>
    <row r="8" spans="1:31" s="2" customFormat="1" ht="12" customHeight="1">
      <c r="A8" s="38"/>
      <c r="B8" s="44"/>
      <c r="C8" s="38"/>
      <c r="D8" s="140" t="s">
        <v>109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2046</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28. 4. 2022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31</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34</v>
      </c>
      <c r="F24" s="38"/>
      <c r="G24" s="38"/>
      <c r="H24" s="38"/>
      <c r="I24" s="140" t="s">
        <v>27</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ROUND(J120,2)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ROUND((SUM(BE120:BE134)),2)</f>
        <v>0</v>
      </c>
      <c r="G33" s="38"/>
      <c r="H33" s="38"/>
      <c r="I33" s="155">
        <v>0.21</v>
      </c>
      <c r="J33" s="154">
        <f>ROUND(((SUM(BE120:BE134))*I33),2)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ROUND((SUM(BF120:BF134)),2)</f>
        <v>0</v>
      </c>
      <c r="G34" s="38"/>
      <c r="H34" s="38"/>
      <c r="I34" s="155">
        <v>0.15</v>
      </c>
      <c r="J34" s="154">
        <f>ROUND(((SUM(BF120:BF134))*I34),2)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ROUND((SUM(BG120:BG134)),2)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ROUND((SUM(BH120:BH134)),2)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ROUND((SUM(BI120:BI134)),2)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111</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Stavební úpravy MŠ Pohádka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08 - VRN</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Nový Bor</v>
      </c>
      <c r="G89" s="40"/>
      <c r="H89" s="40"/>
      <c r="I89" s="32" t="s">
        <v>22</v>
      </c>
      <c r="J89" s="79" t="str">
        <f>IF(J12="","",J12)</f>
        <v>28. 4. 2022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N. Bor</v>
      </c>
      <c r="G91" s="40"/>
      <c r="H91" s="40"/>
      <c r="I91" s="32" t="s">
        <v>30</v>
      </c>
      <c r="J91" s="36" t="str">
        <f>E21</f>
        <v>R. Voce</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J. Nešněra</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112</v>
      </c>
      <c r="D94" s="176"/>
      <c r="E94" s="176"/>
      <c r="F94" s="176"/>
      <c r="G94" s="176"/>
      <c r="H94" s="176"/>
      <c r="I94" s="176"/>
      <c r="J94" s="177" t="s">
        <v>113</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114</v>
      </c>
      <c r="D96" s="40"/>
      <c r="E96" s="40"/>
      <c r="F96" s="40"/>
      <c r="G96" s="40"/>
      <c r="H96" s="40"/>
      <c r="I96" s="40"/>
      <c r="J96" s="110">
        <f>J120</f>
        <v>0</v>
      </c>
      <c r="K96" s="40"/>
      <c r="L96" s="63"/>
      <c r="S96" s="38"/>
      <c r="T96" s="38"/>
      <c r="U96" s="38"/>
      <c r="V96" s="38"/>
      <c r="W96" s="38"/>
      <c r="X96" s="38"/>
      <c r="Y96" s="38"/>
      <c r="Z96" s="38"/>
      <c r="AA96" s="38"/>
      <c r="AB96" s="38"/>
      <c r="AC96" s="38"/>
      <c r="AD96" s="38"/>
      <c r="AE96" s="38"/>
      <c r="AU96" s="17" t="s">
        <v>115</v>
      </c>
    </row>
    <row r="97" spans="1:31" s="9" customFormat="1" ht="24.95" customHeight="1">
      <c r="A97" s="9"/>
      <c r="B97" s="179"/>
      <c r="C97" s="180"/>
      <c r="D97" s="181" t="s">
        <v>1676</v>
      </c>
      <c r="E97" s="182"/>
      <c r="F97" s="182"/>
      <c r="G97" s="182"/>
      <c r="H97" s="182"/>
      <c r="I97" s="182"/>
      <c r="J97" s="183">
        <f>J121</f>
        <v>0</v>
      </c>
      <c r="K97" s="180"/>
      <c r="L97" s="184"/>
      <c r="S97" s="9"/>
      <c r="T97" s="9"/>
      <c r="U97" s="9"/>
      <c r="V97" s="9"/>
      <c r="W97" s="9"/>
      <c r="X97" s="9"/>
      <c r="Y97" s="9"/>
      <c r="Z97" s="9"/>
      <c r="AA97" s="9"/>
      <c r="AB97" s="9"/>
      <c r="AC97" s="9"/>
      <c r="AD97" s="9"/>
      <c r="AE97" s="9"/>
    </row>
    <row r="98" spans="1:31" s="10" customFormat="1" ht="19.9" customHeight="1">
      <c r="A98" s="10"/>
      <c r="B98" s="185"/>
      <c r="C98" s="186"/>
      <c r="D98" s="187" t="s">
        <v>1677</v>
      </c>
      <c r="E98" s="188"/>
      <c r="F98" s="188"/>
      <c r="G98" s="188"/>
      <c r="H98" s="188"/>
      <c r="I98" s="188"/>
      <c r="J98" s="189">
        <f>J122</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2047</v>
      </c>
      <c r="E99" s="188"/>
      <c r="F99" s="188"/>
      <c r="G99" s="188"/>
      <c r="H99" s="188"/>
      <c r="I99" s="188"/>
      <c r="J99" s="189">
        <f>J127</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1678</v>
      </c>
      <c r="E100" s="188"/>
      <c r="F100" s="188"/>
      <c r="G100" s="188"/>
      <c r="H100" s="188"/>
      <c r="I100" s="188"/>
      <c r="J100" s="189">
        <f>J130</f>
        <v>0</v>
      </c>
      <c r="K100" s="186"/>
      <c r="L100" s="190"/>
      <c r="S100" s="10"/>
      <c r="T100" s="10"/>
      <c r="U100" s="10"/>
      <c r="V100" s="10"/>
      <c r="W100" s="10"/>
      <c r="X100" s="10"/>
      <c r="Y100" s="10"/>
      <c r="Z100" s="10"/>
      <c r="AA100" s="10"/>
      <c r="AB100" s="10"/>
      <c r="AC100" s="10"/>
      <c r="AD100" s="10"/>
      <c r="AE100" s="10"/>
    </row>
    <row r="101" spans="1:31" s="2" customFormat="1" ht="21.8" customHeight="1">
      <c r="A101" s="38"/>
      <c r="B101" s="39"/>
      <c r="C101" s="40"/>
      <c r="D101" s="40"/>
      <c r="E101" s="40"/>
      <c r="F101" s="40"/>
      <c r="G101" s="40"/>
      <c r="H101" s="40"/>
      <c r="I101" s="40"/>
      <c r="J101" s="40"/>
      <c r="K101" s="40"/>
      <c r="L101" s="63"/>
      <c r="S101" s="38"/>
      <c r="T101" s="38"/>
      <c r="U101" s="38"/>
      <c r="V101" s="38"/>
      <c r="W101" s="38"/>
      <c r="X101" s="38"/>
      <c r="Y101" s="38"/>
      <c r="Z101" s="38"/>
      <c r="AA101" s="38"/>
      <c r="AB101" s="38"/>
      <c r="AC101" s="38"/>
      <c r="AD101" s="38"/>
      <c r="AE101" s="38"/>
    </row>
    <row r="102" spans="1:31" s="2" customFormat="1" ht="6.95" customHeight="1">
      <c r="A102" s="38"/>
      <c r="B102" s="66"/>
      <c r="C102" s="67"/>
      <c r="D102" s="67"/>
      <c r="E102" s="67"/>
      <c r="F102" s="67"/>
      <c r="G102" s="67"/>
      <c r="H102" s="67"/>
      <c r="I102" s="67"/>
      <c r="J102" s="67"/>
      <c r="K102" s="67"/>
      <c r="L102" s="63"/>
      <c r="S102" s="38"/>
      <c r="T102" s="38"/>
      <c r="U102" s="38"/>
      <c r="V102" s="38"/>
      <c r="W102" s="38"/>
      <c r="X102" s="38"/>
      <c r="Y102" s="38"/>
      <c r="Z102" s="38"/>
      <c r="AA102" s="38"/>
      <c r="AB102" s="38"/>
      <c r="AC102" s="38"/>
      <c r="AD102" s="38"/>
      <c r="AE102" s="38"/>
    </row>
    <row r="106" spans="1:31" s="2" customFormat="1" ht="6.95" customHeight="1">
      <c r="A106" s="38"/>
      <c r="B106" s="68"/>
      <c r="C106" s="69"/>
      <c r="D106" s="69"/>
      <c r="E106" s="69"/>
      <c r="F106" s="69"/>
      <c r="G106" s="69"/>
      <c r="H106" s="69"/>
      <c r="I106" s="69"/>
      <c r="J106" s="69"/>
      <c r="K106" s="69"/>
      <c r="L106" s="63"/>
      <c r="S106" s="38"/>
      <c r="T106" s="38"/>
      <c r="U106" s="38"/>
      <c r="V106" s="38"/>
      <c r="W106" s="38"/>
      <c r="X106" s="38"/>
      <c r="Y106" s="38"/>
      <c r="Z106" s="38"/>
      <c r="AA106" s="38"/>
      <c r="AB106" s="38"/>
      <c r="AC106" s="38"/>
      <c r="AD106" s="38"/>
      <c r="AE106" s="38"/>
    </row>
    <row r="107" spans="1:31" s="2" customFormat="1" ht="24.95" customHeight="1">
      <c r="A107" s="38"/>
      <c r="B107" s="39"/>
      <c r="C107" s="23" t="s">
        <v>137</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2" t="s">
        <v>16</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174" t="str">
        <f>E7</f>
        <v>Stavební úpravy MŠ Pohádka</v>
      </c>
      <c r="F110" s="32"/>
      <c r="G110" s="32"/>
      <c r="H110" s="32"/>
      <c r="I110" s="40"/>
      <c r="J110" s="40"/>
      <c r="K110" s="40"/>
      <c r="L110" s="63"/>
      <c r="S110" s="38"/>
      <c r="T110" s="38"/>
      <c r="U110" s="38"/>
      <c r="V110" s="38"/>
      <c r="W110" s="38"/>
      <c r="X110" s="38"/>
      <c r="Y110" s="38"/>
      <c r="Z110" s="38"/>
      <c r="AA110" s="38"/>
      <c r="AB110" s="38"/>
      <c r="AC110" s="38"/>
      <c r="AD110" s="38"/>
      <c r="AE110" s="38"/>
    </row>
    <row r="111" spans="1:31" s="2" customFormat="1" ht="12" customHeight="1">
      <c r="A111" s="38"/>
      <c r="B111" s="39"/>
      <c r="C111" s="32" t="s">
        <v>109</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76" t="str">
        <f>E9</f>
        <v>08 - VRN</v>
      </c>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20</v>
      </c>
      <c r="D114" s="40"/>
      <c r="E114" s="40"/>
      <c r="F114" s="27" t="str">
        <f>F12</f>
        <v>Nový Bor</v>
      </c>
      <c r="G114" s="40"/>
      <c r="H114" s="40"/>
      <c r="I114" s="32" t="s">
        <v>22</v>
      </c>
      <c r="J114" s="79" t="str">
        <f>IF(J12="","",J12)</f>
        <v>28. 4. 2022</v>
      </c>
      <c r="K114" s="40"/>
      <c r="L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5.15" customHeight="1">
      <c r="A116" s="38"/>
      <c r="B116" s="39"/>
      <c r="C116" s="32" t="s">
        <v>24</v>
      </c>
      <c r="D116" s="40"/>
      <c r="E116" s="40"/>
      <c r="F116" s="27" t="str">
        <f>E15</f>
        <v>Město N. Bor</v>
      </c>
      <c r="G116" s="40"/>
      <c r="H116" s="40"/>
      <c r="I116" s="32" t="s">
        <v>30</v>
      </c>
      <c r="J116" s="36" t="str">
        <f>E21</f>
        <v>R. Voce</v>
      </c>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28</v>
      </c>
      <c r="D117" s="40"/>
      <c r="E117" s="40"/>
      <c r="F117" s="27" t="str">
        <f>IF(E18="","",E18)</f>
        <v>Vyplň údaj</v>
      </c>
      <c r="G117" s="40"/>
      <c r="H117" s="40"/>
      <c r="I117" s="32" t="s">
        <v>33</v>
      </c>
      <c r="J117" s="36" t="str">
        <f>E24</f>
        <v>J. Nešněra</v>
      </c>
      <c r="K117" s="40"/>
      <c r="L117" s="63"/>
      <c r="S117" s="38"/>
      <c r="T117" s="38"/>
      <c r="U117" s="38"/>
      <c r="V117" s="38"/>
      <c r="W117" s="38"/>
      <c r="X117" s="38"/>
      <c r="Y117" s="38"/>
      <c r="Z117" s="38"/>
      <c r="AA117" s="38"/>
      <c r="AB117" s="38"/>
      <c r="AC117" s="38"/>
      <c r="AD117" s="38"/>
      <c r="AE117" s="38"/>
    </row>
    <row r="118" spans="1:31" s="2" customFormat="1" ht="10.3"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11" customFormat="1" ht="29.25" customHeight="1">
      <c r="A119" s="191"/>
      <c r="B119" s="192"/>
      <c r="C119" s="193" t="s">
        <v>138</v>
      </c>
      <c r="D119" s="194" t="s">
        <v>61</v>
      </c>
      <c r="E119" s="194" t="s">
        <v>57</v>
      </c>
      <c r="F119" s="194" t="s">
        <v>58</v>
      </c>
      <c r="G119" s="194" t="s">
        <v>139</v>
      </c>
      <c r="H119" s="194" t="s">
        <v>140</v>
      </c>
      <c r="I119" s="194" t="s">
        <v>141</v>
      </c>
      <c r="J119" s="194" t="s">
        <v>113</v>
      </c>
      <c r="K119" s="195" t="s">
        <v>142</v>
      </c>
      <c r="L119" s="196"/>
      <c r="M119" s="100" t="s">
        <v>1</v>
      </c>
      <c r="N119" s="101" t="s">
        <v>40</v>
      </c>
      <c r="O119" s="101" t="s">
        <v>143</v>
      </c>
      <c r="P119" s="101" t="s">
        <v>144</v>
      </c>
      <c r="Q119" s="101" t="s">
        <v>145</v>
      </c>
      <c r="R119" s="101" t="s">
        <v>146</v>
      </c>
      <c r="S119" s="101" t="s">
        <v>147</v>
      </c>
      <c r="T119" s="102" t="s">
        <v>148</v>
      </c>
      <c r="U119" s="191"/>
      <c r="V119" s="191"/>
      <c r="W119" s="191"/>
      <c r="X119" s="191"/>
      <c r="Y119" s="191"/>
      <c r="Z119" s="191"/>
      <c r="AA119" s="191"/>
      <c r="AB119" s="191"/>
      <c r="AC119" s="191"/>
      <c r="AD119" s="191"/>
      <c r="AE119" s="191"/>
    </row>
    <row r="120" spans="1:63" s="2" customFormat="1" ht="22.8" customHeight="1">
      <c r="A120" s="38"/>
      <c r="B120" s="39"/>
      <c r="C120" s="107" t="s">
        <v>149</v>
      </c>
      <c r="D120" s="40"/>
      <c r="E120" s="40"/>
      <c r="F120" s="40"/>
      <c r="G120" s="40"/>
      <c r="H120" s="40"/>
      <c r="I120" s="40"/>
      <c r="J120" s="197">
        <f>BK120</f>
        <v>0</v>
      </c>
      <c r="K120" s="40"/>
      <c r="L120" s="44"/>
      <c r="M120" s="103"/>
      <c r="N120" s="198"/>
      <c r="O120" s="104"/>
      <c r="P120" s="199">
        <f>P121</f>
        <v>0</v>
      </c>
      <c r="Q120" s="104"/>
      <c r="R120" s="199">
        <f>R121</f>
        <v>0</v>
      </c>
      <c r="S120" s="104"/>
      <c r="T120" s="200">
        <f>T121</f>
        <v>0</v>
      </c>
      <c r="U120" s="38"/>
      <c r="V120" s="38"/>
      <c r="W120" s="38"/>
      <c r="X120" s="38"/>
      <c r="Y120" s="38"/>
      <c r="Z120" s="38"/>
      <c r="AA120" s="38"/>
      <c r="AB120" s="38"/>
      <c r="AC120" s="38"/>
      <c r="AD120" s="38"/>
      <c r="AE120" s="38"/>
      <c r="AT120" s="17" t="s">
        <v>75</v>
      </c>
      <c r="AU120" s="17" t="s">
        <v>115</v>
      </c>
      <c r="BK120" s="201">
        <f>BK121</f>
        <v>0</v>
      </c>
    </row>
    <row r="121" spans="1:63" s="12" customFormat="1" ht="25.9" customHeight="1">
      <c r="A121" s="12"/>
      <c r="B121" s="202"/>
      <c r="C121" s="203"/>
      <c r="D121" s="204" t="s">
        <v>75</v>
      </c>
      <c r="E121" s="205" t="s">
        <v>106</v>
      </c>
      <c r="F121" s="205" t="s">
        <v>1974</v>
      </c>
      <c r="G121" s="203"/>
      <c r="H121" s="203"/>
      <c r="I121" s="206"/>
      <c r="J121" s="207">
        <f>BK121</f>
        <v>0</v>
      </c>
      <c r="K121" s="203"/>
      <c r="L121" s="208"/>
      <c r="M121" s="209"/>
      <c r="N121" s="210"/>
      <c r="O121" s="210"/>
      <c r="P121" s="211">
        <f>P122+P127+P130</f>
        <v>0</v>
      </c>
      <c r="Q121" s="210"/>
      <c r="R121" s="211">
        <f>R122+R127+R130</f>
        <v>0</v>
      </c>
      <c r="S121" s="210"/>
      <c r="T121" s="212">
        <f>T122+T127+T130</f>
        <v>0</v>
      </c>
      <c r="U121" s="12"/>
      <c r="V121" s="12"/>
      <c r="W121" s="12"/>
      <c r="X121" s="12"/>
      <c r="Y121" s="12"/>
      <c r="Z121" s="12"/>
      <c r="AA121" s="12"/>
      <c r="AB121" s="12"/>
      <c r="AC121" s="12"/>
      <c r="AD121" s="12"/>
      <c r="AE121" s="12"/>
      <c r="AR121" s="213" t="s">
        <v>182</v>
      </c>
      <c r="AT121" s="214" t="s">
        <v>75</v>
      </c>
      <c r="AU121" s="214" t="s">
        <v>76</v>
      </c>
      <c r="AY121" s="213" t="s">
        <v>152</v>
      </c>
      <c r="BK121" s="215">
        <f>BK122+BK127+BK130</f>
        <v>0</v>
      </c>
    </row>
    <row r="122" spans="1:63" s="12" customFormat="1" ht="22.8" customHeight="1">
      <c r="A122" s="12"/>
      <c r="B122" s="202"/>
      <c r="C122" s="203"/>
      <c r="D122" s="204" t="s">
        <v>75</v>
      </c>
      <c r="E122" s="216" t="s">
        <v>1975</v>
      </c>
      <c r="F122" s="216" t="s">
        <v>1976</v>
      </c>
      <c r="G122" s="203"/>
      <c r="H122" s="203"/>
      <c r="I122" s="206"/>
      <c r="J122" s="217">
        <f>BK122</f>
        <v>0</v>
      </c>
      <c r="K122" s="203"/>
      <c r="L122" s="208"/>
      <c r="M122" s="209"/>
      <c r="N122" s="210"/>
      <c r="O122" s="210"/>
      <c r="P122" s="211">
        <f>SUM(P123:P126)</f>
        <v>0</v>
      </c>
      <c r="Q122" s="210"/>
      <c r="R122" s="211">
        <f>SUM(R123:R126)</f>
        <v>0</v>
      </c>
      <c r="S122" s="210"/>
      <c r="T122" s="212">
        <f>SUM(T123:T126)</f>
        <v>0</v>
      </c>
      <c r="U122" s="12"/>
      <c r="V122" s="12"/>
      <c r="W122" s="12"/>
      <c r="X122" s="12"/>
      <c r="Y122" s="12"/>
      <c r="Z122" s="12"/>
      <c r="AA122" s="12"/>
      <c r="AB122" s="12"/>
      <c r="AC122" s="12"/>
      <c r="AD122" s="12"/>
      <c r="AE122" s="12"/>
      <c r="AR122" s="213" t="s">
        <v>182</v>
      </c>
      <c r="AT122" s="214" t="s">
        <v>75</v>
      </c>
      <c r="AU122" s="214" t="s">
        <v>84</v>
      </c>
      <c r="AY122" s="213" t="s">
        <v>152</v>
      </c>
      <c r="BK122" s="215">
        <f>SUM(BK123:BK126)</f>
        <v>0</v>
      </c>
    </row>
    <row r="123" spans="1:65" s="2" customFormat="1" ht="16.5" customHeight="1">
      <c r="A123" s="38"/>
      <c r="B123" s="39"/>
      <c r="C123" s="218" t="s">
        <v>84</v>
      </c>
      <c r="D123" s="218" t="s">
        <v>154</v>
      </c>
      <c r="E123" s="219" t="s">
        <v>2048</v>
      </c>
      <c r="F123" s="220" t="s">
        <v>2049</v>
      </c>
      <c r="G123" s="221" t="s">
        <v>495</v>
      </c>
      <c r="H123" s="222">
        <v>1</v>
      </c>
      <c r="I123" s="223"/>
      <c r="J123" s="224">
        <f>ROUND(I123*H123,2)</f>
        <v>0</v>
      </c>
      <c r="K123" s="220" t="s">
        <v>158</v>
      </c>
      <c r="L123" s="44"/>
      <c r="M123" s="225" t="s">
        <v>1</v>
      </c>
      <c r="N123" s="226" t="s">
        <v>41</v>
      </c>
      <c r="O123" s="91"/>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2050</v>
      </c>
      <c r="AT123" s="229" t="s">
        <v>154</v>
      </c>
      <c r="AU123" s="229" t="s">
        <v>86</v>
      </c>
      <c r="AY123" s="17" t="s">
        <v>152</v>
      </c>
      <c r="BE123" s="230">
        <f>IF(N123="základní",J123,0)</f>
        <v>0</v>
      </c>
      <c r="BF123" s="230">
        <f>IF(N123="snížená",J123,0)</f>
        <v>0</v>
      </c>
      <c r="BG123" s="230">
        <f>IF(N123="zákl. přenesená",J123,0)</f>
        <v>0</v>
      </c>
      <c r="BH123" s="230">
        <f>IF(N123="sníž. přenesená",J123,0)</f>
        <v>0</v>
      </c>
      <c r="BI123" s="230">
        <f>IF(N123="nulová",J123,0)</f>
        <v>0</v>
      </c>
      <c r="BJ123" s="17" t="s">
        <v>84</v>
      </c>
      <c r="BK123" s="230">
        <f>ROUND(I123*H123,2)</f>
        <v>0</v>
      </c>
      <c r="BL123" s="17" t="s">
        <v>2050</v>
      </c>
      <c r="BM123" s="229" t="s">
        <v>2051</v>
      </c>
    </row>
    <row r="124" spans="1:47" s="2" customFormat="1" ht="12">
      <c r="A124" s="38"/>
      <c r="B124" s="39"/>
      <c r="C124" s="40"/>
      <c r="D124" s="231" t="s">
        <v>161</v>
      </c>
      <c r="E124" s="40"/>
      <c r="F124" s="232" t="s">
        <v>2049</v>
      </c>
      <c r="G124" s="40"/>
      <c r="H124" s="40"/>
      <c r="I124" s="233"/>
      <c r="J124" s="40"/>
      <c r="K124" s="40"/>
      <c r="L124" s="44"/>
      <c r="M124" s="234"/>
      <c r="N124" s="235"/>
      <c r="O124" s="91"/>
      <c r="P124" s="91"/>
      <c r="Q124" s="91"/>
      <c r="R124" s="91"/>
      <c r="S124" s="91"/>
      <c r="T124" s="92"/>
      <c r="U124" s="38"/>
      <c r="V124" s="38"/>
      <c r="W124" s="38"/>
      <c r="X124" s="38"/>
      <c r="Y124" s="38"/>
      <c r="Z124" s="38"/>
      <c r="AA124" s="38"/>
      <c r="AB124" s="38"/>
      <c r="AC124" s="38"/>
      <c r="AD124" s="38"/>
      <c r="AE124" s="38"/>
      <c r="AT124" s="17" t="s">
        <v>161</v>
      </c>
      <c r="AU124" s="17" t="s">
        <v>86</v>
      </c>
    </row>
    <row r="125" spans="1:65" s="2" customFormat="1" ht="16.5" customHeight="1">
      <c r="A125" s="38"/>
      <c r="B125" s="39"/>
      <c r="C125" s="218" t="s">
        <v>86</v>
      </c>
      <c r="D125" s="218" t="s">
        <v>154</v>
      </c>
      <c r="E125" s="219" t="s">
        <v>1977</v>
      </c>
      <c r="F125" s="220" t="s">
        <v>2052</v>
      </c>
      <c r="G125" s="221" t="s">
        <v>495</v>
      </c>
      <c r="H125" s="222">
        <v>1</v>
      </c>
      <c r="I125" s="223"/>
      <c r="J125" s="224">
        <f>ROUND(I125*H125,2)</f>
        <v>0</v>
      </c>
      <c r="K125" s="220" t="s">
        <v>158</v>
      </c>
      <c r="L125" s="44"/>
      <c r="M125" s="225" t="s">
        <v>1</v>
      </c>
      <c r="N125" s="226" t="s">
        <v>41</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2050</v>
      </c>
      <c r="AT125" s="229" t="s">
        <v>154</v>
      </c>
      <c r="AU125" s="229" t="s">
        <v>86</v>
      </c>
      <c r="AY125" s="17" t="s">
        <v>152</v>
      </c>
      <c r="BE125" s="230">
        <f>IF(N125="základní",J125,0)</f>
        <v>0</v>
      </c>
      <c r="BF125" s="230">
        <f>IF(N125="snížená",J125,0)</f>
        <v>0</v>
      </c>
      <c r="BG125" s="230">
        <f>IF(N125="zákl. přenesená",J125,0)</f>
        <v>0</v>
      </c>
      <c r="BH125" s="230">
        <f>IF(N125="sníž. přenesená",J125,0)</f>
        <v>0</v>
      </c>
      <c r="BI125" s="230">
        <f>IF(N125="nulová",J125,0)</f>
        <v>0</v>
      </c>
      <c r="BJ125" s="17" t="s">
        <v>84</v>
      </c>
      <c r="BK125" s="230">
        <f>ROUND(I125*H125,2)</f>
        <v>0</v>
      </c>
      <c r="BL125" s="17" t="s">
        <v>2050</v>
      </c>
      <c r="BM125" s="229" t="s">
        <v>2053</v>
      </c>
    </row>
    <row r="126" spans="1:47" s="2" customFormat="1" ht="12">
      <c r="A126" s="38"/>
      <c r="B126" s="39"/>
      <c r="C126" s="40"/>
      <c r="D126" s="231" t="s">
        <v>161</v>
      </c>
      <c r="E126" s="40"/>
      <c r="F126" s="232" t="s">
        <v>2052</v>
      </c>
      <c r="G126" s="40"/>
      <c r="H126" s="40"/>
      <c r="I126" s="233"/>
      <c r="J126" s="40"/>
      <c r="K126" s="40"/>
      <c r="L126" s="44"/>
      <c r="M126" s="234"/>
      <c r="N126" s="235"/>
      <c r="O126" s="91"/>
      <c r="P126" s="91"/>
      <c r="Q126" s="91"/>
      <c r="R126" s="91"/>
      <c r="S126" s="91"/>
      <c r="T126" s="92"/>
      <c r="U126" s="38"/>
      <c r="V126" s="38"/>
      <c r="W126" s="38"/>
      <c r="X126" s="38"/>
      <c r="Y126" s="38"/>
      <c r="Z126" s="38"/>
      <c r="AA126" s="38"/>
      <c r="AB126" s="38"/>
      <c r="AC126" s="38"/>
      <c r="AD126" s="38"/>
      <c r="AE126" s="38"/>
      <c r="AT126" s="17" t="s">
        <v>161</v>
      </c>
      <c r="AU126" s="17" t="s">
        <v>86</v>
      </c>
    </row>
    <row r="127" spans="1:63" s="12" customFormat="1" ht="22.8" customHeight="1">
      <c r="A127" s="12"/>
      <c r="B127" s="202"/>
      <c r="C127" s="203"/>
      <c r="D127" s="204" t="s">
        <v>75</v>
      </c>
      <c r="E127" s="216" t="s">
        <v>2054</v>
      </c>
      <c r="F127" s="216" t="s">
        <v>2055</v>
      </c>
      <c r="G127" s="203"/>
      <c r="H127" s="203"/>
      <c r="I127" s="206"/>
      <c r="J127" s="217">
        <f>BK127</f>
        <v>0</v>
      </c>
      <c r="K127" s="203"/>
      <c r="L127" s="208"/>
      <c r="M127" s="209"/>
      <c r="N127" s="210"/>
      <c r="O127" s="210"/>
      <c r="P127" s="211">
        <f>SUM(P128:P129)</f>
        <v>0</v>
      </c>
      <c r="Q127" s="210"/>
      <c r="R127" s="211">
        <f>SUM(R128:R129)</f>
        <v>0</v>
      </c>
      <c r="S127" s="210"/>
      <c r="T127" s="212">
        <f>SUM(T128:T129)</f>
        <v>0</v>
      </c>
      <c r="U127" s="12"/>
      <c r="V127" s="12"/>
      <c r="W127" s="12"/>
      <c r="X127" s="12"/>
      <c r="Y127" s="12"/>
      <c r="Z127" s="12"/>
      <c r="AA127" s="12"/>
      <c r="AB127" s="12"/>
      <c r="AC127" s="12"/>
      <c r="AD127" s="12"/>
      <c r="AE127" s="12"/>
      <c r="AR127" s="213" t="s">
        <v>182</v>
      </c>
      <c r="AT127" s="214" t="s">
        <v>75</v>
      </c>
      <c r="AU127" s="214" t="s">
        <v>84</v>
      </c>
      <c r="AY127" s="213" t="s">
        <v>152</v>
      </c>
      <c r="BK127" s="215">
        <f>SUM(BK128:BK129)</f>
        <v>0</v>
      </c>
    </row>
    <row r="128" spans="1:65" s="2" customFormat="1" ht="16.5" customHeight="1">
      <c r="A128" s="38"/>
      <c r="B128" s="39"/>
      <c r="C128" s="218" t="s">
        <v>171</v>
      </c>
      <c r="D128" s="218" t="s">
        <v>154</v>
      </c>
      <c r="E128" s="219" t="s">
        <v>2056</v>
      </c>
      <c r="F128" s="220" t="s">
        <v>2057</v>
      </c>
      <c r="G128" s="221" t="s">
        <v>495</v>
      </c>
      <c r="H128" s="222">
        <v>1</v>
      </c>
      <c r="I128" s="223"/>
      <c r="J128" s="224">
        <f>ROUND(I128*H128,2)</f>
        <v>0</v>
      </c>
      <c r="K128" s="220" t="s">
        <v>158</v>
      </c>
      <c r="L128" s="44"/>
      <c r="M128" s="225" t="s">
        <v>1</v>
      </c>
      <c r="N128" s="226" t="s">
        <v>41</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2050</v>
      </c>
      <c r="AT128" s="229" t="s">
        <v>154</v>
      </c>
      <c r="AU128" s="229" t="s">
        <v>86</v>
      </c>
      <c r="AY128" s="17" t="s">
        <v>152</v>
      </c>
      <c r="BE128" s="230">
        <f>IF(N128="základní",J128,0)</f>
        <v>0</v>
      </c>
      <c r="BF128" s="230">
        <f>IF(N128="snížená",J128,0)</f>
        <v>0</v>
      </c>
      <c r="BG128" s="230">
        <f>IF(N128="zákl. přenesená",J128,0)</f>
        <v>0</v>
      </c>
      <c r="BH128" s="230">
        <f>IF(N128="sníž. přenesená",J128,0)</f>
        <v>0</v>
      </c>
      <c r="BI128" s="230">
        <f>IF(N128="nulová",J128,0)</f>
        <v>0</v>
      </c>
      <c r="BJ128" s="17" t="s">
        <v>84</v>
      </c>
      <c r="BK128" s="230">
        <f>ROUND(I128*H128,2)</f>
        <v>0</v>
      </c>
      <c r="BL128" s="17" t="s">
        <v>2050</v>
      </c>
      <c r="BM128" s="229" t="s">
        <v>2058</v>
      </c>
    </row>
    <row r="129" spans="1:47" s="2" customFormat="1" ht="12">
      <c r="A129" s="38"/>
      <c r="B129" s="39"/>
      <c r="C129" s="40"/>
      <c r="D129" s="231" t="s">
        <v>161</v>
      </c>
      <c r="E129" s="40"/>
      <c r="F129" s="232" t="s">
        <v>2057</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161</v>
      </c>
      <c r="AU129" s="17" t="s">
        <v>86</v>
      </c>
    </row>
    <row r="130" spans="1:63" s="12" customFormat="1" ht="22.8" customHeight="1">
      <c r="A130" s="12"/>
      <c r="B130" s="202"/>
      <c r="C130" s="203"/>
      <c r="D130" s="204" t="s">
        <v>75</v>
      </c>
      <c r="E130" s="216" t="s">
        <v>1983</v>
      </c>
      <c r="F130" s="216" t="s">
        <v>1984</v>
      </c>
      <c r="G130" s="203"/>
      <c r="H130" s="203"/>
      <c r="I130" s="206"/>
      <c r="J130" s="217">
        <f>BK130</f>
        <v>0</v>
      </c>
      <c r="K130" s="203"/>
      <c r="L130" s="208"/>
      <c r="M130" s="209"/>
      <c r="N130" s="210"/>
      <c r="O130" s="210"/>
      <c r="P130" s="211">
        <f>SUM(P131:P134)</f>
        <v>0</v>
      </c>
      <c r="Q130" s="210"/>
      <c r="R130" s="211">
        <f>SUM(R131:R134)</f>
        <v>0</v>
      </c>
      <c r="S130" s="210"/>
      <c r="T130" s="212">
        <f>SUM(T131:T134)</f>
        <v>0</v>
      </c>
      <c r="U130" s="12"/>
      <c r="V130" s="12"/>
      <c r="W130" s="12"/>
      <c r="X130" s="12"/>
      <c r="Y130" s="12"/>
      <c r="Z130" s="12"/>
      <c r="AA130" s="12"/>
      <c r="AB130" s="12"/>
      <c r="AC130" s="12"/>
      <c r="AD130" s="12"/>
      <c r="AE130" s="12"/>
      <c r="AR130" s="213" t="s">
        <v>182</v>
      </c>
      <c r="AT130" s="214" t="s">
        <v>75</v>
      </c>
      <c r="AU130" s="214" t="s">
        <v>84</v>
      </c>
      <c r="AY130" s="213" t="s">
        <v>152</v>
      </c>
      <c r="BK130" s="215">
        <f>SUM(BK131:BK134)</f>
        <v>0</v>
      </c>
    </row>
    <row r="131" spans="1:65" s="2" customFormat="1" ht="16.5" customHeight="1">
      <c r="A131" s="38"/>
      <c r="B131" s="39"/>
      <c r="C131" s="218" t="s">
        <v>159</v>
      </c>
      <c r="D131" s="218" t="s">
        <v>154</v>
      </c>
      <c r="E131" s="219" t="s">
        <v>1985</v>
      </c>
      <c r="F131" s="220" t="s">
        <v>2059</v>
      </c>
      <c r="G131" s="221" t="s">
        <v>495</v>
      </c>
      <c r="H131" s="222">
        <v>1</v>
      </c>
      <c r="I131" s="223"/>
      <c r="J131" s="224">
        <f>ROUND(I131*H131,2)</f>
        <v>0</v>
      </c>
      <c r="K131" s="220" t="s">
        <v>158</v>
      </c>
      <c r="L131" s="44"/>
      <c r="M131" s="225" t="s">
        <v>1</v>
      </c>
      <c r="N131" s="226" t="s">
        <v>41</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2050</v>
      </c>
      <c r="AT131" s="229" t="s">
        <v>154</v>
      </c>
      <c r="AU131" s="229" t="s">
        <v>86</v>
      </c>
      <c r="AY131" s="17" t="s">
        <v>152</v>
      </c>
      <c r="BE131" s="230">
        <f>IF(N131="základní",J131,0)</f>
        <v>0</v>
      </c>
      <c r="BF131" s="230">
        <f>IF(N131="snížená",J131,0)</f>
        <v>0</v>
      </c>
      <c r="BG131" s="230">
        <f>IF(N131="zákl. přenesená",J131,0)</f>
        <v>0</v>
      </c>
      <c r="BH131" s="230">
        <f>IF(N131="sníž. přenesená",J131,0)</f>
        <v>0</v>
      </c>
      <c r="BI131" s="230">
        <f>IF(N131="nulová",J131,0)</f>
        <v>0</v>
      </c>
      <c r="BJ131" s="17" t="s">
        <v>84</v>
      </c>
      <c r="BK131" s="230">
        <f>ROUND(I131*H131,2)</f>
        <v>0</v>
      </c>
      <c r="BL131" s="17" t="s">
        <v>2050</v>
      </c>
      <c r="BM131" s="229" t="s">
        <v>2060</v>
      </c>
    </row>
    <row r="132" spans="1:47" s="2" customFormat="1" ht="12">
      <c r="A132" s="38"/>
      <c r="B132" s="39"/>
      <c r="C132" s="40"/>
      <c r="D132" s="231" t="s">
        <v>161</v>
      </c>
      <c r="E132" s="40"/>
      <c r="F132" s="232" t="s">
        <v>2059</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161</v>
      </c>
      <c r="AU132" s="17" t="s">
        <v>86</v>
      </c>
    </row>
    <row r="133" spans="1:65" s="2" customFormat="1" ht="16.5" customHeight="1">
      <c r="A133" s="38"/>
      <c r="B133" s="39"/>
      <c r="C133" s="218" t="s">
        <v>182</v>
      </c>
      <c r="D133" s="218" t="s">
        <v>154</v>
      </c>
      <c r="E133" s="219" t="s">
        <v>2061</v>
      </c>
      <c r="F133" s="220" t="s">
        <v>2062</v>
      </c>
      <c r="G133" s="221" t="s">
        <v>495</v>
      </c>
      <c r="H133" s="222">
        <v>1</v>
      </c>
      <c r="I133" s="223"/>
      <c r="J133" s="224">
        <f>ROUND(I133*H133,2)</f>
        <v>0</v>
      </c>
      <c r="K133" s="220" t="s">
        <v>158</v>
      </c>
      <c r="L133" s="44"/>
      <c r="M133" s="225" t="s">
        <v>1</v>
      </c>
      <c r="N133" s="226" t="s">
        <v>41</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2050</v>
      </c>
      <c r="AT133" s="229" t="s">
        <v>154</v>
      </c>
      <c r="AU133" s="229" t="s">
        <v>86</v>
      </c>
      <c r="AY133" s="17" t="s">
        <v>152</v>
      </c>
      <c r="BE133" s="230">
        <f>IF(N133="základní",J133,0)</f>
        <v>0</v>
      </c>
      <c r="BF133" s="230">
        <f>IF(N133="snížená",J133,0)</f>
        <v>0</v>
      </c>
      <c r="BG133" s="230">
        <f>IF(N133="zákl. přenesená",J133,0)</f>
        <v>0</v>
      </c>
      <c r="BH133" s="230">
        <f>IF(N133="sníž. přenesená",J133,0)</f>
        <v>0</v>
      </c>
      <c r="BI133" s="230">
        <f>IF(N133="nulová",J133,0)</f>
        <v>0</v>
      </c>
      <c r="BJ133" s="17" t="s">
        <v>84</v>
      </c>
      <c r="BK133" s="230">
        <f>ROUND(I133*H133,2)</f>
        <v>0</v>
      </c>
      <c r="BL133" s="17" t="s">
        <v>2050</v>
      </c>
      <c r="BM133" s="229" t="s">
        <v>2063</v>
      </c>
    </row>
    <row r="134" spans="1:47" s="2" customFormat="1" ht="12">
      <c r="A134" s="38"/>
      <c r="B134" s="39"/>
      <c r="C134" s="40"/>
      <c r="D134" s="231" t="s">
        <v>161</v>
      </c>
      <c r="E134" s="40"/>
      <c r="F134" s="232" t="s">
        <v>2062</v>
      </c>
      <c r="G134" s="40"/>
      <c r="H134" s="40"/>
      <c r="I134" s="233"/>
      <c r="J134" s="40"/>
      <c r="K134" s="40"/>
      <c r="L134" s="44"/>
      <c r="M134" s="283"/>
      <c r="N134" s="284"/>
      <c r="O134" s="285"/>
      <c r="P134" s="285"/>
      <c r="Q134" s="285"/>
      <c r="R134" s="285"/>
      <c r="S134" s="285"/>
      <c r="T134" s="286"/>
      <c r="U134" s="38"/>
      <c r="V134" s="38"/>
      <c r="W134" s="38"/>
      <c r="X134" s="38"/>
      <c r="Y134" s="38"/>
      <c r="Z134" s="38"/>
      <c r="AA134" s="38"/>
      <c r="AB134" s="38"/>
      <c r="AC134" s="38"/>
      <c r="AD134" s="38"/>
      <c r="AE134" s="38"/>
      <c r="AT134" s="17" t="s">
        <v>161</v>
      </c>
      <c r="AU134" s="17" t="s">
        <v>86</v>
      </c>
    </row>
    <row r="135" spans="1:31" s="2" customFormat="1" ht="6.95" customHeight="1">
      <c r="A135" s="38"/>
      <c r="B135" s="66"/>
      <c r="C135" s="67"/>
      <c r="D135" s="67"/>
      <c r="E135" s="67"/>
      <c r="F135" s="67"/>
      <c r="G135" s="67"/>
      <c r="H135" s="67"/>
      <c r="I135" s="67"/>
      <c r="J135" s="67"/>
      <c r="K135" s="67"/>
      <c r="L135" s="44"/>
      <c r="M135" s="38"/>
      <c r="O135" s="38"/>
      <c r="P135" s="38"/>
      <c r="Q135" s="38"/>
      <c r="R135" s="38"/>
      <c r="S135" s="38"/>
      <c r="T135" s="38"/>
      <c r="U135" s="38"/>
      <c r="V135" s="38"/>
      <c r="W135" s="38"/>
      <c r="X135" s="38"/>
      <c r="Y135" s="38"/>
      <c r="Z135" s="38"/>
      <c r="AA135" s="38"/>
      <c r="AB135" s="38"/>
      <c r="AC135" s="38"/>
      <c r="AD135" s="38"/>
      <c r="AE135" s="38"/>
    </row>
  </sheetData>
  <sheetProtection password="CC35" sheet="1" objects="1" scenarios="1" formatColumns="0" formatRows="0" autoFilter="0"/>
  <autoFilter ref="C119:K134"/>
  <mergeCells count="9">
    <mergeCell ref="E7:H7"/>
    <mergeCell ref="E9:H9"/>
    <mergeCell ref="E18:H18"/>
    <mergeCell ref="E27:H27"/>
    <mergeCell ref="E85:H85"/>
    <mergeCell ref="E87:H87"/>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DESKTOP-C275LRE\Jindra</dc:creator>
  <cp:keywords/>
  <dc:description/>
  <cp:lastModifiedBy>DESKTOP-C275LRE\Jindra</cp:lastModifiedBy>
  <dcterms:created xsi:type="dcterms:W3CDTF">2022-05-16T08:01:12Z</dcterms:created>
  <dcterms:modified xsi:type="dcterms:W3CDTF">2022-05-16T08:01:27Z</dcterms:modified>
  <cp:category/>
  <cp:version/>
  <cp:contentType/>
  <cp:contentStatus/>
</cp:coreProperties>
</file>