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ání" sheetId="2" r:id="rId2"/>
    <sheet name="02 - stavební část" sheetId="3" r:id="rId3"/>
    <sheet name="03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bourání'!$C$87:$K$202</definedName>
    <definedName name="_xlnm.Print_Area" localSheetId="1">'01 - bourání'!$C$4:$J$39,'01 - bourání'!$C$45:$J$69,'01 - bourání'!$C$75:$K$202</definedName>
    <definedName name="_xlnm._FilterDatabase" localSheetId="2" hidden="1">'02 - stavební část'!$C$94:$K$419</definedName>
    <definedName name="_xlnm.Print_Area" localSheetId="2">'02 - stavební část'!$C$4:$J$39,'02 - stavební část'!$C$45:$J$76,'02 - stavební část'!$C$82:$K$419</definedName>
    <definedName name="_xlnm._FilterDatabase" localSheetId="3" hidden="1">'03 - VRN'!$C$81:$K$97</definedName>
    <definedName name="_xlnm.Print_Area" localSheetId="3">'03 - VRN'!$C$4:$J$39,'03 - VRN'!$C$45:$J$63,'03 - VRN'!$C$69:$K$97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bourání'!$87:$87</definedName>
    <definedName name="_xlnm.Print_Titles" localSheetId="2">'02 - stavební část'!$94:$94</definedName>
    <definedName name="_xlnm.Print_Titles" localSheetId="3">'03 - VRN'!$81:$81</definedName>
  </definedNames>
  <calcPr fullCalcOnLoad="1"/>
</workbook>
</file>

<file path=xl/sharedStrings.xml><?xml version="1.0" encoding="utf-8"?>
<sst xmlns="http://schemas.openxmlformats.org/spreadsheetml/2006/main" count="4656" uniqueCount="1042">
  <si>
    <t>Export Komplet</t>
  </si>
  <si>
    <t>VZ</t>
  </si>
  <si>
    <t>2.0</t>
  </si>
  <si>
    <t>ZAMOK</t>
  </si>
  <si>
    <t>False</t>
  </si>
  <si>
    <t>{0186d89d-78d8-49e0-909c-ca1ed43597cf}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</si>
  <si>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</si>
  <si>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</si>
  <si>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</si>
  <si>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</si>
  <si>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</si>
  <si>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</si>
  <si>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</si>
  <si>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</si>
  <si>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20150617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</si>
  <si>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</si>
  <si>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</si>
  <si>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Zabezpečovací práce krovu a stropu Sokolovna N. Bor R1</t>
  </si>
  <si>
    <t>KSO:</t>
  </si>
  <si>
    <t/>
  </si>
  <si>
    <t>CC-CZ:</t>
  </si>
  <si>
    <t>Místo:</t>
  </si>
  <si>
    <t>Nový Bor</t>
  </si>
  <si>
    <t>Datum:</t>
  </si>
  <si>
    <t>23. 3. 2022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</si>
  <si>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</si>
  <si>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</si>
  <si>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</si>
  <si>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</si>
  <si>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</si>
  <si>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</si>
  <si>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</si>
  <si>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</si>
  <si>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</si>
  <si>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</si>
  <si>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</si>
  <si>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</si>
  <si>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</si>
  <si>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</si>
  <si>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</si>
  <si>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</si>
  <si>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</si>
  <si>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</si>
  <si>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</si>
  <si>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</si>
  <si>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</si>
  <si>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</si>
  <si>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</si>
  <si>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</si>
  <si>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</si>
  <si>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</si>
  <si>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</si>
  <si>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</si>
  <si>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</si>
  <si>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</si>
  <si>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</si>
  <si>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</si>
  <si>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</si>
  <si>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</si>
  <si>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</si>
  <si>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</si>
  <si>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</si>
  <si>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</si>
  <si>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</si>
  <si>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</si>
  <si>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</si>
  <si>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</si>
  <si>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</si>
  <si>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</si>
  <si>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</si>
  <si>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</si>
  <si>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</si>
  <si>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</si>
  <si>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</si>
  <si>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</si>
  <si>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</si>
  <si>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</si>
  <si>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</si>
  <si>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bourání</t>
  </si>
  <si>
    <t>STA</t>
  </si>
  <si>
    <t>1</t>
  </si>
  <si>
    <t>{8cf4811b-531a-4754-82af-770d01a00da1}</t>
  </si>
  <si>
    <t>2</t>
  </si>
  <si>
    <t>02</t>
  </si>
  <si>
    <t>stavební část</t>
  </si>
  <si>
    <t>{56bb7df8-4722-4f41-8d38-9171a2b052c6}</t>
  </si>
  <si>
    <t>03</t>
  </si>
  <si>
    <t>VRN</t>
  </si>
  <si>
    <t>{0da08b99-6e54-4898-a73a-e5d6ffd9c07c}</t>
  </si>
  <si>
    <t>KRYCÍ LIST SOUPISU PRACÍ</t>
  </si>
  <si>
    <t>Objekt:</t>
  </si>
  <si>
    <t>01 -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</si>
  <si>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</si>
  <si>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</si>
  <si>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</si>
  <si>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</si>
  <si>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</si>
  <si>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</si>
  <si>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</si>
  <si>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</si>
  <si>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</si>
  <si>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</si>
  <si>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</si>
  <si>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</si>
  <si>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</si>
  <si>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</si>
  <si>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</si>
  <si>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</si>
  <si>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</si>
  <si>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</si>
  <si>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</si>
  <si>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</si>
  <si>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</si>
  <si>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</si>
  <si>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</si>
  <si>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</si>
  <si>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</si>
  <si>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</si>
  <si>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</si>
  <si>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</si>
  <si>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</si>
  <si>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</si>
  <si>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</si>
  <si>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</si>
  <si>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943211111</t>
  </si>
  <si>
    <t>Montáž lešení prostorového rámového lehkého s podlahami zatížení do 200 kg/m2 v do 10 m</t>
  </si>
  <si>
    <t>m3</t>
  </si>
  <si>
    <t>CS ÚRS 2022 01</t>
  </si>
  <si>
    <t>4</t>
  </si>
  <si>
    <t>677145768</t>
  </si>
  <si>
    <t>PP</t>
  </si>
  <si>
    <t>Montáž lešení prostorového rámového lehkého pracovního s podlahami s provozním zatížením tř. 3 do 200 kg/m2, výšky do 10 m</t>
  </si>
  <si>
    <t>Online PSC</t>
  </si>
  <si>
    <t>https://podminky.urs.cz/item/CS_URS_2022_01/943211111</t>
  </si>
  <si>
    <t>VV</t>
  </si>
  <si>
    <t>52,6*6</t>
  </si>
  <si>
    <t>79,56*2</t>
  </si>
  <si>
    <t>48,36*2</t>
  </si>
  <si>
    <t>296,2*6</t>
  </si>
  <si>
    <t>Součet</t>
  </si>
  <si>
    <t>943211211</t>
  </si>
  <si>
    <t>Příplatek k lešení prostorovému rámovému lehkému s podlahami v do 10 m za první a ZKD den použití</t>
  </si>
  <si>
    <t>-468005060</t>
  </si>
  <si>
    <t>Montáž lešení prostorového rámového lehkého pracovního s podlahami Příplatek za první a každý další den použití lešení k ceně -1111</t>
  </si>
  <si>
    <t>https://podminky.urs.cz/item/CS_URS_2022_01/943211211</t>
  </si>
  <si>
    <t>2348,64*60 "Přepočtené koeficientem množství</t>
  </si>
  <si>
    <t>3</t>
  </si>
  <si>
    <t>943211811</t>
  </si>
  <si>
    <t>Demontáž lešení prostorového rámového lehkého s podlahami zatížení do 200 kg/m2 v do 10 m</t>
  </si>
  <si>
    <t>-275946302</t>
  </si>
  <si>
    <t>Demontáž lešení prostorového rámového lehkého pracovního s podlahami s provozním zatížením tř. 3 do 200 kg/m2, výšky do 10 m</t>
  </si>
  <si>
    <t>https://podminky.urs.cz/item/CS_URS_2022_01/943211811</t>
  </si>
  <si>
    <t>962032231</t>
  </si>
  <si>
    <t>Bourání zdiva z cihel pálených nebo vápenopískových na MV nebo MVC přes 1 m3</t>
  </si>
  <si>
    <t>376724997</t>
  </si>
  <si>
    <t>Bourání zdiva nadzákladového z cihel nebo tvárnic z cihel pálených nebo vápenopískových, na maltu vápennou nebo vápenocementovou, objemu přes 1 m3</t>
  </si>
  <si>
    <t>https://podminky.urs.cz/item/CS_URS_2022_01/962032231</t>
  </si>
  <si>
    <t>13,3*0,7*0,5</t>
  </si>
  <si>
    <t>20,25*0,7*1</t>
  </si>
  <si>
    <t>20,5*0,6*0,4</t>
  </si>
  <si>
    <t>(7,7+4,5*2+7+14,5)*0,6*0,3</t>
  </si>
  <si>
    <t>7,8*3*0,5*1</t>
  </si>
  <si>
    <t>(4,2+5,2)*0,5*0,7</t>
  </si>
  <si>
    <t>24</t>
  </si>
  <si>
    <t>964061341</t>
  </si>
  <si>
    <t>Uvolnění zhlaví trámů ze zdiva cihelného průřezu zhlaví přes 0,05 m2</t>
  </si>
  <si>
    <t>kus</t>
  </si>
  <si>
    <t>876297687</t>
  </si>
  <si>
    <t>Uvolnění zhlaví trámu při jeho výměně pro jakoukoliv délku uložení, ze zdiva cihelného, o průřezu zhlaví přes 0,05 m2</t>
  </si>
  <si>
    <t>https://podminky.urs.cz/item/CS_URS_2022_01/964061341</t>
  </si>
  <si>
    <t>5</t>
  </si>
  <si>
    <t>965083112</t>
  </si>
  <si>
    <t>Odstranění násypů pod podlahami mezi trámy tl do 100 mm pl přes 2 m2</t>
  </si>
  <si>
    <t>-205129473</t>
  </si>
  <si>
    <t>Odstranění násypu mezi stropními trámy tl. do 100 mm, plochy přes 2 m2</t>
  </si>
  <si>
    <t>https://podminky.urs.cz/item/CS_URS_2022_01/965083112</t>
  </si>
  <si>
    <t>52,6*0,1</t>
  </si>
  <si>
    <t>79,56*0,1</t>
  </si>
  <si>
    <t>48,36*0,1</t>
  </si>
  <si>
    <t>997</t>
  </si>
  <si>
    <t>Přesun sutě</t>
  </si>
  <si>
    <t>6</t>
  </si>
  <si>
    <t>997013152</t>
  </si>
  <si>
    <t>Vnitrostaveništní doprava suti a vybouraných hmot pro budovy v přes 6 do 9 m s omezením mechanizace</t>
  </si>
  <si>
    <t>t</t>
  </si>
  <si>
    <t>-1201199631</t>
  </si>
  <si>
    <t>Vnitrostaveništní doprava suti a vybouraných hmot vodorovně do 50 m svisle s omezením mechanizace pro budovy a haly výšky přes 6 do 9 m</t>
  </si>
  <si>
    <t>https://podminky.urs.cz/item/CS_URS_2022_01/997013152</t>
  </si>
  <si>
    <t>7</t>
  </si>
  <si>
    <t>997013501</t>
  </si>
  <si>
    <t>Odvoz suti a vybouraných hmot na skládku nebo meziskládku do 1 km se složením</t>
  </si>
  <si>
    <t>1097936788</t>
  </si>
  <si>
    <t>Odvoz suti a vybouraných hmot na skládku nebo meziskládku se složením, na vzdálenost do 1 km</t>
  </si>
  <si>
    <t>https://podminky.urs.cz/item/CS_URS_2022_01/997013501</t>
  </si>
  <si>
    <t>8</t>
  </si>
  <si>
    <t>997013509</t>
  </si>
  <si>
    <t>Příplatek k odvozu suti a vybouraných hmot na skládku ZKD 1 km přes 1 km</t>
  </si>
  <si>
    <t>-714875228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</si>
  <si>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</si>
  <si>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</si>
  <si>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182,813*5 "Přepočtené koeficientem množství</t>
  </si>
  <si>
    <t>997013631</t>
  </si>
  <si>
    <t>Poplatek za uložení na skládce (skládkovné) stavebního odpadu směsného kód odpadu 17 09 04</t>
  </si>
  <si>
    <t>-517383812</t>
  </si>
  <si>
    <t>Poplatek za uložení stavebního odpadu na skládce (skládkovné) směsného stavebního a demoličního zatříděného do Katalogu odpadů pod kódem 17 09 04</t>
  </si>
  <si>
    <t>https://podminky.urs.cz/item/CS_URS_2022_01/997013631</t>
  </si>
  <si>
    <t>182,813-10,1-64,5</t>
  </si>
  <si>
    <t>10</t>
  </si>
  <si>
    <t>997013645</t>
  </si>
  <si>
    <t>Poplatek za uložení na skládce (skládkovné) odpadu asfaltového bez dehtu kód odpadu 17 03 02</t>
  </si>
  <si>
    <t>-126339101</t>
  </si>
  <si>
    <t>Poplatek za uložení stavebního odpadu na skládce (skládkovné) asfaltového bez obsahu dehtu zatříděného do Katalogu odpadů pod kódem 17 03 02</t>
  </si>
  <si>
    <t>https://podminky.urs.cz/item/CS_URS_2022_01/997013645</t>
  </si>
  <si>
    <t>11</t>
  </si>
  <si>
    <t>997013811</t>
  </si>
  <si>
    <t>Poplatek za uložení na skládce (skládkovné) stavebního odpadu dřevěného kód odpadu 17 02 01</t>
  </si>
  <si>
    <t>811451061</t>
  </si>
  <si>
    <t>Poplatek za uložení stavebního odpadu na skládce (skládkovné) dřevěného zatříděného do Katalogu odpadů pod kódem 17 02 01</t>
  </si>
  <si>
    <t>https://podminky.urs.cz/item/CS_URS_2022_01/997013811</t>
  </si>
  <si>
    <t>PSV</t>
  </si>
  <si>
    <t>Práce a dodávky PSV</t>
  </si>
  <si>
    <t>712</t>
  </si>
  <si>
    <t>Povlakové krytiny</t>
  </si>
  <si>
    <t>12</t>
  </si>
  <si>
    <t>712600831</t>
  </si>
  <si>
    <t>Odstranění povlakové krytiny střech přes 30° jednovrstvé</t>
  </si>
  <si>
    <t>m2</t>
  </si>
  <si>
    <t>CS ÚRS 2021 01</t>
  </si>
  <si>
    <t>16</t>
  </si>
  <si>
    <t>-496924651</t>
  </si>
  <si>
    <t>Odstranění ze střech šikmých přes 30° do 45° krytiny povlakové jednovrstvé</t>
  </si>
  <si>
    <t>https://podminky.urs.cz/item/CS_URS_2021_01/712600831</t>
  </si>
  <si>
    <t>741</t>
  </si>
  <si>
    <t>Elektroinstalace - silnoproud</t>
  </si>
  <si>
    <t>13</t>
  </si>
  <si>
    <t>741371821R</t>
  </si>
  <si>
    <t>Demontáž osvětlovacího modulového systému zářivkového délky do 1100 mm bez zachováním funkčnosti</t>
  </si>
  <si>
    <t>soubor</t>
  </si>
  <si>
    <t>815524188</t>
  </si>
  <si>
    <t>Demontáž svítidel bez zachování funkčnosti (do suti) v bytových nebo společenských místnostech modulového systému zářivkových, délky do 1100 mm</t>
  </si>
  <si>
    <t>P</t>
  </si>
  <si>
    <t>Poznámka k položce:
včetně likvidace na skládce</t>
  </si>
  <si>
    <t>762</t>
  </si>
  <si>
    <t>Konstrukce tesařské</t>
  </si>
  <si>
    <t>14</t>
  </si>
  <si>
    <t>762331813</t>
  </si>
  <si>
    <t>Demontáž vázaných kcí krovů z hranolů průřezové pl přes 224 do 288 cm2</t>
  </si>
  <si>
    <t>m</t>
  </si>
  <si>
    <t>-1633113625</t>
  </si>
  <si>
    <t>Demontáž vázaných konstrukcí krovů sklonu do 60° z hranolů, hranolků, fošen, průřezové plochy přes 224 do 288 cm2</t>
  </si>
  <si>
    <t>https://podminky.urs.cz/item/CS_URS_2022_01/762331813</t>
  </si>
  <si>
    <t>285,8"krov</t>
  </si>
  <si>
    <t>189"vzpěry</t>
  </si>
  <si>
    <t>762341811</t>
  </si>
  <si>
    <t>Demontáž bednění střech z prken</t>
  </si>
  <si>
    <t>1111909529</t>
  </si>
  <si>
    <t>Demontáž bednění a laťování bednění střech rovných, obloukových, sklonu do 60° se všemi nadstřešními konstrukcemi z prken hrubých, hoblovaných tl. do 32 mm</t>
  </si>
  <si>
    <t>https://podminky.urs.cz/item/CS_URS_2022_01/762341811</t>
  </si>
  <si>
    <t>652,593</t>
  </si>
  <si>
    <t>762521812</t>
  </si>
  <si>
    <t>Demontáž podlah bez polštářů z prken nebo fošen tloušťky přes 32 mm</t>
  </si>
  <si>
    <t>-765141510</t>
  </si>
  <si>
    <t>Demontáž podlah bez polštářů z prken nebo fošen tl. přes 32 mm</t>
  </si>
  <si>
    <t>https://podminky.urs.cz/item/CS_URS_2022_01/762521812</t>
  </si>
  <si>
    <t>476,72-296,2</t>
  </si>
  <si>
    <t>17</t>
  </si>
  <si>
    <t>762811811</t>
  </si>
  <si>
    <t>Demontáž záklopů stropů z hrubých prken tl do 32 mm</t>
  </si>
  <si>
    <t>998355300</t>
  </si>
  <si>
    <t>Demontáž záklopů stropů vrchních a zapuštěných z hrubých prken, tl. do 32 mm</t>
  </si>
  <si>
    <t>https://podminky.urs.cz/item/CS_URS_2022_01/762811811</t>
  </si>
  <si>
    <t>52,6</t>
  </si>
  <si>
    <t>79,56</t>
  </si>
  <si>
    <t>48,36</t>
  </si>
  <si>
    <t>296,2</t>
  </si>
  <si>
    <t>18</t>
  </si>
  <si>
    <t>762822840</t>
  </si>
  <si>
    <t>Demontáž stropních trámů z hraněného řeziva průřezové pl přes 450 do 540 cm2</t>
  </si>
  <si>
    <t>1160731490</t>
  </si>
  <si>
    <t>Demontáž stropních trámů z hraněného řeziva, průřezové plochy přes 450 do 540 cm2</t>
  </si>
  <si>
    <t>https://podminky.urs.cz/item/CS_URS_2022_01/762822840</t>
  </si>
  <si>
    <t>19</t>
  </si>
  <si>
    <t>762822850</t>
  </si>
  <si>
    <t>Demontáž stropních trámů z hraněného řeziva průřezové pl přes 540 cm2</t>
  </si>
  <si>
    <t>-676069367</t>
  </si>
  <si>
    <t>Demontáž stropních trámů z hraněného řeziva, průřezové plochy přes 540 cm2</t>
  </si>
  <si>
    <t>https://podminky.urs.cz/item/CS_URS_2022_01/762822850</t>
  </si>
  <si>
    <t>13,5*4</t>
  </si>
  <si>
    <t>20</t>
  </si>
  <si>
    <t>762841812</t>
  </si>
  <si>
    <t>Demontáž podbíjení obkladů stropů a střech sklonu do 60° z hrubých prken s omítkou</t>
  </si>
  <si>
    <t>1537712659</t>
  </si>
  <si>
    <t>Demontáž podbíjení obkladů stropů a střech sklonu do 60° z hrubých prken tl. do 35 mm s omítkou</t>
  </si>
  <si>
    <t>https://podminky.urs.cz/item/CS_URS_2022_01/762841812</t>
  </si>
  <si>
    <t>764</t>
  </si>
  <si>
    <t>Konstrukce klempířské</t>
  </si>
  <si>
    <t>76400187R</t>
  </si>
  <si>
    <t>Demontáž klempířských konstrukcí do suti</t>
  </si>
  <si>
    <t>-1034241201</t>
  </si>
  <si>
    <t>765</t>
  </si>
  <si>
    <t>Krytina skládaná</t>
  </si>
  <si>
    <t>22</t>
  </si>
  <si>
    <t>765151801</t>
  </si>
  <si>
    <t>Demontáž krytiny bitumenové ze šindelů do suti</t>
  </si>
  <si>
    <t>20234709</t>
  </si>
  <si>
    <t>Demontáž krytiny bitumenové ze šindelů sklonu do 30° do suti</t>
  </si>
  <si>
    <t>https://podminky.urs.cz/item/CS_URS_2022_01/765151801</t>
  </si>
  <si>
    <t>591,45/Cos(25)</t>
  </si>
  <si>
    <t>23</t>
  </si>
  <si>
    <t>765151805</t>
  </si>
  <si>
    <t>Demontáž hřebene nebo nároží krytiny bitumenové ze šindelů do suti</t>
  </si>
  <si>
    <t>-960007956</t>
  </si>
  <si>
    <t>Demontáž krytiny bitumenové ze šindelů sklonu do 30° hřebene nebo nároží do suti</t>
  </si>
  <si>
    <t>https://podminky.urs.cz/item/CS_URS_2022_01/765151805</t>
  </si>
  <si>
    <t>(10,5*2+9,2+9,4+3,5*2+2,8+4,6+3,6*4+5,7*2+3*2)/Cos(25)</t>
  </si>
  <si>
    <t>1+7,5+12,6+2,3+3,7+1,7</t>
  </si>
  <si>
    <t>02 - stavební část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</si>
  <si>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</si>
  <si>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</si>
  <si>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</si>
  <si>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</si>
  <si>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714 - Akustická a protiotřesová opatření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</si>
  <si>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</si>
  <si>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</si>
  <si>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</si>
  <si>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</si>
  <si>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Svislé a kompletní konstrukce</t>
  </si>
  <si>
    <t>310236251</t>
  </si>
  <si>
    <t>Zazdívka otvorů pl přes 0,0225 do 0,09 m2 ve zdivu nadzákladovém cihlami pálenými tl přes 300 do 450 mm</t>
  </si>
  <si>
    <t>-472846126</t>
  </si>
  <si>
    <t>Zazdívka otvorů ve zdivu nadzákladovém cihlami pálenými plochy přes 0,0225 m2 do 0,09 m2, ve zdi tl. přes 300 do 450 mm</t>
  </si>
  <si>
    <t>https://podminky.urs.cz/item/CS_URS_2022_01/310236251</t>
  </si>
  <si>
    <t>311231125</t>
  </si>
  <si>
    <t>Zdivo nosné z cihel dl 290 mm P20 až 25 na SMS 5 MPa</t>
  </si>
  <si>
    <t>-472039114</t>
  </si>
  <si>
    <t>Zdivo z cihel pálených nosné z cihel plných dl. 290 mm P 20 až 25, na maltu ze suché směsi 5 MPa</t>
  </si>
  <si>
    <t>https://podminky.urs.cz/item/CS_URS_2022_01/311231125</t>
  </si>
  <si>
    <t>45,616-22,482</t>
  </si>
  <si>
    <t>Vodorovné konstrukce</t>
  </si>
  <si>
    <t>411321414</t>
  </si>
  <si>
    <t>Stropy deskové ze ŽB tř. C 25/30</t>
  </si>
  <si>
    <t>525899734</t>
  </si>
  <si>
    <t>Stropy z betonu železového (bez výztuže) stropů deskových, plochých střech, desek balkonových, desek hřibových stropů včetně hlavic hřibových sloupů tř. C 25/30</t>
  </si>
  <si>
    <t>https://podminky.urs.cz/item/CS_URS_2022_01/411321414</t>
  </si>
  <si>
    <t>229,75*0,06</t>
  </si>
  <si>
    <t>229,75*0,04*0,6</t>
  </si>
  <si>
    <t>411354209</t>
  </si>
  <si>
    <t>Bednění stropů ztracené z hraněných trapézových vln v 40 mm plech lesklý tl 1,0 mm</t>
  </si>
  <si>
    <t>1349611618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</si>
  <si>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1,00 mm</t>
  </si>
  <si>
    <t>https://podminky.urs.cz/item/CS_URS_2022_01/411354209</t>
  </si>
  <si>
    <t>62,61+101,81+65,33</t>
  </si>
  <si>
    <t>411362021</t>
  </si>
  <si>
    <t>Výztuž stropů svařovanými sítěmi Kari</t>
  </si>
  <si>
    <t>47485204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</si>
  <si>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</si>
  <si>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https://podminky.urs.cz/item/CS_URS_2022_01/411362021</t>
  </si>
  <si>
    <t>(0,6012+0,9774+0,6271+0,3488+0,3038)*1,1</t>
  </si>
  <si>
    <t>413232221</t>
  </si>
  <si>
    <t>Zazdívka zhlaví válcovaných nosníků v přes 150 do 300 mm</t>
  </si>
  <si>
    <t>852104246</t>
  </si>
  <si>
    <t>Zazdívka zhlaví stropních trámů nebo válcovaných nosníků pálenými cihlami válcovaných nosníků, výšky přes 150 do 300 mm</t>
  </si>
  <si>
    <t>https://podminky.urs.cz/item/CS_URS_2022_01/413232221</t>
  </si>
  <si>
    <t>413941123</t>
  </si>
  <si>
    <t>Osazování ocelových válcovaných nosníků stropů I, IE, U, UE nebo L č. 14 až 22 nebo výšky přes 120 do 220 mm</t>
  </si>
  <si>
    <t>-106788023</t>
  </si>
  <si>
    <t>Osazování ocelových válcovaných nosníků ve stropech I nebo IE nebo U nebo UE nebo L č. 14 až 22 nebo výšky přes 120 do 220 mm</t>
  </si>
  <si>
    <t>https://podminky.urs.cz/item/CS_URS_2022_01/413941123</t>
  </si>
  <si>
    <t>7,33928*1,1</t>
  </si>
  <si>
    <t>M</t>
  </si>
  <si>
    <t>13010722</t>
  </si>
  <si>
    <t>ocel profilová jakost S235JR (11 375) průřez I (IPN) 200</t>
  </si>
  <si>
    <t>206799538</t>
  </si>
  <si>
    <t>3,8121*1,1</t>
  </si>
  <si>
    <t>13010724</t>
  </si>
  <si>
    <t>ocel profilová jakost S235JR (11 375) průřez I (IPN) 220</t>
  </si>
  <si>
    <t>-429851054</t>
  </si>
  <si>
    <t>3,52718*1,1</t>
  </si>
  <si>
    <t>31197008</t>
  </si>
  <si>
    <t>tyč závitová Pz 4.6 M20</t>
  </si>
  <si>
    <t>1240084490</t>
  </si>
  <si>
    <t>5*0,7</t>
  </si>
  <si>
    <t>7*0,8</t>
  </si>
  <si>
    <t>4*0,9</t>
  </si>
  <si>
    <t>413941125</t>
  </si>
  <si>
    <t>Osazování ocelových válcovaných nosníků stropů I, IE, U, UE nebo L č. 24 a výše nebo výšky přes 220 mm</t>
  </si>
  <si>
    <t>-1254506847</t>
  </si>
  <si>
    <t>Osazování ocelových válcovaných nosníků ve stropech I nebo IE nebo U nebo UE nebo L č. 24 a výše nebo výšky přes 220 mm</t>
  </si>
  <si>
    <t>https://podminky.urs.cz/item/CS_URS_2022_01/413941125</t>
  </si>
  <si>
    <t>5,71892*1,1</t>
  </si>
  <si>
    <t>13011021</t>
  </si>
  <si>
    <t>ocel profilová jakost S235JR (11 375) průřez I (IPN) 360</t>
  </si>
  <si>
    <t>1348844444</t>
  </si>
  <si>
    <t>Úpravy povrchů, podlahy a osazování výplní</t>
  </si>
  <si>
    <t>612131101</t>
  </si>
  <si>
    <t>Cementový postřik vnitřních stěn nanášený celoplošně ručně</t>
  </si>
  <si>
    <t>-1418097542</t>
  </si>
  <si>
    <t>Podkladní a spojovací vrstva vnitřních omítaných ploch cementový postřik nanášený ručně celoplošně stěn</t>
  </si>
  <si>
    <t>https://podminky.urs.cz/item/CS_URS_2022_01/612131101</t>
  </si>
  <si>
    <t>612321141</t>
  </si>
  <si>
    <t>Vápenocementová omítka štuková dvouvrstvá vnitřních stěn nanášená ručně</t>
  </si>
  <si>
    <t>-1012425621</t>
  </si>
  <si>
    <t>Omítka vápenocementová vnitřních ploch nanášená ručně dvouvrstvá, tloušťky jádrové omítky do 10 mm a tloušťky štuku do 3 mm štuková svislých konstrukcí stěn</t>
  </si>
  <si>
    <t>https://podminky.urs.cz/item/CS_URS_2022_01/612321141</t>
  </si>
  <si>
    <t>46+43</t>
  </si>
  <si>
    <t>619991011</t>
  </si>
  <si>
    <t>Obalení konstrukcí a prvků fólií přilepenou lepící páskou</t>
  </si>
  <si>
    <t>1685944244</t>
  </si>
  <si>
    <t>Zakrytí vnitřních ploch před znečištěním včetně pozdějšího odkrytí konstrukcí a prvků obalením fólií a přelepením páskou</t>
  </si>
  <si>
    <t>https://podminky.urs.cz/item/CS_URS_2022_01/619991011</t>
  </si>
  <si>
    <t>622131101</t>
  </si>
  <si>
    <t>Cementový postřik vnějších stěn nanášený celoplošně ručně</t>
  </si>
  <si>
    <t>694187985</t>
  </si>
  <si>
    <t>Podkladní a spojovací vrstva vnějších omítaných ploch cementový postřik nanášený ručně celoplošně stěn</t>
  </si>
  <si>
    <t>https://podminky.urs.cz/item/CS_URS_2022_01/622131101</t>
  </si>
  <si>
    <t>622321341</t>
  </si>
  <si>
    <t>Vápenocementová omítka štuková dvouvrstvá vnějších stěn nanášená strojně</t>
  </si>
  <si>
    <t>-1813290722</t>
  </si>
  <si>
    <t>Omítka vápenocementová vnějších ploch nanášená strojně dvouvrstvá, tloušťky jádrové omítky do 15 mm a tloušťky štuku do 3 mm štuková stěn</t>
  </si>
  <si>
    <t>https://podminky.urs.cz/item/CS_URS_2022_01/622321341</t>
  </si>
  <si>
    <t>632450124</t>
  </si>
  <si>
    <t>Vyrovnávací cementový potěr tl přes 40 do 50 mm ze suchých směsí provedený v pásu</t>
  </si>
  <si>
    <t>356007043</t>
  </si>
  <si>
    <t>Potěr cementový vyrovnávací ze suchých směsí v pásu o průměrné (střední) tl. přes 40 do 50 mm</t>
  </si>
  <si>
    <t>https://podminky.urs.cz/item/CS_URS_2022_01/632450124</t>
  </si>
  <si>
    <t>16*0,5*0,3</t>
  </si>
  <si>
    <t>326578R</t>
  </si>
  <si>
    <t>Ochrana podlahy proti poškození</t>
  </si>
  <si>
    <t>-840510108</t>
  </si>
  <si>
    <t>230</t>
  </si>
  <si>
    <t>941211111</t>
  </si>
  <si>
    <t>Montáž lešení řadového rámového lehkého zatížení do 200 kg/m2 š přes 0,6 do 0,9 m v do 10 m</t>
  </si>
  <si>
    <t>2125678162</t>
  </si>
  <si>
    <t>Montáž lešení řadového rámového lehkého pracovního s podlahami s provozním zatížením tř. 3 do 200 kg/m2 šířky tř. SW06 přes 0,6 do 0,9 m, výšky do 10 m</t>
  </si>
  <si>
    <t>https://podminky.urs.cz/item/CS_URS_2022_01/941211111</t>
  </si>
  <si>
    <t>(22+1+4,5+3,5+15+7+8+14+11+10+5)*11</t>
  </si>
  <si>
    <t>941211211</t>
  </si>
  <si>
    <t>Příplatek k lešení řadovému rámovému lehkému š 0,9 m v přes 10 do 25 m za první a ZKD den použití</t>
  </si>
  <si>
    <t>298044560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</si>
  <si>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</si>
  <si>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https://podminky.urs.cz/item/CS_URS_2022_01/941211211</t>
  </si>
  <si>
    <t>1111*90 "Přepočtené koeficientem množství</t>
  </si>
  <si>
    <t>941211811</t>
  </si>
  <si>
    <t>Demontáž lešení řadového rámového lehkého zatížení do 200 kg/m2 š přes 0,6 do 0,9 m v do 10 m</t>
  </si>
  <si>
    <t>977005730</t>
  </si>
  <si>
    <t>Demontáž lešení řadového rámového lehkého pracovního s provozním zatížením tř. 3 do 200 kg/m2 šířky tř. SW06 přes 0,6 do 0,9 m, výšky do 10 m</t>
  </si>
  <si>
    <t>https://podminky.urs.cz/item/CS_URS_2022_01/941211811</t>
  </si>
  <si>
    <t>973031325</t>
  </si>
  <si>
    <t>Vysekání kapes ve zdivu cihelném na MV nebo MVC pl do 0,10 m2 hl do 300 mm</t>
  </si>
  <si>
    <t>-1208937467</t>
  </si>
  <si>
    <t>Vysekání výklenků nebo kapes ve zdivu z cihel na maltu vápennou nebo vápenocementovou kapes, plochy do 0,10 m2, hl. do 300 mm</t>
  </si>
  <si>
    <t>https://podminky.urs.cz/item/CS_URS_2022_01/973031325</t>
  </si>
  <si>
    <t>985331113</t>
  </si>
  <si>
    <t>Dodatečné vlepování betonářské výztuže D 12 mm do cementové aktivované malty včetně vyvrtání otvoru</t>
  </si>
  <si>
    <t>1616271292</t>
  </si>
  <si>
    <t>Dodatečné vlepování betonářské výztuže včetně vyvrtání a vyčištění otvoru cementovou aktivovanou maltou průměr výztuže 12 mm</t>
  </si>
  <si>
    <t>https://podminky.urs.cz/item/CS_URS_2022_01/985331113</t>
  </si>
  <si>
    <t>0,05*2100</t>
  </si>
  <si>
    <t>25</t>
  </si>
  <si>
    <t>13021013</t>
  </si>
  <si>
    <t>tyč ocelová kruhová žebírková DIN 488 jakost B500B (10 505) výztuž do betonu D 12mm</t>
  </si>
  <si>
    <t>1598407691</t>
  </si>
  <si>
    <t>0,07*2100</t>
  </si>
  <si>
    <t>147*0,00091 "Přepočtené koeficientem množství</t>
  </si>
  <si>
    <t>26</t>
  </si>
  <si>
    <t>985671114</t>
  </si>
  <si>
    <t>Ztužující věnce obrubní a příčné ze ŽB tř. C 25/30</t>
  </si>
  <si>
    <t>-2000223161</t>
  </si>
  <si>
    <t>Ztužující věnce ze železobetonu obrubní nebo příčné tř. C 25/30</t>
  </si>
  <si>
    <t>https://podminky.urs.cz/item/CS_URS_2022_01/985671114</t>
  </si>
  <si>
    <t>(19,9+1,4+1,6+3,7)*0,3*0,6</t>
  </si>
  <si>
    <t>(4+10,8+4)*0,5*0,3+0,5*0,2*0,3</t>
  </si>
  <si>
    <t>6,7*0,3*0,3+3,3*0,3*0,6+0,5*0,85*0,3</t>
  </si>
  <si>
    <t>(1,9+0,5+5,9+0,5+9,9+0,5+1,3)*0,7*0,3</t>
  </si>
  <si>
    <t>(8,455*3)*0,5*0,3</t>
  </si>
  <si>
    <t>(13,5+5+4,6)*0,5*0,3</t>
  </si>
  <si>
    <t>3,6*0,3*0,3</t>
  </si>
  <si>
    <t>9*0,6*0,3</t>
  </si>
  <si>
    <t>27</t>
  </si>
  <si>
    <t>985675111</t>
  </si>
  <si>
    <t>Bednění ztužujících věnců - zřízení</t>
  </si>
  <si>
    <t>-729785641</t>
  </si>
  <si>
    <t>Bednění ztužujících věnců zřízení</t>
  </si>
  <si>
    <t>https://podminky.urs.cz/item/CS_URS_2022_01/985675111</t>
  </si>
  <si>
    <t>(19,9+1,4+1,6+3,7)*0,3*2</t>
  </si>
  <si>
    <t>(4+10,8+4)*2*0,32</t>
  </si>
  <si>
    <t>6,7*0,3*2+3,3*0,3*2+(0,5+0,85+0,3)*0,3</t>
  </si>
  <si>
    <t>(1,9+0,5+5,9+0,5+9,9+0,5+1,3)*2*0,3</t>
  </si>
  <si>
    <t>(8,455*3)*2*0,3</t>
  </si>
  <si>
    <t>(13,5+5+4,6)*2*0,3</t>
  </si>
  <si>
    <t>3,6*0,3*2</t>
  </si>
  <si>
    <t>9*2*0,3</t>
  </si>
  <si>
    <t>28</t>
  </si>
  <si>
    <t>985675121</t>
  </si>
  <si>
    <t>Bednění ztužujících věnců - odstranění</t>
  </si>
  <si>
    <t>-1042765424</t>
  </si>
  <si>
    <t>Bednění ztužujících věnců odstranění</t>
  </si>
  <si>
    <t>https://podminky.urs.cz/item/CS_URS_2022_01/985675121</t>
  </si>
  <si>
    <t>29</t>
  </si>
  <si>
    <t>985676112</t>
  </si>
  <si>
    <t>Výztuž ztužujících věnců z oceli 10 505</t>
  </si>
  <si>
    <t>1309239271</t>
  </si>
  <si>
    <t>Výztuž ztužujících věnců z oceli 10 505 (R) nebo BSt 500</t>
  </si>
  <si>
    <t>https://podminky.urs.cz/item/CS_URS_2022_01/985676112</t>
  </si>
  <si>
    <t>3,5663*1,1</t>
  </si>
  <si>
    <t>998</t>
  </si>
  <si>
    <t>Přesun hmot</t>
  </si>
  <si>
    <t>30</t>
  </si>
  <si>
    <t>998011002</t>
  </si>
  <si>
    <t>Přesun hmot pro budovy zděné v přes 6 do 12 m</t>
  </si>
  <si>
    <t>-530658187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</si>
  <si>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</si>
  <si>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https://podminky.urs.cz/item/CS_URS_2022_01/998011002</t>
  </si>
  <si>
    <t>714</t>
  </si>
  <si>
    <t>Akustická a protiotřesová opatření</t>
  </si>
  <si>
    <t>31</t>
  </si>
  <si>
    <t>714121002</t>
  </si>
  <si>
    <t>Montáž podstropních nárazuvzdorných akustických panelů třídy 1A zavěšených na viditelný rošt</t>
  </si>
  <si>
    <t>-1220340971</t>
  </si>
  <si>
    <t>Montáž akustických minerálních panelů podstropních nárazuvzdorných zavěšených na viditelný rošt odolnosti proti nárazu třídy 1A</t>
  </si>
  <si>
    <t>https://podminky.urs.cz/item/CS_URS_2022_01/714121002</t>
  </si>
  <si>
    <t>12,9*19,9</t>
  </si>
  <si>
    <t>32</t>
  </si>
  <si>
    <t>59036137</t>
  </si>
  <si>
    <t>panel akustický sportovních hal zapuštěný závěsný rošt, barvená hrana, bílá 085, tl 40mm, požární odolnost EW30</t>
  </si>
  <si>
    <t>-1539132860</t>
  </si>
  <si>
    <t>256,71*1,05 "Přepočtené koeficientem množství</t>
  </si>
  <si>
    <t>33</t>
  </si>
  <si>
    <t>998714102</t>
  </si>
  <si>
    <t>Přesun hmot tonážní pro akustická a protiotřesová opatření v objektech v do 12 m</t>
  </si>
  <si>
    <t>-145313473</t>
  </si>
  <si>
    <t>Přesun hmot pro akustická a protiotřesová opatření stanovený z hmotnosti přesunovaného materiálu vodorovná dopravní vzdálenost do 50 m v objektech výšky přes 6 do 12 m</t>
  </si>
  <si>
    <t>https://podminky.urs.cz/item/CS_URS_2022_01/998714102</t>
  </si>
  <si>
    <t>34</t>
  </si>
  <si>
    <t>74137206R</t>
  </si>
  <si>
    <t>Osvětlení, rozvody, revize</t>
  </si>
  <si>
    <t>-837694435</t>
  </si>
  <si>
    <t>35</t>
  </si>
  <si>
    <t>762083111</t>
  </si>
  <si>
    <t>Impregnace řeziva proti dřevokaznému hmyzu a houbám máčením třída ohrožení 1 a 2</t>
  </si>
  <si>
    <t>-1868532940</t>
  </si>
  <si>
    <t>Impregnace řeziva máčením proti dřevokaznému hmyzu a houbám, třída ohrožení 1 a 2 (dřevo v interiéru)</t>
  </si>
  <si>
    <t>https://podminky.urs.cz/item/CS_URS_2022_01/762083111</t>
  </si>
  <si>
    <t>7,1+18,84</t>
  </si>
  <si>
    <t>36</t>
  </si>
  <si>
    <t>762085103</t>
  </si>
  <si>
    <t>Montáž kotevních želez, příložek, patek nebo táhel</t>
  </si>
  <si>
    <t>2113457614</t>
  </si>
  <si>
    <t>Montáž ocelových spojovacích prostředků (materiál ve specifikaci) kotevních želez příložek, patek, táhel</t>
  </si>
  <si>
    <t>https://podminky.urs.cz/item/CS_URS_2022_01/762085103</t>
  </si>
  <si>
    <t>37</t>
  </si>
  <si>
    <t>54879004</t>
  </si>
  <si>
    <t>patrona chemická M16x125mm</t>
  </si>
  <si>
    <t>-2002226769</t>
  </si>
  <si>
    <t>38</t>
  </si>
  <si>
    <t>54879222</t>
  </si>
  <si>
    <t>šroub kotevní žárový Pz chemické patrony M16x125/198</t>
  </si>
  <si>
    <t>563597031</t>
  </si>
  <si>
    <t>39</t>
  </si>
  <si>
    <t>762332132</t>
  </si>
  <si>
    <t>Montáž vázaných kcí krovů pravidelných z hraněného řeziva průřezové pl přes 120 do 224 cm2</t>
  </si>
  <si>
    <t>2027694611</t>
  </si>
  <si>
    <t>Montáž vázaných konstrukcí krovů střech pultových, sedlových, valbových, stanových čtvercového nebo obdélníkového půdorysu z řeziva hraněného průřezové plochy přes 120 do 224 cm2</t>
  </si>
  <si>
    <t>https://podminky.urs.cz/item/CS_URS_2022_01/762332132</t>
  </si>
  <si>
    <t>43,75"pozednice</t>
  </si>
  <si>
    <t>3"fošna</t>
  </si>
  <si>
    <t>(3,3*16+2,96*5+3,3*5+3,3*7+3,3*2)"krokev</t>
  </si>
  <si>
    <t>0,85*12+0,9*12"výměny</t>
  </si>
  <si>
    <t>3*6"sloupek</t>
  </si>
  <si>
    <t>1,1*10"pásek</t>
  </si>
  <si>
    <t>40</t>
  </si>
  <si>
    <t>762332133</t>
  </si>
  <si>
    <t>Montáž vázaných kcí krovů pravidelných z hraněného řeziva průřezové pl přes 224 do 288 cm2</t>
  </si>
  <si>
    <t>-594413048</t>
  </si>
  <si>
    <t>Montáž vázaných konstrukcí krovů střech pultových, sedlových, valbových, stanových čtvercového nebo obdélníkového půdorysu z řeziva hraněného průřezové plochy přes 224 do 288 cm2</t>
  </si>
  <si>
    <t>https://podminky.urs.cz/item/CS_URS_2022_01/762332133</t>
  </si>
  <si>
    <t>17,2*1+4*5+5,8*2+5,3*11+3,4*2+6,1*1"krokev</t>
  </si>
  <si>
    <t>11,3*1+2*3"vaznice</t>
  </si>
  <si>
    <t>41</t>
  </si>
  <si>
    <t>60512135</t>
  </si>
  <si>
    <t>hranol stavební řezivo průřezu do 288cm2 do dl 6m</t>
  </si>
  <si>
    <t>-539885873</t>
  </si>
  <si>
    <t>42</t>
  </si>
  <si>
    <t>762341210</t>
  </si>
  <si>
    <t>Montáž bednění střech rovných a šikmých sklonu do 60° z hrubých prken na sraz tl do 32 mm</t>
  </si>
  <si>
    <t>-130849981</t>
  </si>
  <si>
    <t>Montáž bednění střech rovných a šikmých sklonu do 60° s vyřezáním otvorů z prken hrubých na sraz tl. do 32 mm</t>
  </si>
  <si>
    <t>https://podminky.urs.cz/item/CS_URS_2022_01/762341210</t>
  </si>
  <si>
    <t>610+75</t>
  </si>
  <si>
    <t>43</t>
  </si>
  <si>
    <t>60515111</t>
  </si>
  <si>
    <t>řezivo jehličnaté boční prkno 20-30mm</t>
  </si>
  <si>
    <t>-2112020502</t>
  </si>
  <si>
    <t>685,000*0,025*1,1</t>
  </si>
  <si>
    <t>44</t>
  </si>
  <si>
    <t>762342214</t>
  </si>
  <si>
    <t>Montáž laťování na střechách jednoduchých sklonu do 60° osové vzdálenosti přes 150 do 360 mm</t>
  </si>
  <si>
    <t>149970486</t>
  </si>
  <si>
    <t>Montáž laťování střech jednoduchých sklonu do 60° při osové vzdálenosti latí přes 150 do 360 mm</t>
  </si>
  <si>
    <t>https://podminky.urs.cz/item/CS_URS_2022_01/762342214</t>
  </si>
  <si>
    <t>45</t>
  </si>
  <si>
    <t>60514114</t>
  </si>
  <si>
    <t>řezivo jehličnaté lať impregnovaná dl 4 m</t>
  </si>
  <si>
    <t>1278656745</t>
  </si>
  <si>
    <t>685,000*3*1,1*0,04*0,06</t>
  </si>
  <si>
    <t>46</t>
  </si>
  <si>
    <t>762342441</t>
  </si>
  <si>
    <t>Montáž lišt trojúhelníkových sklonu do 60°</t>
  </si>
  <si>
    <t>-595624385</t>
  </si>
  <si>
    <t>Montáž laťování montáž lišt trojúhelníkových</t>
  </si>
  <si>
    <t>https://podminky.urs.cz/item/CS_URS_2022_01/762342441</t>
  </si>
  <si>
    <t>746/Cos(25)</t>
  </si>
  <si>
    <t>30*3,3+5*3+37+12+11*5,3+6,8</t>
  </si>
  <si>
    <t>47</t>
  </si>
  <si>
    <t>1550752691</t>
  </si>
  <si>
    <t>1051,220*0,04*0,06*1,1</t>
  </si>
  <si>
    <t>48</t>
  </si>
  <si>
    <t>762395000</t>
  </si>
  <si>
    <t>Spojovací prostředky krovů, bednění, laťování, nadstřešních konstrukcí</t>
  </si>
  <si>
    <t>-1356295641</t>
  </si>
  <si>
    <t>Spojovací prostředky krovů, bednění a laťování, nadstřešních konstrukcí svory, prkna, hřebíky, pásová ocel, vruty</t>
  </si>
  <si>
    <t>https://podminky.urs.cz/item/CS_URS_2022_01/762395000</t>
  </si>
  <si>
    <t>7,1+18,84+5,425+2,775</t>
  </si>
  <si>
    <t>49</t>
  </si>
  <si>
    <t>76252110R</t>
  </si>
  <si>
    <t>Revizní lávka</t>
  </si>
  <si>
    <t>369314757</t>
  </si>
  <si>
    <t>Poznámka k položce:
lávka včetně zábradlí</t>
  </si>
  <si>
    <t>50</t>
  </si>
  <si>
    <t>762842231</t>
  </si>
  <si>
    <t>Montáž podbíjení střech šikmých vnějšího přesahu š přes 0,8 m z palubek</t>
  </si>
  <si>
    <t>-756890041</t>
  </si>
  <si>
    <t>Montáž podbíjení střech šikmých, vnějšího přesahu šířky přes 0,8 m z hoblovaných prken z palubek</t>
  </si>
  <si>
    <t>https://podminky.urs.cz/item/CS_URS_2022_01/762842231</t>
  </si>
  <si>
    <t>(14+15+10+22+15+5+8)*0,8</t>
  </si>
  <si>
    <t>51</t>
  </si>
  <si>
    <t>61191173</t>
  </si>
  <si>
    <t>palubky obkladové smrk profil klasický 19x121mm jakost A/B</t>
  </si>
  <si>
    <t>-495531520</t>
  </si>
  <si>
    <t>71,2*1,1 "Přepočtené koeficientem množství</t>
  </si>
  <si>
    <t>52</t>
  </si>
  <si>
    <t>998762102</t>
  </si>
  <si>
    <t>Přesun hmot tonážní pro kce tesařské v objektech v přes 6 do 12 m</t>
  </si>
  <si>
    <t>1875374768</t>
  </si>
  <si>
    <t>Přesun hmot pro konstrukce tesařské stanovený z hmotnosti přesunovaného materiálu vodorovná dopravní vzdálenost do 50 m v objektech výšky přes 6 do 12 m</t>
  </si>
  <si>
    <t>https://podminky.urs.cz/item/CS_URS_2022_01/998762102</t>
  </si>
  <si>
    <t>763</t>
  </si>
  <si>
    <t>Konstrukce suché výstavby</t>
  </si>
  <si>
    <t>53</t>
  </si>
  <si>
    <t>763131432</t>
  </si>
  <si>
    <t>SDK podhled deska 1xDF 15 bez izolace dvouvrstvá spodní kce profil CD+UD REI 90</t>
  </si>
  <si>
    <t>-1586398288</t>
  </si>
  <si>
    <t>Podhled ze sádrokartonových desek dvouvrstvá zavěšená spodní konstrukce z ocelových profilů CD, UD jednoduše opláštěná deskou protipožární DF, tl. 15 mm, bez izolace, REI do 90</t>
  </si>
  <si>
    <t>https://podminky.urs.cz/item/CS_URS_2022_01/763131432</t>
  </si>
  <si>
    <t>4*6,7</t>
  </si>
  <si>
    <t>5,9*7,8</t>
  </si>
  <si>
    <t>7,8*9,9</t>
  </si>
  <si>
    <t>4,1*7,3+1,9*2,3</t>
  </si>
  <si>
    <t>3,6*13,5+0,5*4,3</t>
  </si>
  <si>
    <t>54</t>
  </si>
  <si>
    <t>763131751</t>
  </si>
  <si>
    <t>Montáž parotěsné zábrany do SDK podhledu</t>
  </si>
  <si>
    <t>1883538173</t>
  </si>
  <si>
    <t>Podhled ze sádrokartonových desek ostatní práce a konstrukce na podhledech ze sádrokartonových desek montáž parotěsné zábrany</t>
  </si>
  <si>
    <t>https://podminky.urs.cz/item/CS_URS_2022_01/763131751</t>
  </si>
  <si>
    <t>235,09</t>
  </si>
  <si>
    <t>55</t>
  </si>
  <si>
    <t>28329276</t>
  </si>
  <si>
    <t>fólie PE vyztužená pro parotěsnou vrstvu (reakce na oheň - třída E) 140g/m2</t>
  </si>
  <si>
    <t>473680412</t>
  </si>
  <si>
    <t>491,8*1,1235 "Přepočtené koeficientem množství</t>
  </si>
  <si>
    <t>56</t>
  </si>
  <si>
    <t>763131752</t>
  </si>
  <si>
    <t>Montáž jedné vrstvy tepelné izolace do SDK podhledu</t>
  </si>
  <si>
    <t>-516771211</t>
  </si>
  <si>
    <t>Podhled ze sádrokartonových desek ostatní práce a konstrukce na podhledech ze sádrokartonových desek montáž jedné vrstvy tepelné izolace</t>
  </si>
  <si>
    <t>https://podminky.urs.cz/item/CS_URS_2022_01/763131752</t>
  </si>
  <si>
    <t>57</t>
  </si>
  <si>
    <t>63152099</t>
  </si>
  <si>
    <t>pás tepelně izolační univerzální λ=0,032-0,033 tl 100mm</t>
  </si>
  <si>
    <t>2078373567</t>
  </si>
  <si>
    <t>pás tepelně izolační univerzální ?=0,032-0,033 tl 100mm</t>
  </si>
  <si>
    <t>235,09*1,02 "Přepočtené koeficientem množství</t>
  </si>
  <si>
    <t>58</t>
  </si>
  <si>
    <t>63152108</t>
  </si>
  <si>
    <t>pás tepelně izolační univerzální λ=0,032-0,033 tl 200mm</t>
  </si>
  <si>
    <t>-541337256</t>
  </si>
  <si>
    <t>pás tepelně izolační univerzální ?=0,032-0,033 tl 200mm</t>
  </si>
  <si>
    <t>256,71*1,02 "Přepočtené koeficientem množství</t>
  </si>
  <si>
    <t>59</t>
  </si>
  <si>
    <t>76373211R</t>
  </si>
  <si>
    <t>Montáž střešní konstrukce v do 10 m z příhradových vazníků konstrukční délky do 12,5 m</t>
  </si>
  <si>
    <t>69686861</t>
  </si>
  <si>
    <t>Montáž střešní konstrukce do 10 m výšky římsy opláštění střechy, štítů, říms, dýmníků a světlíkových obrub z vazníků příhradových, konstrukční délky přes 9,0 do 12,5 m</t>
  </si>
  <si>
    <t>https://podminky.urs.cz/item/CS_URS_2021_01/76373211R</t>
  </si>
  <si>
    <t>60</t>
  </si>
  <si>
    <t>79123R</t>
  </si>
  <si>
    <t>Sbíjené vazníky</t>
  </si>
  <si>
    <t>1777281743</t>
  </si>
  <si>
    <t>Poznámka k položce:
včetně impregnace</t>
  </si>
  <si>
    <t>61</t>
  </si>
  <si>
    <t>998763101</t>
  </si>
  <si>
    <t>Přesun hmot tonážní pro dřevostavby v objektech v přes 6 do 12 m</t>
  </si>
  <si>
    <t>1284203619</t>
  </si>
  <si>
    <t>Přesun hmot pro dřevostavby stanovený z hmotnosti přesunovaného materiálu vodorovná dopravní vzdálenost do 50 m v objektech výšky přes 6 do 12 m</t>
  </si>
  <si>
    <t>https://podminky.urs.cz/item/CS_URS_2022_01/998763101</t>
  </si>
  <si>
    <t>62</t>
  </si>
  <si>
    <t>76434542R</t>
  </si>
  <si>
    <t>Klempířské prvky z TiZn plechu</t>
  </si>
  <si>
    <t>1021679835</t>
  </si>
  <si>
    <t>Poznámka k položce:
žlaby, okapy, úžlabí</t>
  </si>
  <si>
    <t>63</t>
  </si>
  <si>
    <t>765123012</t>
  </si>
  <si>
    <t>Krytina betonová drážková s povrchovou úpravou skládaná na sucho sklonu do 30°</t>
  </si>
  <si>
    <t>-1575759079</t>
  </si>
  <si>
    <t>Krytina betonová drážková skládaná na sucho sklonu střechy do 30° z tašek s povrchovou úpravou</t>
  </si>
  <si>
    <t>https://podminky.urs.cz/item/CS_URS_2022_01/765123012</t>
  </si>
  <si>
    <t>64</t>
  </si>
  <si>
    <t>765123121</t>
  </si>
  <si>
    <t>Krytina betonová ochranná a větrávací mřížka okapové hrany</t>
  </si>
  <si>
    <t>759653558</t>
  </si>
  <si>
    <t>Krytina betonová drážková skládaná na sucho sklonu střechy do 30° prvky okapové hrany větrací mřížka</t>
  </si>
  <si>
    <t>https://podminky.urs.cz/item/CS_URS_2022_01/765123121</t>
  </si>
  <si>
    <t>65</t>
  </si>
  <si>
    <t>765123212</t>
  </si>
  <si>
    <t>Krytina betonová drážková nárožní hrana provětrávaná z hřebenáčů s povrchovou úpravou</t>
  </si>
  <si>
    <t>1681573849</t>
  </si>
  <si>
    <t>Krytina betonová drážková skládaná na sucho sklonu střechy do 30° nárožní hrana provětrávaná z hřebenáčů s povrchovou úpravou</t>
  </si>
  <si>
    <t>https://podminky.urs.cz/item/CS_URS_2022_01/765123212</t>
  </si>
  <si>
    <t>66</t>
  </si>
  <si>
    <t>765123312</t>
  </si>
  <si>
    <t>Krytina betonová drážková hřeben provětrávaný z hřebenáčů s povrchovou úpravou</t>
  </si>
  <si>
    <t>-392089026</t>
  </si>
  <si>
    <t>Krytina betonová drážková skládaná na sucho sklonu střechy do 30° hřeben provětrávaný z hřebenáčů s povrchovou úpravou</t>
  </si>
  <si>
    <t>https://podminky.urs.cz/item/CS_URS_2022_01/765123312</t>
  </si>
  <si>
    <t>7,1+27,3</t>
  </si>
  <si>
    <t>67</t>
  </si>
  <si>
    <t>765125301</t>
  </si>
  <si>
    <t>Montáž střešního výlezu plochy jednotlivě do 0,25 m2 pro betonovou krytinu</t>
  </si>
  <si>
    <t>321296129</t>
  </si>
  <si>
    <t>Montáž střešních doplňků krytiny betonové střešního výlezu plochy jednotlivě do 0,25 m2</t>
  </si>
  <si>
    <t>https://podminky.urs.cz/item/CS_URS_2022_01/765125301</t>
  </si>
  <si>
    <t>68</t>
  </si>
  <si>
    <t>59244318</t>
  </si>
  <si>
    <t>okno střešní výstupní pro krytinu betonovou 460x510mm</t>
  </si>
  <si>
    <t>526993716</t>
  </si>
  <si>
    <t>69</t>
  </si>
  <si>
    <t>765191023</t>
  </si>
  <si>
    <t>Montáž pojistné hydroizolační nebo parotěsné kladené ve sklonu přes 20° s lepenými spoji na bednění</t>
  </si>
  <si>
    <t>475794257</t>
  </si>
  <si>
    <t>Montáž pojistné hydroizolační nebo parotěsné fólie kladené ve sklonu přes 20° s lepenými přesahy na bednění nebo tepelnou izolaci</t>
  </si>
  <si>
    <t>https://podminky.urs.cz/item/CS_URS_2022_01/765191023</t>
  </si>
  <si>
    <t>685</t>
  </si>
  <si>
    <t>70</t>
  </si>
  <si>
    <t>28329029</t>
  </si>
  <si>
    <t>fólie kontaktní difuzně propustná pro doplňkovou hydroizolační vrstvu, monolitická třívrstvá PES/PP 150-160g/m2</t>
  </si>
  <si>
    <t>518039934</t>
  </si>
  <si>
    <t>685*1,1 "Přepočtené koeficientem množství</t>
  </si>
  <si>
    <t>71</t>
  </si>
  <si>
    <t>998765102</t>
  </si>
  <si>
    <t>Přesun hmot tonážní pro krytiny skládané v objektech v přes 6 do 12 m</t>
  </si>
  <si>
    <t>1189872842</t>
  </si>
  <si>
    <t>Přesun hmot pro krytiny skládané stanovený z hmotnosti přesunovaného materiálu vodorovná dopravní vzdálenost do 50 m na objektech výšky přes 6 do 12 m</t>
  </si>
  <si>
    <t>https://podminky.urs.cz/item/CS_URS_2022_01/998765102</t>
  </si>
  <si>
    <t>766</t>
  </si>
  <si>
    <t>Konstrukce truhlářské</t>
  </si>
  <si>
    <t>72</t>
  </si>
  <si>
    <t>766671023</t>
  </si>
  <si>
    <t>Montáž střešního okna do krytiny tvarované 78 x 98 cm</t>
  </si>
  <si>
    <t>130600579</t>
  </si>
  <si>
    <t>Montáž střešních oken dřevěných nebo plastových kyvných, výklopných/kyvných s okenním rámem a lemováním, s plisovaným límcem, s napojením na krytinu do krytiny tvarované, rozměru 78 x 98 cm</t>
  </si>
  <si>
    <t>https://podminky.urs.cz/item/CS_URS_2022_01/766671023</t>
  </si>
  <si>
    <t>73</t>
  </si>
  <si>
    <t>61124497</t>
  </si>
  <si>
    <t>okno střešní dřevěné kyvné, izolační trojsklo 78x98cm, Uw=1,1W/m2K Al oplechování</t>
  </si>
  <si>
    <t>150158206</t>
  </si>
  <si>
    <t>74</t>
  </si>
  <si>
    <t>61124162</t>
  </si>
  <si>
    <t>lemování střešních oken 78x98cm</t>
  </si>
  <si>
    <t>1914754564</t>
  </si>
  <si>
    <t>75</t>
  </si>
  <si>
    <t>61124232</t>
  </si>
  <si>
    <t>manžeta z parotěsné fólie pro střešní okno 78x98cm</t>
  </si>
  <si>
    <t>-440871169</t>
  </si>
  <si>
    <t>76</t>
  </si>
  <si>
    <t>766671025</t>
  </si>
  <si>
    <t>Montáž střešního okna do krytiny tvarované 78 x 140 cm</t>
  </si>
  <si>
    <t>-1342345855</t>
  </si>
  <si>
    <t>Montáž střešních oken dřevěných nebo plastových kyvných, výklopných/kyvných s okenním rámem a lemováním, s plisovaným límcem, s napojením na krytinu do krytiny tvarované, rozměru 78 x 140 cm</t>
  </si>
  <si>
    <t>https://podminky.urs.cz/item/CS_URS_2022_01/766671025</t>
  </si>
  <si>
    <t>77</t>
  </si>
  <si>
    <t>61124499</t>
  </si>
  <si>
    <t>okno střešní dřevěné kyvné, izolační trojsklo 78x140cm, Uw=1,1W/m2K Al oplechování</t>
  </si>
  <si>
    <t>1778501819</t>
  </si>
  <si>
    <t>78</t>
  </si>
  <si>
    <t>61124164</t>
  </si>
  <si>
    <t>lemování střešních oken 78x140cm</t>
  </si>
  <si>
    <t>2111910248</t>
  </si>
  <si>
    <t>79</t>
  </si>
  <si>
    <t>61124234</t>
  </si>
  <si>
    <t>manžeta z parotěsné fólie pro střešní okno 78x140cm</t>
  </si>
  <si>
    <t>-1546584504</t>
  </si>
  <si>
    <t>80</t>
  </si>
  <si>
    <t>998766102</t>
  </si>
  <si>
    <t>Přesun hmot tonážní pro kce truhlářské v objektech v přes 6 do 12 m</t>
  </si>
  <si>
    <t>-194448879</t>
  </si>
  <si>
    <t>Přesun hmot pro konstrukce truhlářské stanovený z hmotnosti přesunovaného materiálu vodorovná dopravní vzdálenost do 50 m v objektech výšky přes 6 do 12 m</t>
  </si>
  <si>
    <t>https://podminky.urs.cz/item/CS_URS_2022_01/998766102</t>
  </si>
  <si>
    <t>767</t>
  </si>
  <si>
    <t>Konstrukce zámečnické</t>
  </si>
  <si>
    <t>81</t>
  </si>
  <si>
    <t>767995115</t>
  </si>
  <si>
    <t>Montáž atypických zámečnických konstrukcí hm přes 50 do 100 kg</t>
  </si>
  <si>
    <t>kg</t>
  </si>
  <si>
    <t>905377221</t>
  </si>
  <si>
    <t>Montáž ostatních atypických zámečnických konstrukcí hmotnosti přes 50 do 100 kg</t>
  </si>
  <si>
    <t>https://podminky.urs.cz/item/CS_URS_2022_01/767995115</t>
  </si>
  <si>
    <t>82</t>
  </si>
  <si>
    <t>56421R</t>
  </si>
  <si>
    <t>ocelová konstrukce krovu</t>
  </si>
  <si>
    <t>-2093311103</t>
  </si>
  <si>
    <t>Poznámka k položce:
včetně povrchové úpravy a kotvení</t>
  </si>
  <si>
    <t>783</t>
  </si>
  <si>
    <t>Dokončovací práce - nátěry</t>
  </si>
  <si>
    <t>83</t>
  </si>
  <si>
    <t>783118211</t>
  </si>
  <si>
    <t>Lakovací dvojnásobný syntetický nátěr truhlářských konstrukcí s mezibroušením</t>
  </si>
  <si>
    <t>-1924221649</t>
  </si>
  <si>
    <t>Lakovací nátěr truhlářských konstrukcí dvojnásobný s mezibroušením syntetický</t>
  </si>
  <si>
    <t>https://podminky.urs.cz/item/CS_URS_2022_01/783118211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</si>
  <si>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</si>
  <si>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</si>
  <si>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</si>
  <si>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</si>
  <si>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</si>
  <si>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</si>
  <si>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</si>
  <si>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</si>
  <si>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</si>
  <si>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</si>
  <si>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36839424</t>
  </si>
  <si>
    <t>https://podminky.urs.cz/item/CS_URS_2021_01/013254000</t>
  </si>
  <si>
    <t>013294000</t>
  </si>
  <si>
    <t>Realizační dokumentace</t>
  </si>
  <si>
    <t>-1680490591</t>
  </si>
  <si>
    <t>https://podminky.urs.cz/item/CS_URS_2021_01/013294000</t>
  </si>
  <si>
    <t>VRN3</t>
  </si>
  <si>
    <t>Zařízení staveniště</t>
  </si>
  <si>
    <t>032903000</t>
  </si>
  <si>
    <t>Náklady na provoz a údržbu vybavení staveniště</t>
  </si>
  <si>
    <t>-1762330075</t>
  </si>
  <si>
    <t>https://podminky.urs.cz/item/CS_URS_2021_01/032903000</t>
  </si>
  <si>
    <t>034103000</t>
  </si>
  <si>
    <t>Oplocení staveniště</t>
  </si>
  <si>
    <t>-1100727735</t>
  </si>
  <si>
    <t>https://podminky.urs.cz/item/CS_URS_2021_01/034103000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</si>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</sst>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43211111" TargetMode="External" /><Relationship Id="rId2" Type="http://schemas.openxmlformats.org/officeDocument/2006/relationships/hyperlink" Target="https://podminky.urs.cz/item/CS_URS_2022_01/943211211" TargetMode="External" /><Relationship Id="rId3" Type="http://schemas.openxmlformats.org/officeDocument/2006/relationships/hyperlink" Target="https://podminky.urs.cz/item/CS_URS_2022_01/943211811" TargetMode="External" /><Relationship Id="rId4" Type="http://schemas.openxmlformats.org/officeDocument/2006/relationships/hyperlink" Target="https://podminky.urs.cz/item/CS_URS_2022_01/962032231" TargetMode="External" /><Relationship Id="rId5" Type="http://schemas.openxmlformats.org/officeDocument/2006/relationships/hyperlink" Target="https://podminky.urs.cz/item/CS_URS_2022_01/964061341" TargetMode="External" /><Relationship Id="rId6" Type="http://schemas.openxmlformats.org/officeDocument/2006/relationships/hyperlink" Target="https://podminky.urs.cz/item/CS_URS_2022_01/965083112" TargetMode="External" /><Relationship Id="rId7" Type="http://schemas.openxmlformats.org/officeDocument/2006/relationships/hyperlink" Target="https://podminky.urs.cz/item/CS_URS_2022_01/997013152" TargetMode="External" /><Relationship Id="rId8" Type="http://schemas.openxmlformats.org/officeDocument/2006/relationships/hyperlink" Target="https://podminky.urs.cz/item/CS_URS_2022_01/997013501" TargetMode="External" /><Relationship Id="rId9" Type="http://schemas.openxmlformats.org/officeDocument/2006/relationships/hyperlink" Target="https://podminky.urs.cz/item/CS_URS_2022_01/997013509" TargetMode="External" /><Relationship Id="rId10" Type="http://schemas.openxmlformats.org/officeDocument/2006/relationships/hyperlink" Target="https://podminky.urs.cz/item/CS_URS_2022_01/997013631" TargetMode="External" /><Relationship Id="rId11" Type="http://schemas.openxmlformats.org/officeDocument/2006/relationships/hyperlink" Target="https://podminky.urs.cz/item/CS_URS_2022_01/997013645" TargetMode="External" /><Relationship Id="rId12" Type="http://schemas.openxmlformats.org/officeDocument/2006/relationships/hyperlink" Target="https://podminky.urs.cz/item/CS_URS_2022_01/997013811" TargetMode="External" /><Relationship Id="rId13" Type="http://schemas.openxmlformats.org/officeDocument/2006/relationships/hyperlink" Target="https://podminky.urs.cz/item/CS_URS_2021_01/712600831" TargetMode="External" /><Relationship Id="rId14" Type="http://schemas.openxmlformats.org/officeDocument/2006/relationships/hyperlink" Target="https://podminky.urs.cz/item/CS_URS_2022_01/762331813" TargetMode="External" /><Relationship Id="rId15" Type="http://schemas.openxmlformats.org/officeDocument/2006/relationships/hyperlink" Target="https://podminky.urs.cz/item/CS_URS_2022_01/762341811" TargetMode="External" /><Relationship Id="rId16" Type="http://schemas.openxmlformats.org/officeDocument/2006/relationships/hyperlink" Target="https://podminky.urs.cz/item/CS_URS_2022_01/762521812" TargetMode="External" /><Relationship Id="rId17" Type="http://schemas.openxmlformats.org/officeDocument/2006/relationships/hyperlink" Target="https://podminky.urs.cz/item/CS_URS_2022_01/762811811" TargetMode="External" /><Relationship Id="rId18" Type="http://schemas.openxmlformats.org/officeDocument/2006/relationships/hyperlink" Target="https://podminky.urs.cz/item/CS_URS_2022_01/762822840" TargetMode="External" /><Relationship Id="rId19" Type="http://schemas.openxmlformats.org/officeDocument/2006/relationships/hyperlink" Target="https://podminky.urs.cz/item/CS_URS_2022_01/762822850" TargetMode="External" /><Relationship Id="rId20" Type="http://schemas.openxmlformats.org/officeDocument/2006/relationships/hyperlink" Target="https://podminky.urs.cz/item/CS_URS_2022_01/762841812" TargetMode="External" /><Relationship Id="rId21" Type="http://schemas.openxmlformats.org/officeDocument/2006/relationships/hyperlink" Target="https://podminky.urs.cz/item/CS_URS_2022_01/765151801" TargetMode="External" /><Relationship Id="rId22" Type="http://schemas.openxmlformats.org/officeDocument/2006/relationships/hyperlink" Target="https://podminky.urs.cz/item/CS_URS_2022_01/765151805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0236251" TargetMode="External" /><Relationship Id="rId2" Type="http://schemas.openxmlformats.org/officeDocument/2006/relationships/hyperlink" Target="https://podminky.urs.cz/item/CS_URS_2022_01/311231125" TargetMode="External" /><Relationship Id="rId3" Type="http://schemas.openxmlformats.org/officeDocument/2006/relationships/hyperlink" Target="https://podminky.urs.cz/item/CS_URS_2022_01/411321414" TargetMode="External" /><Relationship Id="rId4" Type="http://schemas.openxmlformats.org/officeDocument/2006/relationships/hyperlink" Target="https://podminky.urs.cz/item/CS_URS_2022_01/411354209" TargetMode="External" /><Relationship Id="rId5" Type="http://schemas.openxmlformats.org/officeDocument/2006/relationships/hyperlink" Target="https://podminky.urs.cz/item/CS_URS_2022_01/411362021" TargetMode="External" /><Relationship Id="rId6" Type="http://schemas.openxmlformats.org/officeDocument/2006/relationships/hyperlink" Target="https://podminky.urs.cz/item/CS_URS_2022_01/413232221" TargetMode="External" /><Relationship Id="rId7" Type="http://schemas.openxmlformats.org/officeDocument/2006/relationships/hyperlink" Target="https://podminky.urs.cz/item/CS_URS_2022_01/413941123" TargetMode="External" /><Relationship Id="rId8" Type="http://schemas.openxmlformats.org/officeDocument/2006/relationships/hyperlink" Target="https://podminky.urs.cz/item/CS_URS_2022_01/413941125" TargetMode="External" /><Relationship Id="rId9" Type="http://schemas.openxmlformats.org/officeDocument/2006/relationships/hyperlink" Target="https://podminky.urs.cz/item/CS_URS_2022_01/612131101" TargetMode="External" /><Relationship Id="rId10" Type="http://schemas.openxmlformats.org/officeDocument/2006/relationships/hyperlink" Target="https://podminky.urs.cz/item/CS_URS_2022_01/612321141" TargetMode="External" /><Relationship Id="rId11" Type="http://schemas.openxmlformats.org/officeDocument/2006/relationships/hyperlink" Target="https://podminky.urs.cz/item/CS_URS_2022_01/619991011" TargetMode="External" /><Relationship Id="rId12" Type="http://schemas.openxmlformats.org/officeDocument/2006/relationships/hyperlink" Target="https://podminky.urs.cz/item/CS_URS_2022_01/622131101" TargetMode="External" /><Relationship Id="rId13" Type="http://schemas.openxmlformats.org/officeDocument/2006/relationships/hyperlink" Target="https://podminky.urs.cz/item/CS_URS_2022_01/622321341" TargetMode="External" /><Relationship Id="rId14" Type="http://schemas.openxmlformats.org/officeDocument/2006/relationships/hyperlink" Target="https://podminky.urs.cz/item/CS_URS_2022_01/632450124" TargetMode="External" /><Relationship Id="rId15" Type="http://schemas.openxmlformats.org/officeDocument/2006/relationships/hyperlink" Target="https://podminky.urs.cz/item/CS_URS_2022_01/941211111" TargetMode="External" /><Relationship Id="rId16" Type="http://schemas.openxmlformats.org/officeDocument/2006/relationships/hyperlink" Target="https://podminky.urs.cz/item/CS_URS_2022_01/941211211" TargetMode="External" /><Relationship Id="rId17" Type="http://schemas.openxmlformats.org/officeDocument/2006/relationships/hyperlink" Target="https://podminky.urs.cz/item/CS_URS_2022_01/941211811" TargetMode="External" /><Relationship Id="rId18" Type="http://schemas.openxmlformats.org/officeDocument/2006/relationships/hyperlink" Target="https://podminky.urs.cz/item/CS_URS_2022_01/973031325" TargetMode="External" /><Relationship Id="rId19" Type="http://schemas.openxmlformats.org/officeDocument/2006/relationships/hyperlink" Target="https://podminky.urs.cz/item/CS_URS_2022_01/985331113" TargetMode="External" /><Relationship Id="rId20" Type="http://schemas.openxmlformats.org/officeDocument/2006/relationships/hyperlink" Target="https://podminky.urs.cz/item/CS_URS_2022_01/985671114" TargetMode="External" /><Relationship Id="rId21" Type="http://schemas.openxmlformats.org/officeDocument/2006/relationships/hyperlink" Target="https://podminky.urs.cz/item/CS_URS_2022_01/985675111" TargetMode="External" /><Relationship Id="rId22" Type="http://schemas.openxmlformats.org/officeDocument/2006/relationships/hyperlink" Target="https://podminky.urs.cz/item/CS_URS_2022_01/985675121" TargetMode="External" /><Relationship Id="rId23" Type="http://schemas.openxmlformats.org/officeDocument/2006/relationships/hyperlink" Target="https://podminky.urs.cz/item/CS_URS_2022_01/985676112" TargetMode="External" /><Relationship Id="rId24" Type="http://schemas.openxmlformats.org/officeDocument/2006/relationships/hyperlink" Target="https://podminky.urs.cz/item/CS_URS_2022_01/998011002" TargetMode="External" /><Relationship Id="rId25" Type="http://schemas.openxmlformats.org/officeDocument/2006/relationships/hyperlink" Target="https://podminky.urs.cz/item/CS_URS_2022_01/714121002" TargetMode="External" /><Relationship Id="rId26" Type="http://schemas.openxmlformats.org/officeDocument/2006/relationships/hyperlink" Target="https://podminky.urs.cz/item/CS_URS_2022_01/998714102" TargetMode="External" /><Relationship Id="rId27" Type="http://schemas.openxmlformats.org/officeDocument/2006/relationships/hyperlink" Target="https://podminky.urs.cz/item/CS_URS_2022_01/762083111" TargetMode="External" /><Relationship Id="rId28" Type="http://schemas.openxmlformats.org/officeDocument/2006/relationships/hyperlink" Target="https://podminky.urs.cz/item/CS_URS_2022_01/762085103" TargetMode="External" /><Relationship Id="rId29" Type="http://schemas.openxmlformats.org/officeDocument/2006/relationships/hyperlink" Target="https://podminky.urs.cz/item/CS_URS_2022_01/762332132" TargetMode="External" /><Relationship Id="rId30" Type="http://schemas.openxmlformats.org/officeDocument/2006/relationships/hyperlink" Target="https://podminky.urs.cz/item/CS_URS_2022_01/762332133" TargetMode="External" /><Relationship Id="rId31" Type="http://schemas.openxmlformats.org/officeDocument/2006/relationships/hyperlink" Target="https://podminky.urs.cz/item/CS_URS_2022_01/762341210" TargetMode="External" /><Relationship Id="rId32" Type="http://schemas.openxmlformats.org/officeDocument/2006/relationships/hyperlink" Target="https://podminky.urs.cz/item/CS_URS_2022_01/762342214" TargetMode="External" /><Relationship Id="rId33" Type="http://schemas.openxmlformats.org/officeDocument/2006/relationships/hyperlink" Target="https://podminky.urs.cz/item/CS_URS_2022_01/762342441" TargetMode="External" /><Relationship Id="rId34" Type="http://schemas.openxmlformats.org/officeDocument/2006/relationships/hyperlink" Target="https://podminky.urs.cz/item/CS_URS_2022_01/762395000" TargetMode="External" /><Relationship Id="rId35" Type="http://schemas.openxmlformats.org/officeDocument/2006/relationships/hyperlink" Target="https://podminky.urs.cz/item/CS_URS_2022_01/762842231" TargetMode="External" /><Relationship Id="rId36" Type="http://schemas.openxmlformats.org/officeDocument/2006/relationships/hyperlink" Target="https://podminky.urs.cz/item/CS_URS_2022_01/998762102" TargetMode="External" /><Relationship Id="rId37" Type="http://schemas.openxmlformats.org/officeDocument/2006/relationships/hyperlink" Target="https://podminky.urs.cz/item/CS_URS_2022_01/763131432" TargetMode="External" /><Relationship Id="rId38" Type="http://schemas.openxmlformats.org/officeDocument/2006/relationships/hyperlink" Target="https://podminky.urs.cz/item/CS_URS_2022_01/763131751" TargetMode="External" /><Relationship Id="rId39" Type="http://schemas.openxmlformats.org/officeDocument/2006/relationships/hyperlink" Target="https://podminky.urs.cz/item/CS_URS_2022_01/763131752" TargetMode="External" /><Relationship Id="rId40" Type="http://schemas.openxmlformats.org/officeDocument/2006/relationships/hyperlink" Target="https://podminky.urs.cz/item/CS_URS_2021_01/76373211R" TargetMode="External" /><Relationship Id="rId41" Type="http://schemas.openxmlformats.org/officeDocument/2006/relationships/hyperlink" Target="https://podminky.urs.cz/item/CS_URS_2022_01/998763101" TargetMode="External" /><Relationship Id="rId42" Type="http://schemas.openxmlformats.org/officeDocument/2006/relationships/hyperlink" Target="https://podminky.urs.cz/item/CS_URS_2022_01/765123012" TargetMode="External" /><Relationship Id="rId43" Type="http://schemas.openxmlformats.org/officeDocument/2006/relationships/hyperlink" Target="https://podminky.urs.cz/item/CS_URS_2022_01/765123121" TargetMode="External" /><Relationship Id="rId44" Type="http://schemas.openxmlformats.org/officeDocument/2006/relationships/hyperlink" Target="https://podminky.urs.cz/item/CS_URS_2022_01/765123212" TargetMode="External" /><Relationship Id="rId45" Type="http://schemas.openxmlformats.org/officeDocument/2006/relationships/hyperlink" Target="https://podminky.urs.cz/item/CS_URS_2022_01/765123312" TargetMode="External" /><Relationship Id="rId46" Type="http://schemas.openxmlformats.org/officeDocument/2006/relationships/hyperlink" Target="https://podminky.urs.cz/item/CS_URS_2022_01/765125301" TargetMode="External" /><Relationship Id="rId47" Type="http://schemas.openxmlformats.org/officeDocument/2006/relationships/hyperlink" Target="https://podminky.urs.cz/item/CS_URS_2022_01/765191023" TargetMode="External" /><Relationship Id="rId48" Type="http://schemas.openxmlformats.org/officeDocument/2006/relationships/hyperlink" Target="https://podminky.urs.cz/item/CS_URS_2022_01/998765102" TargetMode="External" /><Relationship Id="rId49" Type="http://schemas.openxmlformats.org/officeDocument/2006/relationships/hyperlink" Target="https://podminky.urs.cz/item/CS_URS_2022_01/766671023" TargetMode="External" /><Relationship Id="rId50" Type="http://schemas.openxmlformats.org/officeDocument/2006/relationships/hyperlink" Target="https://podminky.urs.cz/item/CS_URS_2022_01/766671025" TargetMode="External" /><Relationship Id="rId51" Type="http://schemas.openxmlformats.org/officeDocument/2006/relationships/hyperlink" Target="https://podminky.urs.cz/item/CS_URS_2022_01/998766102" TargetMode="External" /><Relationship Id="rId52" Type="http://schemas.openxmlformats.org/officeDocument/2006/relationships/hyperlink" Target="https://podminky.urs.cz/item/CS_URS_2022_01/767995115" TargetMode="External" /><Relationship Id="rId53" Type="http://schemas.openxmlformats.org/officeDocument/2006/relationships/hyperlink" Target="https://podminky.urs.cz/item/CS_URS_2022_01/783118211" TargetMode="External" /><Relationship Id="rId5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3254000" TargetMode="External" /><Relationship Id="rId2" Type="http://schemas.openxmlformats.org/officeDocument/2006/relationships/hyperlink" Target="https://podminky.urs.cz/item/CS_URS_2021_01/013294000" TargetMode="External" /><Relationship Id="rId3" Type="http://schemas.openxmlformats.org/officeDocument/2006/relationships/hyperlink" Target="https://podminky.urs.cz/item/CS_URS_2021_01/032903000" TargetMode="External" /><Relationship Id="rId4" Type="http://schemas.openxmlformats.org/officeDocument/2006/relationships/hyperlink" Target="https://podminky.urs.cz/item/CS_URS_2021_01/034103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ROUNDUP(AG54,2)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ROUNDUP(AZ54,2)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ROUNDUP(AV54,2)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ROUNDUP(BA54,2)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ROUNDUP(AW54,2)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ROUNDUP(BB54,2)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ROUNDUP(BC54,2)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ROUNDUP(BD54,2)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20150617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Zabezpečovací práce krovu a stropu Sokolovna N. Bor R1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Bor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23. 3. 2022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Nový Bor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ROUNDUP(SUM(AG55:AG57),2)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ROUNDUP(SUM(AS55:AS57),2)</f>
        <v>0</v>
      </c>
      <c r="AT54" s="106">
        <f>ROUNDUP(SUM(AV54:AW54),2)</f>
        <v>0</v>
      </c>
      <c r="AU54" s="107">
        <f>ROUNDUP(SUM(AU55:AU57),5)</f>
        <v>0</v>
      </c>
      <c r="AV54" s="106">
        <f>ROUNDUP(AZ54*L29,2)</f>
        <v>0</v>
      </c>
      <c r="AW54" s="106">
        <f>ROUNDUP(BA54*L30,2)</f>
        <v>0</v>
      </c>
      <c r="AX54" s="106">
        <f>ROUNDUP(BB54*L29,2)</f>
        <v>0</v>
      </c>
      <c r="AY54" s="106">
        <f>ROUNDUP(BC54*L30,2)</f>
        <v>0</v>
      </c>
      <c r="AZ54" s="106">
        <f>ROUNDUP(SUM(AZ55:AZ57),2)</f>
        <v>0</v>
      </c>
      <c r="BA54" s="106">
        <f>ROUNDUP(SUM(BA55:BA57),2)</f>
        <v>0</v>
      </c>
      <c r="BB54" s="106">
        <f>ROUNDUP(SUM(BB55:BB57),2)</f>
        <v>0</v>
      </c>
      <c r="BC54" s="106">
        <f>ROUNDUP(SUM(BC55:BC57),2)</f>
        <v>0</v>
      </c>
      <c r="BD54" s="108">
        <f>ROUNDUP(SUM(BD55:BD57),2)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bourání'!J30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ROUNDUP(SUM(AV55:AW55),2)</f>
        <v>0</v>
      </c>
      <c r="AU55" s="121">
        <f>'01 - bourání'!P88</f>
        <v>0</v>
      </c>
      <c r="AV55" s="120">
        <f>'01 - bourání'!J33</f>
        <v>0</v>
      </c>
      <c r="AW55" s="120">
        <f>'01 - bourání'!J34</f>
        <v>0</v>
      </c>
      <c r="AX55" s="120">
        <f>'01 - bourání'!J35</f>
        <v>0</v>
      </c>
      <c r="AY55" s="120">
        <f>'01 - bourání'!J36</f>
        <v>0</v>
      </c>
      <c r="AZ55" s="120">
        <f>'01 - bourání'!F33</f>
        <v>0</v>
      </c>
      <c r="BA55" s="120">
        <f>'01 - bourání'!F34</f>
        <v>0</v>
      </c>
      <c r="BB55" s="120">
        <f>'01 - bourání'!F35</f>
        <v>0</v>
      </c>
      <c r="BC55" s="120">
        <f>'01 - bourání'!F36</f>
        <v>0</v>
      </c>
      <c r="BD55" s="122">
        <f>'01 - bourání'!F37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stavební část'!J30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ROUNDUP(SUM(AV56:AW56),2)</f>
        <v>0</v>
      </c>
      <c r="AU56" s="121">
        <f>'02 - stavební část'!P95</f>
        <v>0</v>
      </c>
      <c r="AV56" s="120">
        <f>'02 - stavební část'!J33</f>
        <v>0</v>
      </c>
      <c r="AW56" s="120">
        <f>'02 - stavební část'!J34</f>
        <v>0</v>
      </c>
      <c r="AX56" s="120">
        <f>'02 - stavební část'!J35</f>
        <v>0</v>
      </c>
      <c r="AY56" s="120">
        <f>'02 - stavební část'!J36</f>
        <v>0</v>
      </c>
      <c r="AZ56" s="120">
        <f>'02 - stavební část'!F33</f>
        <v>0</v>
      </c>
      <c r="BA56" s="120">
        <f>'02 - stavební část'!F34</f>
        <v>0</v>
      </c>
      <c r="BB56" s="120">
        <f>'02 - stavební část'!F35</f>
        <v>0</v>
      </c>
      <c r="BC56" s="120">
        <f>'02 - stavební část'!F36</f>
        <v>0</v>
      </c>
      <c r="BD56" s="122">
        <f>'02 - stavební část'!F37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24">
        <v>0</v>
      </c>
      <c r="AT57" s="125">
        <f>ROUNDUP(SUM(AV57:AW57),2)</f>
        <v>0</v>
      </c>
      <c r="AU57" s="126">
        <f>'03 - VRN'!P82</f>
        <v>0</v>
      </c>
      <c r="AV57" s="125">
        <f>'03 - VRN'!J33</f>
        <v>0</v>
      </c>
      <c r="AW57" s="125">
        <f>'03 - VRN'!J34</f>
        <v>0</v>
      </c>
      <c r="AX57" s="125">
        <f>'03 - VRN'!J35</f>
        <v>0</v>
      </c>
      <c r="AY57" s="125">
        <f>'03 - VRN'!J36</f>
        <v>0</v>
      </c>
      <c r="AZ57" s="125">
        <f>'03 - VRN'!F33</f>
        <v>0</v>
      </c>
      <c r="BA57" s="125">
        <f>'03 - VRN'!F34</f>
        <v>0</v>
      </c>
      <c r="BB57" s="125">
        <f>'03 - VRN'!F35</f>
        <v>0</v>
      </c>
      <c r="BC57" s="125">
        <f>'03 - VRN'!F36</f>
        <v>0</v>
      </c>
      <c r="BD57" s="127">
        <f>'03 - VRN'!F37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bourání'!C2" display="/"/>
    <hyperlink ref="A56" location="'02 - stavební část'!C2" display="/"/>
    <hyperlink ref="A5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Zabezpečovací práce krovu a stropu Sokolovna N. Bor R1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ROUNDUP(J88,2)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ROUNDUP((SUM(BE88:BE202)),2)</f>
        <v>0</v>
      </c>
      <c r="G33" s="38"/>
      <c r="H33" s="38"/>
      <c r="I33" s="148">
        <v>0.21</v>
      </c>
      <c r="J33" s="147">
        <f>ROUNDUP(((SUM(BE88:BE202))*I33),2)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ROUNDUP((SUM(BF88:BF202)),2)</f>
        <v>0</v>
      </c>
      <c r="G34" s="38"/>
      <c r="H34" s="38"/>
      <c r="I34" s="148">
        <v>0.15</v>
      </c>
      <c r="J34" s="147">
        <f>ROUNDUP(((SUM(BF88:BF202))*I34),2)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ROUNDUP((SUM(BG88:BG202)),2)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ROUNDUP((SUM(BH88:BH202)),2)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ROUNDUP((SUM(BI88:BI202)),2)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Zabezpečovací práce krovu a stropu Sokolovna N. Bor R1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bourání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23. 3. 2022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65"/>
      <c r="C60" s="166"/>
      <c r="D60" s="167" t="s">
        <v>96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97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98</v>
      </c>
      <c r="E62" s="174"/>
      <c r="F62" s="174"/>
      <c r="G62" s="174"/>
      <c r="H62" s="174"/>
      <c r="I62" s="174"/>
      <c r="J62" s="175">
        <f>J126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99</v>
      </c>
      <c r="E63" s="168"/>
      <c r="F63" s="168"/>
      <c r="G63" s="168"/>
      <c r="H63" s="168"/>
      <c r="I63" s="168"/>
      <c r="J63" s="169">
        <f>J147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100</v>
      </c>
      <c r="E64" s="174"/>
      <c r="F64" s="174"/>
      <c r="G64" s="174"/>
      <c r="H64" s="174"/>
      <c r="I64" s="174"/>
      <c r="J64" s="175">
        <f>J148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101</v>
      </c>
      <c r="E65" s="174"/>
      <c r="F65" s="174"/>
      <c r="G65" s="174"/>
      <c r="H65" s="174"/>
      <c r="I65" s="174"/>
      <c r="J65" s="175">
        <f>J152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102</v>
      </c>
      <c r="E66" s="174"/>
      <c r="F66" s="174"/>
      <c r="G66" s="174"/>
      <c r="H66" s="174"/>
      <c r="I66" s="174"/>
      <c r="J66" s="175">
        <f>J156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103</v>
      </c>
      <c r="E67" s="174"/>
      <c r="F67" s="174"/>
      <c r="G67" s="174"/>
      <c r="H67" s="174"/>
      <c r="I67" s="174"/>
      <c r="J67" s="175">
        <f>J189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104</v>
      </c>
      <c r="E68" s="174"/>
      <c r="F68" s="174"/>
      <c r="G68" s="174"/>
      <c r="H68" s="174"/>
      <c r="I68" s="174"/>
      <c r="J68" s="175">
        <f>J192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0" t="str">
        <f>E7</f>
        <v>Zabezpečovací práce krovu a stropu Sokolovna N. Bor R1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90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01 - bourání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Nový Bor</v>
      </c>
      <c r="G82" s="40"/>
      <c r="H82" s="40"/>
      <c r="I82" s="32" t="s">
        <v>23</v>
      </c>
      <c r="J82" s="72" t="str">
        <f>IF(J12="","",J12)</f>
        <v>23. 3. 2022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Město Nový Bor</v>
      </c>
      <c r="G84" s="40"/>
      <c r="H84" s="40"/>
      <c r="I84" s="32" t="s">
        <v>31</v>
      </c>
      <c r="J84" s="36" t="str">
        <f>E21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>J. Nešněra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106</v>
      </c>
      <c r="D87" s="180" t="s">
        <v>57</v>
      </c>
      <c r="E87" s="180" t="s">
        <v>53</v>
      </c>
      <c r="F87" s="180" t="s">
        <v>54</v>
      </c>
      <c r="G87" s="180" t="s">
        <v>107</v>
      </c>
      <c r="H87" s="180" t="s">
        <v>108</v>
      </c>
      <c r="I87" s="180" t="s">
        <v>109</v>
      </c>
      <c r="J87" s="180" t="s">
        <v>94</v>
      </c>
      <c r="K87" s="181" t="s">
        <v>110</v>
      </c>
      <c r="L87" s="182"/>
      <c r="M87" s="92" t="s">
        <v>19</v>
      </c>
      <c r="N87" s="93" t="s">
        <v>42</v>
      </c>
      <c r="O87" s="93" t="s">
        <v>111</v>
      </c>
      <c r="P87" s="93" t="s">
        <v>112</v>
      </c>
      <c r="Q87" s="93" t="s">
        <v>113</v>
      </c>
      <c r="R87" s="93" t="s">
        <v>114</v>
      </c>
      <c r="S87" s="93" t="s">
        <v>115</v>
      </c>
      <c r="T87" s="94" t="s">
        <v>116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117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P89+P147</f>
        <v>0</v>
      </c>
      <c r="Q88" s="96"/>
      <c r="R88" s="185">
        <f>R89+R147</f>
        <v>0</v>
      </c>
      <c r="S88" s="96"/>
      <c r="T88" s="186">
        <f>T89+T147</f>
        <v>182.81262650000002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71</v>
      </c>
      <c r="AU88" s="17" t="s">
        <v>95</v>
      </c>
      <c r="BK88" s="187">
        <f>BK89+BK147</f>
        <v>0</v>
      </c>
    </row>
    <row r="89" spans="1:63" s="12" customFormat="1" ht="25.9" customHeight="1">
      <c r="A89" s="12"/>
      <c r="B89" s="188"/>
      <c r="C89" s="189"/>
      <c r="D89" s="190" t="s">
        <v>71</v>
      </c>
      <c r="E89" s="191" t="s">
        <v>118</v>
      </c>
      <c r="F89" s="191" t="s">
        <v>119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P90+P126</f>
        <v>0</v>
      </c>
      <c r="Q89" s="196"/>
      <c r="R89" s="197">
        <f>R90+R126</f>
        <v>0</v>
      </c>
      <c r="S89" s="196"/>
      <c r="T89" s="198">
        <f>T90+T126</f>
        <v>108.2456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80</v>
      </c>
      <c r="AT89" s="200" t="s">
        <v>71</v>
      </c>
      <c r="AU89" s="200" t="s">
        <v>72</v>
      </c>
      <c r="AY89" s="199" t="s">
        <v>120</v>
      </c>
      <c r="BK89" s="201">
        <f>BK90+BK126</f>
        <v>0</v>
      </c>
    </row>
    <row r="90" spans="1:63" s="12" customFormat="1" ht="22.8" customHeight="1">
      <c r="A90" s="12"/>
      <c r="B90" s="188"/>
      <c r="C90" s="189"/>
      <c r="D90" s="190" t="s">
        <v>71</v>
      </c>
      <c r="E90" s="202" t="s">
        <v>121</v>
      </c>
      <c r="F90" s="202" t="s">
        <v>122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SUM(P91:P125)</f>
        <v>0</v>
      </c>
      <c r="Q90" s="196"/>
      <c r="R90" s="197">
        <f>SUM(R91:R125)</f>
        <v>0</v>
      </c>
      <c r="S90" s="196"/>
      <c r="T90" s="198">
        <f>SUM(T91:T125)</f>
        <v>108.2456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80</v>
      </c>
      <c r="AT90" s="200" t="s">
        <v>71</v>
      </c>
      <c r="AU90" s="200" t="s">
        <v>80</v>
      </c>
      <c r="AY90" s="199" t="s">
        <v>120</v>
      </c>
      <c r="BK90" s="201">
        <f>SUM(BK91:BK125)</f>
        <v>0</v>
      </c>
    </row>
    <row r="91" spans="1:65" s="2" customFormat="1" ht="16.5" customHeight="1">
      <c r="A91" s="38"/>
      <c r="B91" s="39"/>
      <c r="C91" s="204" t="s">
        <v>80</v>
      </c>
      <c r="D91" s="204" t="s">
        <v>123</v>
      </c>
      <c r="E91" s="205" t="s">
        <v>124</v>
      </c>
      <c r="F91" s="206" t="s">
        <v>125</v>
      </c>
      <c r="G91" s="207" t="s">
        <v>126</v>
      </c>
      <c r="H91" s="208">
        <v>2348.64</v>
      </c>
      <c r="I91" s="209"/>
      <c r="J91" s="210">
        <f>ROUND(I91*H91,2)</f>
        <v>0</v>
      </c>
      <c r="K91" s="206" t="s">
        <v>127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128</v>
      </c>
      <c r="AT91" s="215" t="s">
        <v>123</v>
      </c>
      <c r="AU91" s="215" t="s">
        <v>82</v>
      </c>
      <c r="AY91" s="17" t="s">
        <v>120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128</v>
      </c>
      <c r="BM91" s="215" t="s">
        <v>129</v>
      </c>
    </row>
    <row r="92" spans="1:47" s="2" customFormat="1" ht="12">
      <c r="A92" s="38"/>
      <c r="B92" s="39"/>
      <c r="C92" s="40"/>
      <c r="D92" s="217" t="s">
        <v>130</v>
      </c>
      <c r="E92" s="40"/>
      <c r="F92" s="218" t="s">
        <v>131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82</v>
      </c>
    </row>
    <row r="93" spans="1:47" s="2" customFormat="1" ht="12">
      <c r="A93" s="38"/>
      <c r="B93" s="39"/>
      <c r="C93" s="40"/>
      <c r="D93" s="222" t="s">
        <v>132</v>
      </c>
      <c r="E93" s="40"/>
      <c r="F93" s="223" t="s">
        <v>133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82</v>
      </c>
    </row>
    <row r="94" spans="1:51" s="13" customFormat="1" ht="12">
      <c r="A94" s="13"/>
      <c r="B94" s="224"/>
      <c r="C94" s="225"/>
      <c r="D94" s="217" t="s">
        <v>134</v>
      </c>
      <c r="E94" s="226" t="s">
        <v>19</v>
      </c>
      <c r="F94" s="227" t="s">
        <v>135</v>
      </c>
      <c r="G94" s="225"/>
      <c r="H94" s="228">
        <v>315.6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134</v>
      </c>
      <c r="AU94" s="234" t="s">
        <v>82</v>
      </c>
      <c r="AV94" s="13" t="s">
        <v>82</v>
      </c>
      <c r="AW94" s="13" t="s">
        <v>33</v>
      </c>
      <c r="AX94" s="13" t="s">
        <v>72</v>
      </c>
      <c r="AY94" s="234" t="s">
        <v>120</v>
      </c>
    </row>
    <row r="95" spans="1:51" s="13" customFormat="1" ht="12">
      <c r="A95" s="13"/>
      <c r="B95" s="224"/>
      <c r="C95" s="225"/>
      <c r="D95" s="217" t="s">
        <v>134</v>
      </c>
      <c r="E95" s="226" t="s">
        <v>19</v>
      </c>
      <c r="F95" s="227" t="s">
        <v>136</v>
      </c>
      <c r="G95" s="225"/>
      <c r="H95" s="228">
        <v>159.12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134</v>
      </c>
      <c r="AU95" s="234" t="s">
        <v>82</v>
      </c>
      <c r="AV95" s="13" t="s">
        <v>82</v>
      </c>
      <c r="AW95" s="13" t="s">
        <v>33</v>
      </c>
      <c r="AX95" s="13" t="s">
        <v>72</v>
      </c>
      <c r="AY95" s="234" t="s">
        <v>120</v>
      </c>
    </row>
    <row r="96" spans="1:51" s="13" customFormat="1" ht="12">
      <c r="A96" s="13"/>
      <c r="B96" s="224"/>
      <c r="C96" s="225"/>
      <c r="D96" s="217" t="s">
        <v>134</v>
      </c>
      <c r="E96" s="226" t="s">
        <v>19</v>
      </c>
      <c r="F96" s="227" t="s">
        <v>137</v>
      </c>
      <c r="G96" s="225"/>
      <c r="H96" s="228">
        <v>96.72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134</v>
      </c>
      <c r="AU96" s="234" t="s">
        <v>82</v>
      </c>
      <c r="AV96" s="13" t="s">
        <v>82</v>
      </c>
      <c r="AW96" s="13" t="s">
        <v>33</v>
      </c>
      <c r="AX96" s="13" t="s">
        <v>72</v>
      </c>
      <c r="AY96" s="234" t="s">
        <v>120</v>
      </c>
    </row>
    <row r="97" spans="1:51" s="13" customFormat="1" ht="12">
      <c r="A97" s="13"/>
      <c r="B97" s="224"/>
      <c r="C97" s="225"/>
      <c r="D97" s="217" t="s">
        <v>134</v>
      </c>
      <c r="E97" s="226" t="s">
        <v>19</v>
      </c>
      <c r="F97" s="227" t="s">
        <v>138</v>
      </c>
      <c r="G97" s="225"/>
      <c r="H97" s="228">
        <v>1777.2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134</v>
      </c>
      <c r="AU97" s="234" t="s">
        <v>82</v>
      </c>
      <c r="AV97" s="13" t="s">
        <v>82</v>
      </c>
      <c r="AW97" s="13" t="s">
        <v>33</v>
      </c>
      <c r="AX97" s="13" t="s">
        <v>72</v>
      </c>
      <c r="AY97" s="234" t="s">
        <v>120</v>
      </c>
    </row>
    <row r="98" spans="1:51" s="14" customFormat="1" ht="12">
      <c r="A98" s="14"/>
      <c r="B98" s="235"/>
      <c r="C98" s="236"/>
      <c r="D98" s="217" t="s">
        <v>134</v>
      </c>
      <c r="E98" s="237" t="s">
        <v>19</v>
      </c>
      <c r="F98" s="238" t="s">
        <v>139</v>
      </c>
      <c r="G98" s="236"/>
      <c r="H98" s="239">
        <v>2348.6400000000003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134</v>
      </c>
      <c r="AU98" s="245" t="s">
        <v>82</v>
      </c>
      <c r="AV98" s="14" t="s">
        <v>128</v>
      </c>
      <c r="AW98" s="14" t="s">
        <v>33</v>
      </c>
      <c r="AX98" s="14" t="s">
        <v>80</v>
      </c>
      <c r="AY98" s="245" t="s">
        <v>120</v>
      </c>
    </row>
    <row r="99" spans="1:65" s="2" customFormat="1" ht="21.75" customHeight="1">
      <c r="A99" s="38"/>
      <c r="B99" s="39"/>
      <c r="C99" s="204" t="s">
        <v>82</v>
      </c>
      <c r="D99" s="204" t="s">
        <v>123</v>
      </c>
      <c r="E99" s="205" t="s">
        <v>140</v>
      </c>
      <c r="F99" s="206" t="s">
        <v>141</v>
      </c>
      <c r="G99" s="207" t="s">
        <v>126</v>
      </c>
      <c r="H99" s="208">
        <v>140918.4</v>
      </c>
      <c r="I99" s="209"/>
      <c r="J99" s="210">
        <f>ROUND(I99*H99,2)</f>
        <v>0</v>
      </c>
      <c r="K99" s="206" t="s">
        <v>127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128</v>
      </c>
      <c r="AT99" s="215" t="s">
        <v>123</v>
      </c>
      <c r="AU99" s="215" t="s">
        <v>82</v>
      </c>
      <c r="AY99" s="17" t="s">
        <v>120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128</v>
      </c>
      <c r="BM99" s="215" t="s">
        <v>142</v>
      </c>
    </row>
    <row r="100" spans="1:47" s="2" customFormat="1" ht="12">
      <c r="A100" s="38"/>
      <c r="B100" s="39"/>
      <c r="C100" s="40"/>
      <c r="D100" s="217" t="s">
        <v>130</v>
      </c>
      <c r="E100" s="40"/>
      <c r="F100" s="218" t="s">
        <v>143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130</v>
      </c>
      <c r="AU100" s="17" t="s">
        <v>82</v>
      </c>
    </row>
    <row r="101" spans="1:47" s="2" customFormat="1" ht="12">
      <c r="A101" s="38"/>
      <c r="B101" s="39"/>
      <c r="C101" s="40"/>
      <c r="D101" s="222" t="s">
        <v>132</v>
      </c>
      <c r="E101" s="40"/>
      <c r="F101" s="223" t="s">
        <v>144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132</v>
      </c>
      <c r="AU101" s="17" t="s">
        <v>82</v>
      </c>
    </row>
    <row r="102" spans="1:51" s="13" customFormat="1" ht="12">
      <c r="A102" s="13"/>
      <c r="B102" s="224"/>
      <c r="C102" s="225"/>
      <c r="D102" s="217" t="s">
        <v>134</v>
      </c>
      <c r="E102" s="226" t="s">
        <v>19</v>
      </c>
      <c r="F102" s="227" t="s">
        <v>145</v>
      </c>
      <c r="G102" s="225"/>
      <c r="H102" s="228">
        <v>140918.4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134</v>
      </c>
      <c r="AU102" s="234" t="s">
        <v>82</v>
      </c>
      <c r="AV102" s="13" t="s">
        <v>82</v>
      </c>
      <c r="AW102" s="13" t="s">
        <v>33</v>
      </c>
      <c r="AX102" s="13" t="s">
        <v>80</v>
      </c>
      <c r="AY102" s="234" t="s">
        <v>120</v>
      </c>
    </row>
    <row r="103" spans="1:65" s="2" customFormat="1" ht="21.75" customHeight="1">
      <c r="A103" s="38"/>
      <c r="B103" s="39"/>
      <c r="C103" s="204" t="s">
        <v>146</v>
      </c>
      <c r="D103" s="204" t="s">
        <v>123</v>
      </c>
      <c r="E103" s="205" t="s">
        <v>147</v>
      </c>
      <c r="F103" s="206" t="s">
        <v>148</v>
      </c>
      <c r="G103" s="207" t="s">
        <v>126</v>
      </c>
      <c r="H103" s="208">
        <v>2348.64</v>
      </c>
      <c r="I103" s="209"/>
      <c r="J103" s="210">
        <f>ROUND(I103*H103,2)</f>
        <v>0</v>
      </c>
      <c r="K103" s="206" t="s">
        <v>127</v>
      </c>
      <c r="L103" s="44"/>
      <c r="M103" s="211" t="s">
        <v>19</v>
      </c>
      <c r="N103" s="212" t="s">
        <v>43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128</v>
      </c>
      <c r="AT103" s="215" t="s">
        <v>123</v>
      </c>
      <c r="AU103" s="215" t="s">
        <v>82</v>
      </c>
      <c r="AY103" s="17" t="s">
        <v>120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80</v>
      </c>
      <c r="BK103" s="216">
        <f>ROUND(I103*H103,2)</f>
        <v>0</v>
      </c>
      <c r="BL103" s="17" t="s">
        <v>128</v>
      </c>
      <c r="BM103" s="215" t="s">
        <v>149</v>
      </c>
    </row>
    <row r="104" spans="1:47" s="2" customFormat="1" ht="12">
      <c r="A104" s="38"/>
      <c r="B104" s="39"/>
      <c r="C104" s="40"/>
      <c r="D104" s="217" t="s">
        <v>130</v>
      </c>
      <c r="E104" s="40"/>
      <c r="F104" s="218" t="s">
        <v>150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130</v>
      </c>
      <c r="AU104" s="17" t="s">
        <v>82</v>
      </c>
    </row>
    <row r="105" spans="1:47" s="2" customFormat="1" ht="12">
      <c r="A105" s="38"/>
      <c r="B105" s="39"/>
      <c r="C105" s="40"/>
      <c r="D105" s="222" t="s">
        <v>132</v>
      </c>
      <c r="E105" s="40"/>
      <c r="F105" s="223" t="s">
        <v>151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132</v>
      </c>
      <c r="AU105" s="17" t="s">
        <v>82</v>
      </c>
    </row>
    <row r="106" spans="1:65" s="2" customFormat="1" ht="16.5" customHeight="1">
      <c r="A106" s="38"/>
      <c r="B106" s="39"/>
      <c r="C106" s="204" t="s">
        <v>128</v>
      </c>
      <c r="D106" s="204" t="s">
        <v>123</v>
      </c>
      <c r="E106" s="205" t="s">
        <v>152</v>
      </c>
      <c r="F106" s="206" t="s">
        <v>153</v>
      </c>
      <c r="G106" s="207" t="s">
        <v>126</v>
      </c>
      <c r="H106" s="208">
        <v>45.616</v>
      </c>
      <c r="I106" s="209"/>
      <c r="J106" s="210">
        <f>ROUND(I106*H106,2)</f>
        <v>0</v>
      </c>
      <c r="K106" s="206" t="s">
        <v>127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1.8</v>
      </c>
      <c r="T106" s="214">
        <f>S106*H106</f>
        <v>82.1088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128</v>
      </c>
      <c r="AT106" s="215" t="s">
        <v>123</v>
      </c>
      <c r="AU106" s="215" t="s">
        <v>82</v>
      </c>
      <c r="AY106" s="17" t="s">
        <v>120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128</v>
      </c>
      <c r="BM106" s="215" t="s">
        <v>154</v>
      </c>
    </row>
    <row r="107" spans="1:47" s="2" customFormat="1" ht="12">
      <c r="A107" s="38"/>
      <c r="B107" s="39"/>
      <c r="C107" s="40"/>
      <c r="D107" s="217" t="s">
        <v>130</v>
      </c>
      <c r="E107" s="40"/>
      <c r="F107" s="218" t="s">
        <v>155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130</v>
      </c>
      <c r="AU107" s="17" t="s">
        <v>82</v>
      </c>
    </row>
    <row r="108" spans="1:47" s="2" customFormat="1" ht="12">
      <c r="A108" s="38"/>
      <c r="B108" s="39"/>
      <c r="C108" s="40"/>
      <c r="D108" s="222" t="s">
        <v>132</v>
      </c>
      <c r="E108" s="40"/>
      <c r="F108" s="223" t="s">
        <v>156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82</v>
      </c>
    </row>
    <row r="109" spans="1:51" s="13" customFormat="1" ht="12">
      <c r="A109" s="13"/>
      <c r="B109" s="224"/>
      <c r="C109" s="225"/>
      <c r="D109" s="217" t="s">
        <v>134</v>
      </c>
      <c r="E109" s="226" t="s">
        <v>19</v>
      </c>
      <c r="F109" s="227" t="s">
        <v>157</v>
      </c>
      <c r="G109" s="225"/>
      <c r="H109" s="228">
        <v>4.655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134</v>
      </c>
      <c r="AU109" s="234" t="s">
        <v>82</v>
      </c>
      <c r="AV109" s="13" t="s">
        <v>82</v>
      </c>
      <c r="AW109" s="13" t="s">
        <v>33</v>
      </c>
      <c r="AX109" s="13" t="s">
        <v>72</v>
      </c>
      <c r="AY109" s="234" t="s">
        <v>120</v>
      </c>
    </row>
    <row r="110" spans="1:51" s="13" customFormat="1" ht="12">
      <c r="A110" s="13"/>
      <c r="B110" s="224"/>
      <c r="C110" s="225"/>
      <c r="D110" s="217" t="s">
        <v>134</v>
      </c>
      <c r="E110" s="226" t="s">
        <v>19</v>
      </c>
      <c r="F110" s="227" t="s">
        <v>158</v>
      </c>
      <c r="G110" s="225"/>
      <c r="H110" s="228">
        <v>14.175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134</v>
      </c>
      <c r="AU110" s="234" t="s">
        <v>82</v>
      </c>
      <c r="AV110" s="13" t="s">
        <v>82</v>
      </c>
      <c r="AW110" s="13" t="s">
        <v>33</v>
      </c>
      <c r="AX110" s="13" t="s">
        <v>72</v>
      </c>
      <c r="AY110" s="234" t="s">
        <v>120</v>
      </c>
    </row>
    <row r="111" spans="1:51" s="13" customFormat="1" ht="12">
      <c r="A111" s="13"/>
      <c r="B111" s="224"/>
      <c r="C111" s="225"/>
      <c r="D111" s="217" t="s">
        <v>134</v>
      </c>
      <c r="E111" s="226" t="s">
        <v>19</v>
      </c>
      <c r="F111" s="227" t="s">
        <v>159</v>
      </c>
      <c r="G111" s="225"/>
      <c r="H111" s="228">
        <v>4.92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134</v>
      </c>
      <c r="AU111" s="234" t="s">
        <v>82</v>
      </c>
      <c r="AV111" s="13" t="s">
        <v>82</v>
      </c>
      <c r="AW111" s="13" t="s">
        <v>33</v>
      </c>
      <c r="AX111" s="13" t="s">
        <v>72</v>
      </c>
      <c r="AY111" s="234" t="s">
        <v>120</v>
      </c>
    </row>
    <row r="112" spans="1:51" s="13" customFormat="1" ht="12">
      <c r="A112" s="13"/>
      <c r="B112" s="224"/>
      <c r="C112" s="225"/>
      <c r="D112" s="217" t="s">
        <v>134</v>
      </c>
      <c r="E112" s="226" t="s">
        <v>19</v>
      </c>
      <c r="F112" s="227" t="s">
        <v>160</v>
      </c>
      <c r="G112" s="225"/>
      <c r="H112" s="228">
        <v>6.876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134</v>
      </c>
      <c r="AU112" s="234" t="s">
        <v>82</v>
      </c>
      <c r="AV112" s="13" t="s">
        <v>82</v>
      </c>
      <c r="AW112" s="13" t="s">
        <v>33</v>
      </c>
      <c r="AX112" s="13" t="s">
        <v>72</v>
      </c>
      <c r="AY112" s="234" t="s">
        <v>120</v>
      </c>
    </row>
    <row r="113" spans="1:51" s="13" customFormat="1" ht="12">
      <c r="A113" s="13"/>
      <c r="B113" s="224"/>
      <c r="C113" s="225"/>
      <c r="D113" s="217" t="s">
        <v>134</v>
      </c>
      <c r="E113" s="226" t="s">
        <v>19</v>
      </c>
      <c r="F113" s="227" t="s">
        <v>161</v>
      </c>
      <c r="G113" s="225"/>
      <c r="H113" s="228">
        <v>11.7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134</v>
      </c>
      <c r="AU113" s="234" t="s">
        <v>82</v>
      </c>
      <c r="AV113" s="13" t="s">
        <v>82</v>
      </c>
      <c r="AW113" s="13" t="s">
        <v>33</v>
      </c>
      <c r="AX113" s="13" t="s">
        <v>72</v>
      </c>
      <c r="AY113" s="234" t="s">
        <v>120</v>
      </c>
    </row>
    <row r="114" spans="1:51" s="13" customFormat="1" ht="12">
      <c r="A114" s="13"/>
      <c r="B114" s="224"/>
      <c r="C114" s="225"/>
      <c r="D114" s="217" t="s">
        <v>134</v>
      </c>
      <c r="E114" s="226" t="s">
        <v>19</v>
      </c>
      <c r="F114" s="227" t="s">
        <v>162</v>
      </c>
      <c r="G114" s="225"/>
      <c r="H114" s="228">
        <v>3.29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134</v>
      </c>
      <c r="AU114" s="234" t="s">
        <v>82</v>
      </c>
      <c r="AV114" s="13" t="s">
        <v>82</v>
      </c>
      <c r="AW114" s="13" t="s">
        <v>33</v>
      </c>
      <c r="AX114" s="13" t="s">
        <v>72</v>
      </c>
      <c r="AY114" s="234" t="s">
        <v>120</v>
      </c>
    </row>
    <row r="115" spans="1:51" s="14" customFormat="1" ht="12">
      <c r="A115" s="14"/>
      <c r="B115" s="235"/>
      <c r="C115" s="236"/>
      <c r="D115" s="217" t="s">
        <v>134</v>
      </c>
      <c r="E115" s="237" t="s">
        <v>19</v>
      </c>
      <c r="F115" s="238" t="s">
        <v>139</v>
      </c>
      <c r="G115" s="236"/>
      <c r="H115" s="239">
        <v>45.616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134</v>
      </c>
      <c r="AU115" s="245" t="s">
        <v>82</v>
      </c>
      <c r="AV115" s="14" t="s">
        <v>128</v>
      </c>
      <c r="AW115" s="14" t="s">
        <v>33</v>
      </c>
      <c r="AX115" s="14" t="s">
        <v>80</v>
      </c>
      <c r="AY115" s="245" t="s">
        <v>120</v>
      </c>
    </row>
    <row r="116" spans="1:65" s="2" customFormat="1" ht="16.5" customHeight="1">
      <c r="A116" s="38"/>
      <c r="B116" s="39"/>
      <c r="C116" s="204" t="s">
        <v>163</v>
      </c>
      <c r="D116" s="204" t="s">
        <v>123</v>
      </c>
      <c r="E116" s="205" t="s">
        <v>164</v>
      </c>
      <c r="F116" s="206" t="s">
        <v>165</v>
      </c>
      <c r="G116" s="207" t="s">
        <v>166</v>
      </c>
      <c r="H116" s="208">
        <v>16</v>
      </c>
      <c r="I116" s="209"/>
      <c r="J116" s="210">
        <f>ROUND(I116*H116,2)</f>
        <v>0</v>
      </c>
      <c r="K116" s="206" t="s">
        <v>127</v>
      </c>
      <c r="L116" s="44"/>
      <c r="M116" s="211" t="s">
        <v>19</v>
      </c>
      <c r="N116" s="212" t="s">
        <v>43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0.054</v>
      </c>
      <c r="T116" s="214">
        <f>S116*H116</f>
        <v>0.864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128</v>
      </c>
      <c r="AT116" s="215" t="s">
        <v>123</v>
      </c>
      <c r="AU116" s="215" t="s">
        <v>82</v>
      </c>
      <c r="AY116" s="17" t="s">
        <v>120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128</v>
      </c>
      <c r="BM116" s="215" t="s">
        <v>167</v>
      </c>
    </row>
    <row r="117" spans="1:47" s="2" customFormat="1" ht="12">
      <c r="A117" s="38"/>
      <c r="B117" s="39"/>
      <c r="C117" s="40"/>
      <c r="D117" s="217" t="s">
        <v>130</v>
      </c>
      <c r="E117" s="40"/>
      <c r="F117" s="218" t="s">
        <v>168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130</v>
      </c>
      <c r="AU117" s="17" t="s">
        <v>82</v>
      </c>
    </row>
    <row r="118" spans="1:47" s="2" customFormat="1" ht="12">
      <c r="A118" s="38"/>
      <c r="B118" s="39"/>
      <c r="C118" s="40"/>
      <c r="D118" s="222" t="s">
        <v>132</v>
      </c>
      <c r="E118" s="40"/>
      <c r="F118" s="223" t="s">
        <v>169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132</v>
      </c>
      <c r="AU118" s="17" t="s">
        <v>82</v>
      </c>
    </row>
    <row r="119" spans="1:65" s="2" customFormat="1" ht="16.5" customHeight="1">
      <c r="A119" s="38"/>
      <c r="B119" s="39"/>
      <c r="C119" s="204" t="s">
        <v>170</v>
      </c>
      <c r="D119" s="204" t="s">
        <v>123</v>
      </c>
      <c r="E119" s="205" t="s">
        <v>171</v>
      </c>
      <c r="F119" s="206" t="s">
        <v>172</v>
      </c>
      <c r="G119" s="207" t="s">
        <v>126</v>
      </c>
      <c r="H119" s="208">
        <v>18.052</v>
      </c>
      <c r="I119" s="209"/>
      <c r="J119" s="210">
        <f>ROUND(I119*H119,2)</f>
        <v>0</v>
      </c>
      <c r="K119" s="206" t="s">
        <v>127</v>
      </c>
      <c r="L119" s="44"/>
      <c r="M119" s="211" t="s">
        <v>19</v>
      </c>
      <c r="N119" s="212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1.4</v>
      </c>
      <c r="T119" s="214">
        <f>S119*H119</f>
        <v>25.272799999999997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128</v>
      </c>
      <c r="AT119" s="215" t="s">
        <v>123</v>
      </c>
      <c r="AU119" s="215" t="s">
        <v>82</v>
      </c>
      <c r="AY119" s="17" t="s">
        <v>120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128</v>
      </c>
      <c r="BM119" s="215" t="s">
        <v>173</v>
      </c>
    </row>
    <row r="120" spans="1:47" s="2" customFormat="1" ht="12">
      <c r="A120" s="38"/>
      <c r="B120" s="39"/>
      <c r="C120" s="40"/>
      <c r="D120" s="217" t="s">
        <v>130</v>
      </c>
      <c r="E120" s="40"/>
      <c r="F120" s="218" t="s">
        <v>174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130</v>
      </c>
      <c r="AU120" s="17" t="s">
        <v>82</v>
      </c>
    </row>
    <row r="121" spans="1:47" s="2" customFormat="1" ht="12">
      <c r="A121" s="38"/>
      <c r="B121" s="39"/>
      <c r="C121" s="40"/>
      <c r="D121" s="222" t="s">
        <v>132</v>
      </c>
      <c r="E121" s="40"/>
      <c r="F121" s="223" t="s">
        <v>175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82</v>
      </c>
    </row>
    <row r="122" spans="1:51" s="13" customFormat="1" ht="12">
      <c r="A122" s="13"/>
      <c r="B122" s="224"/>
      <c r="C122" s="225"/>
      <c r="D122" s="217" t="s">
        <v>134</v>
      </c>
      <c r="E122" s="226" t="s">
        <v>19</v>
      </c>
      <c r="F122" s="227" t="s">
        <v>176</v>
      </c>
      <c r="G122" s="225"/>
      <c r="H122" s="228">
        <v>5.26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134</v>
      </c>
      <c r="AU122" s="234" t="s">
        <v>82</v>
      </c>
      <c r="AV122" s="13" t="s">
        <v>82</v>
      </c>
      <c r="AW122" s="13" t="s">
        <v>33</v>
      </c>
      <c r="AX122" s="13" t="s">
        <v>72</v>
      </c>
      <c r="AY122" s="234" t="s">
        <v>120</v>
      </c>
    </row>
    <row r="123" spans="1:51" s="13" customFormat="1" ht="12">
      <c r="A123" s="13"/>
      <c r="B123" s="224"/>
      <c r="C123" s="225"/>
      <c r="D123" s="217" t="s">
        <v>134</v>
      </c>
      <c r="E123" s="226" t="s">
        <v>19</v>
      </c>
      <c r="F123" s="227" t="s">
        <v>177</v>
      </c>
      <c r="G123" s="225"/>
      <c r="H123" s="228">
        <v>7.956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134</v>
      </c>
      <c r="AU123" s="234" t="s">
        <v>82</v>
      </c>
      <c r="AV123" s="13" t="s">
        <v>82</v>
      </c>
      <c r="AW123" s="13" t="s">
        <v>33</v>
      </c>
      <c r="AX123" s="13" t="s">
        <v>72</v>
      </c>
      <c r="AY123" s="234" t="s">
        <v>120</v>
      </c>
    </row>
    <row r="124" spans="1:51" s="13" customFormat="1" ht="12">
      <c r="A124" s="13"/>
      <c r="B124" s="224"/>
      <c r="C124" s="225"/>
      <c r="D124" s="217" t="s">
        <v>134</v>
      </c>
      <c r="E124" s="226" t="s">
        <v>19</v>
      </c>
      <c r="F124" s="227" t="s">
        <v>178</v>
      </c>
      <c r="G124" s="225"/>
      <c r="H124" s="228">
        <v>4.836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134</v>
      </c>
      <c r="AU124" s="234" t="s">
        <v>82</v>
      </c>
      <c r="AV124" s="13" t="s">
        <v>82</v>
      </c>
      <c r="AW124" s="13" t="s">
        <v>33</v>
      </c>
      <c r="AX124" s="13" t="s">
        <v>72</v>
      </c>
      <c r="AY124" s="234" t="s">
        <v>120</v>
      </c>
    </row>
    <row r="125" spans="1:51" s="14" customFormat="1" ht="12">
      <c r="A125" s="14"/>
      <c r="B125" s="235"/>
      <c r="C125" s="236"/>
      <c r="D125" s="217" t="s">
        <v>134</v>
      </c>
      <c r="E125" s="237" t="s">
        <v>19</v>
      </c>
      <c r="F125" s="238" t="s">
        <v>139</v>
      </c>
      <c r="G125" s="236"/>
      <c r="H125" s="239">
        <v>18.052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134</v>
      </c>
      <c r="AU125" s="245" t="s">
        <v>82</v>
      </c>
      <c r="AV125" s="14" t="s">
        <v>128</v>
      </c>
      <c r="AW125" s="14" t="s">
        <v>33</v>
      </c>
      <c r="AX125" s="14" t="s">
        <v>80</v>
      </c>
      <c r="AY125" s="245" t="s">
        <v>120</v>
      </c>
    </row>
    <row r="126" spans="1:63" s="12" customFormat="1" ht="22.8" customHeight="1">
      <c r="A126" s="12"/>
      <c r="B126" s="188"/>
      <c r="C126" s="189"/>
      <c r="D126" s="190" t="s">
        <v>71</v>
      </c>
      <c r="E126" s="202" t="s">
        <v>179</v>
      </c>
      <c r="F126" s="202" t="s">
        <v>180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SUM(P127:P146)</f>
        <v>0</v>
      </c>
      <c r="Q126" s="196"/>
      <c r="R126" s="197">
        <f>SUM(R127:R146)</f>
        <v>0</v>
      </c>
      <c r="S126" s="196"/>
      <c r="T126" s="198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9" t="s">
        <v>80</v>
      </c>
      <c r="AT126" s="200" t="s">
        <v>71</v>
      </c>
      <c r="AU126" s="200" t="s">
        <v>80</v>
      </c>
      <c r="AY126" s="199" t="s">
        <v>120</v>
      </c>
      <c r="BK126" s="201">
        <f>SUM(BK127:BK146)</f>
        <v>0</v>
      </c>
    </row>
    <row r="127" spans="1:65" s="2" customFormat="1" ht="21.75" customHeight="1">
      <c r="A127" s="38"/>
      <c r="B127" s="39"/>
      <c r="C127" s="204" t="s">
        <v>181</v>
      </c>
      <c r="D127" s="204" t="s">
        <v>123</v>
      </c>
      <c r="E127" s="205" t="s">
        <v>182</v>
      </c>
      <c r="F127" s="206" t="s">
        <v>183</v>
      </c>
      <c r="G127" s="207" t="s">
        <v>184</v>
      </c>
      <c r="H127" s="208">
        <v>182.813</v>
      </c>
      <c r="I127" s="209"/>
      <c r="J127" s="210">
        <f>ROUND(I127*H127,2)</f>
        <v>0</v>
      </c>
      <c r="K127" s="206" t="s">
        <v>127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128</v>
      </c>
      <c r="AT127" s="215" t="s">
        <v>123</v>
      </c>
      <c r="AU127" s="215" t="s">
        <v>82</v>
      </c>
      <c r="AY127" s="17" t="s">
        <v>120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128</v>
      </c>
      <c r="BM127" s="215" t="s">
        <v>185</v>
      </c>
    </row>
    <row r="128" spans="1:47" s="2" customFormat="1" ht="12">
      <c r="A128" s="38"/>
      <c r="B128" s="39"/>
      <c r="C128" s="40"/>
      <c r="D128" s="217" t="s">
        <v>130</v>
      </c>
      <c r="E128" s="40"/>
      <c r="F128" s="218" t="s">
        <v>186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82</v>
      </c>
    </row>
    <row r="129" spans="1:47" s="2" customFormat="1" ht="12">
      <c r="A129" s="38"/>
      <c r="B129" s="39"/>
      <c r="C129" s="40"/>
      <c r="D129" s="222" t="s">
        <v>132</v>
      </c>
      <c r="E129" s="40"/>
      <c r="F129" s="223" t="s">
        <v>187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132</v>
      </c>
      <c r="AU129" s="17" t="s">
        <v>82</v>
      </c>
    </row>
    <row r="130" spans="1:65" s="2" customFormat="1" ht="16.5" customHeight="1">
      <c r="A130" s="38"/>
      <c r="B130" s="39"/>
      <c r="C130" s="204" t="s">
        <v>188</v>
      </c>
      <c r="D130" s="204" t="s">
        <v>123</v>
      </c>
      <c r="E130" s="205" t="s">
        <v>189</v>
      </c>
      <c r="F130" s="206" t="s">
        <v>190</v>
      </c>
      <c r="G130" s="207" t="s">
        <v>184</v>
      </c>
      <c r="H130" s="208">
        <v>182.813</v>
      </c>
      <c r="I130" s="209"/>
      <c r="J130" s="210">
        <f>ROUND(I130*H130,2)</f>
        <v>0</v>
      </c>
      <c r="K130" s="206" t="s">
        <v>127</v>
      </c>
      <c r="L130" s="44"/>
      <c r="M130" s="211" t="s">
        <v>19</v>
      </c>
      <c r="N130" s="212" t="s">
        <v>43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128</v>
      </c>
      <c r="AT130" s="215" t="s">
        <v>123</v>
      </c>
      <c r="AU130" s="215" t="s">
        <v>82</v>
      </c>
      <c r="AY130" s="17" t="s">
        <v>120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80</v>
      </c>
      <c r="BK130" s="216">
        <f>ROUND(I130*H130,2)</f>
        <v>0</v>
      </c>
      <c r="BL130" s="17" t="s">
        <v>128</v>
      </c>
      <c r="BM130" s="215" t="s">
        <v>191</v>
      </c>
    </row>
    <row r="131" spans="1:47" s="2" customFormat="1" ht="12">
      <c r="A131" s="38"/>
      <c r="B131" s="39"/>
      <c r="C131" s="40"/>
      <c r="D131" s="217" t="s">
        <v>130</v>
      </c>
      <c r="E131" s="40"/>
      <c r="F131" s="218" t="s">
        <v>192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82</v>
      </c>
    </row>
    <row r="132" spans="1:47" s="2" customFormat="1" ht="12">
      <c r="A132" s="38"/>
      <c r="B132" s="39"/>
      <c r="C132" s="40"/>
      <c r="D132" s="222" t="s">
        <v>132</v>
      </c>
      <c r="E132" s="40"/>
      <c r="F132" s="223" t="s">
        <v>193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132</v>
      </c>
      <c r="AU132" s="17" t="s">
        <v>82</v>
      </c>
    </row>
    <row r="133" spans="1:65" s="2" customFormat="1" ht="16.5" customHeight="1">
      <c r="A133" s="38"/>
      <c r="B133" s="39"/>
      <c r="C133" s="204" t="s">
        <v>194</v>
      </c>
      <c r="D133" s="204" t="s">
        <v>123</v>
      </c>
      <c r="E133" s="205" t="s">
        <v>195</v>
      </c>
      <c r="F133" s="206" t="s">
        <v>196</v>
      </c>
      <c r="G133" s="207" t="s">
        <v>184</v>
      </c>
      <c r="H133" s="208">
        <v>914.065</v>
      </c>
      <c r="I133" s="209"/>
      <c r="J133" s="210">
        <f>ROUND(I133*H133,2)</f>
        <v>0</v>
      </c>
      <c r="K133" s="206" t="s">
        <v>127</v>
      </c>
      <c r="L133" s="44"/>
      <c r="M133" s="211" t="s">
        <v>19</v>
      </c>
      <c r="N133" s="212" t="s">
        <v>43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128</v>
      </c>
      <c r="AT133" s="215" t="s">
        <v>123</v>
      </c>
      <c r="AU133" s="215" t="s">
        <v>82</v>
      </c>
      <c r="AY133" s="17" t="s">
        <v>120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80</v>
      </c>
      <c r="BK133" s="216">
        <f>ROUND(I133*H133,2)</f>
        <v>0</v>
      </c>
      <c r="BL133" s="17" t="s">
        <v>128</v>
      </c>
      <c r="BM133" s="215" t="s">
        <v>197</v>
      </c>
    </row>
    <row r="134" spans="1:47" s="2" customFormat="1" ht="12">
      <c r="A134" s="38"/>
      <c r="B134" s="39"/>
      <c r="C134" s="40"/>
      <c r="D134" s="217" t="s">
        <v>130</v>
      </c>
      <c r="E134" s="40"/>
      <c r="F134" s="218" t="s">
        <v>198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82</v>
      </c>
    </row>
    <row r="135" spans="1:47" s="2" customFormat="1" ht="12">
      <c r="A135" s="38"/>
      <c r="B135" s="39"/>
      <c r="C135" s="40"/>
      <c r="D135" s="222" t="s">
        <v>132</v>
      </c>
      <c r="E135" s="40"/>
      <c r="F135" s="223" t="s">
        <v>199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132</v>
      </c>
      <c r="AU135" s="17" t="s">
        <v>82</v>
      </c>
    </row>
    <row r="136" spans="1:51" s="13" customFormat="1" ht="12">
      <c r="A136" s="13"/>
      <c r="B136" s="224"/>
      <c r="C136" s="225"/>
      <c r="D136" s="217" t="s">
        <v>134</v>
      </c>
      <c r="E136" s="226" t="s">
        <v>19</v>
      </c>
      <c r="F136" s="227" t="s">
        <v>200</v>
      </c>
      <c r="G136" s="225"/>
      <c r="H136" s="228">
        <v>914.065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134</v>
      </c>
      <c r="AU136" s="234" t="s">
        <v>82</v>
      </c>
      <c r="AV136" s="13" t="s">
        <v>82</v>
      </c>
      <c r="AW136" s="13" t="s">
        <v>33</v>
      </c>
      <c r="AX136" s="13" t="s">
        <v>80</v>
      </c>
      <c r="AY136" s="234" t="s">
        <v>120</v>
      </c>
    </row>
    <row r="137" spans="1:65" s="2" customFormat="1" ht="21.75" customHeight="1">
      <c r="A137" s="38"/>
      <c r="B137" s="39"/>
      <c r="C137" s="204" t="s">
        <v>121</v>
      </c>
      <c r="D137" s="204" t="s">
        <v>123</v>
      </c>
      <c r="E137" s="205" t="s">
        <v>201</v>
      </c>
      <c r="F137" s="206" t="s">
        <v>202</v>
      </c>
      <c r="G137" s="207" t="s">
        <v>184</v>
      </c>
      <c r="H137" s="208">
        <v>108.213</v>
      </c>
      <c r="I137" s="209"/>
      <c r="J137" s="210">
        <f>ROUND(I137*H137,2)</f>
        <v>0</v>
      </c>
      <c r="K137" s="206" t="s">
        <v>127</v>
      </c>
      <c r="L137" s="44"/>
      <c r="M137" s="211" t="s">
        <v>19</v>
      </c>
      <c r="N137" s="212" t="s">
        <v>43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128</v>
      </c>
      <c r="AT137" s="215" t="s">
        <v>123</v>
      </c>
      <c r="AU137" s="215" t="s">
        <v>82</v>
      </c>
      <c r="AY137" s="17" t="s">
        <v>120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80</v>
      </c>
      <c r="BK137" s="216">
        <f>ROUND(I137*H137,2)</f>
        <v>0</v>
      </c>
      <c r="BL137" s="17" t="s">
        <v>128</v>
      </c>
      <c r="BM137" s="215" t="s">
        <v>203</v>
      </c>
    </row>
    <row r="138" spans="1:47" s="2" customFormat="1" ht="12">
      <c r="A138" s="38"/>
      <c r="B138" s="39"/>
      <c r="C138" s="40"/>
      <c r="D138" s="217" t="s">
        <v>130</v>
      </c>
      <c r="E138" s="40"/>
      <c r="F138" s="218" t="s">
        <v>204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130</v>
      </c>
      <c r="AU138" s="17" t="s">
        <v>82</v>
      </c>
    </row>
    <row r="139" spans="1:47" s="2" customFormat="1" ht="12">
      <c r="A139" s="38"/>
      <c r="B139" s="39"/>
      <c r="C139" s="40"/>
      <c r="D139" s="222" t="s">
        <v>132</v>
      </c>
      <c r="E139" s="40"/>
      <c r="F139" s="223" t="s">
        <v>205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132</v>
      </c>
      <c r="AU139" s="17" t="s">
        <v>82</v>
      </c>
    </row>
    <row r="140" spans="1:51" s="13" customFormat="1" ht="12">
      <c r="A140" s="13"/>
      <c r="B140" s="224"/>
      <c r="C140" s="225"/>
      <c r="D140" s="217" t="s">
        <v>134</v>
      </c>
      <c r="E140" s="226" t="s">
        <v>19</v>
      </c>
      <c r="F140" s="227" t="s">
        <v>206</v>
      </c>
      <c r="G140" s="225"/>
      <c r="H140" s="228">
        <v>108.213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134</v>
      </c>
      <c r="AU140" s="234" t="s">
        <v>82</v>
      </c>
      <c r="AV140" s="13" t="s">
        <v>82</v>
      </c>
      <c r="AW140" s="13" t="s">
        <v>33</v>
      </c>
      <c r="AX140" s="13" t="s">
        <v>80</v>
      </c>
      <c r="AY140" s="234" t="s">
        <v>120</v>
      </c>
    </row>
    <row r="141" spans="1:65" s="2" customFormat="1" ht="21.75" customHeight="1">
      <c r="A141" s="38"/>
      <c r="B141" s="39"/>
      <c r="C141" s="204" t="s">
        <v>207</v>
      </c>
      <c r="D141" s="204" t="s">
        <v>123</v>
      </c>
      <c r="E141" s="205" t="s">
        <v>208</v>
      </c>
      <c r="F141" s="206" t="s">
        <v>209</v>
      </c>
      <c r="G141" s="207" t="s">
        <v>184</v>
      </c>
      <c r="H141" s="208">
        <v>10.1</v>
      </c>
      <c r="I141" s="209"/>
      <c r="J141" s="210">
        <f>ROUND(I141*H141,2)</f>
        <v>0</v>
      </c>
      <c r="K141" s="206" t="s">
        <v>127</v>
      </c>
      <c r="L141" s="44"/>
      <c r="M141" s="211" t="s">
        <v>19</v>
      </c>
      <c r="N141" s="212" t="s">
        <v>43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128</v>
      </c>
      <c r="AT141" s="215" t="s">
        <v>123</v>
      </c>
      <c r="AU141" s="215" t="s">
        <v>82</v>
      </c>
      <c r="AY141" s="17" t="s">
        <v>120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80</v>
      </c>
      <c r="BK141" s="216">
        <f>ROUND(I141*H141,2)</f>
        <v>0</v>
      </c>
      <c r="BL141" s="17" t="s">
        <v>128</v>
      </c>
      <c r="BM141" s="215" t="s">
        <v>210</v>
      </c>
    </row>
    <row r="142" spans="1:47" s="2" customFormat="1" ht="12">
      <c r="A142" s="38"/>
      <c r="B142" s="39"/>
      <c r="C142" s="40"/>
      <c r="D142" s="217" t="s">
        <v>130</v>
      </c>
      <c r="E142" s="40"/>
      <c r="F142" s="218" t="s">
        <v>211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82</v>
      </c>
    </row>
    <row r="143" spans="1:47" s="2" customFormat="1" ht="12">
      <c r="A143" s="38"/>
      <c r="B143" s="39"/>
      <c r="C143" s="40"/>
      <c r="D143" s="222" t="s">
        <v>132</v>
      </c>
      <c r="E143" s="40"/>
      <c r="F143" s="223" t="s">
        <v>212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132</v>
      </c>
      <c r="AU143" s="17" t="s">
        <v>82</v>
      </c>
    </row>
    <row r="144" spans="1:65" s="2" customFormat="1" ht="21.75" customHeight="1">
      <c r="A144" s="38"/>
      <c r="B144" s="39"/>
      <c r="C144" s="204" t="s">
        <v>213</v>
      </c>
      <c r="D144" s="204" t="s">
        <v>123</v>
      </c>
      <c r="E144" s="205" t="s">
        <v>214</v>
      </c>
      <c r="F144" s="206" t="s">
        <v>215</v>
      </c>
      <c r="G144" s="207" t="s">
        <v>184</v>
      </c>
      <c r="H144" s="208">
        <v>64.5</v>
      </c>
      <c r="I144" s="209"/>
      <c r="J144" s="210">
        <f>ROUND(I144*H144,2)</f>
        <v>0</v>
      </c>
      <c r="K144" s="206" t="s">
        <v>127</v>
      </c>
      <c r="L144" s="44"/>
      <c r="M144" s="211" t="s">
        <v>19</v>
      </c>
      <c r="N144" s="212" t="s">
        <v>43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128</v>
      </c>
      <c r="AT144" s="215" t="s">
        <v>123</v>
      </c>
      <c r="AU144" s="215" t="s">
        <v>82</v>
      </c>
      <c r="AY144" s="17" t="s">
        <v>120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80</v>
      </c>
      <c r="BK144" s="216">
        <f>ROUND(I144*H144,2)</f>
        <v>0</v>
      </c>
      <c r="BL144" s="17" t="s">
        <v>128</v>
      </c>
      <c r="BM144" s="215" t="s">
        <v>216</v>
      </c>
    </row>
    <row r="145" spans="1:47" s="2" customFormat="1" ht="12">
      <c r="A145" s="38"/>
      <c r="B145" s="39"/>
      <c r="C145" s="40"/>
      <c r="D145" s="217" t="s">
        <v>130</v>
      </c>
      <c r="E145" s="40"/>
      <c r="F145" s="218" t="s">
        <v>217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130</v>
      </c>
      <c r="AU145" s="17" t="s">
        <v>82</v>
      </c>
    </row>
    <row r="146" spans="1:47" s="2" customFormat="1" ht="12">
      <c r="A146" s="38"/>
      <c r="B146" s="39"/>
      <c r="C146" s="40"/>
      <c r="D146" s="222" t="s">
        <v>132</v>
      </c>
      <c r="E146" s="40"/>
      <c r="F146" s="223" t="s">
        <v>218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132</v>
      </c>
      <c r="AU146" s="17" t="s">
        <v>82</v>
      </c>
    </row>
    <row r="147" spans="1:63" s="12" customFormat="1" ht="25.9" customHeight="1">
      <c r="A147" s="12"/>
      <c r="B147" s="188"/>
      <c r="C147" s="189"/>
      <c r="D147" s="190" t="s">
        <v>71</v>
      </c>
      <c r="E147" s="191" t="s">
        <v>219</v>
      </c>
      <c r="F147" s="191" t="s">
        <v>220</v>
      </c>
      <c r="G147" s="189"/>
      <c r="H147" s="189"/>
      <c r="I147" s="192"/>
      <c r="J147" s="193">
        <f>BK147</f>
        <v>0</v>
      </c>
      <c r="K147" s="189"/>
      <c r="L147" s="194"/>
      <c r="M147" s="195"/>
      <c r="N147" s="196"/>
      <c r="O147" s="196"/>
      <c r="P147" s="197">
        <f>P148+P152+P156+P189+P192</f>
        <v>0</v>
      </c>
      <c r="Q147" s="196"/>
      <c r="R147" s="197">
        <f>R148+R152+R156+R189+R192</f>
        <v>0</v>
      </c>
      <c r="S147" s="196"/>
      <c r="T147" s="198">
        <f>T148+T152+T156+T189+T192</f>
        <v>74.56702650000001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82</v>
      </c>
      <c r="AT147" s="200" t="s">
        <v>71</v>
      </c>
      <c r="AU147" s="200" t="s">
        <v>72</v>
      </c>
      <c r="AY147" s="199" t="s">
        <v>120</v>
      </c>
      <c r="BK147" s="201">
        <f>BK148+BK152+BK156+BK189+BK192</f>
        <v>0</v>
      </c>
    </row>
    <row r="148" spans="1:63" s="12" customFormat="1" ht="22.8" customHeight="1">
      <c r="A148" s="12"/>
      <c r="B148" s="188"/>
      <c r="C148" s="189"/>
      <c r="D148" s="190" t="s">
        <v>71</v>
      </c>
      <c r="E148" s="202" t="s">
        <v>221</v>
      </c>
      <c r="F148" s="202" t="s">
        <v>222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SUM(P149:P151)</f>
        <v>0</v>
      </c>
      <c r="Q148" s="196"/>
      <c r="R148" s="197">
        <f>SUM(R149:R151)</f>
        <v>0</v>
      </c>
      <c r="S148" s="196"/>
      <c r="T148" s="198">
        <f>SUM(T149:T151)</f>
        <v>3.915558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82</v>
      </c>
      <c r="AT148" s="200" t="s">
        <v>71</v>
      </c>
      <c r="AU148" s="200" t="s">
        <v>80</v>
      </c>
      <c r="AY148" s="199" t="s">
        <v>120</v>
      </c>
      <c r="BK148" s="201">
        <f>SUM(BK149:BK151)</f>
        <v>0</v>
      </c>
    </row>
    <row r="149" spans="1:65" s="2" customFormat="1" ht="16.5" customHeight="1">
      <c r="A149" s="38"/>
      <c r="B149" s="39"/>
      <c r="C149" s="204" t="s">
        <v>223</v>
      </c>
      <c r="D149" s="204" t="s">
        <v>123</v>
      </c>
      <c r="E149" s="205" t="s">
        <v>224</v>
      </c>
      <c r="F149" s="206" t="s">
        <v>225</v>
      </c>
      <c r="G149" s="207" t="s">
        <v>226</v>
      </c>
      <c r="H149" s="208">
        <v>652.593</v>
      </c>
      <c r="I149" s="209"/>
      <c r="J149" s="210">
        <f>ROUND(I149*H149,2)</f>
        <v>0</v>
      </c>
      <c r="K149" s="206" t="s">
        <v>227</v>
      </c>
      <c r="L149" s="44"/>
      <c r="M149" s="211" t="s">
        <v>19</v>
      </c>
      <c r="N149" s="212" t="s">
        <v>43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0.006</v>
      </c>
      <c r="T149" s="214">
        <f>S149*H149</f>
        <v>3.915558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228</v>
      </c>
      <c r="AT149" s="215" t="s">
        <v>123</v>
      </c>
      <c r="AU149" s="215" t="s">
        <v>82</v>
      </c>
      <c r="AY149" s="17" t="s">
        <v>120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228</v>
      </c>
      <c r="BM149" s="215" t="s">
        <v>229</v>
      </c>
    </row>
    <row r="150" spans="1:47" s="2" customFormat="1" ht="12">
      <c r="A150" s="38"/>
      <c r="B150" s="39"/>
      <c r="C150" s="40"/>
      <c r="D150" s="217" t="s">
        <v>130</v>
      </c>
      <c r="E150" s="40"/>
      <c r="F150" s="218" t="s">
        <v>230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130</v>
      </c>
      <c r="AU150" s="17" t="s">
        <v>82</v>
      </c>
    </row>
    <row r="151" spans="1:47" s="2" customFormat="1" ht="12">
      <c r="A151" s="38"/>
      <c r="B151" s="39"/>
      <c r="C151" s="40"/>
      <c r="D151" s="222" t="s">
        <v>132</v>
      </c>
      <c r="E151" s="40"/>
      <c r="F151" s="223" t="s">
        <v>231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132</v>
      </c>
      <c r="AU151" s="17" t="s">
        <v>82</v>
      </c>
    </row>
    <row r="152" spans="1:63" s="12" customFormat="1" ht="22.8" customHeight="1">
      <c r="A152" s="12"/>
      <c r="B152" s="188"/>
      <c r="C152" s="189"/>
      <c r="D152" s="190" t="s">
        <v>71</v>
      </c>
      <c r="E152" s="202" t="s">
        <v>232</v>
      </c>
      <c r="F152" s="202" t="s">
        <v>233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SUM(P153:P155)</f>
        <v>0</v>
      </c>
      <c r="Q152" s="196"/>
      <c r="R152" s="197">
        <f>SUM(R153:R155)</f>
        <v>0</v>
      </c>
      <c r="S152" s="196"/>
      <c r="T152" s="198">
        <f>SUM(T153:T155)</f>
        <v>0.001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9" t="s">
        <v>82</v>
      </c>
      <c r="AT152" s="200" t="s">
        <v>71</v>
      </c>
      <c r="AU152" s="200" t="s">
        <v>80</v>
      </c>
      <c r="AY152" s="199" t="s">
        <v>120</v>
      </c>
      <c r="BK152" s="201">
        <f>SUM(BK153:BK155)</f>
        <v>0</v>
      </c>
    </row>
    <row r="153" spans="1:65" s="2" customFormat="1" ht="21.75" customHeight="1">
      <c r="A153" s="38"/>
      <c r="B153" s="39"/>
      <c r="C153" s="204" t="s">
        <v>234</v>
      </c>
      <c r="D153" s="204" t="s">
        <v>123</v>
      </c>
      <c r="E153" s="205" t="s">
        <v>235</v>
      </c>
      <c r="F153" s="206" t="s">
        <v>236</v>
      </c>
      <c r="G153" s="207" t="s">
        <v>237</v>
      </c>
      <c r="H153" s="208">
        <v>1</v>
      </c>
      <c r="I153" s="209"/>
      <c r="J153" s="210">
        <f>ROUND(I153*H153,2)</f>
        <v>0</v>
      </c>
      <c r="K153" s="206" t="s">
        <v>19</v>
      </c>
      <c r="L153" s="44"/>
      <c r="M153" s="211" t="s">
        <v>19</v>
      </c>
      <c r="N153" s="212" t="s">
        <v>43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0.001</v>
      </c>
      <c r="T153" s="214">
        <f>S153*H153</f>
        <v>0.001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228</v>
      </c>
      <c r="AT153" s="215" t="s">
        <v>123</v>
      </c>
      <c r="AU153" s="215" t="s">
        <v>82</v>
      </c>
      <c r="AY153" s="17" t="s">
        <v>120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80</v>
      </c>
      <c r="BK153" s="216">
        <f>ROUND(I153*H153,2)</f>
        <v>0</v>
      </c>
      <c r="BL153" s="17" t="s">
        <v>228</v>
      </c>
      <c r="BM153" s="215" t="s">
        <v>238</v>
      </c>
    </row>
    <row r="154" spans="1:47" s="2" customFormat="1" ht="12">
      <c r="A154" s="38"/>
      <c r="B154" s="39"/>
      <c r="C154" s="40"/>
      <c r="D154" s="217" t="s">
        <v>130</v>
      </c>
      <c r="E154" s="40"/>
      <c r="F154" s="218" t="s">
        <v>239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130</v>
      </c>
      <c r="AU154" s="17" t="s">
        <v>82</v>
      </c>
    </row>
    <row r="155" spans="1:47" s="2" customFormat="1" ht="12">
      <c r="A155" s="38"/>
      <c r="B155" s="39"/>
      <c r="C155" s="40"/>
      <c r="D155" s="217" t="s">
        <v>240</v>
      </c>
      <c r="E155" s="40"/>
      <c r="F155" s="246" t="s">
        <v>241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240</v>
      </c>
      <c r="AU155" s="17" t="s">
        <v>82</v>
      </c>
    </row>
    <row r="156" spans="1:63" s="12" customFormat="1" ht="22.8" customHeight="1">
      <c r="A156" s="12"/>
      <c r="B156" s="188"/>
      <c r="C156" s="189"/>
      <c r="D156" s="190" t="s">
        <v>71</v>
      </c>
      <c r="E156" s="202" t="s">
        <v>242</v>
      </c>
      <c r="F156" s="202" t="s">
        <v>243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SUM(P157:P188)</f>
        <v>0</v>
      </c>
      <c r="Q156" s="196"/>
      <c r="R156" s="197">
        <f>SUM(R157:R188)</f>
        <v>0</v>
      </c>
      <c r="S156" s="196"/>
      <c r="T156" s="198">
        <f>SUM(T157:T188)</f>
        <v>64.447455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9" t="s">
        <v>82</v>
      </c>
      <c r="AT156" s="200" t="s">
        <v>71</v>
      </c>
      <c r="AU156" s="200" t="s">
        <v>80</v>
      </c>
      <c r="AY156" s="199" t="s">
        <v>120</v>
      </c>
      <c r="BK156" s="201">
        <f>SUM(BK157:BK188)</f>
        <v>0</v>
      </c>
    </row>
    <row r="157" spans="1:65" s="2" customFormat="1" ht="16.5" customHeight="1">
      <c r="A157" s="38"/>
      <c r="B157" s="39"/>
      <c r="C157" s="204" t="s">
        <v>244</v>
      </c>
      <c r="D157" s="204" t="s">
        <v>123</v>
      </c>
      <c r="E157" s="205" t="s">
        <v>245</v>
      </c>
      <c r="F157" s="206" t="s">
        <v>246</v>
      </c>
      <c r="G157" s="207" t="s">
        <v>247</v>
      </c>
      <c r="H157" s="208">
        <v>474.8</v>
      </c>
      <c r="I157" s="209"/>
      <c r="J157" s="210">
        <f>ROUND(I157*H157,2)</f>
        <v>0</v>
      </c>
      <c r="K157" s="206" t="s">
        <v>127</v>
      </c>
      <c r="L157" s="44"/>
      <c r="M157" s="211" t="s">
        <v>19</v>
      </c>
      <c r="N157" s="212" t="s">
        <v>43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0.024</v>
      </c>
      <c r="T157" s="214">
        <f>S157*H157</f>
        <v>11.3952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228</v>
      </c>
      <c r="AT157" s="215" t="s">
        <v>123</v>
      </c>
      <c r="AU157" s="215" t="s">
        <v>82</v>
      </c>
      <c r="AY157" s="17" t="s">
        <v>120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80</v>
      </c>
      <c r="BK157" s="216">
        <f>ROUND(I157*H157,2)</f>
        <v>0</v>
      </c>
      <c r="BL157" s="17" t="s">
        <v>228</v>
      </c>
      <c r="BM157" s="215" t="s">
        <v>248</v>
      </c>
    </row>
    <row r="158" spans="1:47" s="2" customFormat="1" ht="12">
      <c r="A158" s="38"/>
      <c r="B158" s="39"/>
      <c r="C158" s="40"/>
      <c r="D158" s="217" t="s">
        <v>130</v>
      </c>
      <c r="E158" s="40"/>
      <c r="F158" s="218" t="s">
        <v>249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130</v>
      </c>
      <c r="AU158" s="17" t="s">
        <v>82</v>
      </c>
    </row>
    <row r="159" spans="1:47" s="2" customFormat="1" ht="12">
      <c r="A159" s="38"/>
      <c r="B159" s="39"/>
      <c r="C159" s="40"/>
      <c r="D159" s="222" t="s">
        <v>132</v>
      </c>
      <c r="E159" s="40"/>
      <c r="F159" s="223" t="s">
        <v>250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82</v>
      </c>
    </row>
    <row r="160" spans="1:51" s="13" customFormat="1" ht="12">
      <c r="A160" s="13"/>
      <c r="B160" s="224"/>
      <c r="C160" s="225"/>
      <c r="D160" s="217" t="s">
        <v>134</v>
      </c>
      <c r="E160" s="226" t="s">
        <v>19</v>
      </c>
      <c r="F160" s="227" t="s">
        <v>251</v>
      </c>
      <c r="G160" s="225"/>
      <c r="H160" s="228">
        <v>285.8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134</v>
      </c>
      <c r="AU160" s="234" t="s">
        <v>82</v>
      </c>
      <c r="AV160" s="13" t="s">
        <v>82</v>
      </c>
      <c r="AW160" s="13" t="s">
        <v>33</v>
      </c>
      <c r="AX160" s="13" t="s">
        <v>72</v>
      </c>
      <c r="AY160" s="234" t="s">
        <v>120</v>
      </c>
    </row>
    <row r="161" spans="1:51" s="13" customFormat="1" ht="12">
      <c r="A161" s="13"/>
      <c r="B161" s="224"/>
      <c r="C161" s="225"/>
      <c r="D161" s="217" t="s">
        <v>134</v>
      </c>
      <c r="E161" s="226" t="s">
        <v>19</v>
      </c>
      <c r="F161" s="227" t="s">
        <v>252</v>
      </c>
      <c r="G161" s="225"/>
      <c r="H161" s="228">
        <v>189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134</v>
      </c>
      <c r="AU161" s="234" t="s">
        <v>82</v>
      </c>
      <c r="AV161" s="13" t="s">
        <v>82</v>
      </c>
      <c r="AW161" s="13" t="s">
        <v>33</v>
      </c>
      <c r="AX161" s="13" t="s">
        <v>72</v>
      </c>
      <c r="AY161" s="234" t="s">
        <v>120</v>
      </c>
    </row>
    <row r="162" spans="1:51" s="14" customFormat="1" ht="12">
      <c r="A162" s="14"/>
      <c r="B162" s="235"/>
      <c r="C162" s="236"/>
      <c r="D162" s="217" t="s">
        <v>134</v>
      </c>
      <c r="E162" s="237" t="s">
        <v>19</v>
      </c>
      <c r="F162" s="238" t="s">
        <v>139</v>
      </c>
      <c r="G162" s="236"/>
      <c r="H162" s="239">
        <v>474.8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134</v>
      </c>
      <c r="AU162" s="245" t="s">
        <v>82</v>
      </c>
      <c r="AV162" s="14" t="s">
        <v>128</v>
      </c>
      <c r="AW162" s="14" t="s">
        <v>33</v>
      </c>
      <c r="AX162" s="14" t="s">
        <v>80</v>
      </c>
      <c r="AY162" s="245" t="s">
        <v>120</v>
      </c>
    </row>
    <row r="163" spans="1:65" s="2" customFormat="1" ht="16.5" customHeight="1">
      <c r="A163" s="38"/>
      <c r="B163" s="39"/>
      <c r="C163" s="204" t="s">
        <v>8</v>
      </c>
      <c r="D163" s="204" t="s">
        <v>123</v>
      </c>
      <c r="E163" s="205" t="s">
        <v>253</v>
      </c>
      <c r="F163" s="206" t="s">
        <v>254</v>
      </c>
      <c r="G163" s="207" t="s">
        <v>226</v>
      </c>
      <c r="H163" s="208">
        <v>652.593</v>
      </c>
      <c r="I163" s="209"/>
      <c r="J163" s="210">
        <f>ROUND(I163*H163,2)</f>
        <v>0</v>
      </c>
      <c r="K163" s="206" t="s">
        <v>127</v>
      </c>
      <c r="L163" s="44"/>
      <c r="M163" s="211" t="s">
        <v>19</v>
      </c>
      <c r="N163" s="212" t="s">
        <v>43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0.015</v>
      </c>
      <c r="T163" s="214">
        <f>S163*H163</f>
        <v>9.788894999999998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228</v>
      </c>
      <c r="AT163" s="215" t="s">
        <v>123</v>
      </c>
      <c r="AU163" s="215" t="s">
        <v>82</v>
      </c>
      <c r="AY163" s="17" t="s">
        <v>120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80</v>
      </c>
      <c r="BK163" s="216">
        <f>ROUND(I163*H163,2)</f>
        <v>0</v>
      </c>
      <c r="BL163" s="17" t="s">
        <v>228</v>
      </c>
      <c r="BM163" s="215" t="s">
        <v>255</v>
      </c>
    </row>
    <row r="164" spans="1:47" s="2" customFormat="1" ht="12">
      <c r="A164" s="38"/>
      <c r="B164" s="39"/>
      <c r="C164" s="40"/>
      <c r="D164" s="217" t="s">
        <v>130</v>
      </c>
      <c r="E164" s="40"/>
      <c r="F164" s="218" t="s">
        <v>256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130</v>
      </c>
      <c r="AU164" s="17" t="s">
        <v>82</v>
      </c>
    </row>
    <row r="165" spans="1:47" s="2" customFormat="1" ht="12">
      <c r="A165" s="38"/>
      <c r="B165" s="39"/>
      <c r="C165" s="40"/>
      <c r="D165" s="222" t="s">
        <v>132</v>
      </c>
      <c r="E165" s="40"/>
      <c r="F165" s="223" t="s">
        <v>257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132</v>
      </c>
      <c r="AU165" s="17" t="s">
        <v>82</v>
      </c>
    </row>
    <row r="166" spans="1:51" s="13" customFormat="1" ht="12">
      <c r="A166" s="13"/>
      <c r="B166" s="224"/>
      <c r="C166" s="225"/>
      <c r="D166" s="217" t="s">
        <v>134</v>
      </c>
      <c r="E166" s="226" t="s">
        <v>19</v>
      </c>
      <c r="F166" s="227" t="s">
        <v>258</v>
      </c>
      <c r="G166" s="225"/>
      <c r="H166" s="228">
        <v>652.593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134</v>
      </c>
      <c r="AU166" s="234" t="s">
        <v>82</v>
      </c>
      <c r="AV166" s="13" t="s">
        <v>82</v>
      </c>
      <c r="AW166" s="13" t="s">
        <v>33</v>
      </c>
      <c r="AX166" s="13" t="s">
        <v>80</v>
      </c>
      <c r="AY166" s="234" t="s">
        <v>120</v>
      </c>
    </row>
    <row r="167" spans="1:65" s="2" customFormat="1" ht="16.5" customHeight="1">
      <c r="A167" s="38"/>
      <c r="B167" s="39"/>
      <c r="C167" s="204" t="s">
        <v>228</v>
      </c>
      <c r="D167" s="204" t="s">
        <v>123</v>
      </c>
      <c r="E167" s="205" t="s">
        <v>259</v>
      </c>
      <c r="F167" s="206" t="s">
        <v>260</v>
      </c>
      <c r="G167" s="207" t="s">
        <v>226</v>
      </c>
      <c r="H167" s="208">
        <v>180.52</v>
      </c>
      <c r="I167" s="209"/>
      <c r="J167" s="210">
        <f>ROUND(I167*H167,2)</f>
        <v>0</v>
      </c>
      <c r="K167" s="206" t="s">
        <v>127</v>
      </c>
      <c r="L167" s="44"/>
      <c r="M167" s="211" t="s">
        <v>19</v>
      </c>
      <c r="N167" s="212" t="s">
        <v>43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0.024</v>
      </c>
      <c r="T167" s="214">
        <f>S167*H167</f>
        <v>4.33248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228</v>
      </c>
      <c r="AT167" s="215" t="s">
        <v>123</v>
      </c>
      <c r="AU167" s="215" t="s">
        <v>82</v>
      </c>
      <c r="AY167" s="17" t="s">
        <v>120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80</v>
      </c>
      <c r="BK167" s="216">
        <f>ROUND(I167*H167,2)</f>
        <v>0</v>
      </c>
      <c r="BL167" s="17" t="s">
        <v>228</v>
      </c>
      <c r="BM167" s="215" t="s">
        <v>261</v>
      </c>
    </row>
    <row r="168" spans="1:47" s="2" customFormat="1" ht="12">
      <c r="A168" s="38"/>
      <c r="B168" s="39"/>
      <c r="C168" s="40"/>
      <c r="D168" s="217" t="s">
        <v>130</v>
      </c>
      <c r="E168" s="40"/>
      <c r="F168" s="218" t="s">
        <v>262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130</v>
      </c>
      <c r="AU168" s="17" t="s">
        <v>82</v>
      </c>
    </row>
    <row r="169" spans="1:47" s="2" customFormat="1" ht="12">
      <c r="A169" s="38"/>
      <c r="B169" s="39"/>
      <c r="C169" s="40"/>
      <c r="D169" s="222" t="s">
        <v>132</v>
      </c>
      <c r="E169" s="40"/>
      <c r="F169" s="223" t="s">
        <v>263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132</v>
      </c>
      <c r="AU169" s="17" t="s">
        <v>82</v>
      </c>
    </row>
    <row r="170" spans="1:51" s="13" customFormat="1" ht="12">
      <c r="A170" s="13"/>
      <c r="B170" s="224"/>
      <c r="C170" s="225"/>
      <c r="D170" s="217" t="s">
        <v>134</v>
      </c>
      <c r="E170" s="226" t="s">
        <v>19</v>
      </c>
      <c r="F170" s="227" t="s">
        <v>264</v>
      </c>
      <c r="G170" s="225"/>
      <c r="H170" s="228">
        <v>180.52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134</v>
      </c>
      <c r="AU170" s="234" t="s">
        <v>82</v>
      </c>
      <c r="AV170" s="13" t="s">
        <v>82</v>
      </c>
      <c r="AW170" s="13" t="s">
        <v>33</v>
      </c>
      <c r="AX170" s="13" t="s">
        <v>80</v>
      </c>
      <c r="AY170" s="234" t="s">
        <v>120</v>
      </c>
    </row>
    <row r="171" spans="1:65" s="2" customFormat="1" ht="16.5" customHeight="1">
      <c r="A171" s="38"/>
      <c r="B171" s="39"/>
      <c r="C171" s="204" t="s">
        <v>265</v>
      </c>
      <c r="D171" s="204" t="s">
        <v>123</v>
      </c>
      <c r="E171" s="205" t="s">
        <v>266</v>
      </c>
      <c r="F171" s="206" t="s">
        <v>267</v>
      </c>
      <c r="G171" s="207" t="s">
        <v>226</v>
      </c>
      <c r="H171" s="208">
        <v>476.72</v>
      </c>
      <c r="I171" s="209"/>
      <c r="J171" s="210">
        <f>ROUND(I171*H171,2)</f>
        <v>0</v>
      </c>
      <c r="K171" s="206" t="s">
        <v>127</v>
      </c>
      <c r="L171" s="44"/>
      <c r="M171" s="211" t="s">
        <v>19</v>
      </c>
      <c r="N171" s="212" t="s">
        <v>43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0.014</v>
      </c>
      <c r="T171" s="214">
        <f>S171*H171</f>
        <v>6.674080000000001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228</v>
      </c>
      <c r="AT171" s="215" t="s">
        <v>123</v>
      </c>
      <c r="AU171" s="215" t="s">
        <v>82</v>
      </c>
      <c r="AY171" s="17" t="s">
        <v>120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80</v>
      </c>
      <c r="BK171" s="216">
        <f>ROUND(I171*H171,2)</f>
        <v>0</v>
      </c>
      <c r="BL171" s="17" t="s">
        <v>228</v>
      </c>
      <c r="BM171" s="215" t="s">
        <v>268</v>
      </c>
    </row>
    <row r="172" spans="1:47" s="2" customFormat="1" ht="12">
      <c r="A172" s="38"/>
      <c r="B172" s="39"/>
      <c r="C172" s="40"/>
      <c r="D172" s="217" t="s">
        <v>130</v>
      </c>
      <c r="E172" s="40"/>
      <c r="F172" s="218" t="s">
        <v>269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130</v>
      </c>
      <c r="AU172" s="17" t="s">
        <v>82</v>
      </c>
    </row>
    <row r="173" spans="1:47" s="2" customFormat="1" ht="12">
      <c r="A173" s="38"/>
      <c r="B173" s="39"/>
      <c r="C173" s="40"/>
      <c r="D173" s="222" t="s">
        <v>132</v>
      </c>
      <c r="E173" s="40"/>
      <c r="F173" s="223" t="s">
        <v>270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132</v>
      </c>
      <c r="AU173" s="17" t="s">
        <v>82</v>
      </c>
    </row>
    <row r="174" spans="1:51" s="13" customFormat="1" ht="12">
      <c r="A174" s="13"/>
      <c r="B174" s="224"/>
      <c r="C174" s="225"/>
      <c r="D174" s="217" t="s">
        <v>134</v>
      </c>
      <c r="E174" s="226" t="s">
        <v>19</v>
      </c>
      <c r="F174" s="227" t="s">
        <v>271</v>
      </c>
      <c r="G174" s="225"/>
      <c r="H174" s="228">
        <v>52.6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134</v>
      </c>
      <c r="AU174" s="234" t="s">
        <v>82</v>
      </c>
      <c r="AV174" s="13" t="s">
        <v>82</v>
      </c>
      <c r="AW174" s="13" t="s">
        <v>33</v>
      </c>
      <c r="AX174" s="13" t="s">
        <v>72</v>
      </c>
      <c r="AY174" s="234" t="s">
        <v>120</v>
      </c>
    </row>
    <row r="175" spans="1:51" s="13" customFormat="1" ht="12">
      <c r="A175" s="13"/>
      <c r="B175" s="224"/>
      <c r="C175" s="225"/>
      <c r="D175" s="217" t="s">
        <v>134</v>
      </c>
      <c r="E175" s="226" t="s">
        <v>19</v>
      </c>
      <c r="F175" s="227" t="s">
        <v>272</v>
      </c>
      <c r="G175" s="225"/>
      <c r="H175" s="228">
        <v>79.56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134</v>
      </c>
      <c r="AU175" s="234" t="s">
        <v>82</v>
      </c>
      <c r="AV175" s="13" t="s">
        <v>82</v>
      </c>
      <c r="AW175" s="13" t="s">
        <v>33</v>
      </c>
      <c r="AX175" s="13" t="s">
        <v>72</v>
      </c>
      <c r="AY175" s="234" t="s">
        <v>120</v>
      </c>
    </row>
    <row r="176" spans="1:51" s="13" customFormat="1" ht="12">
      <c r="A176" s="13"/>
      <c r="B176" s="224"/>
      <c r="C176" s="225"/>
      <c r="D176" s="217" t="s">
        <v>134</v>
      </c>
      <c r="E176" s="226" t="s">
        <v>19</v>
      </c>
      <c r="F176" s="227" t="s">
        <v>273</v>
      </c>
      <c r="G176" s="225"/>
      <c r="H176" s="228">
        <v>48.36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134</v>
      </c>
      <c r="AU176" s="234" t="s">
        <v>82</v>
      </c>
      <c r="AV176" s="13" t="s">
        <v>82</v>
      </c>
      <c r="AW176" s="13" t="s">
        <v>33</v>
      </c>
      <c r="AX176" s="13" t="s">
        <v>72</v>
      </c>
      <c r="AY176" s="234" t="s">
        <v>120</v>
      </c>
    </row>
    <row r="177" spans="1:51" s="13" customFormat="1" ht="12">
      <c r="A177" s="13"/>
      <c r="B177" s="224"/>
      <c r="C177" s="225"/>
      <c r="D177" s="217" t="s">
        <v>134</v>
      </c>
      <c r="E177" s="226" t="s">
        <v>19</v>
      </c>
      <c r="F177" s="227" t="s">
        <v>274</v>
      </c>
      <c r="G177" s="225"/>
      <c r="H177" s="228">
        <v>296.2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134</v>
      </c>
      <c r="AU177" s="234" t="s">
        <v>82</v>
      </c>
      <c r="AV177" s="13" t="s">
        <v>82</v>
      </c>
      <c r="AW177" s="13" t="s">
        <v>33</v>
      </c>
      <c r="AX177" s="13" t="s">
        <v>72</v>
      </c>
      <c r="AY177" s="234" t="s">
        <v>120</v>
      </c>
    </row>
    <row r="178" spans="1:51" s="14" customFormat="1" ht="12">
      <c r="A178" s="14"/>
      <c r="B178" s="235"/>
      <c r="C178" s="236"/>
      <c r="D178" s="217" t="s">
        <v>134</v>
      </c>
      <c r="E178" s="237" t="s">
        <v>19</v>
      </c>
      <c r="F178" s="238" t="s">
        <v>139</v>
      </c>
      <c r="G178" s="236"/>
      <c r="H178" s="239">
        <v>476.71999999999997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134</v>
      </c>
      <c r="AU178" s="245" t="s">
        <v>82</v>
      </c>
      <c r="AV178" s="14" t="s">
        <v>128</v>
      </c>
      <c r="AW178" s="14" t="s">
        <v>33</v>
      </c>
      <c r="AX178" s="14" t="s">
        <v>80</v>
      </c>
      <c r="AY178" s="245" t="s">
        <v>120</v>
      </c>
    </row>
    <row r="179" spans="1:65" s="2" customFormat="1" ht="16.5" customHeight="1">
      <c r="A179" s="38"/>
      <c r="B179" s="39"/>
      <c r="C179" s="204" t="s">
        <v>275</v>
      </c>
      <c r="D179" s="204" t="s">
        <v>123</v>
      </c>
      <c r="E179" s="205" t="s">
        <v>276</v>
      </c>
      <c r="F179" s="206" t="s">
        <v>277</v>
      </c>
      <c r="G179" s="207" t="s">
        <v>247</v>
      </c>
      <c r="H179" s="208">
        <v>326</v>
      </c>
      <c r="I179" s="209"/>
      <c r="J179" s="210">
        <f>ROUND(I179*H179,2)</f>
        <v>0</v>
      </c>
      <c r="K179" s="206" t="s">
        <v>127</v>
      </c>
      <c r="L179" s="44"/>
      <c r="M179" s="211" t="s">
        <v>19</v>
      </c>
      <c r="N179" s="212" t="s">
        <v>43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0.033</v>
      </c>
      <c r="T179" s="214">
        <f>S179*H179</f>
        <v>10.758000000000001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228</v>
      </c>
      <c r="AT179" s="215" t="s">
        <v>123</v>
      </c>
      <c r="AU179" s="215" t="s">
        <v>82</v>
      </c>
      <c r="AY179" s="17" t="s">
        <v>120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80</v>
      </c>
      <c r="BK179" s="216">
        <f>ROUND(I179*H179,2)</f>
        <v>0</v>
      </c>
      <c r="BL179" s="17" t="s">
        <v>228</v>
      </c>
      <c r="BM179" s="215" t="s">
        <v>278</v>
      </c>
    </row>
    <row r="180" spans="1:47" s="2" customFormat="1" ht="12">
      <c r="A180" s="38"/>
      <c r="B180" s="39"/>
      <c r="C180" s="40"/>
      <c r="D180" s="217" t="s">
        <v>130</v>
      </c>
      <c r="E180" s="40"/>
      <c r="F180" s="218" t="s">
        <v>279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130</v>
      </c>
      <c r="AU180" s="17" t="s">
        <v>82</v>
      </c>
    </row>
    <row r="181" spans="1:47" s="2" customFormat="1" ht="12">
      <c r="A181" s="38"/>
      <c r="B181" s="39"/>
      <c r="C181" s="40"/>
      <c r="D181" s="222" t="s">
        <v>132</v>
      </c>
      <c r="E181" s="40"/>
      <c r="F181" s="223" t="s">
        <v>280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132</v>
      </c>
      <c r="AU181" s="17" t="s">
        <v>82</v>
      </c>
    </row>
    <row r="182" spans="1:65" s="2" customFormat="1" ht="16.5" customHeight="1">
      <c r="A182" s="38"/>
      <c r="B182" s="39"/>
      <c r="C182" s="204" t="s">
        <v>281</v>
      </c>
      <c r="D182" s="204" t="s">
        <v>123</v>
      </c>
      <c r="E182" s="205" t="s">
        <v>282</v>
      </c>
      <c r="F182" s="206" t="s">
        <v>283</v>
      </c>
      <c r="G182" s="207" t="s">
        <v>247</v>
      </c>
      <c r="H182" s="208">
        <v>54</v>
      </c>
      <c r="I182" s="209"/>
      <c r="J182" s="210">
        <f>ROUND(I182*H182,2)</f>
        <v>0</v>
      </c>
      <c r="K182" s="206" t="s">
        <v>127</v>
      </c>
      <c r="L182" s="44"/>
      <c r="M182" s="211" t="s">
        <v>19</v>
      </c>
      <c r="N182" s="212" t="s">
        <v>43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0.045</v>
      </c>
      <c r="T182" s="214">
        <f>S182*H182</f>
        <v>2.4299999999999997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228</v>
      </c>
      <c r="AT182" s="215" t="s">
        <v>123</v>
      </c>
      <c r="AU182" s="215" t="s">
        <v>82</v>
      </c>
      <c r="AY182" s="17" t="s">
        <v>120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80</v>
      </c>
      <c r="BK182" s="216">
        <f>ROUND(I182*H182,2)</f>
        <v>0</v>
      </c>
      <c r="BL182" s="17" t="s">
        <v>228</v>
      </c>
      <c r="BM182" s="215" t="s">
        <v>284</v>
      </c>
    </row>
    <row r="183" spans="1:47" s="2" customFormat="1" ht="12">
      <c r="A183" s="38"/>
      <c r="B183" s="39"/>
      <c r="C183" s="40"/>
      <c r="D183" s="217" t="s">
        <v>130</v>
      </c>
      <c r="E183" s="40"/>
      <c r="F183" s="218" t="s">
        <v>285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82</v>
      </c>
    </row>
    <row r="184" spans="1:47" s="2" customFormat="1" ht="12">
      <c r="A184" s="38"/>
      <c r="B184" s="39"/>
      <c r="C184" s="40"/>
      <c r="D184" s="222" t="s">
        <v>132</v>
      </c>
      <c r="E184" s="40"/>
      <c r="F184" s="223" t="s">
        <v>286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132</v>
      </c>
      <c r="AU184" s="17" t="s">
        <v>82</v>
      </c>
    </row>
    <row r="185" spans="1:51" s="13" customFormat="1" ht="12">
      <c r="A185" s="13"/>
      <c r="B185" s="224"/>
      <c r="C185" s="225"/>
      <c r="D185" s="217" t="s">
        <v>134</v>
      </c>
      <c r="E185" s="226" t="s">
        <v>19</v>
      </c>
      <c r="F185" s="227" t="s">
        <v>287</v>
      </c>
      <c r="G185" s="225"/>
      <c r="H185" s="228">
        <v>54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134</v>
      </c>
      <c r="AU185" s="234" t="s">
        <v>82</v>
      </c>
      <c r="AV185" s="13" t="s">
        <v>82</v>
      </c>
      <c r="AW185" s="13" t="s">
        <v>33</v>
      </c>
      <c r="AX185" s="13" t="s">
        <v>80</v>
      </c>
      <c r="AY185" s="234" t="s">
        <v>120</v>
      </c>
    </row>
    <row r="186" spans="1:65" s="2" customFormat="1" ht="16.5" customHeight="1">
      <c r="A186" s="38"/>
      <c r="B186" s="39"/>
      <c r="C186" s="204" t="s">
        <v>288</v>
      </c>
      <c r="D186" s="204" t="s">
        <v>123</v>
      </c>
      <c r="E186" s="205" t="s">
        <v>289</v>
      </c>
      <c r="F186" s="206" t="s">
        <v>290</v>
      </c>
      <c r="G186" s="207" t="s">
        <v>226</v>
      </c>
      <c r="H186" s="208">
        <v>476.72</v>
      </c>
      <c r="I186" s="209"/>
      <c r="J186" s="210">
        <f>ROUND(I186*H186,2)</f>
        <v>0</v>
      </c>
      <c r="K186" s="206" t="s">
        <v>127</v>
      </c>
      <c r="L186" s="44"/>
      <c r="M186" s="211" t="s">
        <v>19</v>
      </c>
      <c r="N186" s="212" t="s">
        <v>43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0.04</v>
      </c>
      <c r="T186" s="214">
        <f>S186*H186</f>
        <v>19.068800000000003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228</v>
      </c>
      <c r="AT186" s="215" t="s">
        <v>123</v>
      </c>
      <c r="AU186" s="215" t="s">
        <v>82</v>
      </c>
      <c r="AY186" s="17" t="s">
        <v>120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80</v>
      </c>
      <c r="BK186" s="216">
        <f>ROUND(I186*H186,2)</f>
        <v>0</v>
      </c>
      <c r="BL186" s="17" t="s">
        <v>228</v>
      </c>
      <c r="BM186" s="215" t="s">
        <v>291</v>
      </c>
    </row>
    <row r="187" spans="1:47" s="2" customFormat="1" ht="12">
      <c r="A187" s="38"/>
      <c r="B187" s="39"/>
      <c r="C187" s="40"/>
      <c r="D187" s="217" t="s">
        <v>130</v>
      </c>
      <c r="E187" s="40"/>
      <c r="F187" s="218" t="s">
        <v>292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130</v>
      </c>
      <c r="AU187" s="17" t="s">
        <v>82</v>
      </c>
    </row>
    <row r="188" spans="1:47" s="2" customFormat="1" ht="12">
      <c r="A188" s="38"/>
      <c r="B188" s="39"/>
      <c r="C188" s="40"/>
      <c r="D188" s="222" t="s">
        <v>132</v>
      </c>
      <c r="E188" s="40"/>
      <c r="F188" s="223" t="s">
        <v>293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132</v>
      </c>
      <c r="AU188" s="17" t="s">
        <v>82</v>
      </c>
    </row>
    <row r="189" spans="1:63" s="12" customFormat="1" ht="22.8" customHeight="1">
      <c r="A189" s="12"/>
      <c r="B189" s="188"/>
      <c r="C189" s="189"/>
      <c r="D189" s="190" t="s">
        <v>71</v>
      </c>
      <c r="E189" s="202" t="s">
        <v>294</v>
      </c>
      <c r="F189" s="202" t="s">
        <v>295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SUM(P190:P191)</f>
        <v>0</v>
      </c>
      <c r="Q189" s="196"/>
      <c r="R189" s="197">
        <f>SUM(R190:R191)</f>
        <v>0</v>
      </c>
      <c r="S189" s="196"/>
      <c r="T189" s="198">
        <f>SUM(T190:T191)</f>
        <v>0.00338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82</v>
      </c>
      <c r="AT189" s="200" t="s">
        <v>71</v>
      </c>
      <c r="AU189" s="200" t="s">
        <v>80</v>
      </c>
      <c r="AY189" s="199" t="s">
        <v>120</v>
      </c>
      <c r="BK189" s="201">
        <f>SUM(BK190:BK191)</f>
        <v>0</v>
      </c>
    </row>
    <row r="190" spans="1:65" s="2" customFormat="1" ht="16.5" customHeight="1">
      <c r="A190" s="38"/>
      <c r="B190" s="39"/>
      <c r="C190" s="204" t="s">
        <v>7</v>
      </c>
      <c r="D190" s="204" t="s">
        <v>123</v>
      </c>
      <c r="E190" s="205" t="s">
        <v>296</v>
      </c>
      <c r="F190" s="206" t="s">
        <v>297</v>
      </c>
      <c r="G190" s="207" t="s">
        <v>237</v>
      </c>
      <c r="H190" s="208">
        <v>1</v>
      </c>
      <c r="I190" s="209"/>
      <c r="J190" s="210">
        <f>ROUND(I190*H190,2)</f>
        <v>0</v>
      </c>
      <c r="K190" s="206" t="s">
        <v>19</v>
      </c>
      <c r="L190" s="44"/>
      <c r="M190" s="211" t="s">
        <v>19</v>
      </c>
      <c r="N190" s="212" t="s">
        <v>43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0.00338</v>
      </c>
      <c r="T190" s="214">
        <f>S190*H190</f>
        <v>0.00338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228</v>
      </c>
      <c r="AT190" s="215" t="s">
        <v>123</v>
      </c>
      <c r="AU190" s="215" t="s">
        <v>82</v>
      </c>
      <c r="AY190" s="17" t="s">
        <v>120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80</v>
      </c>
      <c r="BK190" s="216">
        <f>ROUND(I190*H190,2)</f>
        <v>0</v>
      </c>
      <c r="BL190" s="17" t="s">
        <v>228</v>
      </c>
      <c r="BM190" s="215" t="s">
        <v>298</v>
      </c>
    </row>
    <row r="191" spans="1:47" s="2" customFormat="1" ht="12">
      <c r="A191" s="38"/>
      <c r="B191" s="39"/>
      <c r="C191" s="40"/>
      <c r="D191" s="217" t="s">
        <v>130</v>
      </c>
      <c r="E191" s="40"/>
      <c r="F191" s="218" t="s">
        <v>297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130</v>
      </c>
      <c r="AU191" s="17" t="s">
        <v>82</v>
      </c>
    </row>
    <row r="192" spans="1:63" s="12" customFormat="1" ht="22.8" customHeight="1">
      <c r="A192" s="12"/>
      <c r="B192" s="188"/>
      <c r="C192" s="189"/>
      <c r="D192" s="190" t="s">
        <v>71</v>
      </c>
      <c r="E192" s="202" t="s">
        <v>299</v>
      </c>
      <c r="F192" s="202" t="s">
        <v>300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SUM(P193:P202)</f>
        <v>0</v>
      </c>
      <c r="Q192" s="196"/>
      <c r="R192" s="197">
        <f>SUM(R193:R202)</f>
        <v>0</v>
      </c>
      <c r="S192" s="196"/>
      <c r="T192" s="198">
        <f>SUM(T193:T202)</f>
        <v>6.199633499999999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9" t="s">
        <v>82</v>
      </c>
      <c r="AT192" s="200" t="s">
        <v>71</v>
      </c>
      <c r="AU192" s="200" t="s">
        <v>80</v>
      </c>
      <c r="AY192" s="199" t="s">
        <v>120</v>
      </c>
      <c r="BK192" s="201">
        <f>SUM(BK193:BK202)</f>
        <v>0</v>
      </c>
    </row>
    <row r="193" spans="1:65" s="2" customFormat="1" ht="16.5" customHeight="1">
      <c r="A193" s="38"/>
      <c r="B193" s="39"/>
      <c r="C193" s="204" t="s">
        <v>301</v>
      </c>
      <c r="D193" s="204" t="s">
        <v>123</v>
      </c>
      <c r="E193" s="205" t="s">
        <v>302</v>
      </c>
      <c r="F193" s="206" t="s">
        <v>303</v>
      </c>
      <c r="G193" s="207" t="s">
        <v>226</v>
      </c>
      <c r="H193" s="208">
        <v>652.593</v>
      </c>
      <c r="I193" s="209"/>
      <c r="J193" s="210">
        <f>ROUND(I193*H193,2)</f>
        <v>0</v>
      </c>
      <c r="K193" s="206" t="s">
        <v>127</v>
      </c>
      <c r="L193" s="44"/>
      <c r="M193" s="211" t="s">
        <v>19</v>
      </c>
      <c r="N193" s="212" t="s">
        <v>43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0.0095</v>
      </c>
      <c r="T193" s="214">
        <f>S193*H193</f>
        <v>6.199633499999999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228</v>
      </c>
      <c r="AT193" s="215" t="s">
        <v>123</v>
      </c>
      <c r="AU193" s="215" t="s">
        <v>82</v>
      </c>
      <c r="AY193" s="17" t="s">
        <v>120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80</v>
      </c>
      <c r="BK193" s="216">
        <f>ROUND(I193*H193,2)</f>
        <v>0</v>
      </c>
      <c r="BL193" s="17" t="s">
        <v>228</v>
      </c>
      <c r="BM193" s="215" t="s">
        <v>304</v>
      </c>
    </row>
    <row r="194" spans="1:47" s="2" customFormat="1" ht="12">
      <c r="A194" s="38"/>
      <c r="B194" s="39"/>
      <c r="C194" s="40"/>
      <c r="D194" s="217" t="s">
        <v>130</v>
      </c>
      <c r="E194" s="40"/>
      <c r="F194" s="218" t="s">
        <v>305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130</v>
      </c>
      <c r="AU194" s="17" t="s">
        <v>82</v>
      </c>
    </row>
    <row r="195" spans="1:47" s="2" customFormat="1" ht="12">
      <c r="A195" s="38"/>
      <c r="B195" s="39"/>
      <c r="C195" s="40"/>
      <c r="D195" s="222" t="s">
        <v>132</v>
      </c>
      <c r="E195" s="40"/>
      <c r="F195" s="223" t="s">
        <v>306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132</v>
      </c>
      <c r="AU195" s="17" t="s">
        <v>82</v>
      </c>
    </row>
    <row r="196" spans="1:51" s="13" customFormat="1" ht="12">
      <c r="A196" s="13"/>
      <c r="B196" s="224"/>
      <c r="C196" s="225"/>
      <c r="D196" s="217" t="s">
        <v>134</v>
      </c>
      <c r="E196" s="226" t="s">
        <v>19</v>
      </c>
      <c r="F196" s="227" t="s">
        <v>307</v>
      </c>
      <c r="G196" s="225"/>
      <c r="H196" s="228">
        <v>652.593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134</v>
      </c>
      <c r="AU196" s="234" t="s">
        <v>82</v>
      </c>
      <c r="AV196" s="13" t="s">
        <v>82</v>
      </c>
      <c r="AW196" s="13" t="s">
        <v>33</v>
      </c>
      <c r="AX196" s="13" t="s">
        <v>80</v>
      </c>
      <c r="AY196" s="234" t="s">
        <v>120</v>
      </c>
    </row>
    <row r="197" spans="1:65" s="2" customFormat="1" ht="16.5" customHeight="1">
      <c r="A197" s="38"/>
      <c r="B197" s="39"/>
      <c r="C197" s="204" t="s">
        <v>308</v>
      </c>
      <c r="D197" s="204" t="s">
        <v>123</v>
      </c>
      <c r="E197" s="205" t="s">
        <v>309</v>
      </c>
      <c r="F197" s="206" t="s">
        <v>310</v>
      </c>
      <c r="G197" s="207" t="s">
        <v>247</v>
      </c>
      <c r="H197" s="208">
        <v>123.47</v>
      </c>
      <c r="I197" s="209"/>
      <c r="J197" s="210">
        <f>ROUND(I197*H197,2)</f>
        <v>0</v>
      </c>
      <c r="K197" s="206" t="s">
        <v>127</v>
      </c>
      <c r="L197" s="44"/>
      <c r="M197" s="211" t="s">
        <v>19</v>
      </c>
      <c r="N197" s="212" t="s">
        <v>43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228</v>
      </c>
      <c r="AT197" s="215" t="s">
        <v>123</v>
      </c>
      <c r="AU197" s="215" t="s">
        <v>82</v>
      </c>
      <c r="AY197" s="17" t="s">
        <v>120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80</v>
      </c>
      <c r="BK197" s="216">
        <f>ROUND(I197*H197,2)</f>
        <v>0</v>
      </c>
      <c r="BL197" s="17" t="s">
        <v>228</v>
      </c>
      <c r="BM197" s="215" t="s">
        <v>311</v>
      </c>
    </row>
    <row r="198" spans="1:47" s="2" customFormat="1" ht="12">
      <c r="A198" s="38"/>
      <c r="B198" s="39"/>
      <c r="C198" s="40"/>
      <c r="D198" s="217" t="s">
        <v>130</v>
      </c>
      <c r="E198" s="40"/>
      <c r="F198" s="218" t="s">
        <v>312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130</v>
      </c>
      <c r="AU198" s="17" t="s">
        <v>82</v>
      </c>
    </row>
    <row r="199" spans="1:47" s="2" customFormat="1" ht="12">
      <c r="A199" s="38"/>
      <c r="B199" s="39"/>
      <c r="C199" s="40"/>
      <c r="D199" s="222" t="s">
        <v>132</v>
      </c>
      <c r="E199" s="40"/>
      <c r="F199" s="223" t="s">
        <v>313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132</v>
      </c>
      <c r="AU199" s="17" t="s">
        <v>82</v>
      </c>
    </row>
    <row r="200" spans="1:51" s="13" customFormat="1" ht="12">
      <c r="A200" s="13"/>
      <c r="B200" s="224"/>
      <c r="C200" s="225"/>
      <c r="D200" s="217" t="s">
        <v>134</v>
      </c>
      <c r="E200" s="226" t="s">
        <v>19</v>
      </c>
      <c r="F200" s="227" t="s">
        <v>314</v>
      </c>
      <c r="G200" s="225"/>
      <c r="H200" s="228">
        <v>94.67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134</v>
      </c>
      <c r="AU200" s="234" t="s">
        <v>82</v>
      </c>
      <c r="AV200" s="13" t="s">
        <v>82</v>
      </c>
      <c r="AW200" s="13" t="s">
        <v>33</v>
      </c>
      <c r="AX200" s="13" t="s">
        <v>72</v>
      </c>
      <c r="AY200" s="234" t="s">
        <v>120</v>
      </c>
    </row>
    <row r="201" spans="1:51" s="13" customFormat="1" ht="12">
      <c r="A201" s="13"/>
      <c r="B201" s="224"/>
      <c r="C201" s="225"/>
      <c r="D201" s="217" t="s">
        <v>134</v>
      </c>
      <c r="E201" s="226" t="s">
        <v>19</v>
      </c>
      <c r="F201" s="227" t="s">
        <v>315</v>
      </c>
      <c r="G201" s="225"/>
      <c r="H201" s="228">
        <v>28.8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134</v>
      </c>
      <c r="AU201" s="234" t="s">
        <v>82</v>
      </c>
      <c r="AV201" s="13" t="s">
        <v>82</v>
      </c>
      <c r="AW201" s="13" t="s">
        <v>33</v>
      </c>
      <c r="AX201" s="13" t="s">
        <v>72</v>
      </c>
      <c r="AY201" s="234" t="s">
        <v>120</v>
      </c>
    </row>
    <row r="202" spans="1:51" s="14" customFormat="1" ht="12">
      <c r="A202" s="14"/>
      <c r="B202" s="235"/>
      <c r="C202" s="236"/>
      <c r="D202" s="217" t="s">
        <v>134</v>
      </c>
      <c r="E202" s="237" t="s">
        <v>19</v>
      </c>
      <c r="F202" s="238" t="s">
        <v>139</v>
      </c>
      <c r="G202" s="236"/>
      <c r="H202" s="239">
        <v>123.47</v>
      </c>
      <c r="I202" s="240"/>
      <c r="J202" s="236"/>
      <c r="K202" s="236"/>
      <c r="L202" s="241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134</v>
      </c>
      <c r="AU202" s="245" t="s">
        <v>82</v>
      </c>
      <c r="AV202" s="14" t="s">
        <v>128</v>
      </c>
      <c r="AW202" s="14" t="s">
        <v>33</v>
      </c>
      <c r="AX202" s="14" t="s">
        <v>80</v>
      </c>
      <c r="AY202" s="245" t="s">
        <v>120</v>
      </c>
    </row>
    <row r="203" spans="1:31" s="2" customFormat="1" ht="6.95" customHeight="1">
      <c r="A203" s="38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44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sheetProtection password="CC35" sheet="1" objects="1" scenarios="1" formatColumns="0" formatRows="0" autoFilter="0"/>
  <autoFilter ref="C87:K20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1/943211111"/>
    <hyperlink ref="F101" r:id="rId2" display="https://podminky.urs.cz/item/CS_URS_2022_01/943211211"/>
    <hyperlink ref="F105" r:id="rId3" display="https://podminky.urs.cz/item/CS_URS_2022_01/943211811"/>
    <hyperlink ref="F108" r:id="rId4" display="https://podminky.urs.cz/item/CS_URS_2022_01/962032231"/>
    <hyperlink ref="F118" r:id="rId5" display="https://podminky.urs.cz/item/CS_URS_2022_01/964061341"/>
    <hyperlink ref="F121" r:id="rId6" display="https://podminky.urs.cz/item/CS_URS_2022_01/965083112"/>
    <hyperlink ref="F129" r:id="rId7" display="https://podminky.urs.cz/item/CS_URS_2022_01/997013152"/>
    <hyperlink ref="F132" r:id="rId8" display="https://podminky.urs.cz/item/CS_URS_2022_01/997013501"/>
    <hyperlink ref="F135" r:id="rId9" display="https://podminky.urs.cz/item/CS_URS_2022_01/997013509"/>
    <hyperlink ref="F139" r:id="rId10" display="https://podminky.urs.cz/item/CS_URS_2022_01/997013631"/>
    <hyperlink ref="F143" r:id="rId11" display="https://podminky.urs.cz/item/CS_URS_2022_01/997013645"/>
    <hyperlink ref="F146" r:id="rId12" display="https://podminky.urs.cz/item/CS_URS_2022_01/997013811"/>
    <hyperlink ref="F151" r:id="rId13" display="https://podminky.urs.cz/item/CS_URS_2021_01/712600831"/>
    <hyperlink ref="F159" r:id="rId14" display="https://podminky.urs.cz/item/CS_URS_2022_01/762331813"/>
    <hyperlink ref="F165" r:id="rId15" display="https://podminky.urs.cz/item/CS_URS_2022_01/762341811"/>
    <hyperlink ref="F169" r:id="rId16" display="https://podminky.urs.cz/item/CS_URS_2022_01/762521812"/>
    <hyperlink ref="F173" r:id="rId17" display="https://podminky.urs.cz/item/CS_URS_2022_01/762811811"/>
    <hyperlink ref="F181" r:id="rId18" display="https://podminky.urs.cz/item/CS_URS_2022_01/762822840"/>
    <hyperlink ref="F184" r:id="rId19" display="https://podminky.urs.cz/item/CS_URS_2022_01/762822850"/>
    <hyperlink ref="F188" r:id="rId20" display="https://podminky.urs.cz/item/CS_URS_2022_01/762841812"/>
    <hyperlink ref="F195" r:id="rId21" display="https://podminky.urs.cz/item/CS_URS_2022_01/765151801"/>
    <hyperlink ref="F199" r:id="rId22" display="https://podminky.urs.cz/item/CS_URS_2022_01/7651518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Zabezpečovací práce krovu a stropu Sokolovna N. Bor R1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316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ROUNDUP(J95,2)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ROUNDUP((SUM(BE95:BE419)),2)</f>
        <v>0</v>
      </c>
      <c r="G33" s="38"/>
      <c r="H33" s="38"/>
      <c r="I33" s="148">
        <v>0.21</v>
      </c>
      <c r="J33" s="147">
        <f>ROUNDUP(((SUM(BE95:BE419))*I33),2)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ROUNDUP((SUM(BF95:BF419)),2)</f>
        <v>0</v>
      </c>
      <c r="G34" s="38"/>
      <c r="H34" s="38"/>
      <c r="I34" s="148">
        <v>0.15</v>
      </c>
      <c r="J34" s="147">
        <f>ROUNDUP(((SUM(BF95:BF419))*I34),2)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ROUNDUP((SUM(BG95:BG419)),2)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ROUNDUP((SUM(BH95:BH419)),2)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ROUNDUP((SUM(BI95:BI419)),2)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Zabezpečovací práce krovu a stropu Sokolovna N. Bor R1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stavební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23. 3. 2022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J95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65"/>
      <c r="C60" s="166"/>
      <c r="D60" s="167" t="s">
        <v>96</v>
      </c>
      <c r="E60" s="168"/>
      <c r="F60" s="168"/>
      <c r="G60" s="168"/>
      <c r="H60" s="168"/>
      <c r="I60" s="168"/>
      <c r="J60" s="169">
        <f>J96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317</v>
      </c>
      <c r="E61" s="174"/>
      <c r="F61" s="174"/>
      <c r="G61" s="174"/>
      <c r="H61" s="174"/>
      <c r="I61" s="174"/>
      <c r="J61" s="175">
        <f>J97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318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319</v>
      </c>
      <c r="E63" s="174"/>
      <c r="F63" s="174"/>
      <c r="G63" s="174"/>
      <c r="H63" s="174"/>
      <c r="I63" s="174"/>
      <c r="J63" s="175">
        <f>J145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97</v>
      </c>
      <c r="E64" s="174"/>
      <c r="F64" s="174"/>
      <c r="G64" s="174"/>
      <c r="H64" s="174"/>
      <c r="I64" s="174"/>
      <c r="J64" s="175">
        <f>J166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320</v>
      </c>
      <c r="E65" s="174"/>
      <c r="F65" s="174"/>
      <c r="G65" s="174"/>
      <c r="H65" s="174"/>
      <c r="I65" s="174"/>
      <c r="J65" s="175">
        <f>J223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99</v>
      </c>
      <c r="E66" s="168"/>
      <c r="F66" s="168"/>
      <c r="G66" s="168"/>
      <c r="H66" s="168"/>
      <c r="I66" s="168"/>
      <c r="J66" s="169">
        <f>J227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321</v>
      </c>
      <c r="E67" s="174"/>
      <c r="F67" s="174"/>
      <c r="G67" s="174"/>
      <c r="H67" s="174"/>
      <c r="I67" s="174"/>
      <c r="J67" s="175">
        <f>J228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101</v>
      </c>
      <c r="E68" s="174"/>
      <c r="F68" s="174"/>
      <c r="G68" s="174"/>
      <c r="H68" s="174"/>
      <c r="I68" s="174"/>
      <c r="J68" s="175">
        <f>J239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102</v>
      </c>
      <c r="E69" s="174"/>
      <c r="F69" s="174"/>
      <c r="G69" s="174"/>
      <c r="H69" s="174"/>
      <c r="I69" s="174"/>
      <c r="J69" s="175">
        <f>J242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322</v>
      </c>
      <c r="E70" s="174"/>
      <c r="F70" s="174"/>
      <c r="G70" s="174"/>
      <c r="H70" s="174"/>
      <c r="I70" s="174"/>
      <c r="J70" s="175">
        <f>J312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103</v>
      </c>
      <c r="E71" s="174"/>
      <c r="F71" s="174"/>
      <c r="G71" s="174"/>
      <c r="H71" s="174"/>
      <c r="I71" s="174"/>
      <c r="J71" s="175">
        <f>J354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1"/>
      <c r="C72" s="172"/>
      <c r="D72" s="173" t="s">
        <v>104</v>
      </c>
      <c r="E72" s="174"/>
      <c r="F72" s="174"/>
      <c r="G72" s="174"/>
      <c r="H72" s="174"/>
      <c r="I72" s="174"/>
      <c r="J72" s="175">
        <f>J358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1"/>
      <c r="C73" s="172"/>
      <c r="D73" s="173" t="s">
        <v>323</v>
      </c>
      <c r="E73" s="174"/>
      <c r="F73" s="174"/>
      <c r="G73" s="174"/>
      <c r="H73" s="174"/>
      <c r="I73" s="174"/>
      <c r="J73" s="175">
        <f>J387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1"/>
      <c r="C74" s="172"/>
      <c r="D74" s="173" t="s">
        <v>324</v>
      </c>
      <c r="E74" s="174"/>
      <c r="F74" s="174"/>
      <c r="G74" s="174"/>
      <c r="H74" s="174"/>
      <c r="I74" s="174"/>
      <c r="J74" s="175">
        <f>J409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1"/>
      <c r="C75" s="172"/>
      <c r="D75" s="173" t="s">
        <v>325</v>
      </c>
      <c r="E75" s="174"/>
      <c r="F75" s="174"/>
      <c r="G75" s="174"/>
      <c r="H75" s="174"/>
      <c r="I75" s="174"/>
      <c r="J75" s="175">
        <f>J416</f>
        <v>0</v>
      </c>
      <c r="K75" s="172"/>
      <c r="L75" s="17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0" t="str">
        <f>E7</f>
        <v>Zabezpečovací práce krovu a stropu Sokolovna N. Bor R1</v>
      </c>
      <c r="F85" s="32"/>
      <c r="G85" s="32"/>
      <c r="H85" s="32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E9</f>
        <v>02 - stavební část</v>
      </c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F12</f>
        <v>Nový Bor</v>
      </c>
      <c r="G89" s="40"/>
      <c r="H89" s="40"/>
      <c r="I89" s="32" t="s">
        <v>23</v>
      </c>
      <c r="J89" s="72" t="str">
        <f>IF(J12="","",J12)</f>
        <v>23. 3. 2022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E15</f>
        <v>Město Nový Bor</v>
      </c>
      <c r="G91" s="40"/>
      <c r="H91" s="40"/>
      <c r="I91" s="32" t="s">
        <v>31</v>
      </c>
      <c r="J91" s="36" t="str">
        <f>E21</f>
        <v xml:space="preserve"> </v>
      </c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J. Nešněra</v>
      </c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3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77"/>
      <c r="B94" s="178"/>
      <c r="C94" s="179" t="s">
        <v>106</v>
      </c>
      <c r="D94" s="180" t="s">
        <v>57</v>
      </c>
      <c r="E94" s="180" t="s">
        <v>53</v>
      </c>
      <c r="F94" s="180" t="s">
        <v>54</v>
      </c>
      <c r="G94" s="180" t="s">
        <v>107</v>
      </c>
      <c r="H94" s="180" t="s">
        <v>108</v>
      </c>
      <c r="I94" s="180" t="s">
        <v>109</v>
      </c>
      <c r="J94" s="180" t="s">
        <v>94</v>
      </c>
      <c r="K94" s="181" t="s">
        <v>110</v>
      </c>
      <c r="L94" s="182"/>
      <c r="M94" s="92" t="s">
        <v>19</v>
      </c>
      <c r="N94" s="93" t="s">
        <v>42</v>
      </c>
      <c r="O94" s="93" t="s">
        <v>111</v>
      </c>
      <c r="P94" s="93" t="s">
        <v>112</v>
      </c>
      <c r="Q94" s="93" t="s">
        <v>113</v>
      </c>
      <c r="R94" s="93" t="s">
        <v>114</v>
      </c>
      <c r="S94" s="93" t="s">
        <v>115</v>
      </c>
      <c r="T94" s="94" t="s">
        <v>116</v>
      </c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</row>
    <row r="95" spans="1:63" s="2" customFormat="1" ht="22.8" customHeight="1">
      <c r="A95" s="38"/>
      <c r="B95" s="39"/>
      <c r="C95" s="99" t="s">
        <v>117</v>
      </c>
      <c r="D95" s="40"/>
      <c r="E95" s="40"/>
      <c r="F95" s="40"/>
      <c r="G95" s="40"/>
      <c r="H95" s="40"/>
      <c r="I95" s="40"/>
      <c r="J95" s="183">
        <f>BK95</f>
        <v>0</v>
      </c>
      <c r="K95" s="40"/>
      <c r="L95" s="44"/>
      <c r="M95" s="95"/>
      <c r="N95" s="184"/>
      <c r="O95" s="96"/>
      <c r="P95" s="185">
        <f>P96+P227</f>
        <v>0</v>
      </c>
      <c r="Q95" s="96"/>
      <c r="R95" s="185">
        <f>R96+R227</f>
        <v>239.91427193</v>
      </c>
      <c r="S95" s="96"/>
      <c r="T95" s="186">
        <f>T96+T227</f>
        <v>0.775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71</v>
      </c>
      <c r="AU95" s="17" t="s">
        <v>95</v>
      </c>
      <c r="BK95" s="187">
        <f>BK96+BK227</f>
        <v>0</v>
      </c>
    </row>
    <row r="96" spans="1:63" s="12" customFormat="1" ht="25.9" customHeight="1">
      <c r="A96" s="12"/>
      <c r="B96" s="188"/>
      <c r="C96" s="189"/>
      <c r="D96" s="190" t="s">
        <v>71</v>
      </c>
      <c r="E96" s="191" t="s">
        <v>118</v>
      </c>
      <c r="F96" s="191" t="s">
        <v>119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P97+P105+P145+P166+P223</f>
        <v>0</v>
      </c>
      <c r="Q96" s="196"/>
      <c r="R96" s="197">
        <f>R97+R105+R145+R166+R223</f>
        <v>175.66608357</v>
      </c>
      <c r="S96" s="196"/>
      <c r="T96" s="198">
        <f>T97+T105+T145+T166+T223</f>
        <v>0.775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80</v>
      </c>
      <c r="AT96" s="200" t="s">
        <v>71</v>
      </c>
      <c r="AU96" s="200" t="s">
        <v>72</v>
      </c>
      <c r="AY96" s="199" t="s">
        <v>120</v>
      </c>
      <c r="BK96" s="201">
        <f>BK97+BK105+BK145+BK166+BK223</f>
        <v>0</v>
      </c>
    </row>
    <row r="97" spans="1:63" s="12" customFormat="1" ht="22.8" customHeight="1">
      <c r="A97" s="12"/>
      <c r="B97" s="188"/>
      <c r="C97" s="189"/>
      <c r="D97" s="190" t="s">
        <v>71</v>
      </c>
      <c r="E97" s="202" t="s">
        <v>146</v>
      </c>
      <c r="F97" s="202" t="s">
        <v>326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SUM(P98:P104)</f>
        <v>0</v>
      </c>
      <c r="Q97" s="196"/>
      <c r="R97" s="197">
        <f>SUM(R98:R104)</f>
        <v>38.852439</v>
      </c>
      <c r="S97" s="196"/>
      <c r="T97" s="198">
        <f>SUM(T98:T104)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80</v>
      </c>
      <c r="AT97" s="200" t="s">
        <v>71</v>
      </c>
      <c r="AU97" s="200" t="s">
        <v>80</v>
      </c>
      <c r="AY97" s="199" t="s">
        <v>120</v>
      </c>
      <c r="BK97" s="201">
        <f>SUM(BK98:BK104)</f>
        <v>0</v>
      </c>
    </row>
    <row r="98" spans="1:65" s="2" customFormat="1" ht="21.75" customHeight="1">
      <c r="A98" s="38"/>
      <c r="B98" s="39"/>
      <c r="C98" s="204" t="s">
        <v>80</v>
      </c>
      <c r="D98" s="204" t="s">
        <v>123</v>
      </c>
      <c r="E98" s="205" t="s">
        <v>327</v>
      </c>
      <c r="F98" s="206" t="s">
        <v>328</v>
      </c>
      <c r="G98" s="207" t="s">
        <v>166</v>
      </c>
      <c r="H98" s="208">
        <v>16</v>
      </c>
      <c r="I98" s="209"/>
      <c r="J98" s="210">
        <f>ROUND(I98*H98,2)</f>
        <v>0</v>
      </c>
      <c r="K98" s="206" t="s">
        <v>127</v>
      </c>
      <c r="L98" s="44"/>
      <c r="M98" s="211" t="s">
        <v>19</v>
      </c>
      <c r="N98" s="212" t="s">
        <v>43</v>
      </c>
      <c r="O98" s="84"/>
      <c r="P98" s="213">
        <f>O98*H98</f>
        <v>0</v>
      </c>
      <c r="Q98" s="213">
        <v>0.07367</v>
      </c>
      <c r="R98" s="213">
        <f>Q98*H98</f>
        <v>1.17872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128</v>
      </c>
      <c r="AT98" s="215" t="s">
        <v>123</v>
      </c>
      <c r="AU98" s="215" t="s">
        <v>82</v>
      </c>
      <c r="AY98" s="17" t="s">
        <v>120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128</v>
      </c>
      <c r="BM98" s="215" t="s">
        <v>329</v>
      </c>
    </row>
    <row r="99" spans="1:47" s="2" customFormat="1" ht="12">
      <c r="A99" s="38"/>
      <c r="B99" s="39"/>
      <c r="C99" s="40"/>
      <c r="D99" s="217" t="s">
        <v>130</v>
      </c>
      <c r="E99" s="40"/>
      <c r="F99" s="218" t="s">
        <v>330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130</v>
      </c>
      <c r="AU99" s="17" t="s">
        <v>82</v>
      </c>
    </row>
    <row r="100" spans="1:47" s="2" customFormat="1" ht="12">
      <c r="A100" s="38"/>
      <c r="B100" s="39"/>
      <c r="C100" s="40"/>
      <c r="D100" s="222" t="s">
        <v>132</v>
      </c>
      <c r="E100" s="40"/>
      <c r="F100" s="223" t="s">
        <v>331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132</v>
      </c>
      <c r="AU100" s="17" t="s">
        <v>82</v>
      </c>
    </row>
    <row r="101" spans="1:65" s="2" customFormat="1" ht="16.5" customHeight="1">
      <c r="A101" s="38"/>
      <c r="B101" s="39"/>
      <c r="C101" s="204" t="s">
        <v>82</v>
      </c>
      <c r="D101" s="204" t="s">
        <v>123</v>
      </c>
      <c r="E101" s="205" t="s">
        <v>332</v>
      </c>
      <c r="F101" s="206" t="s">
        <v>333</v>
      </c>
      <c r="G101" s="207" t="s">
        <v>126</v>
      </c>
      <c r="H101" s="208">
        <v>23.134</v>
      </c>
      <c r="I101" s="209"/>
      <c r="J101" s="210">
        <f>ROUND(I101*H101,2)</f>
        <v>0</v>
      </c>
      <c r="K101" s="206" t="s">
        <v>127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1.6285</v>
      </c>
      <c r="R101" s="213">
        <f>Q101*H101</f>
        <v>37.673719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128</v>
      </c>
      <c r="AT101" s="215" t="s">
        <v>123</v>
      </c>
      <c r="AU101" s="215" t="s">
        <v>82</v>
      </c>
      <c r="AY101" s="17" t="s">
        <v>120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128</v>
      </c>
      <c r="BM101" s="215" t="s">
        <v>334</v>
      </c>
    </row>
    <row r="102" spans="1:47" s="2" customFormat="1" ht="12">
      <c r="A102" s="38"/>
      <c r="B102" s="39"/>
      <c r="C102" s="40"/>
      <c r="D102" s="217" t="s">
        <v>130</v>
      </c>
      <c r="E102" s="40"/>
      <c r="F102" s="218" t="s">
        <v>335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130</v>
      </c>
      <c r="AU102" s="17" t="s">
        <v>82</v>
      </c>
    </row>
    <row r="103" spans="1:47" s="2" customFormat="1" ht="12">
      <c r="A103" s="38"/>
      <c r="B103" s="39"/>
      <c r="C103" s="40"/>
      <c r="D103" s="222" t="s">
        <v>132</v>
      </c>
      <c r="E103" s="40"/>
      <c r="F103" s="223" t="s">
        <v>336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132</v>
      </c>
      <c r="AU103" s="17" t="s">
        <v>82</v>
      </c>
    </row>
    <row r="104" spans="1:51" s="13" customFormat="1" ht="12">
      <c r="A104" s="13"/>
      <c r="B104" s="224"/>
      <c r="C104" s="225"/>
      <c r="D104" s="217" t="s">
        <v>134</v>
      </c>
      <c r="E104" s="226" t="s">
        <v>19</v>
      </c>
      <c r="F104" s="227" t="s">
        <v>337</v>
      </c>
      <c r="G104" s="225"/>
      <c r="H104" s="228">
        <v>23.134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134</v>
      </c>
      <c r="AU104" s="234" t="s">
        <v>82</v>
      </c>
      <c r="AV104" s="13" t="s">
        <v>82</v>
      </c>
      <c r="AW104" s="13" t="s">
        <v>33</v>
      </c>
      <c r="AX104" s="13" t="s">
        <v>80</v>
      </c>
      <c r="AY104" s="234" t="s">
        <v>120</v>
      </c>
    </row>
    <row r="105" spans="1:63" s="12" customFormat="1" ht="22.8" customHeight="1">
      <c r="A105" s="12"/>
      <c r="B105" s="188"/>
      <c r="C105" s="189"/>
      <c r="D105" s="190" t="s">
        <v>71</v>
      </c>
      <c r="E105" s="202" t="s">
        <v>128</v>
      </c>
      <c r="F105" s="202" t="s">
        <v>338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SUM(P106:P144)</f>
        <v>0</v>
      </c>
      <c r="Q105" s="196"/>
      <c r="R105" s="197">
        <f>SUM(R106:R144)</f>
        <v>69.76053155</v>
      </c>
      <c r="S105" s="196"/>
      <c r="T105" s="198">
        <f>SUM(T106:T144)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80</v>
      </c>
      <c r="AT105" s="200" t="s">
        <v>71</v>
      </c>
      <c r="AU105" s="200" t="s">
        <v>80</v>
      </c>
      <c r="AY105" s="199" t="s">
        <v>120</v>
      </c>
      <c r="BK105" s="201">
        <f>SUM(BK106:BK144)</f>
        <v>0</v>
      </c>
    </row>
    <row r="106" spans="1:65" s="2" customFormat="1" ht="16.5" customHeight="1">
      <c r="A106" s="38"/>
      <c r="B106" s="39"/>
      <c r="C106" s="204" t="s">
        <v>146</v>
      </c>
      <c r="D106" s="204" t="s">
        <v>123</v>
      </c>
      <c r="E106" s="205" t="s">
        <v>339</v>
      </c>
      <c r="F106" s="206" t="s">
        <v>340</v>
      </c>
      <c r="G106" s="207" t="s">
        <v>126</v>
      </c>
      <c r="H106" s="208">
        <v>19.299</v>
      </c>
      <c r="I106" s="209"/>
      <c r="J106" s="210">
        <f>ROUND(I106*H106,2)</f>
        <v>0</v>
      </c>
      <c r="K106" s="206" t="s">
        <v>127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2.50201</v>
      </c>
      <c r="R106" s="213">
        <f>Q106*H106</f>
        <v>48.28629099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128</v>
      </c>
      <c r="AT106" s="215" t="s">
        <v>123</v>
      </c>
      <c r="AU106" s="215" t="s">
        <v>82</v>
      </c>
      <c r="AY106" s="17" t="s">
        <v>120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128</v>
      </c>
      <c r="BM106" s="215" t="s">
        <v>341</v>
      </c>
    </row>
    <row r="107" spans="1:47" s="2" customFormat="1" ht="12">
      <c r="A107" s="38"/>
      <c r="B107" s="39"/>
      <c r="C107" s="40"/>
      <c r="D107" s="217" t="s">
        <v>130</v>
      </c>
      <c r="E107" s="40"/>
      <c r="F107" s="218" t="s">
        <v>342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130</v>
      </c>
      <c r="AU107" s="17" t="s">
        <v>82</v>
      </c>
    </row>
    <row r="108" spans="1:47" s="2" customFormat="1" ht="12">
      <c r="A108" s="38"/>
      <c r="B108" s="39"/>
      <c r="C108" s="40"/>
      <c r="D108" s="222" t="s">
        <v>132</v>
      </c>
      <c r="E108" s="40"/>
      <c r="F108" s="223" t="s">
        <v>343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82</v>
      </c>
    </row>
    <row r="109" spans="1:51" s="13" customFormat="1" ht="12">
      <c r="A109" s="13"/>
      <c r="B109" s="224"/>
      <c r="C109" s="225"/>
      <c r="D109" s="217" t="s">
        <v>134</v>
      </c>
      <c r="E109" s="226" t="s">
        <v>19</v>
      </c>
      <c r="F109" s="227" t="s">
        <v>344</v>
      </c>
      <c r="G109" s="225"/>
      <c r="H109" s="228">
        <v>13.785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134</v>
      </c>
      <c r="AU109" s="234" t="s">
        <v>82</v>
      </c>
      <c r="AV109" s="13" t="s">
        <v>82</v>
      </c>
      <c r="AW109" s="13" t="s">
        <v>33</v>
      </c>
      <c r="AX109" s="13" t="s">
        <v>72</v>
      </c>
      <c r="AY109" s="234" t="s">
        <v>120</v>
      </c>
    </row>
    <row r="110" spans="1:51" s="13" customFormat="1" ht="12">
      <c r="A110" s="13"/>
      <c r="B110" s="224"/>
      <c r="C110" s="225"/>
      <c r="D110" s="217" t="s">
        <v>134</v>
      </c>
      <c r="E110" s="226" t="s">
        <v>19</v>
      </c>
      <c r="F110" s="227" t="s">
        <v>345</v>
      </c>
      <c r="G110" s="225"/>
      <c r="H110" s="228">
        <v>5.514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134</v>
      </c>
      <c r="AU110" s="234" t="s">
        <v>82</v>
      </c>
      <c r="AV110" s="13" t="s">
        <v>82</v>
      </c>
      <c r="AW110" s="13" t="s">
        <v>33</v>
      </c>
      <c r="AX110" s="13" t="s">
        <v>72</v>
      </c>
      <c r="AY110" s="234" t="s">
        <v>120</v>
      </c>
    </row>
    <row r="111" spans="1:51" s="14" customFormat="1" ht="12">
      <c r="A111" s="14"/>
      <c r="B111" s="235"/>
      <c r="C111" s="236"/>
      <c r="D111" s="217" t="s">
        <v>134</v>
      </c>
      <c r="E111" s="237" t="s">
        <v>19</v>
      </c>
      <c r="F111" s="238" t="s">
        <v>139</v>
      </c>
      <c r="G111" s="236"/>
      <c r="H111" s="239">
        <v>19.299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134</v>
      </c>
      <c r="AU111" s="245" t="s">
        <v>82</v>
      </c>
      <c r="AV111" s="14" t="s">
        <v>128</v>
      </c>
      <c r="AW111" s="14" t="s">
        <v>33</v>
      </c>
      <c r="AX111" s="14" t="s">
        <v>80</v>
      </c>
      <c r="AY111" s="245" t="s">
        <v>120</v>
      </c>
    </row>
    <row r="112" spans="1:65" s="2" customFormat="1" ht="16.5" customHeight="1">
      <c r="A112" s="38"/>
      <c r="B112" s="39"/>
      <c r="C112" s="204" t="s">
        <v>128</v>
      </c>
      <c r="D112" s="204" t="s">
        <v>123</v>
      </c>
      <c r="E112" s="205" t="s">
        <v>346</v>
      </c>
      <c r="F112" s="206" t="s">
        <v>347</v>
      </c>
      <c r="G112" s="207" t="s">
        <v>226</v>
      </c>
      <c r="H112" s="208">
        <v>229.75</v>
      </c>
      <c r="I112" s="209"/>
      <c r="J112" s="210">
        <f>ROUND(I112*H112,2)</f>
        <v>0</v>
      </c>
      <c r="K112" s="206" t="s">
        <v>127</v>
      </c>
      <c r="L112" s="44"/>
      <c r="M112" s="211" t="s">
        <v>19</v>
      </c>
      <c r="N112" s="212" t="s">
        <v>43</v>
      </c>
      <c r="O112" s="84"/>
      <c r="P112" s="213">
        <f>O112*H112</f>
        <v>0</v>
      </c>
      <c r="Q112" s="213">
        <v>0.00894</v>
      </c>
      <c r="R112" s="213">
        <f>Q112*H112</f>
        <v>2.053965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128</v>
      </c>
      <c r="AT112" s="215" t="s">
        <v>123</v>
      </c>
      <c r="AU112" s="215" t="s">
        <v>82</v>
      </c>
      <c r="AY112" s="17" t="s">
        <v>120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128</v>
      </c>
      <c r="BM112" s="215" t="s">
        <v>348</v>
      </c>
    </row>
    <row r="113" spans="1:47" s="2" customFormat="1" ht="12">
      <c r="A113" s="38"/>
      <c r="B113" s="39"/>
      <c r="C113" s="40"/>
      <c r="D113" s="217" t="s">
        <v>130</v>
      </c>
      <c r="E113" s="40"/>
      <c r="F113" s="218" t="s">
        <v>349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130</v>
      </c>
      <c r="AU113" s="17" t="s">
        <v>82</v>
      </c>
    </row>
    <row r="114" spans="1:47" s="2" customFormat="1" ht="12">
      <c r="A114" s="38"/>
      <c r="B114" s="39"/>
      <c r="C114" s="40"/>
      <c r="D114" s="222" t="s">
        <v>132</v>
      </c>
      <c r="E114" s="40"/>
      <c r="F114" s="223" t="s">
        <v>350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132</v>
      </c>
      <c r="AU114" s="17" t="s">
        <v>82</v>
      </c>
    </row>
    <row r="115" spans="1:51" s="13" customFormat="1" ht="12">
      <c r="A115" s="13"/>
      <c r="B115" s="224"/>
      <c r="C115" s="225"/>
      <c r="D115" s="217" t="s">
        <v>134</v>
      </c>
      <c r="E115" s="226" t="s">
        <v>19</v>
      </c>
      <c r="F115" s="227" t="s">
        <v>351</v>
      </c>
      <c r="G115" s="225"/>
      <c r="H115" s="228">
        <v>229.75</v>
      </c>
      <c r="I115" s="229"/>
      <c r="J115" s="225"/>
      <c r="K115" s="225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134</v>
      </c>
      <c r="AU115" s="234" t="s">
        <v>82</v>
      </c>
      <c r="AV115" s="13" t="s">
        <v>82</v>
      </c>
      <c r="AW115" s="13" t="s">
        <v>33</v>
      </c>
      <c r="AX115" s="13" t="s">
        <v>80</v>
      </c>
      <c r="AY115" s="234" t="s">
        <v>120</v>
      </c>
    </row>
    <row r="116" spans="1:65" s="2" customFormat="1" ht="16.5" customHeight="1">
      <c r="A116" s="38"/>
      <c r="B116" s="39"/>
      <c r="C116" s="204" t="s">
        <v>170</v>
      </c>
      <c r="D116" s="204" t="s">
        <v>123</v>
      </c>
      <c r="E116" s="205" t="s">
        <v>352</v>
      </c>
      <c r="F116" s="206" t="s">
        <v>353</v>
      </c>
      <c r="G116" s="207" t="s">
        <v>184</v>
      </c>
      <c r="H116" s="208">
        <v>3.144</v>
      </c>
      <c r="I116" s="209"/>
      <c r="J116" s="210">
        <f>ROUND(I116*H116,2)</f>
        <v>0</v>
      </c>
      <c r="K116" s="206" t="s">
        <v>127</v>
      </c>
      <c r="L116" s="44"/>
      <c r="M116" s="211" t="s">
        <v>19</v>
      </c>
      <c r="N116" s="212" t="s">
        <v>43</v>
      </c>
      <c r="O116" s="84"/>
      <c r="P116" s="213">
        <f>O116*H116</f>
        <v>0</v>
      </c>
      <c r="Q116" s="213">
        <v>1.06277</v>
      </c>
      <c r="R116" s="213">
        <f>Q116*H116</f>
        <v>3.34134888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128</v>
      </c>
      <c r="AT116" s="215" t="s">
        <v>123</v>
      </c>
      <c r="AU116" s="215" t="s">
        <v>82</v>
      </c>
      <c r="AY116" s="17" t="s">
        <v>120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80</v>
      </c>
      <c r="BK116" s="216">
        <f>ROUND(I116*H116,2)</f>
        <v>0</v>
      </c>
      <c r="BL116" s="17" t="s">
        <v>128</v>
      </c>
      <c r="BM116" s="215" t="s">
        <v>354</v>
      </c>
    </row>
    <row r="117" spans="1:47" s="2" customFormat="1" ht="12">
      <c r="A117" s="38"/>
      <c r="B117" s="39"/>
      <c r="C117" s="40"/>
      <c r="D117" s="217" t="s">
        <v>130</v>
      </c>
      <c r="E117" s="40"/>
      <c r="F117" s="218" t="s">
        <v>355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130</v>
      </c>
      <c r="AU117" s="17" t="s">
        <v>82</v>
      </c>
    </row>
    <row r="118" spans="1:47" s="2" customFormat="1" ht="12">
      <c r="A118" s="38"/>
      <c r="B118" s="39"/>
      <c r="C118" s="40"/>
      <c r="D118" s="222" t="s">
        <v>132</v>
      </c>
      <c r="E118" s="40"/>
      <c r="F118" s="223" t="s">
        <v>356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132</v>
      </c>
      <c r="AU118" s="17" t="s">
        <v>82</v>
      </c>
    </row>
    <row r="119" spans="1:51" s="13" customFormat="1" ht="12">
      <c r="A119" s="13"/>
      <c r="B119" s="224"/>
      <c r="C119" s="225"/>
      <c r="D119" s="217" t="s">
        <v>134</v>
      </c>
      <c r="E119" s="226" t="s">
        <v>19</v>
      </c>
      <c r="F119" s="227" t="s">
        <v>357</v>
      </c>
      <c r="G119" s="225"/>
      <c r="H119" s="228">
        <v>3.144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134</v>
      </c>
      <c r="AU119" s="234" t="s">
        <v>82</v>
      </c>
      <c r="AV119" s="13" t="s">
        <v>82</v>
      </c>
      <c r="AW119" s="13" t="s">
        <v>33</v>
      </c>
      <c r="AX119" s="13" t="s">
        <v>80</v>
      </c>
      <c r="AY119" s="234" t="s">
        <v>120</v>
      </c>
    </row>
    <row r="120" spans="1:65" s="2" customFormat="1" ht="16.5" customHeight="1">
      <c r="A120" s="38"/>
      <c r="B120" s="39"/>
      <c r="C120" s="204" t="s">
        <v>181</v>
      </c>
      <c r="D120" s="204" t="s">
        <v>123</v>
      </c>
      <c r="E120" s="205" t="s">
        <v>358</v>
      </c>
      <c r="F120" s="206" t="s">
        <v>359</v>
      </c>
      <c r="G120" s="207" t="s">
        <v>166</v>
      </c>
      <c r="H120" s="208">
        <v>25</v>
      </c>
      <c r="I120" s="209"/>
      <c r="J120" s="210">
        <f>ROUND(I120*H120,2)</f>
        <v>0</v>
      </c>
      <c r="K120" s="206" t="s">
        <v>127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0.059</v>
      </c>
      <c r="R120" s="213">
        <f>Q120*H120</f>
        <v>1.4749999999999999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128</v>
      </c>
      <c r="AT120" s="215" t="s">
        <v>123</v>
      </c>
      <c r="AU120" s="215" t="s">
        <v>82</v>
      </c>
      <c r="AY120" s="17" t="s">
        <v>120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128</v>
      </c>
      <c r="BM120" s="215" t="s">
        <v>360</v>
      </c>
    </row>
    <row r="121" spans="1:47" s="2" customFormat="1" ht="12">
      <c r="A121" s="38"/>
      <c r="B121" s="39"/>
      <c r="C121" s="40"/>
      <c r="D121" s="217" t="s">
        <v>130</v>
      </c>
      <c r="E121" s="40"/>
      <c r="F121" s="218" t="s">
        <v>361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130</v>
      </c>
      <c r="AU121" s="17" t="s">
        <v>82</v>
      </c>
    </row>
    <row r="122" spans="1:47" s="2" customFormat="1" ht="12">
      <c r="A122" s="38"/>
      <c r="B122" s="39"/>
      <c r="C122" s="40"/>
      <c r="D122" s="222" t="s">
        <v>132</v>
      </c>
      <c r="E122" s="40"/>
      <c r="F122" s="223" t="s">
        <v>362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132</v>
      </c>
      <c r="AU122" s="17" t="s">
        <v>82</v>
      </c>
    </row>
    <row r="123" spans="1:65" s="2" customFormat="1" ht="24.15" customHeight="1">
      <c r="A123" s="38"/>
      <c r="B123" s="39"/>
      <c r="C123" s="204" t="s">
        <v>188</v>
      </c>
      <c r="D123" s="204" t="s">
        <v>123</v>
      </c>
      <c r="E123" s="205" t="s">
        <v>363</v>
      </c>
      <c r="F123" s="206" t="s">
        <v>364</v>
      </c>
      <c r="G123" s="207" t="s">
        <v>184</v>
      </c>
      <c r="H123" s="208">
        <v>8.073</v>
      </c>
      <c r="I123" s="209"/>
      <c r="J123" s="210">
        <f>ROUND(I123*H123,2)</f>
        <v>0</v>
      </c>
      <c r="K123" s="206" t="s">
        <v>127</v>
      </c>
      <c r="L123" s="44"/>
      <c r="M123" s="211" t="s">
        <v>19</v>
      </c>
      <c r="N123" s="212" t="s">
        <v>43</v>
      </c>
      <c r="O123" s="84"/>
      <c r="P123" s="213">
        <f>O123*H123</f>
        <v>0</v>
      </c>
      <c r="Q123" s="213">
        <v>0.01709</v>
      </c>
      <c r="R123" s="213">
        <f>Q123*H123</f>
        <v>0.13796757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128</v>
      </c>
      <c r="AT123" s="215" t="s">
        <v>123</v>
      </c>
      <c r="AU123" s="215" t="s">
        <v>82</v>
      </c>
      <c r="AY123" s="17" t="s">
        <v>120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128</v>
      </c>
      <c r="BM123" s="215" t="s">
        <v>365</v>
      </c>
    </row>
    <row r="124" spans="1:47" s="2" customFormat="1" ht="12">
      <c r="A124" s="38"/>
      <c r="B124" s="39"/>
      <c r="C124" s="40"/>
      <c r="D124" s="217" t="s">
        <v>130</v>
      </c>
      <c r="E124" s="40"/>
      <c r="F124" s="218" t="s">
        <v>366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130</v>
      </c>
      <c r="AU124" s="17" t="s">
        <v>82</v>
      </c>
    </row>
    <row r="125" spans="1:47" s="2" customFormat="1" ht="12">
      <c r="A125" s="38"/>
      <c r="B125" s="39"/>
      <c r="C125" s="40"/>
      <c r="D125" s="222" t="s">
        <v>132</v>
      </c>
      <c r="E125" s="40"/>
      <c r="F125" s="223" t="s">
        <v>367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132</v>
      </c>
      <c r="AU125" s="17" t="s">
        <v>82</v>
      </c>
    </row>
    <row r="126" spans="1:51" s="13" customFormat="1" ht="12">
      <c r="A126" s="13"/>
      <c r="B126" s="224"/>
      <c r="C126" s="225"/>
      <c r="D126" s="217" t="s">
        <v>134</v>
      </c>
      <c r="E126" s="226" t="s">
        <v>19</v>
      </c>
      <c r="F126" s="227" t="s">
        <v>368</v>
      </c>
      <c r="G126" s="225"/>
      <c r="H126" s="228">
        <v>8.073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134</v>
      </c>
      <c r="AU126" s="234" t="s">
        <v>82</v>
      </c>
      <c r="AV126" s="13" t="s">
        <v>82</v>
      </c>
      <c r="AW126" s="13" t="s">
        <v>33</v>
      </c>
      <c r="AX126" s="13" t="s">
        <v>80</v>
      </c>
      <c r="AY126" s="234" t="s">
        <v>120</v>
      </c>
    </row>
    <row r="127" spans="1:65" s="2" customFormat="1" ht="16.5" customHeight="1">
      <c r="A127" s="38"/>
      <c r="B127" s="39"/>
      <c r="C127" s="250" t="s">
        <v>194</v>
      </c>
      <c r="D127" s="250" t="s">
        <v>369</v>
      </c>
      <c r="E127" s="251" t="s">
        <v>370</v>
      </c>
      <c r="F127" s="252" t="s">
        <v>371</v>
      </c>
      <c r="G127" s="253" t="s">
        <v>184</v>
      </c>
      <c r="H127" s="254">
        <v>4.193</v>
      </c>
      <c r="I127" s="255"/>
      <c r="J127" s="256">
        <f>ROUND(I127*H127,2)</f>
        <v>0</v>
      </c>
      <c r="K127" s="252" t="s">
        <v>127</v>
      </c>
      <c r="L127" s="257"/>
      <c r="M127" s="258" t="s">
        <v>19</v>
      </c>
      <c r="N127" s="259" t="s">
        <v>43</v>
      </c>
      <c r="O127" s="84"/>
      <c r="P127" s="213">
        <f>O127*H127</f>
        <v>0</v>
      </c>
      <c r="Q127" s="213">
        <v>1</v>
      </c>
      <c r="R127" s="213">
        <f>Q127*H127</f>
        <v>4.193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194</v>
      </c>
      <c r="AT127" s="215" t="s">
        <v>369</v>
      </c>
      <c r="AU127" s="215" t="s">
        <v>82</v>
      </c>
      <c r="AY127" s="17" t="s">
        <v>120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128</v>
      </c>
      <c r="BM127" s="215" t="s">
        <v>372</v>
      </c>
    </row>
    <row r="128" spans="1:47" s="2" customFormat="1" ht="12">
      <c r="A128" s="38"/>
      <c r="B128" s="39"/>
      <c r="C128" s="40"/>
      <c r="D128" s="217" t="s">
        <v>130</v>
      </c>
      <c r="E128" s="40"/>
      <c r="F128" s="218" t="s">
        <v>371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82</v>
      </c>
    </row>
    <row r="129" spans="1:51" s="13" customFormat="1" ht="12">
      <c r="A129" s="13"/>
      <c r="B129" s="224"/>
      <c r="C129" s="225"/>
      <c r="D129" s="217" t="s">
        <v>134</v>
      </c>
      <c r="E129" s="226" t="s">
        <v>19</v>
      </c>
      <c r="F129" s="227" t="s">
        <v>373</v>
      </c>
      <c r="G129" s="225"/>
      <c r="H129" s="228">
        <v>4.193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134</v>
      </c>
      <c r="AU129" s="234" t="s">
        <v>82</v>
      </c>
      <c r="AV129" s="13" t="s">
        <v>82</v>
      </c>
      <c r="AW129" s="13" t="s">
        <v>33</v>
      </c>
      <c r="AX129" s="13" t="s">
        <v>80</v>
      </c>
      <c r="AY129" s="234" t="s">
        <v>120</v>
      </c>
    </row>
    <row r="130" spans="1:65" s="2" customFormat="1" ht="16.5" customHeight="1">
      <c r="A130" s="38"/>
      <c r="B130" s="39"/>
      <c r="C130" s="250" t="s">
        <v>121</v>
      </c>
      <c r="D130" s="250" t="s">
        <v>369</v>
      </c>
      <c r="E130" s="251" t="s">
        <v>374</v>
      </c>
      <c r="F130" s="252" t="s">
        <v>375</v>
      </c>
      <c r="G130" s="253" t="s">
        <v>184</v>
      </c>
      <c r="H130" s="254">
        <v>3.88</v>
      </c>
      <c r="I130" s="255"/>
      <c r="J130" s="256">
        <f>ROUND(I130*H130,2)</f>
        <v>0</v>
      </c>
      <c r="K130" s="252" t="s">
        <v>127</v>
      </c>
      <c r="L130" s="257"/>
      <c r="M130" s="258" t="s">
        <v>19</v>
      </c>
      <c r="N130" s="259" t="s">
        <v>43</v>
      </c>
      <c r="O130" s="84"/>
      <c r="P130" s="213">
        <f>O130*H130</f>
        <v>0</v>
      </c>
      <c r="Q130" s="213">
        <v>1</v>
      </c>
      <c r="R130" s="213">
        <f>Q130*H130</f>
        <v>3.88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194</v>
      </c>
      <c r="AT130" s="215" t="s">
        <v>369</v>
      </c>
      <c r="AU130" s="215" t="s">
        <v>82</v>
      </c>
      <c r="AY130" s="17" t="s">
        <v>120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80</v>
      </c>
      <c r="BK130" s="216">
        <f>ROUND(I130*H130,2)</f>
        <v>0</v>
      </c>
      <c r="BL130" s="17" t="s">
        <v>128</v>
      </c>
      <c r="BM130" s="215" t="s">
        <v>376</v>
      </c>
    </row>
    <row r="131" spans="1:47" s="2" customFormat="1" ht="12">
      <c r="A131" s="38"/>
      <c r="B131" s="39"/>
      <c r="C131" s="40"/>
      <c r="D131" s="217" t="s">
        <v>130</v>
      </c>
      <c r="E131" s="40"/>
      <c r="F131" s="218" t="s">
        <v>375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82</v>
      </c>
    </row>
    <row r="132" spans="1:51" s="13" customFormat="1" ht="12">
      <c r="A132" s="13"/>
      <c r="B132" s="224"/>
      <c r="C132" s="225"/>
      <c r="D132" s="217" t="s">
        <v>134</v>
      </c>
      <c r="E132" s="226" t="s">
        <v>19</v>
      </c>
      <c r="F132" s="227" t="s">
        <v>377</v>
      </c>
      <c r="G132" s="225"/>
      <c r="H132" s="228">
        <v>3.88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134</v>
      </c>
      <c r="AU132" s="234" t="s">
        <v>82</v>
      </c>
      <c r="AV132" s="13" t="s">
        <v>82</v>
      </c>
      <c r="AW132" s="13" t="s">
        <v>33</v>
      </c>
      <c r="AX132" s="13" t="s">
        <v>80</v>
      </c>
      <c r="AY132" s="234" t="s">
        <v>120</v>
      </c>
    </row>
    <row r="133" spans="1:65" s="2" customFormat="1" ht="16.5" customHeight="1">
      <c r="A133" s="38"/>
      <c r="B133" s="39"/>
      <c r="C133" s="250" t="s">
        <v>207</v>
      </c>
      <c r="D133" s="250" t="s">
        <v>369</v>
      </c>
      <c r="E133" s="251" t="s">
        <v>378</v>
      </c>
      <c r="F133" s="252" t="s">
        <v>379</v>
      </c>
      <c r="G133" s="253" t="s">
        <v>247</v>
      </c>
      <c r="H133" s="254">
        <v>12.7</v>
      </c>
      <c r="I133" s="255"/>
      <c r="J133" s="256">
        <f>ROUND(I133*H133,2)</f>
        <v>0</v>
      </c>
      <c r="K133" s="252" t="s">
        <v>127</v>
      </c>
      <c r="L133" s="257"/>
      <c r="M133" s="258" t="s">
        <v>19</v>
      </c>
      <c r="N133" s="259" t="s">
        <v>43</v>
      </c>
      <c r="O133" s="84"/>
      <c r="P133" s="213">
        <f>O133*H133</f>
        <v>0</v>
      </c>
      <c r="Q133" s="213">
        <v>0.00198</v>
      </c>
      <c r="R133" s="213">
        <f>Q133*H133</f>
        <v>0.025145999999999998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194</v>
      </c>
      <c r="AT133" s="215" t="s">
        <v>369</v>
      </c>
      <c r="AU133" s="215" t="s">
        <v>82</v>
      </c>
      <c r="AY133" s="17" t="s">
        <v>120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80</v>
      </c>
      <c r="BK133" s="216">
        <f>ROUND(I133*H133,2)</f>
        <v>0</v>
      </c>
      <c r="BL133" s="17" t="s">
        <v>128</v>
      </c>
      <c r="BM133" s="215" t="s">
        <v>380</v>
      </c>
    </row>
    <row r="134" spans="1:47" s="2" customFormat="1" ht="12">
      <c r="A134" s="38"/>
      <c r="B134" s="39"/>
      <c r="C134" s="40"/>
      <c r="D134" s="217" t="s">
        <v>130</v>
      </c>
      <c r="E134" s="40"/>
      <c r="F134" s="218" t="s">
        <v>379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82</v>
      </c>
    </row>
    <row r="135" spans="1:51" s="13" customFormat="1" ht="12">
      <c r="A135" s="13"/>
      <c r="B135" s="224"/>
      <c r="C135" s="225"/>
      <c r="D135" s="217" t="s">
        <v>134</v>
      </c>
      <c r="E135" s="226" t="s">
        <v>19</v>
      </c>
      <c r="F135" s="227" t="s">
        <v>381</v>
      </c>
      <c r="G135" s="225"/>
      <c r="H135" s="228">
        <v>3.5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134</v>
      </c>
      <c r="AU135" s="234" t="s">
        <v>82</v>
      </c>
      <c r="AV135" s="13" t="s">
        <v>82</v>
      </c>
      <c r="AW135" s="13" t="s">
        <v>33</v>
      </c>
      <c r="AX135" s="13" t="s">
        <v>72</v>
      </c>
      <c r="AY135" s="234" t="s">
        <v>120</v>
      </c>
    </row>
    <row r="136" spans="1:51" s="13" customFormat="1" ht="12">
      <c r="A136" s="13"/>
      <c r="B136" s="224"/>
      <c r="C136" s="225"/>
      <c r="D136" s="217" t="s">
        <v>134</v>
      </c>
      <c r="E136" s="226" t="s">
        <v>19</v>
      </c>
      <c r="F136" s="227" t="s">
        <v>382</v>
      </c>
      <c r="G136" s="225"/>
      <c r="H136" s="228">
        <v>5.6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134</v>
      </c>
      <c r="AU136" s="234" t="s">
        <v>82</v>
      </c>
      <c r="AV136" s="13" t="s">
        <v>82</v>
      </c>
      <c r="AW136" s="13" t="s">
        <v>33</v>
      </c>
      <c r="AX136" s="13" t="s">
        <v>72</v>
      </c>
      <c r="AY136" s="234" t="s">
        <v>120</v>
      </c>
    </row>
    <row r="137" spans="1:51" s="13" customFormat="1" ht="12">
      <c r="A137" s="13"/>
      <c r="B137" s="224"/>
      <c r="C137" s="225"/>
      <c r="D137" s="217" t="s">
        <v>134</v>
      </c>
      <c r="E137" s="226" t="s">
        <v>19</v>
      </c>
      <c r="F137" s="227" t="s">
        <v>383</v>
      </c>
      <c r="G137" s="225"/>
      <c r="H137" s="228">
        <v>3.6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134</v>
      </c>
      <c r="AU137" s="234" t="s">
        <v>82</v>
      </c>
      <c r="AV137" s="13" t="s">
        <v>82</v>
      </c>
      <c r="AW137" s="13" t="s">
        <v>33</v>
      </c>
      <c r="AX137" s="13" t="s">
        <v>72</v>
      </c>
      <c r="AY137" s="234" t="s">
        <v>120</v>
      </c>
    </row>
    <row r="138" spans="1:51" s="14" customFormat="1" ht="12">
      <c r="A138" s="14"/>
      <c r="B138" s="235"/>
      <c r="C138" s="236"/>
      <c r="D138" s="217" t="s">
        <v>134</v>
      </c>
      <c r="E138" s="237" t="s">
        <v>19</v>
      </c>
      <c r="F138" s="238" t="s">
        <v>139</v>
      </c>
      <c r="G138" s="236"/>
      <c r="H138" s="239">
        <v>12.7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134</v>
      </c>
      <c r="AU138" s="245" t="s">
        <v>82</v>
      </c>
      <c r="AV138" s="14" t="s">
        <v>128</v>
      </c>
      <c r="AW138" s="14" t="s">
        <v>33</v>
      </c>
      <c r="AX138" s="14" t="s">
        <v>80</v>
      </c>
      <c r="AY138" s="245" t="s">
        <v>120</v>
      </c>
    </row>
    <row r="139" spans="1:65" s="2" customFormat="1" ht="21.75" customHeight="1">
      <c r="A139" s="38"/>
      <c r="B139" s="39"/>
      <c r="C139" s="204" t="s">
        <v>213</v>
      </c>
      <c r="D139" s="204" t="s">
        <v>123</v>
      </c>
      <c r="E139" s="205" t="s">
        <v>384</v>
      </c>
      <c r="F139" s="206" t="s">
        <v>385</v>
      </c>
      <c r="G139" s="207" t="s">
        <v>184</v>
      </c>
      <c r="H139" s="208">
        <v>6.291</v>
      </c>
      <c r="I139" s="209"/>
      <c r="J139" s="210">
        <f>ROUND(I139*H139,2)</f>
        <v>0</v>
      </c>
      <c r="K139" s="206" t="s">
        <v>127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0.01221</v>
      </c>
      <c r="R139" s="213">
        <f>Q139*H139</f>
        <v>0.07681311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128</v>
      </c>
      <c r="AT139" s="215" t="s">
        <v>123</v>
      </c>
      <c r="AU139" s="215" t="s">
        <v>82</v>
      </c>
      <c r="AY139" s="17" t="s">
        <v>120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128</v>
      </c>
      <c r="BM139" s="215" t="s">
        <v>386</v>
      </c>
    </row>
    <row r="140" spans="1:47" s="2" customFormat="1" ht="12">
      <c r="A140" s="38"/>
      <c r="B140" s="39"/>
      <c r="C140" s="40"/>
      <c r="D140" s="217" t="s">
        <v>130</v>
      </c>
      <c r="E140" s="40"/>
      <c r="F140" s="218" t="s">
        <v>387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130</v>
      </c>
      <c r="AU140" s="17" t="s">
        <v>82</v>
      </c>
    </row>
    <row r="141" spans="1:47" s="2" customFormat="1" ht="12">
      <c r="A141" s="38"/>
      <c r="B141" s="39"/>
      <c r="C141" s="40"/>
      <c r="D141" s="222" t="s">
        <v>132</v>
      </c>
      <c r="E141" s="40"/>
      <c r="F141" s="223" t="s">
        <v>388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82</v>
      </c>
    </row>
    <row r="142" spans="1:51" s="13" customFormat="1" ht="12">
      <c r="A142" s="13"/>
      <c r="B142" s="224"/>
      <c r="C142" s="225"/>
      <c r="D142" s="217" t="s">
        <v>134</v>
      </c>
      <c r="E142" s="226" t="s">
        <v>19</v>
      </c>
      <c r="F142" s="227" t="s">
        <v>389</v>
      </c>
      <c r="G142" s="225"/>
      <c r="H142" s="228">
        <v>6.291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134</v>
      </c>
      <c r="AU142" s="234" t="s">
        <v>82</v>
      </c>
      <c r="AV142" s="13" t="s">
        <v>82</v>
      </c>
      <c r="AW142" s="13" t="s">
        <v>33</v>
      </c>
      <c r="AX142" s="13" t="s">
        <v>80</v>
      </c>
      <c r="AY142" s="234" t="s">
        <v>120</v>
      </c>
    </row>
    <row r="143" spans="1:65" s="2" customFormat="1" ht="16.5" customHeight="1">
      <c r="A143" s="38"/>
      <c r="B143" s="39"/>
      <c r="C143" s="250" t="s">
        <v>223</v>
      </c>
      <c r="D143" s="250" t="s">
        <v>369</v>
      </c>
      <c r="E143" s="251" t="s">
        <v>390</v>
      </c>
      <c r="F143" s="252" t="s">
        <v>391</v>
      </c>
      <c r="G143" s="253" t="s">
        <v>184</v>
      </c>
      <c r="H143" s="254">
        <v>6.291</v>
      </c>
      <c r="I143" s="255"/>
      <c r="J143" s="256">
        <f>ROUND(I143*H143,2)</f>
        <v>0</v>
      </c>
      <c r="K143" s="252" t="s">
        <v>127</v>
      </c>
      <c r="L143" s="257"/>
      <c r="M143" s="258" t="s">
        <v>19</v>
      </c>
      <c r="N143" s="259" t="s">
        <v>43</v>
      </c>
      <c r="O143" s="84"/>
      <c r="P143" s="213">
        <f>O143*H143</f>
        <v>0</v>
      </c>
      <c r="Q143" s="213">
        <v>1</v>
      </c>
      <c r="R143" s="213">
        <f>Q143*H143</f>
        <v>6.291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194</v>
      </c>
      <c r="AT143" s="215" t="s">
        <v>369</v>
      </c>
      <c r="AU143" s="215" t="s">
        <v>82</v>
      </c>
      <c r="AY143" s="17" t="s">
        <v>120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80</v>
      </c>
      <c r="BK143" s="216">
        <f>ROUND(I143*H143,2)</f>
        <v>0</v>
      </c>
      <c r="BL143" s="17" t="s">
        <v>128</v>
      </c>
      <c r="BM143" s="215" t="s">
        <v>392</v>
      </c>
    </row>
    <row r="144" spans="1:47" s="2" customFormat="1" ht="12">
      <c r="A144" s="38"/>
      <c r="B144" s="39"/>
      <c r="C144" s="40"/>
      <c r="D144" s="217" t="s">
        <v>130</v>
      </c>
      <c r="E144" s="40"/>
      <c r="F144" s="218" t="s">
        <v>391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130</v>
      </c>
      <c r="AU144" s="17" t="s">
        <v>82</v>
      </c>
    </row>
    <row r="145" spans="1:63" s="12" customFormat="1" ht="22.8" customHeight="1">
      <c r="A145" s="12"/>
      <c r="B145" s="188"/>
      <c r="C145" s="189"/>
      <c r="D145" s="190" t="s">
        <v>71</v>
      </c>
      <c r="E145" s="202" t="s">
        <v>181</v>
      </c>
      <c r="F145" s="202" t="s">
        <v>393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SUM(P146:P165)</f>
        <v>0</v>
      </c>
      <c r="Q145" s="196"/>
      <c r="R145" s="197">
        <f>SUM(R146:R165)</f>
        <v>5.47765</v>
      </c>
      <c r="S145" s="196"/>
      <c r="T145" s="198">
        <f>SUM(T146:T165)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80</v>
      </c>
      <c r="AT145" s="200" t="s">
        <v>71</v>
      </c>
      <c r="AU145" s="200" t="s">
        <v>80</v>
      </c>
      <c r="AY145" s="199" t="s">
        <v>120</v>
      </c>
      <c r="BK145" s="201">
        <f>SUM(BK146:BK165)</f>
        <v>0</v>
      </c>
    </row>
    <row r="146" spans="1:65" s="2" customFormat="1" ht="16.5" customHeight="1">
      <c r="A146" s="38"/>
      <c r="B146" s="39"/>
      <c r="C146" s="204" t="s">
        <v>234</v>
      </c>
      <c r="D146" s="204" t="s">
        <v>123</v>
      </c>
      <c r="E146" s="205" t="s">
        <v>394</v>
      </c>
      <c r="F146" s="206" t="s">
        <v>395</v>
      </c>
      <c r="G146" s="207" t="s">
        <v>226</v>
      </c>
      <c r="H146" s="208">
        <v>89</v>
      </c>
      <c r="I146" s="209"/>
      <c r="J146" s="210">
        <f>ROUND(I146*H146,2)</f>
        <v>0</v>
      </c>
      <c r="K146" s="206" t="s">
        <v>127</v>
      </c>
      <c r="L146" s="44"/>
      <c r="M146" s="211" t="s">
        <v>19</v>
      </c>
      <c r="N146" s="212" t="s">
        <v>43</v>
      </c>
      <c r="O146" s="84"/>
      <c r="P146" s="213">
        <f>O146*H146</f>
        <v>0</v>
      </c>
      <c r="Q146" s="213">
        <v>0.00735</v>
      </c>
      <c r="R146" s="213">
        <f>Q146*H146</f>
        <v>0.65415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128</v>
      </c>
      <c r="AT146" s="215" t="s">
        <v>123</v>
      </c>
      <c r="AU146" s="215" t="s">
        <v>82</v>
      </c>
      <c r="AY146" s="17" t="s">
        <v>120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128</v>
      </c>
      <c r="BM146" s="215" t="s">
        <v>396</v>
      </c>
    </row>
    <row r="147" spans="1:47" s="2" customFormat="1" ht="12">
      <c r="A147" s="38"/>
      <c r="B147" s="39"/>
      <c r="C147" s="40"/>
      <c r="D147" s="217" t="s">
        <v>130</v>
      </c>
      <c r="E147" s="40"/>
      <c r="F147" s="218" t="s">
        <v>397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130</v>
      </c>
      <c r="AU147" s="17" t="s">
        <v>82</v>
      </c>
    </row>
    <row r="148" spans="1:47" s="2" customFormat="1" ht="12">
      <c r="A148" s="38"/>
      <c r="B148" s="39"/>
      <c r="C148" s="40"/>
      <c r="D148" s="222" t="s">
        <v>132</v>
      </c>
      <c r="E148" s="40"/>
      <c r="F148" s="223" t="s">
        <v>398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132</v>
      </c>
      <c r="AU148" s="17" t="s">
        <v>82</v>
      </c>
    </row>
    <row r="149" spans="1:65" s="2" customFormat="1" ht="16.5" customHeight="1">
      <c r="A149" s="38"/>
      <c r="B149" s="39"/>
      <c r="C149" s="204" t="s">
        <v>244</v>
      </c>
      <c r="D149" s="204" t="s">
        <v>123</v>
      </c>
      <c r="E149" s="205" t="s">
        <v>399</v>
      </c>
      <c r="F149" s="206" t="s">
        <v>400</v>
      </c>
      <c r="G149" s="207" t="s">
        <v>226</v>
      </c>
      <c r="H149" s="208">
        <v>89</v>
      </c>
      <c r="I149" s="209"/>
      <c r="J149" s="210">
        <f>ROUND(I149*H149,2)</f>
        <v>0</v>
      </c>
      <c r="K149" s="206" t="s">
        <v>127</v>
      </c>
      <c r="L149" s="44"/>
      <c r="M149" s="211" t="s">
        <v>19</v>
      </c>
      <c r="N149" s="212" t="s">
        <v>43</v>
      </c>
      <c r="O149" s="84"/>
      <c r="P149" s="213">
        <f>O149*H149</f>
        <v>0</v>
      </c>
      <c r="Q149" s="213">
        <v>0.01838</v>
      </c>
      <c r="R149" s="213">
        <f>Q149*H149</f>
        <v>1.63582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128</v>
      </c>
      <c r="AT149" s="215" t="s">
        <v>123</v>
      </c>
      <c r="AU149" s="215" t="s">
        <v>82</v>
      </c>
      <c r="AY149" s="17" t="s">
        <v>120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80</v>
      </c>
      <c r="BK149" s="216">
        <f>ROUND(I149*H149,2)</f>
        <v>0</v>
      </c>
      <c r="BL149" s="17" t="s">
        <v>128</v>
      </c>
      <c r="BM149" s="215" t="s">
        <v>401</v>
      </c>
    </row>
    <row r="150" spans="1:47" s="2" customFormat="1" ht="12">
      <c r="A150" s="38"/>
      <c r="B150" s="39"/>
      <c r="C150" s="40"/>
      <c r="D150" s="217" t="s">
        <v>130</v>
      </c>
      <c r="E150" s="40"/>
      <c r="F150" s="218" t="s">
        <v>402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130</v>
      </c>
      <c r="AU150" s="17" t="s">
        <v>82</v>
      </c>
    </row>
    <row r="151" spans="1:47" s="2" customFormat="1" ht="12">
      <c r="A151" s="38"/>
      <c r="B151" s="39"/>
      <c r="C151" s="40"/>
      <c r="D151" s="222" t="s">
        <v>132</v>
      </c>
      <c r="E151" s="40"/>
      <c r="F151" s="223" t="s">
        <v>403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132</v>
      </c>
      <c r="AU151" s="17" t="s">
        <v>82</v>
      </c>
    </row>
    <row r="152" spans="1:51" s="13" customFormat="1" ht="12">
      <c r="A152" s="13"/>
      <c r="B152" s="224"/>
      <c r="C152" s="225"/>
      <c r="D152" s="217" t="s">
        <v>134</v>
      </c>
      <c r="E152" s="226" t="s">
        <v>19</v>
      </c>
      <c r="F152" s="227" t="s">
        <v>404</v>
      </c>
      <c r="G152" s="225"/>
      <c r="H152" s="228">
        <v>89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134</v>
      </c>
      <c r="AU152" s="234" t="s">
        <v>82</v>
      </c>
      <c r="AV152" s="13" t="s">
        <v>82</v>
      </c>
      <c r="AW152" s="13" t="s">
        <v>33</v>
      </c>
      <c r="AX152" s="13" t="s">
        <v>80</v>
      </c>
      <c r="AY152" s="234" t="s">
        <v>120</v>
      </c>
    </row>
    <row r="153" spans="1:65" s="2" customFormat="1" ht="16.5" customHeight="1">
      <c r="A153" s="38"/>
      <c r="B153" s="39"/>
      <c r="C153" s="204" t="s">
        <v>8</v>
      </c>
      <c r="D153" s="204" t="s">
        <v>123</v>
      </c>
      <c r="E153" s="205" t="s">
        <v>405</v>
      </c>
      <c r="F153" s="206" t="s">
        <v>406</v>
      </c>
      <c r="G153" s="207" t="s">
        <v>226</v>
      </c>
      <c r="H153" s="208">
        <v>300</v>
      </c>
      <c r="I153" s="209"/>
      <c r="J153" s="210">
        <f>ROUND(I153*H153,2)</f>
        <v>0</v>
      </c>
      <c r="K153" s="206" t="s">
        <v>127</v>
      </c>
      <c r="L153" s="44"/>
      <c r="M153" s="211" t="s">
        <v>19</v>
      </c>
      <c r="N153" s="212" t="s">
        <v>43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128</v>
      </c>
      <c r="AT153" s="215" t="s">
        <v>123</v>
      </c>
      <c r="AU153" s="215" t="s">
        <v>82</v>
      </c>
      <c r="AY153" s="17" t="s">
        <v>120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80</v>
      </c>
      <c r="BK153" s="216">
        <f>ROUND(I153*H153,2)</f>
        <v>0</v>
      </c>
      <c r="BL153" s="17" t="s">
        <v>128</v>
      </c>
      <c r="BM153" s="215" t="s">
        <v>407</v>
      </c>
    </row>
    <row r="154" spans="1:47" s="2" customFormat="1" ht="12">
      <c r="A154" s="38"/>
      <c r="B154" s="39"/>
      <c r="C154" s="40"/>
      <c r="D154" s="217" t="s">
        <v>130</v>
      </c>
      <c r="E154" s="40"/>
      <c r="F154" s="218" t="s">
        <v>408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130</v>
      </c>
      <c r="AU154" s="17" t="s">
        <v>82</v>
      </c>
    </row>
    <row r="155" spans="1:47" s="2" customFormat="1" ht="12">
      <c r="A155" s="38"/>
      <c r="B155" s="39"/>
      <c r="C155" s="40"/>
      <c r="D155" s="222" t="s">
        <v>132</v>
      </c>
      <c r="E155" s="40"/>
      <c r="F155" s="223" t="s">
        <v>409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132</v>
      </c>
      <c r="AU155" s="17" t="s">
        <v>82</v>
      </c>
    </row>
    <row r="156" spans="1:65" s="2" customFormat="1" ht="16.5" customHeight="1">
      <c r="A156" s="38"/>
      <c r="B156" s="39"/>
      <c r="C156" s="204" t="s">
        <v>228</v>
      </c>
      <c r="D156" s="204" t="s">
        <v>123</v>
      </c>
      <c r="E156" s="205" t="s">
        <v>410</v>
      </c>
      <c r="F156" s="206" t="s">
        <v>411</v>
      </c>
      <c r="G156" s="207" t="s">
        <v>226</v>
      </c>
      <c r="H156" s="208">
        <v>96</v>
      </c>
      <c r="I156" s="209"/>
      <c r="J156" s="210">
        <f>ROUND(I156*H156,2)</f>
        <v>0</v>
      </c>
      <c r="K156" s="206" t="s">
        <v>127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0.00735</v>
      </c>
      <c r="R156" s="213">
        <f>Q156*H156</f>
        <v>0.7056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128</v>
      </c>
      <c r="AT156" s="215" t="s">
        <v>123</v>
      </c>
      <c r="AU156" s="215" t="s">
        <v>82</v>
      </c>
      <c r="AY156" s="17" t="s">
        <v>120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128</v>
      </c>
      <c r="BM156" s="215" t="s">
        <v>412</v>
      </c>
    </row>
    <row r="157" spans="1:47" s="2" customFormat="1" ht="12">
      <c r="A157" s="38"/>
      <c r="B157" s="39"/>
      <c r="C157" s="40"/>
      <c r="D157" s="217" t="s">
        <v>130</v>
      </c>
      <c r="E157" s="40"/>
      <c r="F157" s="218" t="s">
        <v>413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130</v>
      </c>
      <c r="AU157" s="17" t="s">
        <v>82</v>
      </c>
    </row>
    <row r="158" spans="1:47" s="2" customFormat="1" ht="12">
      <c r="A158" s="38"/>
      <c r="B158" s="39"/>
      <c r="C158" s="40"/>
      <c r="D158" s="222" t="s">
        <v>132</v>
      </c>
      <c r="E158" s="40"/>
      <c r="F158" s="223" t="s">
        <v>414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132</v>
      </c>
      <c r="AU158" s="17" t="s">
        <v>82</v>
      </c>
    </row>
    <row r="159" spans="1:65" s="2" customFormat="1" ht="16.5" customHeight="1">
      <c r="A159" s="38"/>
      <c r="B159" s="39"/>
      <c r="C159" s="204" t="s">
        <v>265</v>
      </c>
      <c r="D159" s="204" t="s">
        <v>123</v>
      </c>
      <c r="E159" s="205" t="s">
        <v>415</v>
      </c>
      <c r="F159" s="206" t="s">
        <v>416</v>
      </c>
      <c r="G159" s="207" t="s">
        <v>226</v>
      </c>
      <c r="H159" s="208">
        <v>96</v>
      </c>
      <c r="I159" s="209"/>
      <c r="J159" s="210">
        <f>ROUND(I159*H159,2)</f>
        <v>0</v>
      </c>
      <c r="K159" s="206" t="s">
        <v>127</v>
      </c>
      <c r="L159" s="44"/>
      <c r="M159" s="211" t="s">
        <v>19</v>
      </c>
      <c r="N159" s="212" t="s">
        <v>43</v>
      </c>
      <c r="O159" s="84"/>
      <c r="P159" s="213">
        <f>O159*H159</f>
        <v>0</v>
      </c>
      <c r="Q159" s="213">
        <v>0.02323</v>
      </c>
      <c r="R159" s="213">
        <f>Q159*H159</f>
        <v>2.23008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128</v>
      </c>
      <c r="AT159" s="215" t="s">
        <v>123</v>
      </c>
      <c r="AU159" s="215" t="s">
        <v>82</v>
      </c>
      <c r="AY159" s="17" t="s">
        <v>120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128</v>
      </c>
      <c r="BM159" s="215" t="s">
        <v>417</v>
      </c>
    </row>
    <row r="160" spans="1:47" s="2" customFormat="1" ht="12">
      <c r="A160" s="38"/>
      <c r="B160" s="39"/>
      <c r="C160" s="40"/>
      <c r="D160" s="217" t="s">
        <v>130</v>
      </c>
      <c r="E160" s="40"/>
      <c r="F160" s="218" t="s">
        <v>418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130</v>
      </c>
      <c r="AU160" s="17" t="s">
        <v>82</v>
      </c>
    </row>
    <row r="161" spans="1:47" s="2" customFormat="1" ht="12">
      <c r="A161" s="38"/>
      <c r="B161" s="39"/>
      <c r="C161" s="40"/>
      <c r="D161" s="222" t="s">
        <v>132</v>
      </c>
      <c r="E161" s="40"/>
      <c r="F161" s="223" t="s">
        <v>419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132</v>
      </c>
      <c r="AU161" s="17" t="s">
        <v>82</v>
      </c>
    </row>
    <row r="162" spans="1:65" s="2" customFormat="1" ht="16.5" customHeight="1">
      <c r="A162" s="38"/>
      <c r="B162" s="39"/>
      <c r="C162" s="204" t="s">
        <v>275</v>
      </c>
      <c r="D162" s="204" t="s">
        <v>123</v>
      </c>
      <c r="E162" s="205" t="s">
        <v>420</v>
      </c>
      <c r="F162" s="206" t="s">
        <v>421</v>
      </c>
      <c r="G162" s="207" t="s">
        <v>226</v>
      </c>
      <c r="H162" s="208">
        <v>2.4</v>
      </c>
      <c r="I162" s="209"/>
      <c r="J162" s="210">
        <f>ROUND(I162*H162,2)</f>
        <v>0</v>
      </c>
      <c r="K162" s="206" t="s">
        <v>127</v>
      </c>
      <c r="L162" s="44"/>
      <c r="M162" s="211" t="s">
        <v>19</v>
      </c>
      <c r="N162" s="212" t="s">
        <v>43</v>
      </c>
      <c r="O162" s="84"/>
      <c r="P162" s="213">
        <f>O162*H162</f>
        <v>0</v>
      </c>
      <c r="Q162" s="213">
        <v>0.105</v>
      </c>
      <c r="R162" s="213">
        <f>Q162*H162</f>
        <v>0.252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128</v>
      </c>
      <c r="AT162" s="215" t="s">
        <v>123</v>
      </c>
      <c r="AU162" s="215" t="s">
        <v>82</v>
      </c>
      <c r="AY162" s="17" t="s">
        <v>120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80</v>
      </c>
      <c r="BK162" s="216">
        <f>ROUND(I162*H162,2)</f>
        <v>0</v>
      </c>
      <c r="BL162" s="17" t="s">
        <v>128</v>
      </c>
      <c r="BM162" s="215" t="s">
        <v>422</v>
      </c>
    </row>
    <row r="163" spans="1:47" s="2" customFormat="1" ht="12">
      <c r="A163" s="38"/>
      <c r="B163" s="39"/>
      <c r="C163" s="40"/>
      <c r="D163" s="217" t="s">
        <v>130</v>
      </c>
      <c r="E163" s="40"/>
      <c r="F163" s="218" t="s">
        <v>423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130</v>
      </c>
      <c r="AU163" s="17" t="s">
        <v>82</v>
      </c>
    </row>
    <row r="164" spans="1:47" s="2" customFormat="1" ht="12">
      <c r="A164" s="38"/>
      <c r="B164" s="39"/>
      <c r="C164" s="40"/>
      <c r="D164" s="222" t="s">
        <v>132</v>
      </c>
      <c r="E164" s="40"/>
      <c r="F164" s="223" t="s">
        <v>424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132</v>
      </c>
      <c r="AU164" s="17" t="s">
        <v>82</v>
      </c>
    </row>
    <row r="165" spans="1:51" s="13" customFormat="1" ht="12">
      <c r="A165" s="13"/>
      <c r="B165" s="224"/>
      <c r="C165" s="225"/>
      <c r="D165" s="217" t="s">
        <v>134</v>
      </c>
      <c r="E165" s="226" t="s">
        <v>19</v>
      </c>
      <c r="F165" s="227" t="s">
        <v>425</v>
      </c>
      <c r="G165" s="225"/>
      <c r="H165" s="228">
        <v>2.4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134</v>
      </c>
      <c r="AU165" s="234" t="s">
        <v>82</v>
      </c>
      <c r="AV165" s="13" t="s">
        <v>82</v>
      </c>
      <c r="AW165" s="13" t="s">
        <v>33</v>
      </c>
      <c r="AX165" s="13" t="s">
        <v>80</v>
      </c>
      <c r="AY165" s="234" t="s">
        <v>120</v>
      </c>
    </row>
    <row r="166" spans="1:63" s="12" customFormat="1" ht="22.8" customHeight="1">
      <c r="A166" s="12"/>
      <c r="B166" s="188"/>
      <c r="C166" s="189"/>
      <c r="D166" s="190" t="s">
        <v>71</v>
      </c>
      <c r="E166" s="202" t="s">
        <v>121</v>
      </c>
      <c r="F166" s="202" t="s">
        <v>122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SUM(P167:P222)</f>
        <v>0</v>
      </c>
      <c r="Q166" s="196"/>
      <c r="R166" s="197">
        <f>SUM(R167:R222)</f>
        <v>61.57546302</v>
      </c>
      <c r="S166" s="196"/>
      <c r="T166" s="198">
        <f>SUM(T167:T222)</f>
        <v>0.775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9" t="s">
        <v>80</v>
      </c>
      <c r="AT166" s="200" t="s">
        <v>71</v>
      </c>
      <c r="AU166" s="200" t="s">
        <v>80</v>
      </c>
      <c r="AY166" s="199" t="s">
        <v>120</v>
      </c>
      <c r="BK166" s="201">
        <f>SUM(BK167:BK222)</f>
        <v>0</v>
      </c>
    </row>
    <row r="167" spans="1:65" s="2" customFormat="1" ht="16.5" customHeight="1">
      <c r="A167" s="38"/>
      <c r="B167" s="39"/>
      <c r="C167" s="204" t="s">
        <v>281</v>
      </c>
      <c r="D167" s="204" t="s">
        <v>123</v>
      </c>
      <c r="E167" s="205" t="s">
        <v>426</v>
      </c>
      <c r="F167" s="206" t="s">
        <v>427</v>
      </c>
      <c r="G167" s="207" t="s">
        <v>226</v>
      </c>
      <c r="H167" s="208">
        <v>230</v>
      </c>
      <c r="I167" s="209"/>
      <c r="J167" s="210">
        <f>ROUND(I167*H167,2)</f>
        <v>0</v>
      </c>
      <c r="K167" s="206" t="s">
        <v>19</v>
      </c>
      <c r="L167" s="44"/>
      <c r="M167" s="211" t="s">
        <v>19</v>
      </c>
      <c r="N167" s="212" t="s">
        <v>43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128</v>
      </c>
      <c r="AT167" s="215" t="s">
        <v>123</v>
      </c>
      <c r="AU167" s="215" t="s">
        <v>82</v>
      </c>
      <c r="AY167" s="17" t="s">
        <v>120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80</v>
      </c>
      <c r="BK167" s="216">
        <f>ROUND(I167*H167,2)</f>
        <v>0</v>
      </c>
      <c r="BL167" s="17" t="s">
        <v>128</v>
      </c>
      <c r="BM167" s="215" t="s">
        <v>428</v>
      </c>
    </row>
    <row r="168" spans="1:47" s="2" customFormat="1" ht="12">
      <c r="A168" s="38"/>
      <c r="B168" s="39"/>
      <c r="C168" s="40"/>
      <c r="D168" s="217" t="s">
        <v>130</v>
      </c>
      <c r="E168" s="40"/>
      <c r="F168" s="218" t="s">
        <v>427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130</v>
      </c>
      <c r="AU168" s="17" t="s">
        <v>82</v>
      </c>
    </row>
    <row r="169" spans="1:51" s="13" customFormat="1" ht="12">
      <c r="A169" s="13"/>
      <c r="B169" s="224"/>
      <c r="C169" s="225"/>
      <c r="D169" s="217" t="s">
        <v>134</v>
      </c>
      <c r="E169" s="226" t="s">
        <v>19</v>
      </c>
      <c r="F169" s="227" t="s">
        <v>429</v>
      </c>
      <c r="G169" s="225"/>
      <c r="H169" s="228">
        <v>230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134</v>
      </c>
      <c r="AU169" s="234" t="s">
        <v>82</v>
      </c>
      <c r="AV169" s="13" t="s">
        <v>82</v>
      </c>
      <c r="AW169" s="13" t="s">
        <v>33</v>
      </c>
      <c r="AX169" s="13" t="s">
        <v>80</v>
      </c>
      <c r="AY169" s="234" t="s">
        <v>120</v>
      </c>
    </row>
    <row r="170" spans="1:65" s="2" customFormat="1" ht="21.75" customHeight="1">
      <c r="A170" s="38"/>
      <c r="B170" s="39"/>
      <c r="C170" s="204" t="s">
        <v>288</v>
      </c>
      <c r="D170" s="204" t="s">
        <v>123</v>
      </c>
      <c r="E170" s="205" t="s">
        <v>430</v>
      </c>
      <c r="F170" s="206" t="s">
        <v>431</v>
      </c>
      <c r="G170" s="207" t="s">
        <v>226</v>
      </c>
      <c r="H170" s="208">
        <v>1111</v>
      </c>
      <c r="I170" s="209"/>
      <c r="J170" s="210">
        <f>ROUND(I170*H170,2)</f>
        <v>0</v>
      </c>
      <c r="K170" s="206" t="s">
        <v>127</v>
      </c>
      <c r="L170" s="44"/>
      <c r="M170" s="211" t="s">
        <v>19</v>
      </c>
      <c r="N170" s="212" t="s">
        <v>43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128</v>
      </c>
      <c r="AT170" s="215" t="s">
        <v>123</v>
      </c>
      <c r="AU170" s="215" t="s">
        <v>82</v>
      </c>
      <c r="AY170" s="17" t="s">
        <v>120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80</v>
      </c>
      <c r="BK170" s="216">
        <f>ROUND(I170*H170,2)</f>
        <v>0</v>
      </c>
      <c r="BL170" s="17" t="s">
        <v>128</v>
      </c>
      <c r="BM170" s="215" t="s">
        <v>432</v>
      </c>
    </row>
    <row r="171" spans="1:47" s="2" customFormat="1" ht="12">
      <c r="A171" s="38"/>
      <c r="B171" s="39"/>
      <c r="C171" s="40"/>
      <c r="D171" s="217" t="s">
        <v>130</v>
      </c>
      <c r="E171" s="40"/>
      <c r="F171" s="218" t="s">
        <v>433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130</v>
      </c>
      <c r="AU171" s="17" t="s">
        <v>82</v>
      </c>
    </row>
    <row r="172" spans="1:47" s="2" customFormat="1" ht="12">
      <c r="A172" s="38"/>
      <c r="B172" s="39"/>
      <c r="C172" s="40"/>
      <c r="D172" s="222" t="s">
        <v>132</v>
      </c>
      <c r="E172" s="40"/>
      <c r="F172" s="223" t="s">
        <v>434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132</v>
      </c>
      <c r="AU172" s="17" t="s">
        <v>82</v>
      </c>
    </row>
    <row r="173" spans="1:51" s="13" customFormat="1" ht="12">
      <c r="A173" s="13"/>
      <c r="B173" s="224"/>
      <c r="C173" s="225"/>
      <c r="D173" s="217" t="s">
        <v>134</v>
      </c>
      <c r="E173" s="226" t="s">
        <v>19</v>
      </c>
      <c r="F173" s="227" t="s">
        <v>435</v>
      </c>
      <c r="G173" s="225"/>
      <c r="H173" s="228">
        <v>1111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134</v>
      </c>
      <c r="AU173" s="234" t="s">
        <v>82</v>
      </c>
      <c r="AV173" s="13" t="s">
        <v>82</v>
      </c>
      <c r="AW173" s="13" t="s">
        <v>33</v>
      </c>
      <c r="AX173" s="13" t="s">
        <v>80</v>
      </c>
      <c r="AY173" s="234" t="s">
        <v>120</v>
      </c>
    </row>
    <row r="174" spans="1:65" s="2" customFormat="1" ht="21.75" customHeight="1">
      <c r="A174" s="38"/>
      <c r="B174" s="39"/>
      <c r="C174" s="204" t="s">
        <v>7</v>
      </c>
      <c r="D174" s="204" t="s">
        <v>123</v>
      </c>
      <c r="E174" s="205" t="s">
        <v>436</v>
      </c>
      <c r="F174" s="206" t="s">
        <v>437</v>
      </c>
      <c r="G174" s="207" t="s">
        <v>226</v>
      </c>
      <c r="H174" s="208">
        <v>99990</v>
      </c>
      <c r="I174" s="209"/>
      <c r="J174" s="210">
        <f>ROUND(I174*H174,2)</f>
        <v>0</v>
      </c>
      <c r="K174" s="206" t="s">
        <v>127</v>
      </c>
      <c r="L174" s="44"/>
      <c r="M174" s="211" t="s">
        <v>19</v>
      </c>
      <c r="N174" s="212" t="s">
        <v>43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128</v>
      </c>
      <c r="AT174" s="215" t="s">
        <v>123</v>
      </c>
      <c r="AU174" s="215" t="s">
        <v>82</v>
      </c>
      <c r="AY174" s="17" t="s">
        <v>120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80</v>
      </c>
      <c r="BK174" s="216">
        <f>ROUND(I174*H174,2)</f>
        <v>0</v>
      </c>
      <c r="BL174" s="17" t="s">
        <v>128</v>
      </c>
      <c r="BM174" s="215" t="s">
        <v>438</v>
      </c>
    </row>
    <row r="175" spans="1:47" s="2" customFormat="1" ht="12">
      <c r="A175" s="38"/>
      <c r="B175" s="39"/>
      <c r="C175" s="40"/>
      <c r="D175" s="217" t="s">
        <v>130</v>
      </c>
      <c r="E175" s="40"/>
      <c r="F175" s="218" t="s">
        <v>439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130</v>
      </c>
      <c r="AU175" s="17" t="s">
        <v>82</v>
      </c>
    </row>
    <row r="176" spans="1:47" s="2" customFormat="1" ht="12">
      <c r="A176" s="38"/>
      <c r="B176" s="39"/>
      <c r="C176" s="40"/>
      <c r="D176" s="222" t="s">
        <v>132</v>
      </c>
      <c r="E176" s="40"/>
      <c r="F176" s="223" t="s">
        <v>440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132</v>
      </c>
      <c r="AU176" s="17" t="s">
        <v>82</v>
      </c>
    </row>
    <row r="177" spans="1:51" s="13" customFormat="1" ht="12">
      <c r="A177" s="13"/>
      <c r="B177" s="224"/>
      <c r="C177" s="225"/>
      <c r="D177" s="217" t="s">
        <v>134</v>
      </c>
      <c r="E177" s="226" t="s">
        <v>19</v>
      </c>
      <c r="F177" s="227" t="s">
        <v>441</v>
      </c>
      <c r="G177" s="225"/>
      <c r="H177" s="228">
        <v>99990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134</v>
      </c>
      <c r="AU177" s="234" t="s">
        <v>82</v>
      </c>
      <c r="AV177" s="13" t="s">
        <v>82</v>
      </c>
      <c r="AW177" s="13" t="s">
        <v>33</v>
      </c>
      <c r="AX177" s="13" t="s">
        <v>80</v>
      </c>
      <c r="AY177" s="234" t="s">
        <v>120</v>
      </c>
    </row>
    <row r="178" spans="1:65" s="2" customFormat="1" ht="21.75" customHeight="1">
      <c r="A178" s="38"/>
      <c r="B178" s="39"/>
      <c r="C178" s="204" t="s">
        <v>301</v>
      </c>
      <c r="D178" s="204" t="s">
        <v>123</v>
      </c>
      <c r="E178" s="205" t="s">
        <v>442</v>
      </c>
      <c r="F178" s="206" t="s">
        <v>443</v>
      </c>
      <c r="G178" s="207" t="s">
        <v>226</v>
      </c>
      <c r="H178" s="208">
        <v>1111</v>
      </c>
      <c r="I178" s="209"/>
      <c r="J178" s="210">
        <f>ROUND(I178*H178,2)</f>
        <v>0</v>
      </c>
      <c r="K178" s="206" t="s">
        <v>127</v>
      </c>
      <c r="L178" s="44"/>
      <c r="M178" s="211" t="s">
        <v>19</v>
      </c>
      <c r="N178" s="212" t="s">
        <v>43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128</v>
      </c>
      <c r="AT178" s="215" t="s">
        <v>123</v>
      </c>
      <c r="AU178" s="215" t="s">
        <v>82</v>
      </c>
      <c r="AY178" s="17" t="s">
        <v>120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80</v>
      </c>
      <c r="BK178" s="216">
        <f>ROUND(I178*H178,2)</f>
        <v>0</v>
      </c>
      <c r="BL178" s="17" t="s">
        <v>128</v>
      </c>
      <c r="BM178" s="215" t="s">
        <v>444</v>
      </c>
    </row>
    <row r="179" spans="1:47" s="2" customFormat="1" ht="12">
      <c r="A179" s="38"/>
      <c r="B179" s="39"/>
      <c r="C179" s="40"/>
      <c r="D179" s="217" t="s">
        <v>130</v>
      </c>
      <c r="E179" s="40"/>
      <c r="F179" s="218" t="s">
        <v>445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130</v>
      </c>
      <c r="AU179" s="17" t="s">
        <v>82</v>
      </c>
    </row>
    <row r="180" spans="1:47" s="2" customFormat="1" ht="12">
      <c r="A180" s="38"/>
      <c r="B180" s="39"/>
      <c r="C180" s="40"/>
      <c r="D180" s="222" t="s">
        <v>132</v>
      </c>
      <c r="E180" s="40"/>
      <c r="F180" s="223" t="s">
        <v>446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132</v>
      </c>
      <c r="AU180" s="17" t="s">
        <v>82</v>
      </c>
    </row>
    <row r="181" spans="1:65" s="2" customFormat="1" ht="16.5" customHeight="1">
      <c r="A181" s="38"/>
      <c r="B181" s="39"/>
      <c r="C181" s="204" t="s">
        <v>308</v>
      </c>
      <c r="D181" s="204" t="s">
        <v>123</v>
      </c>
      <c r="E181" s="205" t="s">
        <v>447</v>
      </c>
      <c r="F181" s="206" t="s">
        <v>448</v>
      </c>
      <c r="G181" s="207" t="s">
        <v>166</v>
      </c>
      <c r="H181" s="208">
        <v>25</v>
      </c>
      <c r="I181" s="209"/>
      <c r="J181" s="210">
        <f>ROUND(I181*H181,2)</f>
        <v>0</v>
      </c>
      <c r="K181" s="206" t="s">
        <v>127</v>
      </c>
      <c r="L181" s="44"/>
      <c r="M181" s="211" t="s">
        <v>19</v>
      </c>
      <c r="N181" s="212" t="s">
        <v>43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0.031</v>
      </c>
      <c r="T181" s="214">
        <f>S181*H181</f>
        <v>0.775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128</v>
      </c>
      <c r="AT181" s="215" t="s">
        <v>123</v>
      </c>
      <c r="AU181" s="215" t="s">
        <v>82</v>
      </c>
      <c r="AY181" s="17" t="s">
        <v>120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80</v>
      </c>
      <c r="BK181" s="216">
        <f>ROUND(I181*H181,2)</f>
        <v>0</v>
      </c>
      <c r="BL181" s="17" t="s">
        <v>128</v>
      </c>
      <c r="BM181" s="215" t="s">
        <v>449</v>
      </c>
    </row>
    <row r="182" spans="1:47" s="2" customFormat="1" ht="12">
      <c r="A182" s="38"/>
      <c r="B182" s="39"/>
      <c r="C182" s="40"/>
      <c r="D182" s="217" t="s">
        <v>130</v>
      </c>
      <c r="E182" s="40"/>
      <c r="F182" s="218" t="s">
        <v>450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130</v>
      </c>
      <c r="AU182" s="17" t="s">
        <v>82</v>
      </c>
    </row>
    <row r="183" spans="1:47" s="2" customFormat="1" ht="12">
      <c r="A183" s="38"/>
      <c r="B183" s="39"/>
      <c r="C183" s="40"/>
      <c r="D183" s="222" t="s">
        <v>132</v>
      </c>
      <c r="E183" s="40"/>
      <c r="F183" s="223" t="s">
        <v>451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132</v>
      </c>
      <c r="AU183" s="17" t="s">
        <v>82</v>
      </c>
    </row>
    <row r="184" spans="1:65" s="2" customFormat="1" ht="21.75" customHeight="1">
      <c r="A184" s="38"/>
      <c r="B184" s="39"/>
      <c r="C184" s="204" t="s">
        <v>163</v>
      </c>
      <c r="D184" s="204" t="s">
        <v>123</v>
      </c>
      <c r="E184" s="205" t="s">
        <v>452</v>
      </c>
      <c r="F184" s="206" t="s">
        <v>453</v>
      </c>
      <c r="G184" s="207" t="s">
        <v>247</v>
      </c>
      <c r="H184" s="208">
        <v>105</v>
      </c>
      <c r="I184" s="209"/>
      <c r="J184" s="210">
        <f>ROUND(I184*H184,2)</f>
        <v>0</v>
      </c>
      <c r="K184" s="206" t="s">
        <v>127</v>
      </c>
      <c r="L184" s="44"/>
      <c r="M184" s="211" t="s">
        <v>19</v>
      </c>
      <c r="N184" s="212" t="s">
        <v>43</v>
      </c>
      <c r="O184" s="84"/>
      <c r="P184" s="213">
        <f>O184*H184</f>
        <v>0</v>
      </c>
      <c r="Q184" s="213">
        <v>0.00052</v>
      </c>
      <c r="R184" s="213">
        <f>Q184*H184</f>
        <v>0.054599999999999996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128</v>
      </c>
      <c r="AT184" s="215" t="s">
        <v>123</v>
      </c>
      <c r="AU184" s="215" t="s">
        <v>82</v>
      </c>
      <c r="AY184" s="17" t="s">
        <v>120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80</v>
      </c>
      <c r="BK184" s="216">
        <f>ROUND(I184*H184,2)</f>
        <v>0</v>
      </c>
      <c r="BL184" s="17" t="s">
        <v>128</v>
      </c>
      <c r="BM184" s="215" t="s">
        <v>454</v>
      </c>
    </row>
    <row r="185" spans="1:47" s="2" customFormat="1" ht="12">
      <c r="A185" s="38"/>
      <c r="B185" s="39"/>
      <c r="C185" s="40"/>
      <c r="D185" s="217" t="s">
        <v>130</v>
      </c>
      <c r="E185" s="40"/>
      <c r="F185" s="218" t="s">
        <v>455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130</v>
      </c>
      <c r="AU185" s="17" t="s">
        <v>82</v>
      </c>
    </row>
    <row r="186" spans="1:47" s="2" customFormat="1" ht="12">
      <c r="A186" s="38"/>
      <c r="B186" s="39"/>
      <c r="C186" s="40"/>
      <c r="D186" s="222" t="s">
        <v>132</v>
      </c>
      <c r="E186" s="40"/>
      <c r="F186" s="223" t="s">
        <v>456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132</v>
      </c>
      <c r="AU186" s="17" t="s">
        <v>82</v>
      </c>
    </row>
    <row r="187" spans="1:51" s="13" customFormat="1" ht="12">
      <c r="A187" s="13"/>
      <c r="B187" s="224"/>
      <c r="C187" s="225"/>
      <c r="D187" s="217" t="s">
        <v>134</v>
      </c>
      <c r="E187" s="226" t="s">
        <v>19</v>
      </c>
      <c r="F187" s="227" t="s">
        <v>457</v>
      </c>
      <c r="G187" s="225"/>
      <c r="H187" s="228">
        <v>105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134</v>
      </c>
      <c r="AU187" s="234" t="s">
        <v>82</v>
      </c>
      <c r="AV187" s="13" t="s">
        <v>82</v>
      </c>
      <c r="AW187" s="13" t="s">
        <v>33</v>
      </c>
      <c r="AX187" s="13" t="s">
        <v>80</v>
      </c>
      <c r="AY187" s="234" t="s">
        <v>120</v>
      </c>
    </row>
    <row r="188" spans="1:65" s="2" customFormat="1" ht="16.5" customHeight="1">
      <c r="A188" s="38"/>
      <c r="B188" s="39"/>
      <c r="C188" s="250" t="s">
        <v>458</v>
      </c>
      <c r="D188" s="250" t="s">
        <v>369</v>
      </c>
      <c r="E188" s="251" t="s">
        <v>459</v>
      </c>
      <c r="F188" s="252" t="s">
        <v>460</v>
      </c>
      <c r="G188" s="253" t="s">
        <v>184</v>
      </c>
      <c r="H188" s="254">
        <v>0.134</v>
      </c>
      <c r="I188" s="255"/>
      <c r="J188" s="256">
        <f>ROUND(I188*H188,2)</f>
        <v>0</v>
      </c>
      <c r="K188" s="252" t="s">
        <v>127</v>
      </c>
      <c r="L188" s="257"/>
      <c r="M188" s="258" t="s">
        <v>19</v>
      </c>
      <c r="N188" s="259" t="s">
        <v>43</v>
      </c>
      <c r="O188" s="84"/>
      <c r="P188" s="213">
        <f>O188*H188</f>
        <v>0</v>
      </c>
      <c r="Q188" s="213">
        <v>1</v>
      </c>
      <c r="R188" s="213">
        <f>Q188*H188</f>
        <v>0.134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194</v>
      </c>
      <c r="AT188" s="215" t="s">
        <v>369</v>
      </c>
      <c r="AU188" s="215" t="s">
        <v>82</v>
      </c>
      <c r="AY188" s="17" t="s">
        <v>120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80</v>
      </c>
      <c r="BK188" s="216">
        <f>ROUND(I188*H188,2)</f>
        <v>0</v>
      </c>
      <c r="BL188" s="17" t="s">
        <v>128</v>
      </c>
      <c r="BM188" s="215" t="s">
        <v>461</v>
      </c>
    </row>
    <row r="189" spans="1:47" s="2" customFormat="1" ht="12">
      <c r="A189" s="38"/>
      <c r="B189" s="39"/>
      <c r="C189" s="40"/>
      <c r="D189" s="217" t="s">
        <v>130</v>
      </c>
      <c r="E189" s="40"/>
      <c r="F189" s="218" t="s">
        <v>460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130</v>
      </c>
      <c r="AU189" s="17" t="s">
        <v>82</v>
      </c>
    </row>
    <row r="190" spans="1:51" s="13" customFormat="1" ht="12">
      <c r="A190" s="13"/>
      <c r="B190" s="224"/>
      <c r="C190" s="225"/>
      <c r="D190" s="217" t="s">
        <v>134</v>
      </c>
      <c r="E190" s="226" t="s">
        <v>19</v>
      </c>
      <c r="F190" s="227" t="s">
        <v>462</v>
      </c>
      <c r="G190" s="225"/>
      <c r="H190" s="228">
        <v>147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134</v>
      </c>
      <c r="AU190" s="234" t="s">
        <v>82</v>
      </c>
      <c r="AV190" s="13" t="s">
        <v>82</v>
      </c>
      <c r="AW190" s="13" t="s">
        <v>33</v>
      </c>
      <c r="AX190" s="13" t="s">
        <v>72</v>
      </c>
      <c r="AY190" s="234" t="s">
        <v>120</v>
      </c>
    </row>
    <row r="191" spans="1:51" s="13" customFormat="1" ht="12">
      <c r="A191" s="13"/>
      <c r="B191" s="224"/>
      <c r="C191" s="225"/>
      <c r="D191" s="217" t="s">
        <v>134</v>
      </c>
      <c r="E191" s="226" t="s">
        <v>19</v>
      </c>
      <c r="F191" s="227" t="s">
        <v>463</v>
      </c>
      <c r="G191" s="225"/>
      <c r="H191" s="228">
        <v>0.134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134</v>
      </c>
      <c r="AU191" s="234" t="s">
        <v>82</v>
      </c>
      <c r="AV191" s="13" t="s">
        <v>82</v>
      </c>
      <c r="AW191" s="13" t="s">
        <v>33</v>
      </c>
      <c r="AX191" s="13" t="s">
        <v>80</v>
      </c>
      <c r="AY191" s="234" t="s">
        <v>120</v>
      </c>
    </row>
    <row r="192" spans="1:65" s="2" customFormat="1" ht="16.5" customHeight="1">
      <c r="A192" s="38"/>
      <c r="B192" s="39"/>
      <c r="C192" s="204" t="s">
        <v>464</v>
      </c>
      <c r="D192" s="204" t="s">
        <v>123</v>
      </c>
      <c r="E192" s="205" t="s">
        <v>465</v>
      </c>
      <c r="F192" s="206" t="s">
        <v>466</v>
      </c>
      <c r="G192" s="207" t="s">
        <v>126</v>
      </c>
      <c r="H192" s="208">
        <v>22.482</v>
      </c>
      <c r="I192" s="209"/>
      <c r="J192" s="210">
        <f>ROUND(I192*H192,2)</f>
        <v>0</v>
      </c>
      <c r="K192" s="206" t="s">
        <v>127</v>
      </c>
      <c r="L192" s="44"/>
      <c r="M192" s="211" t="s">
        <v>19</v>
      </c>
      <c r="N192" s="212" t="s">
        <v>43</v>
      </c>
      <c r="O192" s="84"/>
      <c r="P192" s="213">
        <f>O192*H192</f>
        <v>0</v>
      </c>
      <c r="Q192" s="213">
        <v>2.50215</v>
      </c>
      <c r="R192" s="213">
        <f>Q192*H192</f>
        <v>56.253336299999994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128</v>
      </c>
      <c r="AT192" s="215" t="s">
        <v>123</v>
      </c>
      <c r="AU192" s="215" t="s">
        <v>82</v>
      </c>
      <c r="AY192" s="17" t="s">
        <v>120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128</v>
      </c>
      <c r="BM192" s="215" t="s">
        <v>467</v>
      </c>
    </row>
    <row r="193" spans="1:47" s="2" customFormat="1" ht="12">
      <c r="A193" s="38"/>
      <c r="B193" s="39"/>
      <c r="C193" s="40"/>
      <c r="D193" s="217" t="s">
        <v>130</v>
      </c>
      <c r="E193" s="40"/>
      <c r="F193" s="218" t="s">
        <v>468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130</v>
      </c>
      <c r="AU193" s="17" t="s">
        <v>82</v>
      </c>
    </row>
    <row r="194" spans="1:47" s="2" customFormat="1" ht="12">
      <c r="A194" s="38"/>
      <c r="B194" s="39"/>
      <c r="C194" s="40"/>
      <c r="D194" s="222" t="s">
        <v>132</v>
      </c>
      <c r="E194" s="40"/>
      <c r="F194" s="223" t="s">
        <v>469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132</v>
      </c>
      <c r="AU194" s="17" t="s">
        <v>82</v>
      </c>
    </row>
    <row r="195" spans="1:51" s="13" customFormat="1" ht="12">
      <c r="A195" s="13"/>
      <c r="B195" s="224"/>
      <c r="C195" s="225"/>
      <c r="D195" s="217" t="s">
        <v>134</v>
      </c>
      <c r="E195" s="226" t="s">
        <v>19</v>
      </c>
      <c r="F195" s="227" t="s">
        <v>470</v>
      </c>
      <c r="G195" s="225"/>
      <c r="H195" s="228">
        <v>4.788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134</v>
      </c>
      <c r="AU195" s="234" t="s">
        <v>82</v>
      </c>
      <c r="AV195" s="13" t="s">
        <v>82</v>
      </c>
      <c r="AW195" s="13" t="s">
        <v>33</v>
      </c>
      <c r="AX195" s="13" t="s">
        <v>72</v>
      </c>
      <c r="AY195" s="234" t="s">
        <v>120</v>
      </c>
    </row>
    <row r="196" spans="1:51" s="13" customFormat="1" ht="12">
      <c r="A196" s="13"/>
      <c r="B196" s="224"/>
      <c r="C196" s="225"/>
      <c r="D196" s="217" t="s">
        <v>134</v>
      </c>
      <c r="E196" s="226" t="s">
        <v>19</v>
      </c>
      <c r="F196" s="227" t="s">
        <v>471</v>
      </c>
      <c r="G196" s="225"/>
      <c r="H196" s="228">
        <v>2.85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134</v>
      </c>
      <c r="AU196" s="234" t="s">
        <v>82</v>
      </c>
      <c r="AV196" s="13" t="s">
        <v>82</v>
      </c>
      <c r="AW196" s="13" t="s">
        <v>33</v>
      </c>
      <c r="AX196" s="13" t="s">
        <v>72</v>
      </c>
      <c r="AY196" s="234" t="s">
        <v>120</v>
      </c>
    </row>
    <row r="197" spans="1:51" s="13" customFormat="1" ht="12">
      <c r="A197" s="13"/>
      <c r="B197" s="224"/>
      <c r="C197" s="225"/>
      <c r="D197" s="217" t="s">
        <v>134</v>
      </c>
      <c r="E197" s="226" t="s">
        <v>19</v>
      </c>
      <c r="F197" s="227" t="s">
        <v>472</v>
      </c>
      <c r="G197" s="225"/>
      <c r="H197" s="228">
        <v>1.325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134</v>
      </c>
      <c r="AU197" s="234" t="s">
        <v>82</v>
      </c>
      <c r="AV197" s="13" t="s">
        <v>82</v>
      </c>
      <c r="AW197" s="13" t="s">
        <v>33</v>
      </c>
      <c r="AX197" s="13" t="s">
        <v>72</v>
      </c>
      <c r="AY197" s="234" t="s">
        <v>120</v>
      </c>
    </row>
    <row r="198" spans="1:51" s="13" customFormat="1" ht="12">
      <c r="A198" s="13"/>
      <c r="B198" s="224"/>
      <c r="C198" s="225"/>
      <c r="D198" s="217" t="s">
        <v>134</v>
      </c>
      <c r="E198" s="226" t="s">
        <v>19</v>
      </c>
      <c r="F198" s="227" t="s">
        <v>473</v>
      </c>
      <c r="G198" s="225"/>
      <c r="H198" s="228">
        <v>4.305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134</v>
      </c>
      <c r="AU198" s="234" t="s">
        <v>82</v>
      </c>
      <c r="AV198" s="13" t="s">
        <v>82</v>
      </c>
      <c r="AW198" s="13" t="s">
        <v>33</v>
      </c>
      <c r="AX198" s="13" t="s">
        <v>72</v>
      </c>
      <c r="AY198" s="234" t="s">
        <v>120</v>
      </c>
    </row>
    <row r="199" spans="1:51" s="13" customFormat="1" ht="12">
      <c r="A199" s="13"/>
      <c r="B199" s="224"/>
      <c r="C199" s="225"/>
      <c r="D199" s="217" t="s">
        <v>134</v>
      </c>
      <c r="E199" s="226" t="s">
        <v>19</v>
      </c>
      <c r="F199" s="227" t="s">
        <v>474</v>
      </c>
      <c r="G199" s="225"/>
      <c r="H199" s="228">
        <v>3.805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134</v>
      </c>
      <c r="AU199" s="234" t="s">
        <v>82</v>
      </c>
      <c r="AV199" s="13" t="s">
        <v>82</v>
      </c>
      <c r="AW199" s="13" t="s">
        <v>33</v>
      </c>
      <c r="AX199" s="13" t="s">
        <v>72</v>
      </c>
      <c r="AY199" s="234" t="s">
        <v>120</v>
      </c>
    </row>
    <row r="200" spans="1:51" s="13" customFormat="1" ht="12">
      <c r="A200" s="13"/>
      <c r="B200" s="224"/>
      <c r="C200" s="225"/>
      <c r="D200" s="217" t="s">
        <v>134</v>
      </c>
      <c r="E200" s="226" t="s">
        <v>19</v>
      </c>
      <c r="F200" s="227" t="s">
        <v>475</v>
      </c>
      <c r="G200" s="225"/>
      <c r="H200" s="228">
        <v>3.465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134</v>
      </c>
      <c r="AU200" s="234" t="s">
        <v>82</v>
      </c>
      <c r="AV200" s="13" t="s">
        <v>82</v>
      </c>
      <c r="AW200" s="13" t="s">
        <v>33</v>
      </c>
      <c r="AX200" s="13" t="s">
        <v>72</v>
      </c>
      <c r="AY200" s="234" t="s">
        <v>120</v>
      </c>
    </row>
    <row r="201" spans="1:51" s="13" customFormat="1" ht="12">
      <c r="A201" s="13"/>
      <c r="B201" s="224"/>
      <c r="C201" s="225"/>
      <c r="D201" s="217" t="s">
        <v>134</v>
      </c>
      <c r="E201" s="226" t="s">
        <v>19</v>
      </c>
      <c r="F201" s="227" t="s">
        <v>476</v>
      </c>
      <c r="G201" s="225"/>
      <c r="H201" s="228">
        <v>0.324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134</v>
      </c>
      <c r="AU201" s="234" t="s">
        <v>82</v>
      </c>
      <c r="AV201" s="13" t="s">
        <v>82</v>
      </c>
      <c r="AW201" s="13" t="s">
        <v>33</v>
      </c>
      <c r="AX201" s="13" t="s">
        <v>72</v>
      </c>
      <c r="AY201" s="234" t="s">
        <v>120</v>
      </c>
    </row>
    <row r="202" spans="1:51" s="13" customFormat="1" ht="12">
      <c r="A202" s="13"/>
      <c r="B202" s="224"/>
      <c r="C202" s="225"/>
      <c r="D202" s="217" t="s">
        <v>134</v>
      </c>
      <c r="E202" s="226" t="s">
        <v>19</v>
      </c>
      <c r="F202" s="227" t="s">
        <v>477</v>
      </c>
      <c r="G202" s="225"/>
      <c r="H202" s="228">
        <v>1.62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134</v>
      </c>
      <c r="AU202" s="234" t="s">
        <v>82</v>
      </c>
      <c r="AV202" s="13" t="s">
        <v>82</v>
      </c>
      <c r="AW202" s="13" t="s">
        <v>33</v>
      </c>
      <c r="AX202" s="13" t="s">
        <v>72</v>
      </c>
      <c r="AY202" s="234" t="s">
        <v>120</v>
      </c>
    </row>
    <row r="203" spans="1:51" s="14" customFormat="1" ht="12">
      <c r="A203" s="14"/>
      <c r="B203" s="235"/>
      <c r="C203" s="236"/>
      <c r="D203" s="217" t="s">
        <v>134</v>
      </c>
      <c r="E203" s="237" t="s">
        <v>19</v>
      </c>
      <c r="F203" s="238" t="s">
        <v>139</v>
      </c>
      <c r="G203" s="236"/>
      <c r="H203" s="239">
        <v>22.482000000000003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134</v>
      </c>
      <c r="AU203" s="245" t="s">
        <v>82</v>
      </c>
      <c r="AV203" s="14" t="s">
        <v>128</v>
      </c>
      <c r="AW203" s="14" t="s">
        <v>33</v>
      </c>
      <c r="AX203" s="14" t="s">
        <v>80</v>
      </c>
      <c r="AY203" s="245" t="s">
        <v>120</v>
      </c>
    </row>
    <row r="204" spans="1:65" s="2" customFormat="1" ht="16.5" customHeight="1">
      <c r="A204" s="38"/>
      <c r="B204" s="39"/>
      <c r="C204" s="204" t="s">
        <v>478</v>
      </c>
      <c r="D204" s="204" t="s">
        <v>123</v>
      </c>
      <c r="E204" s="205" t="s">
        <v>479</v>
      </c>
      <c r="F204" s="206" t="s">
        <v>480</v>
      </c>
      <c r="G204" s="207" t="s">
        <v>226</v>
      </c>
      <c r="H204" s="208">
        <v>83.426</v>
      </c>
      <c r="I204" s="209"/>
      <c r="J204" s="210">
        <f>ROUND(I204*H204,2)</f>
        <v>0</v>
      </c>
      <c r="K204" s="206" t="s">
        <v>127</v>
      </c>
      <c r="L204" s="44"/>
      <c r="M204" s="211" t="s">
        <v>19</v>
      </c>
      <c r="N204" s="212" t="s">
        <v>43</v>
      </c>
      <c r="O204" s="84"/>
      <c r="P204" s="213">
        <f>O204*H204</f>
        <v>0</v>
      </c>
      <c r="Q204" s="213">
        <v>0.01208</v>
      </c>
      <c r="R204" s="213">
        <f>Q204*H204</f>
        <v>1.00778608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128</v>
      </c>
      <c r="AT204" s="215" t="s">
        <v>123</v>
      </c>
      <c r="AU204" s="215" t="s">
        <v>82</v>
      </c>
      <c r="AY204" s="17" t="s">
        <v>120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128</v>
      </c>
      <c r="BM204" s="215" t="s">
        <v>481</v>
      </c>
    </row>
    <row r="205" spans="1:47" s="2" customFormat="1" ht="12">
      <c r="A205" s="38"/>
      <c r="B205" s="39"/>
      <c r="C205" s="40"/>
      <c r="D205" s="217" t="s">
        <v>130</v>
      </c>
      <c r="E205" s="40"/>
      <c r="F205" s="218" t="s">
        <v>482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130</v>
      </c>
      <c r="AU205" s="17" t="s">
        <v>82</v>
      </c>
    </row>
    <row r="206" spans="1:47" s="2" customFormat="1" ht="12">
      <c r="A206" s="38"/>
      <c r="B206" s="39"/>
      <c r="C206" s="40"/>
      <c r="D206" s="222" t="s">
        <v>132</v>
      </c>
      <c r="E206" s="40"/>
      <c r="F206" s="223" t="s">
        <v>483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132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134</v>
      </c>
      <c r="E207" s="226" t="s">
        <v>19</v>
      </c>
      <c r="F207" s="227" t="s">
        <v>484</v>
      </c>
      <c r="G207" s="225"/>
      <c r="H207" s="228">
        <v>15.96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134</v>
      </c>
      <c r="AU207" s="234" t="s">
        <v>82</v>
      </c>
      <c r="AV207" s="13" t="s">
        <v>82</v>
      </c>
      <c r="AW207" s="13" t="s">
        <v>33</v>
      </c>
      <c r="AX207" s="13" t="s">
        <v>72</v>
      </c>
      <c r="AY207" s="234" t="s">
        <v>120</v>
      </c>
    </row>
    <row r="208" spans="1:51" s="13" customFormat="1" ht="12">
      <c r="A208" s="13"/>
      <c r="B208" s="224"/>
      <c r="C208" s="225"/>
      <c r="D208" s="217" t="s">
        <v>134</v>
      </c>
      <c r="E208" s="226" t="s">
        <v>19</v>
      </c>
      <c r="F208" s="227" t="s">
        <v>485</v>
      </c>
      <c r="G208" s="225"/>
      <c r="H208" s="228">
        <v>12.032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134</v>
      </c>
      <c r="AU208" s="234" t="s">
        <v>82</v>
      </c>
      <c r="AV208" s="13" t="s">
        <v>82</v>
      </c>
      <c r="AW208" s="13" t="s">
        <v>33</v>
      </c>
      <c r="AX208" s="13" t="s">
        <v>72</v>
      </c>
      <c r="AY208" s="234" t="s">
        <v>120</v>
      </c>
    </row>
    <row r="209" spans="1:51" s="13" customFormat="1" ht="12">
      <c r="A209" s="13"/>
      <c r="B209" s="224"/>
      <c r="C209" s="225"/>
      <c r="D209" s="217" t="s">
        <v>134</v>
      </c>
      <c r="E209" s="226" t="s">
        <v>19</v>
      </c>
      <c r="F209" s="227" t="s">
        <v>486</v>
      </c>
      <c r="G209" s="225"/>
      <c r="H209" s="228">
        <v>6.495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134</v>
      </c>
      <c r="AU209" s="234" t="s">
        <v>82</v>
      </c>
      <c r="AV209" s="13" t="s">
        <v>82</v>
      </c>
      <c r="AW209" s="13" t="s">
        <v>33</v>
      </c>
      <c r="AX209" s="13" t="s">
        <v>72</v>
      </c>
      <c r="AY209" s="234" t="s">
        <v>120</v>
      </c>
    </row>
    <row r="210" spans="1:51" s="13" customFormat="1" ht="12">
      <c r="A210" s="13"/>
      <c r="B210" s="224"/>
      <c r="C210" s="225"/>
      <c r="D210" s="217" t="s">
        <v>134</v>
      </c>
      <c r="E210" s="226" t="s">
        <v>19</v>
      </c>
      <c r="F210" s="227" t="s">
        <v>487</v>
      </c>
      <c r="G210" s="225"/>
      <c r="H210" s="228">
        <v>12.3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134</v>
      </c>
      <c r="AU210" s="234" t="s">
        <v>82</v>
      </c>
      <c r="AV210" s="13" t="s">
        <v>82</v>
      </c>
      <c r="AW210" s="13" t="s">
        <v>33</v>
      </c>
      <c r="AX210" s="13" t="s">
        <v>72</v>
      </c>
      <c r="AY210" s="234" t="s">
        <v>120</v>
      </c>
    </row>
    <row r="211" spans="1:51" s="13" customFormat="1" ht="12">
      <c r="A211" s="13"/>
      <c r="B211" s="224"/>
      <c r="C211" s="225"/>
      <c r="D211" s="217" t="s">
        <v>134</v>
      </c>
      <c r="E211" s="226" t="s">
        <v>19</v>
      </c>
      <c r="F211" s="227" t="s">
        <v>488</v>
      </c>
      <c r="G211" s="225"/>
      <c r="H211" s="228">
        <v>15.219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134</v>
      </c>
      <c r="AU211" s="234" t="s">
        <v>82</v>
      </c>
      <c r="AV211" s="13" t="s">
        <v>82</v>
      </c>
      <c r="AW211" s="13" t="s">
        <v>33</v>
      </c>
      <c r="AX211" s="13" t="s">
        <v>72</v>
      </c>
      <c r="AY211" s="234" t="s">
        <v>120</v>
      </c>
    </row>
    <row r="212" spans="1:51" s="13" customFormat="1" ht="12">
      <c r="A212" s="13"/>
      <c r="B212" s="224"/>
      <c r="C212" s="225"/>
      <c r="D212" s="217" t="s">
        <v>134</v>
      </c>
      <c r="E212" s="226" t="s">
        <v>19</v>
      </c>
      <c r="F212" s="227" t="s">
        <v>489</v>
      </c>
      <c r="G212" s="225"/>
      <c r="H212" s="228">
        <v>13.86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134</v>
      </c>
      <c r="AU212" s="234" t="s">
        <v>82</v>
      </c>
      <c r="AV212" s="13" t="s">
        <v>82</v>
      </c>
      <c r="AW212" s="13" t="s">
        <v>33</v>
      </c>
      <c r="AX212" s="13" t="s">
        <v>72</v>
      </c>
      <c r="AY212" s="234" t="s">
        <v>120</v>
      </c>
    </row>
    <row r="213" spans="1:51" s="13" customFormat="1" ht="12">
      <c r="A213" s="13"/>
      <c r="B213" s="224"/>
      <c r="C213" s="225"/>
      <c r="D213" s="217" t="s">
        <v>134</v>
      </c>
      <c r="E213" s="226" t="s">
        <v>19</v>
      </c>
      <c r="F213" s="227" t="s">
        <v>490</v>
      </c>
      <c r="G213" s="225"/>
      <c r="H213" s="228">
        <v>2.16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134</v>
      </c>
      <c r="AU213" s="234" t="s">
        <v>82</v>
      </c>
      <c r="AV213" s="13" t="s">
        <v>82</v>
      </c>
      <c r="AW213" s="13" t="s">
        <v>33</v>
      </c>
      <c r="AX213" s="13" t="s">
        <v>72</v>
      </c>
      <c r="AY213" s="234" t="s">
        <v>120</v>
      </c>
    </row>
    <row r="214" spans="1:51" s="13" customFormat="1" ht="12">
      <c r="A214" s="13"/>
      <c r="B214" s="224"/>
      <c r="C214" s="225"/>
      <c r="D214" s="217" t="s">
        <v>134</v>
      </c>
      <c r="E214" s="226" t="s">
        <v>19</v>
      </c>
      <c r="F214" s="227" t="s">
        <v>491</v>
      </c>
      <c r="G214" s="225"/>
      <c r="H214" s="228">
        <v>5.4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134</v>
      </c>
      <c r="AU214" s="234" t="s">
        <v>82</v>
      </c>
      <c r="AV214" s="13" t="s">
        <v>82</v>
      </c>
      <c r="AW214" s="13" t="s">
        <v>33</v>
      </c>
      <c r="AX214" s="13" t="s">
        <v>72</v>
      </c>
      <c r="AY214" s="234" t="s">
        <v>120</v>
      </c>
    </row>
    <row r="215" spans="1:51" s="14" customFormat="1" ht="12">
      <c r="A215" s="14"/>
      <c r="B215" s="235"/>
      <c r="C215" s="236"/>
      <c r="D215" s="217" t="s">
        <v>134</v>
      </c>
      <c r="E215" s="237" t="s">
        <v>19</v>
      </c>
      <c r="F215" s="238" t="s">
        <v>139</v>
      </c>
      <c r="G215" s="236"/>
      <c r="H215" s="239">
        <v>83.42600000000002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134</v>
      </c>
      <c r="AU215" s="245" t="s">
        <v>82</v>
      </c>
      <c r="AV215" s="14" t="s">
        <v>128</v>
      </c>
      <c r="AW215" s="14" t="s">
        <v>33</v>
      </c>
      <c r="AX215" s="14" t="s">
        <v>80</v>
      </c>
      <c r="AY215" s="245" t="s">
        <v>120</v>
      </c>
    </row>
    <row r="216" spans="1:65" s="2" customFormat="1" ht="16.5" customHeight="1">
      <c r="A216" s="38"/>
      <c r="B216" s="39"/>
      <c r="C216" s="204" t="s">
        <v>492</v>
      </c>
      <c r="D216" s="204" t="s">
        <v>123</v>
      </c>
      <c r="E216" s="205" t="s">
        <v>493</v>
      </c>
      <c r="F216" s="206" t="s">
        <v>494</v>
      </c>
      <c r="G216" s="207" t="s">
        <v>226</v>
      </c>
      <c r="H216" s="208">
        <v>83.426</v>
      </c>
      <c r="I216" s="209"/>
      <c r="J216" s="210">
        <f>ROUND(I216*H216,2)</f>
        <v>0</v>
      </c>
      <c r="K216" s="206" t="s">
        <v>127</v>
      </c>
      <c r="L216" s="44"/>
      <c r="M216" s="211" t="s">
        <v>19</v>
      </c>
      <c r="N216" s="212" t="s">
        <v>43</v>
      </c>
      <c r="O216" s="8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128</v>
      </c>
      <c r="AT216" s="215" t="s">
        <v>123</v>
      </c>
      <c r="AU216" s="215" t="s">
        <v>82</v>
      </c>
      <c r="AY216" s="17" t="s">
        <v>120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80</v>
      </c>
      <c r="BK216" s="216">
        <f>ROUND(I216*H216,2)</f>
        <v>0</v>
      </c>
      <c r="BL216" s="17" t="s">
        <v>128</v>
      </c>
      <c r="BM216" s="215" t="s">
        <v>495</v>
      </c>
    </row>
    <row r="217" spans="1:47" s="2" customFormat="1" ht="12">
      <c r="A217" s="38"/>
      <c r="B217" s="39"/>
      <c r="C217" s="40"/>
      <c r="D217" s="217" t="s">
        <v>130</v>
      </c>
      <c r="E217" s="40"/>
      <c r="F217" s="218" t="s">
        <v>496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130</v>
      </c>
      <c r="AU217" s="17" t="s">
        <v>82</v>
      </c>
    </row>
    <row r="218" spans="1:47" s="2" customFormat="1" ht="12">
      <c r="A218" s="38"/>
      <c r="B218" s="39"/>
      <c r="C218" s="40"/>
      <c r="D218" s="222" t="s">
        <v>132</v>
      </c>
      <c r="E218" s="40"/>
      <c r="F218" s="223" t="s">
        <v>497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132</v>
      </c>
      <c r="AU218" s="17" t="s">
        <v>82</v>
      </c>
    </row>
    <row r="219" spans="1:65" s="2" customFormat="1" ht="16.5" customHeight="1">
      <c r="A219" s="38"/>
      <c r="B219" s="39"/>
      <c r="C219" s="204" t="s">
        <v>498</v>
      </c>
      <c r="D219" s="204" t="s">
        <v>123</v>
      </c>
      <c r="E219" s="205" t="s">
        <v>499</v>
      </c>
      <c r="F219" s="206" t="s">
        <v>500</v>
      </c>
      <c r="G219" s="207" t="s">
        <v>184</v>
      </c>
      <c r="H219" s="208">
        <v>3.923</v>
      </c>
      <c r="I219" s="209"/>
      <c r="J219" s="210">
        <f>ROUND(I219*H219,2)</f>
        <v>0</v>
      </c>
      <c r="K219" s="206" t="s">
        <v>127</v>
      </c>
      <c r="L219" s="44"/>
      <c r="M219" s="211" t="s">
        <v>19</v>
      </c>
      <c r="N219" s="212" t="s">
        <v>43</v>
      </c>
      <c r="O219" s="84"/>
      <c r="P219" s="213">
        <f>O219*H219</f>
        <v>0</v>
      </c>
      <c r="Q219" s="213">
        <v>1.05168</v>
      </c>
      <c r="R219" s="213">
        <f>Q219*H219</f>
        <v>4.12574064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128</v>
      </c>
      <c r="AT219" s="215" t="s">
        <v>123</v>
      </c>
      <c r="AU219" s="215" t="s">
        <v>82</v>
      </c>
      <c r="AY219" s="17" t="s">
        <v>120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80</v>
      </c>
      <c r="BK219" s="216">
        <f>ROUND(I219*H219,2)</f>
        <v>0</v>
      </c>
      <c r="BL219" s="17" t="s">
        <v>128</v>
      </c>
      <c r="BM219" s="215" t="s">
        <v>501</v>
      </c>
    </row>
    <row r="220" spans="1:47" s="2" customFormat="1" ht="12">
      <c r="A220" s="38"/>
      <c r="B220" s="39"/>
      <c r="C220" s="40"/>
      <c r="D220" s="217" t="s">
        <v>130</v>
      </c>
      <c r="E220" s="40"/>
      <c r="F220" s="218" t="s">
        <v>502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130</v>
      </c>
      <c r="AU220" s="17" t="s">
        <v>82</v>
      </c>
    </row>
    <row r="221" spans="1:47" s="2" customFormat="1" ht="12">
      <c r="A221" s="38"/>
      <c r="B221" s="39"/>
      <c r="C221" s="40"/>
      <c r="D221" s="222" t="s">
        <v>132</v>
      </c>
      <c r="E221" s="40"/>
      <c r="F221" s="223" t="s">
        <v>503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132</v>
      </c>
      <c r="AU221" s="17" t="s">
        <v>82</v>
      </c>
    </row>
    <row r="222" spans="1:51" s="13" customFormat="1" ht="12">
      <c r="A222" s="13"/>
      <c r="B222" s="224"/>
      <c r="C222" s="225"/>
      <c r="D222" s="217" t="s">
        <v>134</v>
      </c>
      <c r="E222" s="226" t="s">
        <v>19</v>
      </c>
      <c r="F222" s="227" t="s">
        <v>504</v>
      </c>
      <c r="G222" s="225"/>
      <c r="H222" s="228">
        <v>3.923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134</v>
      </c>
      <c r="AU222" s="234" t="s">
        <v>82</v>
      </c>
      <c r="AV222" s="13" t="s">
        <v>82</v>
      </c>
      <c r="AW222" s="13" t="s">
        <v>33</v>
      </c>
      <c r="AX222" s="13" t="s">
        <v>80</v>
      </c>
      <c r="AY222" s="234" t="s">
        <v>120</v>
      </c>
    </row>
    <row r="223" spans="1:63" s="12" customFormat="1" ht="22.8" customHeight="1">
      <c r="A223" s="12"/>
      <c r="B223" s="188"/>
      <c r="C223" s="189"/>
      <c r="D223" s="190" t="s">
        <v>71</v>
      </c>
      <c r="E223" s="202" t="s">
        <v>505</v>
      </c>
      <c r="F223" s="202" t="s">
        <v>506</v>
      </c>
      <c r="G223" s="189"/>
      <c r="H223" s="189"/>
      <c r="I223" s="192"/>
      <c r="J223" s="203">
        <f>BK223</f>
        <v>0</v>
      </c>
      <c r="K223" s="189"/>
      <c r="L223" s="194"/>
      <c r="M223" s="195"/>
      <c r="N223" s="196"/>
      <c r="O223" s="196"/>
      <c r="P223" s="197">
        <f>SUM(P224:P226)</f>
        <v>0</v>
      </c>
      <c r="Q223" s="196"/>
      <c r="R223" s="197">
        <f>SUM(R224:R226)</f>
        <v>0</v>
      </c>
      <c r="S223" s="196"/>
      <c r="T223" s="198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99" t="s">
        <v>80</v>
      </c>
      <c r="AT223" s="200" t="s">
        <v>71</v>
      </c>
      <c r="AU223" s="200" t="s">
        <v>80</v>
      </c>
      <c r="AY223" s="199" t="s">
        <v>120</v>
      </c>
      <c r="BK223" s="201">
        <f>SUM(BK224:BK226)</f>
        <v>0</v>
      </c>
    </row>
    <row r="224" spans="1:65" s="2" customFormat="1" ht="16.5" customHeight="1">
      <c r="A224" s="38"/>
      <c r="B224" s="39"/>
      <c r="C224" s="204" t="s">
        <v>507</v>
      </c>
      <c r="D224" s="204" t="s">
        <v>123</v>
      </c>
      <c r="E224" s="205" t="s">
        <v>508</v>
      </c>
      <c r="F224" s="206" t="s">
        <v>509</v>
      </c>
      <c r="G224" s="207" t="s">
        <v>184</v>
      </c>
      <c r="H224" s="208">
        <v>118.475</v>
      </c>
      <c r="I224" s="209"/>
      <c r="J224" s="210">
        <f>ROUND(I224*H224,2)</f>
        <v>0</v>
      </c>
      <c r="K224" s="206" t="s">
        <v>127</v>
      </c>
      <c r="L224" s="44"/>
      <c r="M224" s="211" t="s">
        <v>19</v>
      </c>
      <c r="N224" s="212" t="s">
        <v>43</v>
      </c>
      <c r="O224" s="84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128</v>
      </c>
      <c r="AT224" s="215" t="s">
        <v>123</v>
      </c>
      <c r="AU224" s="215" t="s">
        <v>82</v>
      </c>
      <c r="AY224" s="17" t="s">
        <v>120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80</v>
      </c>
      <c r="BK224" s="216">
        <f>ROUND(I224*H224,2)</f>
        <v>0</v>
      </c>
      <c r="BL224" s="17" t="s">
        <v>128</v>
      </c>
      <c r="BM224" s="215" t="s">
        <v>510</v>
      </c>
    </row>
    <row r="225" spans="1:47" s="2" customFormat="1" ht="12">
      <c r="A225" s="38"/>
      <c r="B225" s="39"/>
      <c r="C225" s="40"/>
      <c r="D225" s="217" t="s">
        <v>130</v>
      </c>
      <c r="E225" s="40"/>
      <c r="F225" s="218" t="s">
        <v>511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130</v>
      </c>
      <c r="AU225" s="17" t="s">
        <v>82</v>
      </c>
    </row>
    <row r="226" spans="1:47" s="2" customFormat="1" ht="12">
      <c r="A226" s="38"/>
      <c r="B226" s="39"/>
      <c r="C226" s="40"/>
      <c r="D226" s="222" t="s">
        <v>132</v>
      </c>
      <c r="E226" s="40"/>
      <c r="F226" s="223" t="s">
        <v>512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132</v>
      </c>
      <c r="AU226" s="17" t="s">
        <v>82</v>
      </c>
    </row>
    <row r="227" spans="1:63" s="12" customFormat="1" ht="25.9" customHeight="1">
      <c r="A227" s="12"/>
      <c r="B227" s="188"/>
      <c r="C227" s="189"/>
      <c r="D227" s="190" t="s">
        <v>71</v>
      </c>
      <c r="E227" s="191" t="s">
        <v>219</v>
      </c>
      <c r="F227" s="191" t="s">
        <v>220</v>
      </c>
      <c r="G227" s="189"/>
      <c r="H227" s="189"/>
      <c r="I227" s="192"/>
      <c r="J227" s="193">
        <f>BK227</f>
        <v>0</v>
      </c>
      <c r="K227" s="189"/>
      <c r="L227" s="194"/>
      <c r="M227" s="195"/>
      <c r="N227" s="196"/>
      <c r="O227" s="196"/>
      <c r="P227" s="197">
        <f>P228+P239+P242+P312+P354+P358+P387+P409+P416</f>
        <v>0</v>
      </c>
      <c r="Q227" s="196"/>
      <c r="R227" s="197">
        <f>R228+R239+R242+R312+R354+R358+R387+R409+R416</f>
        <v>64.24818836</v>
      </c>
      <c r="S227" s="196"/>
      <c r="T227" s="198">
        <f>T228+T239+T242+T312+T354+T358+T387+T409+T416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9" t="s">
        <v>82</v>
      </c>
      <c r="AT227" s="200" t="s">
        <v>71</v>
      </c>
      <c r="AU227" s="200" t="s">
        <v>72</v>
      </c>
      <c r="AY227" s="199" t="s">
        <v>120</v>
      </c>
      <c r="BK227" s="201">
        <f>BK228+BK239+BK242+BK312+BK354+BK358+BK387+BK409+BK416</f>
        <v>0</v>
      </c>
    </row>
    <row r="228" spans="1:63" s="12" customFormat="1" ht="22.8" customHeight="1">
      <c r="A228" s="12"/>
      <c r="B228" s="188"/>
      <c r="C228" s="189"/>
      <c r="D228" s="190" t="s">
        <v>71</v>
      </c>
      <c r="E228" s="202" t="s">
        <v>513</v>
      </c>
      <c r="F228" s="202" t="s">
        <v>514</v>
      </c>
      <c r="G228" s="189"/>
      <c r="H228" s="189"/>
      <c r="I228" s="192"/>
      <c r="J228" s="203">
        <f>BK228</f>
        <v>0</v>
      </c>
      <c r="K228" s="189"/>
      <c r="L228" s="194"/>
      <c r="M228" s="195"/>
      <c r="N228" s="196"/>
      <c r="O228" s="196"/>
      <c r="P228" s="197">
        <f>SUM(P229:P238)</f>
        <v>0</v>
      </c>
      <c r="Q228" s="196"/>
      <c r="R228" s="197">
        <f>SUM(R229:R238)</f>
        <v>3.37997588</v>
      </c>
      <c r="S228" s="196"/>
      <c r="T228" s="198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99" t="s">
        <v>82</v>
      </c>
      <c r="AT228" s="200" t="s">
        <v>71</v>
      </c>
      <c r="AU228" s="200" t="s">
        <v>80</v>
      </c>
      <c r="AY228" s="199" t="s">
        <v>120</v>
      </c>
      <c r="BK228" s="201">
        <f>SUM(BK229:BK238)</f>
        <v>0</v>
      </c>
    </row>
    <row r="229" spans="1:65" s="2" customFormat="1" ht="16.5" customHeight="1">
      <c r="A229" s="38"/>
      <c r="B229" s="39"/>
      <c r="C229" s="204" t="s">
        <v>515</v>
      </c>
      <c r="D229" s="204" t="s">
        <v>123</v>
      </c>
      <c r="E229" s="205" t="s">
        <v>516</v>
      </c>
      <c r="F229" s="206" t="s">
        <v>517</v>
      </c>
      <c r="G229" s="207" t="s">
        <v>226</v>
      </c>
      <c r="H229" s="208">
        <v>256.71</v>
      </c>
      <c r="I229" s="209"/>
      <c r="J229" s="210">
        <f>ROUND(I229*H229,2)</f>
        <v>0</v>
      </c>
      <c r="K229" s="206" t="s">
        <v>127</v>
      </c>
      <c r="L229" s="44"/>
      <c r="M229" s="211" t="s">
        <v>19</v>
      </c>
      <c r="N229" s="212" t="s">
        <v>43</v>
      </c>
      <c r="O229" s="84"/>
      <c r="P229" s="213">
        <f>O229*H229</f>
        <v>0</v>
      </c>
      <c r="Q229" s="213">
        <v>0.00547</v>
      </c>
      <c r="R229" s="213">
        <f>Q229*H229</f>
        <v>1.4042036999999998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228</v>
      </c>
      <c r="AT229" s="215" t="s">
        <v>123</v>
      </c>
      <c r="AU229" s="215" t="s">
        <v>82</v>
      </c>
      <c r="AY229" s="17" t="s">
        <v>120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80</v>
      </c>
      <c r="BK229" s="216">
        <f>ROUND(I229*H229,2)</f>
        <v>0</v>
      </c>
      <c r="BL229" s="17" t="s">
        <v>228</v>
      </c>
      <c r="BM229" s="215" t="s">
        <v>518</v>
      </c>
    </row>
    <row r="230" spans="1:47" s="2" customFormat="1" ht="12">
      <c r="A230" s="38"/>
      <c r="B230" s="39"/>
      <c r="C230" s="40"/>
      <c r="D230" s="217" t="s">
        <v>130</v>
      </c>
      <c r="E230" s="40"/>
      <c r="F230" s="218" t="s">
        <v>519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130</v>
      </c>
      <c r="AU230" s="17" t="s">
        <v>82</v>
      </c>
    </row>
    <row r="231" spans="1:47" s="2" customFormat="1" ht="12">
      <c r="A231" s="38"/>
      <c r="B231" s="39"/>
      <c r="C231" s="40"/>
      <c r="D231" s="222" t="s">
        <v>132</v>
      </c>
      <c r="E231" s="40"/>
      <c r="F231" s="223" t="s">
        <v>520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132</v>
      </c>
      <c r="AU231" s="17" t="s">
        <v>82</v>
      </c>
    </row>
    <row r="232" spans="1:51" s="13" customFormat="1" ht="12">
      <c r="A232" s="13"/>
      <c r="B232" s="224"/>
      <c r="C232" s="225"/>
      <c r="D232" s="217" t="s">
        <v>134</v>
      </c>
      <c r="E232" s="226" t="s">
        <v>19</v>
      </c>
      <c r="F232" s="227" t="s">
        <v>521</v>
      </c>
      <c r="G232" s="225"/>
      <c r="H232" s="228">
        <v>256.71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134</v>
      </c>
      <c r="AU232" s="234" t="s">
        <v>82</v>
      </c>
      <c r="AV232" s="13" t="s">
        <v>82</v>
      </c>
      <c r="AW232" s="13" t="s">
        <v>33</v>
      </c>
      <c r="AX232" s="13" t="s">
        <v>80</v>
      </c>
      <c r="AY232" s="234" t="s">
        <v>120</v>
      </c>
    </row>
    <row r="233" spans="1:65" s="2" customFormat="1" ht="24.15" customHeight="1">
      <c r="A233" s="38"/>
      <c r="B233" s="39"/>
      <c r="C233" s="250" t="s">
        <v>522</v>
      </c>
      <c r="D233" s="250" t="s">
        <v>369</v>
      </c>
      <c r="E233" s="251" t="s">
        <v>523</v>
      </c>
      <c r="F233" s="252" t="s">
        <v>524</v>
      </c>
      <c r="G233" s="253" t="s">
        <v>226</v>
      </c>
      <c r="H233" s="254">
        <v>269.546</v>
      </c>
      <c r="I233" s="255"/>
      <c r="J233" s="256">
        <f>ROUND(I233*H233,2)</f>
        <v>0</v>
      </c>
      <c r="K233" s="252" t="s">
        <v>127</v>
      </c>
      <c r="L233" s="257"/>
      <c r="M233" s="258" t="s">
        <v>19</v>
      </c>
      <c r="N233" s="259" t="s">
        <v>43</v>
      </c>
      <c r="O233" s="84"/>
      <c r="P233" s="213">
        <f>O233*H233</f>
        <v>0</v>
      </c>
      <c r="Q233" s="213">
        <v>0.00733</v>
      </c>
      <c r="R233" s="213">
        <f>Q233*H233</f>
        <v>1.9757721799999999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522</v>
      </c>
      <c r="AT233" s="215" t="s">
        <v>369</v>
      </c>
      <c r="AU233" s="215" t="s">
        <v>82</v>
      </c>
      <c r="AY233" s="17" t="s">
        <v>120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80</v>
      </c>
      <c r="BK233" s="216">
        <f>ROUND(I233*H233,2)</f>
        <v>0</v>
      </c>
      <c r="BL233" s="17" t="s">
        <v>228</v>
      </c>
      <c r="BM233" s="215" t="s">
        <v>525</v>
      </c>
    </row>
    <row r="234" spans="1:47" s="2" customFormat="1" ht="12">
      <c r="A234" s="38"/>
      <c r="B234" s="39"/>
      <c r="C234" s="40"/>
      <c r="D234" s="217" t="s">
        <v>130</v>
      </c>
      <c r="E234" s="40"/>
      <c r="F234" s="218" t="s">
        <v>524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130</v>
      </c>
      <c r="AU234" s="17" t="s">
        <v>82</v>
      </c>
    </row>
    <row r="235" spans="1:51" s="13" customFormat="1" ht="12">
      <c r="A235" s="13"/>
      <c r="B235" s="224"/>
      <c r="C235" s="225"/>
      <c r="D235" s="217" t="s">
        <v>134</v>
      </c>
      <c r="E235" s="226" t="s">
        <v>19</v>
      </c>
      <c r="F235" s="227" t="s">
        <v>526</v>
      </c>
      <c r="G235" s="225"/>
      <c r="H235" s="228">
        <v>269.546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134</v>
      </c>
      <c r="AU235" s="234" t="s">
        <v>82</v>
      </c>
      <c r="AV235" s="13" t="s">
        <v>82</v>
      </c>
      <c r="AW235" s="13" t="s">
        <v>33</v>
      </c>
      <c r="AX235" s="13" t="s">
        <v>80</v>
      </c>
      <c r="AY235" s="234" t="s">
        <v>120</v>
      </c>
    </row>
    <row r="236" spans="1:65" s="2" customFormat="1" ht="16.5" customHeight="1">
      <c r="A236" s="38"/>
      <c r="B236" s="39"/>
      <c r="C236" s="204" t="s">
        <v>527</v>
      </c>
      <c r="D236" s="204" t="s">
        <v>123</v>
      </c>
      <c r="E236" s="205" t="s">
        <v>528</v>
      </c>
      <c r="F236" s="206" t="s">
        <v>529</v>
      </c>
      <c r="G236" s="207" t="s">
        <v>184</v>
      </c>
      <c r="H236" s="208">
        <v>3.38</v>
      </c>
      <c r="I236" s="209"/>
      <c r="J236" s="210">
        <f>ROUND(I236*H236,2)</f>
        <v>0</v>
      </c>
      <c r="K236" s="206" t="s">
        <v>127</v>
      </c>
      <c r="L236" s="44"/>
      <c r="M236" s="211" t="s">
        <v>19</v>
      </c>
      <c r="N236" s="212" t="s">
        <v>43</v>
      </c>
      <c r="O236" s="84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228</v>
      </c>
      <c r="AT236" s="215" t="s">
        <v>123</v>
      </c>
      <c r="AU236" s="215" t="s">
        <v>82</v>
      </c>
      <c r="AY236" s="17" t="s">
        <v>120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80</v>
      </c>
      <c r="BK236" s="216">
        <f>ROUND(I236*H236,2)</f>
        <v>0</v>
      </c>
      <c r="BL236" s="17" t="s">
        <v>228</v>
      </c>
      <c r="BM236" s="215" t="s">
        <v>530</v>
      </c>
    </row>
    <row r="237" spans="1:47" s="2" customFormat="1" ht="12">
      <c r="A237" s="38"/>
      <c r="B237" s="39"/>
      <c r="C237" s="40"/>
      <c r="D237" s="217" t="s">
        <v>130</v>
      </c>
      <c r="E237" s="40"/>
      <c r="F237" s="218" t="s">
        <v>531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130</v>
      </c>
      <c r="AU237" s="17" t="s">
        <v>82</v>
      </c>
    </row>
    <row r="238" spans="1:47" s="2" customFormat="1" ht="12">
      <c r="A238" s="38"/>
      <c r="B238" s="39"/>
      <c r="C238" s="40"/>
      <c r="D238" s="222" t="s">
        <v>132</v>
      </c>
      <c r="E238" s="40"/>
      <c r="F238" s="223" t="s">
        <v>532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132</v>
      </c>
      <c r="AU238" s="17" t="s">
        <v>82</v>
      </c>
    </row>
    <row r="239" spans="1:63" s="12" customFormat="1" ht="22.8" customHeight="1">
      <c r="A239" s="12"/>
      <c r="B239" s="188"/>
      <c r="C239" s="189"/>
      <c r="D239" s="190" t="s">
        <v>71</v>
      </c>
      <c r="E239" s="202" t="s">
        <v>232</v>
      </c>
      <c r="F239" s="202" t="s">
        <v>233</v>
      </c>
      <c r="G239" s="189"/>
      <c r="H239" s="189"/>
      <c r="I239" s="192"/>
      <c r="J239" s="203">
        <f>BK239</f>
        <v>0</v>
      </c>
      <c r="K239" s="189"/>
      <c r="L239" s="194"/>
      <c r="M239" s="195"/>
      <c r="N239" s="196"/>
      <c r="O239" s="196"/>
      <c r="P239" s="197">
        <f>SUM(P240:P241)</f>
        <v>0</v>
      </c>
      <c r="Q239" s="196"/>
      <c r="R239" s="197">
        <f>SUM(R240:R241)</f>
        <v>0</v>
      </c>
      <c r="S239" s="196"/>
      <c r="T239" s="198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9" t="s">
        <v>82</v>
      </c>
      <c r="AT239" s="200" t="s">
        <v>71</v>
      </c>
      <c r="AU239" s="200" t="s">
        <v>80</v>
      </c>
      <c r="AY239" s="199" t="s">
        <v>120</v>
      </c>
      <c r="BK239" s="201">
        <f>SUM(BK240:BK241)</f>
        <v>0</v>
      </c>
    </row>
    <row r="240" spans="1:65" s="2" customFormat="1" ht="16.5" customHeight="1">
      <c r="A240" s="38"/>
      <c r="B240" s="39"/>
      <c r="C240" s="204" t="s">
        <v>533</v>
      </c>
      <c r="D240" s="204" t="s">
        <v>123</v>
      </c>
      <c r="E240" s="205" t="s">
        <v>534</v>
      </c>
      <c r="F240" s="206" t="s">
        <v>535</v>
      </c>
      <c r="G240" s="207" t="s">
        <v>237</v>
      </c>
      <c r="H240" s="208">
        <v>1</v>
      </c>
      <c r="I240" s="209"/>
      <c r="J240" s="210">
        <f>ROUND(I240*H240,2)</f>
        <v>0</v>
      </c>
      <c r="K240" s="206" t="s">
        <v>19</v>
      </c>
      <c r="L240" s="44"/>
      <c r="M240" s="211" t="s">
        <v>19</v>
      </c>
      <c r="N240" s="212" t="s">
        <v>43</v>
      </c>
      <c r="O240" s="8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228</v>
      </c>
      <c r="AT240" s="215" t="s">
        <v>123</v>
      </c>
      <c r="AU240" s="215" t="s">
        <v>82</v>
      </c>
      <c r="AY240" s="17" t="s">
        <v>120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80</v>
      </c>
      <c r="BK240" s="216">
        <f>ROUND(I240*H240,2)</f>
        <v>0</v>
      </c>
      <c r="BL240" s="17" t="s">
        <v>228</v>
      </c>
      <c r="BM240" s="215" t="s">
        <v>536</v>
      </c>
    </row>
    <row r="241" spans="1:47" s="2" customFormat="1" ht="12">
      <c r="A241" s="38"/>
      <c r="B241" s="39"/>
      <c r="C241" s="40"/>
      <c r="D241" s="217" t="s">
        <v>130</v>
      </c>
      <c r="E241" s="40"/>
      <c r="F241" s="218" t="s">
        <v>535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130</v>
      </c>
      <c r="AU241" s="17" t="s">
        <v>82</v>
      </c>
    </row>
    <row r="242" spans="1:63" s="12" customFormat="1" ht="22.8" customHeight="1">
      <c r="A242" s="12"/>
      <c r="B242" s="188"/>
      <c r="C242" s="189"/>
      <c r="D242" s="190" t="s">
        <v>71</v>
      </c>
      <c r="E242" s="202" t="s">
        <v>242</v>
      </c>
      <c r="F242" s="202" t="s">
        <v>243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SUM(P243:P311)</f>
        <v>0</v>
      </c>
      <c r="Q242" s="196"/>
      <c r="R242" s="197">
        <f>SUM(R243:R311)</f>
        <v>20.492557800000007</v>
      </c>
      <c r="S242" s="196"/>
      <c r="T242" s="198">
        <f>SUM(T243:T311)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9" t="s">
        <v>82</v>
      </c>
      <c r="AT242" s="200" t="s">
        <v>71</v>
      </c>
      <c r="AU242" s="200" t="s">
        <v>80</v>
      </c>
      <c r="AY242" s="199" t="s">
        <v>120</v>
      </c>
      <c r="BK242" s="201">
        <f>SUM(BK243:BK311)</f>
        <v>0</v>
      </c>
    </row>
    <row r="243" spans="1:65" s="2" customFormat="1" ht="16.5" customHeight="1">
      <c r="A243" s="38"/>
      <c r="B243" s="39"/>
      <c r="C243" s="204" t="s">
        <v>537</v>
      </c>
      <c r="D243" s="204" t="s">
        <v>123</v>
      </c>
      <c r="E243" s="205" t="s">
        <v>538</v>
      </c>
      <c r="F243" s="206" t="s">
        <v>539</v>
      </c>
      <c r="G243" s="207" t="s">
        <v>126</v>
      </c>
      <c r="H243" s="208">
        <v>25.94</v>
      </c>
      <c r="I243" s="209"/>
      <c r="J243" s="210">
        <f>ROUND(I243*H243,2)</f>
        <v>0</v>
      </c>
      <c r="K243" s="206" t="s">
        <v>127</v>
      </c>
      <c r="L243" s="44"/>
      <c r="M243" s="211" t="s">
        <v>19</v>
      </c>
      <c r="N243" s="212" t="s">
        <v>43</v>
      </c>
      <c r="O243" s="84"/>
      <c r="P243" s="213">
        <f>O243*H243</f>
        <v>0</v>
      </c>
      <c r="Q243" s="213">
        <v>0.00122</v>
      </c>
      <c r="R243" s="213">
        <f>Q243*H243</f>
        <v>0.0316468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228</v>
      </c>
      <c r="AT243" s="215" t="s">
        <v>123</v>
      </c>
      <c r="AU243" s="215" t="s">
        <v>82</v>
      </c>
      <c r="AY243" s="17" t="s">
        <v>120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80</v>
      </c>
      <c r="BK243" s="216">
        <f>ROUND(I243*H243,2)</f>
        <v>0</v>
      </c>
      <c r="BL243" s="17" t="s">
        <v>228</v>
      </c>
      <c r="BM243" s="215" t="s">
        <v>540</v>
      </c>
    </row>
    <row r="244" spans="1:47" s="2" customFormat="1" ht="12">
      <c r="A244" s="38"/>
      <c r="B244" s="39"/>
      <c r="C244" s="40"/>
      <c r="D244" s="217" t="s">
        <v>130</v>
      </c>
      <c r="E244" s="40"/>
      <c r="F244" s="218" t="s">
        <v>541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130</v>
      </c>
      <c r="AU244" s="17" t="s">
        <v>82</v>
      </c>
    </row>
    <row r="245" spans="1:47" s="2" customFormat="1" ht="12">
      <c r="A245" s="38"/>
      <c r="B245" s="39"/>
      <c r="C245" s="40"/>
      <c r="D245" s="222" t="s">
        <v>132</v>
      </c>
      <c r="E245" s="40"/>
      <c r="F245" s="223" t="s">
        <v>542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132</v>
      </c>
      <c r="AU245" s="17" t="s">
        <v>82</v>
      </c>
    </row>
    <row r="246" spans="1:51" s="13" customFormat="1" ht="12">
      <c r="A246" s="13"/>
      <c r="B246" s="224"/>
      <c r="C246" s="225"/>
      <c r="D246" s="217" t="s">
        <v>134</v>
      </c>
      <c r="E246" s="226" t="s">
        <v>19</v>
      </c>
      <c r="F246" s="227" t="s">
        <v>543</v>
      </c>
      <c r="G246" s="225"/>
      <c r="H246" s="228">
        <v>25.94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134</v>
      </c>
      <c r="AU246" s="234" t="s">
        <v>82</v>
      </c>
      <c r="AV246" s="13" t="s">
        <v>82</v>
      </c>
      <c r="AW246" s="13" t="s">
        <v>33</v>
      </c>
      <c r="AX246" s="13" t="s">
        <v>80</v>
      </c>
      <c r="AY246" s="234" t="s">
        <v>120</v>
      </c>
    </row>
    <row r="247" spans="1:65" s="2" customFormat="1" ht="16.5" customHeight="1">
      <c r="A247" s="38"/>
      <c r="B247" s="39"/>
      <c r="C247" s="204" t="s">
        <v>544</v>
      </c>
      <c r="D247" s="204" t="s">
        <v>123</v>
      </c>
      <c r="E247" s="205" t="s">
        <v>545</v>
      </c>
      <c r="F247" s="206" t="s">
        <v>546</v>
      </c>
      <c r="G247" s="207" t="s">
        <v>166</v>
      </c>
      <c r="H247" s="208">
        <v>50</v>
      </c>
      <c r="I247" s="209"/>
      <c r="J247" s="210">
        <f>ROUND(I247*H247,2)</f>
        <v>0</v>
      </c>
      <c r="K247" s="206" t="s">
        <v>127</v>
      </c>
      <c r="L247" s="44"/>
      <c r="M247" s="211" t="s">
        <v>19</v>
      </c>
      <c r="N247" s="212" t="s">
        <v>43</v>
      </c>
      <c r="O247" s="84"/>
      <c r="P247" s="213">
        <f>O247*H247</f>
        <v>0</v>
      </c>
      <c r="Q247" s="213">
        <v>0.00267</v>
      </c>
      <c r="R247" s="213">
        <f>Q247*H247</f>
        <v>0.1335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228</v>
      </c>
      <c r="AT247" s="215" t="s">
        <v>123</v>
      </c>
      <c r="AU247" s="215" t="s">
        <v>82</v>
      </c>
      <c r="AY247" s="17" t="s">
        <v>120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80</v>
      </c>
      <c r="BK247" s="216">
        <f>ROUND(I247*H247,2)</f>
        <v>0</v>
      </c>
      <c r="BL247" s="17" t="s">
        <v>228</v>
      </c>
      <c r="BM247" s="215" t="s">
        <v>547</v>
      </c>
    </row>
    <row r="248" spans="1:47" s="2" customFormat="1" ht="12">
      <c r="A248" s="38"/>
      <c r="B248" s="39"/>
      <c r="C248" s="40"/>
      <c r="D248" s="217" t="s">
        <v>130</v>
      </c>
      <c r="E248" s="40"/>
      <c r="F248" s="218" t="s">
        <v>548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130</v>
      </c>
      <c r="AU248" s="17" t="s">
        <v>82</v>
      </c>
    </row>
    <row r="249" spans="1:47" s="2" customFormat="1" ht="12">
      <c r="A249" s="38"/>
      <c r="B249" s="39"/>
      <c r="C249" s="40"/>
      <c r="D249" s="222" t="s">
        <v>132</v>
      </c>
      <c r="E249" s="40"/>
      <c r="F249" s="223" t="s">
        <v>549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132</v>
      </c>
      <c r="AU249" s="17" t="s">
        <v>82</v>
      </c>
    </row>
    <row r="250" spans="1:65" s="2" customFormat="1" ht="16.5" customHeight="1">
      <c r="A250" s="38"/>
      <c r="B250" s="39"/>
      <c r="C250" s="250" t="s">
        <v>550</v>
      </c>
      <c r="D250" s="250" t="s">
        <v>369</v>
      </c>
      <c r="E250" s="251" t="s">
        <v>551</v>
      </c>
      <c r="F250" s="252" t="s">
        <v>552</v>
      </c>
      <c r="G250" s="253" t="s">
        <v>166</v>
      </c>
      <c r="H250" s="254">
        <v>50</v>
      </c>
      <c r="I250" s="255"/>
      <c r="J250" s="256">
        <f>ROUND(I250*H250,2)</f>
        <v>0</v>
      </c>
      <c r="K250" s="252" t="s">
        <v>127</v>
      </c>
      <c r="L250" s="257"/>
      <c r="M250" s="258" t="s">
        <v>19</v>
      </c>
      <c r="N250" s="259" t="s">
        <v>43</v>
      </c>
      <c r="O250" s="84"/>
      <c r="P250" s="213">
        <f>O250*H250</f>
        <v>0</v>
      </c>
      <c r="Q250" s="213">
        <v>4E-05</v>
      </c>
      <c r="R250" s="213">
        <f>Q250*H250</f>
        <v>0.002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522</v>
      </c>
      <c r="AT250" s="215" t="s">
        <v>369</v>
      </c>
      <c r="AU250" s="215" t="s">
        <v>82</v>
      </c>
      <c r="AY250" s="17" t="s">
        <v>120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80</v>
      </c>
      <c r="BK250" s="216">
        <f>ROUND(I250*H250,2)</f>
        <v>0</v>
      </c>
      <c r="BL250" s="17" t="s">
        <v>228</v>
      </c>
      <c r="BM250" s="215" t="s">
        <v>553</v>
      </c>
    </row>
    <row r="251" spans="1:47" s="2" customFormat="1" ht="12">
      <c r="A251" s="38"/>
      <c r="B251" s="39"/>
      <c r="C251" s="40"/>
      <c r="D251" s="217" t="s">
        <v>130</v>
      </c>
      <c r="E251" s="40"/>
      <c r="F251" s="218" t="s">
        <v>552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130</v>
      </c>
      <c r="AU251" s="17" t="s">
        <v>82</v>
      </c>
    </row>
    <row r="252" spans="1:65" s="2" customFormat="1" ht="16.5" customHeight="1">
      <c r="A252" s="38"/>
      <c r="B252" s="39"/>
      <c r="C252" s="250" t="s">
        <v>554</v>
      </c>
      <c r="D252" s="250" t="s">
        <v>369</v>
      </c>
      <c r="E252" s="251" t="s">
        <v>555</v>
      </c>
      <c r="F252" s="252" t="s">
        <v>556</v>
      </c>
      <c r="G252" s="253" t="s">
        <v>166</v>
      </c>
      <c r="H252" s="254">
        <v>50</v>
      </c>
      <c r="I252" s="255"/>
      <c r="J252" s="256">
        <f>ROUND(I252*H252,2)</f>
        <v>0</v>
      </c>
      <c r="K252" s="252" t="s">
        <v>227</v>
      </c>
      <c r="L252" s="257"/>
      <c r="M252" s="258" t="s">
        <v>19</v>
      </c>
      <c r="N252" s="259" t="s">
        <v>43</v>
      </c>
      <c r="O252" s="84"/>
      <c r="P252" s="213">
        <f>O252*H252</f>
        <v>0</v>
      </c>
      <c r="Q252" s="213">
        <v>0.00045</v>
      </c>
      <c r="R252" s="213">
        <f>Q252*H252</f>
        <v>0.0225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522</v>
      </c>
      <c r="AT252" s="215" t="s">
        <v>369</v>
      </c>
      <c r="AU252" s="215" t="s">
        <v>82</v>
      </c>
      <c r="AY252" s="17" t="s">
        <v>120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80</v>
      </c>
      <c r="BK252" s="216">
        <f>ROUND(I252*H252,2)</f>
        <v>0</v>
      </c>
      <c r="BL252" s="17" t="s">
        <v>228</v>
      </c>
      <c r="BM252" s="215" t="s">
        <v>557</v>
      </c>
    </row>
    <row r="253" spans="1:47" s="2" customFormat="1" ht="12">
      <c r="A253" s="38"/>
      <c r="B253" s="39"/>
      <c r="C253" s="40"/>
      <c r="D253" s="217" t="s">
        <v>130</v>
      </c>
      <c r="E253" s="40"/>
      <c r="F253" s="218" t="s">
        <v>556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130</v>
      </c>
      <c r="AU253" s="17" t="s">
        <v>82</v>
      </c>
    </row>
    <row r="254" spans="1:65" s="2" customFormat="1" ht="16.5" customHeight="1">
      <c r="A254" s="38"/>
      <c r="B254" s="39"/>
      <c r="C254" s="204" t="s">
        <v>558</v>
      </c>
      <c r="D254" s="204" t="s">
        <v>123</v>
      </c>
      <c r="E254" s="205" t="s">
        <v>559</v>
      </c>
      <c r="F254" s="206" t="s">
        <v>560</v>
      </c>
      <c r="G254" s="207" t="s">
        <v>247</v>
      </c>
      <c r="H254" s="208">
        <v>210.55</v>
      </c>
      <c r="I254" s="209"/>
      <c r="J254" s="210">
        <f>ROUND(I254*H254,2)</f>
        <v>0</v>
      </c>
      <c r="K254" s="206" t="s">
        <v>127</v>
      </c>
      <c r="L254" s="44"/>
      <c r="M254" s="211" t="s">
        <v>19</v>
      </c>
      <c r="N254" s="212" t="s">
        <v>43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228</v>
      </c>
      <c r="AT254" s="215" t="s">
        <v>123</v>
      </c>
      <c r="AU254" s="215" t="s">
        <v>82</v>
      </c>
      <c r="AY254" s="17" t="s">
        <v>120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80</v>
      </c>
      <c r="BK254" s="216">
        <f>ROUND(I254*H254,2)</f>
        <v>0</v>
      </c>
      <c r="BL254" s="17" t="s">
        <v>228</v>
      </c>
      <c r="BM254" s="215" t="s">
        <v>561</v>
      </c>
    </row>
    <row r="255" spans="1:47" s="2" customFormat="1" ht="12">
      <c r="A255" s="38"/>
      <c r="B255" s="39"/>
      <c r="C255" s="40"/>
      <c r="D255" s="217" t="s">
        <v>130</v>
      </c>
      <c r="E255" s="40"/>
      <c r="F255" s="218" t="s">
        <v>562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130</v>
      </c>
      <c r="AU255" s="17" t="s">
        <v>82</v>
      </c>
    </row>
    <row r="256" spans="1:47" s="2" customFormat="1" ht="12">
      <c r="A256" s="38"/>
      <c r="B256" s="39"/>
      <c r="C256" s="40"/>
      <c r="D256" s="222" t="s">
        <v>132</v>
      </c>
      <c r="E256" s="40"/>
      <c r="F256" s="223" t="s">
        <v>563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132</v>
      </c>
      <c r="AU256" s="17" t="s">
        <v>82</v>
      </c>
    </row>
    <row r="257" spans="1:51" s="13" customFormat="1" ht="12">
      <c r="A257" s="13"/>
      <c r="B257" s="224"/>
      <c r="C257" s="225"/>
      <c r="D257" s="217" t="s">
        <v>134</v>
      </c>
      <c r="E257" s="226" t="s">
        <v>19</v>
      </c>
      <c r="F257" s="227" t="s">
        <v>564</v>
      </c>
      <c r="G257" s="225"/>
      <c r="H257" s="228">
        <v>43.75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134</v>
      </c>
      <c r="AU257" s="234" t="s">
        <v>82</v>
      </c>
      <c r="AV257" s="13" t="s">
        <v>82</v>
      </c>
      <c r="AW257" s="13" t="s">
        <v>33</v>
      </c>
      <c r="AX257" s="13" t="s">
        <v>72</v>
      </c>
      <c r="AY257" s="234" t="s">
        <v>120</v>
      </c>
    </row>
    <row r="258" spans="1:51" s="13" customFormat="1" ht="12">
      <c r="A258" s="13"/>
      <c r="B258" s="224"/>
      <c r="C258" s="225"/>
      <c r="D258" s="217" t="s">
        <v>134</v>
      </c>
      <c r="E258" s="226" t="s">
        <v>19</v>
      </c>
      <c r="F258" s="227" t="s">
        <v>565</v>
      </c>
      <c r="G258" s="225"/>
      <c r="H258" s="228">
        <v>3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134</v>
      </c>
      <c r="AU258" s="234" t="s">
        <v>82</v>
      </c>
      <c r="AV258" s="13" t="s">
        <v>82</v>
      </c>
      <c r="AW258" s="13" t="s">
        <v>33</v>
      </c>
      <c r="AX258" s="13" t="s">
        <v>72</v>
      </c>
      <c r="AY258" s="234" t="s">
        <v>120</v>
      </c>
    </row>
    <row r="259" spans="1:51" s="13" customFormat="1" ht="12">
      <c r="A259" s="13"/>
      <c r="B259" s="224"/>
      <c r="C259" s="225"/>
      <c r="D259" s="217" t="s">
        <v>134</v>
      </c>
      <c r="E259" s="226" t="s">
        <v>19</v>
      </c>
      <c r="F259" s="227" t="s">
        <v>566</v>
      </c>
      <c r="G259" s="225"/>
      <c r="H259" s="228">
        <v>113.8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134</v>
      </c>
      <c r="AU259" s="234" t="s">
        <v>82</v>
      </c>
      <c r="AV259" s="13" t="s">
        <v>82</v>
      </c>
      <c r="AW259" s="13" t="s">
        <v>33</v>
      </c>
      <c r="AX259" s="13" t="s">
        <v>72</v>
      </c>
      <c r="AY259" s="234" t="s">
        <v>120</v>
      </c>
    </row>
    <row r="260" spans="1:51" s="13" customFormat="1" ht="12">
      <c r="A260" s="13"/>
      <c r="B260" s="224"/>
      <c r="C260" s="225"/>
      <c r="D260" s="217" t="s">
        <v>134</v>
      </c>
      <c r="E260" s="226" t="s">
        <v>19</v>
      </c>
      <c r="F260" s="227" t="s">
        <v>567</v>
      </c>
      <c r="G260" s="225"/>
      <c r="H260" s="228">
        <v>21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134</v>
      </c>
      <c r="AU260" s="234" t="s">
        <v>82</v>
      </c>
      <c r="AV260" s="13" t="s">
        <v>82</v>
      </c>
      <c r="AW260" s="13" t="s">
        <v>33</v>
      </c>
      <c r="AX260" s="13" t="s">
        <v>72</v>
      </c>
      <c r="AY260" s="234" t="s">
        <v>120</v>
      </c>
    </row>
    <row r="261" spans="1:51" s="13" customFormat="1" ht="12">
      <c r="A261" s="13"/>
      <c r="B261" s="224"/>
      <c r="C261" s="225"/>
      <c r="D261" s="217" t="s">
        <v>134</v>
      </c>
      <c r="E261" s="226" t="s">
        <v>19</v>
      </c>
      <c r="F261" s="227" t="s">
        <v>568</v>
      </c>
      <c r="G261" s="225"/>
      <c r="H261" s="228">
        <v>18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134</v>
      </c>
      <c r="AU261" s="234" t="s">
        <v>82</v>
      </c>
      <c r="AV261" s="13" t="s">
        <v>82</v>
      </c>
      <c r="AW261" s="13" t="s">
        <v>33</v>
      </c>
      <c r="AX261" s="13" t="s">
        <v>72</v>
      </c>
      <c r="AY261" s="234" t="s">
        <v>120</v>
      </c>
    </row>
    <row r="262" spans="1:51" s="13" customFormat="1" ht="12">
      <c r="A262" s="13"/>
      <c r="B262" s="224"/>
      <c r="C262" s="225"/>
      <c r="D262" s="217" t="s">
        <v>134</v>
      </c>
      <c r="E262" s="226" t="s">
        <v>19</v>
      </c>
      <c r="F262" s="227" t="s">
        <v>569</v>
      </c>
      <c r="G262" s="225"/>
      <c r="H262" s="228">
        <v>11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134</v>
      </c>
      <c r="AU262" s="234" t="s">
        <v>82</v>
      </c>
      <c r="AV262" s="13" t="s">
        <v>82</v>
      </c>
      <c r="AW262" s="13" t="s">
        <v>33</v>
      </c>
      <c r="AX262" s="13" t="s">
        <v>72</v>
      </c>
      <c r="AY262" s="234" t="s">
        <v>120</v>
      </c>
    </row>
    <row r="263" spans="1:51" s="14" customFormat="1" ht="12">
      <c r="A263" s="14"/>
      <c r="B263" s="235"/>
      <c r="C263" s="236"/>
      <c r="D263" s="217" t="s">
        <v>134</v>
      </c>
      <c r="E263" s="237" t="s">
        <v>19</v>
      </c>
      <c r="F263" s="238" t="s">
        <v>139</v>
      </c>
      <c r="G263" s="236"/>
      <c r="H263" s="239">
        <v>210.55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134</v>
      </c>
      <c r="AU263" s="245" t="s">
        <v>82</v>
      </c>
      <c r="AV263" s="14" t="s">
        <v>128</v>
      </c>
      <c r="AW263" s="14" t="s">
        <v>33</v>
      </c>
      <c r="AX263" s="14" t="s">
        <v>80</v>
      </c>
      <c r="AY263" s="245" t="s">
        <v>120</v>
      </c>
    </row>
    <row r="264" spans="1:65" s="2" customFormat="1" ht="16.5" customHeight="1">
      <c r="A264" s="38"/>
      <c r="B264" s="39"/>
      <c r="C264" s="204" t="s">
        <v>570</v>
      </c>
      <c r="D264" s="204" t="s">
        <v>123</v>
      </c>
      <c r="E264" s="205" t="s">
        <v>571</v>
      </c>
      <c r="F264" s="206" t="s">
        <v>572</v>
      </c>
      <c r="G264" s="207" t="s">
        <v>247</v>
      </c>
      <c r="H264" s="208">
        <v>137.3</v>
      </c>
      <c r="I264" s="209"/>
      <c r="J264" s="210">
        <f>ROUND(I264*H264,2)</f>
        <v>0</v>
      </c>
      <c r="K264" s="206" t="s">
        <v>127</v>
      </c>
      <c r="L264" s="44"/>
      <c r="M264" s="211" t="s">
        <v>19</v>
      </c>
      <c r="N264" s="212" t="s">
        <v>43</v>
      </c>
      <c r="O264" s="8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228</v>
      </c>
      <c r="AT264" s="215" t="s">
        <v>123</v>
      </c>
      <c r="AU264" s="215" t="s">
        <v>82</v>
      </c>
      <c r="AY264" s="17" t="s">
        <v>120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80</v>
      </c>
      <c r="BK264" s="216">
        <f>ROUND(I264*H264,2)</f>
        <v>0</v>
      </c>
      <c r="BL264" s="17" t="s">
        <v>228</v>
      </c>
      <c r="BM264" s="215" t="s">
        <v>573</v>
      </c>
    </row>
    <row r="265" spans="1:47" s="2" customFormat="1" ht="12">
      <c r="A265" s="38"/>
      <c r="B265" s="39"/>
      <c r="C265" s="40"/>
      <c r="D265" s="217" t="s">
        <v>130</v>
      </c>
      <c r="E265" s="40"/>
      <c r="F265" s="218" t="s">
        <v>574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130</v>
      </c>
      <c r="AU265" s="17" t="s">
        <v>82</v>
      </c>
    </row>
    <row r="266" spans="1:47" s="2" customFormat="1" ht="12">
      <c r="A266" s="38"/>
      <c r="B266" s="39"/>
      <c r="C266" s="40"/>
      <c r="D266" s="222" t="s">
        <v>132</v>
      </c>
      <c r="E266" s="40"/>
      <c r="F266" s="223" t="s">
        <v>575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132</v>
      </c>
      <c r="AU266" s="17" t="s">
        <v>82</v>
      </c>
    </row>
    <row r="267" spans="1:51" s="13" customFormat="1" ht="12">
      <c r="A267" s="13"/>
      <c r="B267" s="224"/>
      <c r="C267" s="225"/>
      <c r="D267" s="217" t="s">
        <v>134</v>
      </c>
      <c r="E267" s="226" t="s">
        <v>19</v>
      </c>
      <c r="F267" s="227" t="s">
        <v>576</v>
      </c>
      <c r="G267" s="225"/>
      <c r="H267" s="228">
        <v>120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134</v>
      </c>
      <c r="AU267" s="234" t="s">
        <v>82</v>
      </c>
      <c r="AV267" s="13" t="s">
        <v>82</v>
      </c>
      <c r="AW267" s="13" t="s">
        <v>33</v>
      </c>
      <c r="AX267" s="13" t="s">
        <v>72</v>
      </c>
      <c r="AY267" s="234" t="s">
        <v>120</v>
      </c>
    </row>
    <row r="268" spans="1:51" s="13" customFormat="1" ht="12">
      <c r="A268" s="13"/>
      <c r="B268" s="224"/>
      <c r="C268" s="225"/>
      <c r="D268" s="217" t="s">
        <v>134</v>
      </c>
      <c r="E268" s="226" t="s">
        <v>19</v>
      </c>
      <c r="F268" s="227" t="s">
        <v>577</v>
      </c>
      <c r="G268" s="225"/>
      <c r="H268" s="228">
        <v>17.3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134</v>
      </c>
      <c r="AU268" s="234" t="s">
        <v>82</v>
      </c>
      <c r="AV268" s="13" t="s">
        <v>82</v>
      </c>
      <c r="AW268" s="13" t="s">
        <v>33</v>
      </c>
      <c r="AX268" s="13" t="s">
        <v>72</v>
      </c>
      <c r="AY268" s="234" t="s">
        <v>120</v>
      </c>
    </row>
    <row r="269" spans="1:51" s="14" customFormat="1" ht="12">
      <c r="A269" s="14"/>
      <c r="B269" s="235"/>
      <c r="C269" s="236"/>
      <c r="D269" s="217" t="s">
        <v>134</v>
      </c>
      <c r="E269" s="237" t="s">
        <v>19</v>
      </c>
      <c r="F269" s="238" t="s">
        <v>139</v>
      </c>
      <c r="G269" s="236"/>
      <c r="H269" s="239">
        <v>137.3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134</v>
      </c>
      <c r="AU269" s="245" t="s">
        <v>82</v>
      </c>
      <c r="AV269" s="14" t="s">
        <v>128</v>
      </c>
      <c r="AW269" s="14" t="s">
        <v>33</v>
      </c>
      <c r="AX269" s="14" t="s">
        <v>80</v>
      </c>
      <c r="AY269" s="245" t="s">
        <v>120</v>
      </c>
    </row>
    <row r="270" spans="1:65" s="2" customFormat="1" ht="16.5" customHeight="1">
      <c r="A270" s="38"/>
      <c r="B270" s="39"/>
      <c r="C270" s="250" t="s">
        <v>578</v>
      </c>
      <c r="D270" s="250" t="s">
        <v>369</v>
      </c>
      <c r="E270" s="251" t="s">
        <v>579</v>
      </c>
      <c r="F270" s="252" t="s">
        <v>580</v>
      </c>
      <c r="G270" s="253" t="s">
        <v>126</v>
      </c>
      <c r="H270" s="254">
        <v>7.1</v>
      </c>
      <c r="I270" s="255"/>
      <c r="J270" s="256">
        <f>ROUND(I270*H270,2)</f>
        <v>0</v>
      </c>
      <c r="K270" s="252" t="s">
        <v>127</v>
      </c>
      <c r="L270" s="257"/>
      <c r="M270" s="258" t="s">
        <v>19</v>
      </c>
      <c r="N270" s="259" t="s">
        <v>43</v>
      </c>
      <c r="O270" s="84"/>
      <c r="P270" s="213">
        <f>O270*H270</f>
        <v>0</v>
      </c>
      <c r="Q270" s="213">
        <v>0.55</v>
      </c>
      <c r="R270" s="213">
        <f>Q270*H270</f>
        <v>3.9050000000000002</v>
      </c>
      <c r="S270" s="213">
        <v>0</v>
      </c>
      <c r="T270" s="21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5" t="s">
        <v>522</v>
      </c>
      <c r="AT270" s="215" t="s">
        <v>369</v>
      </c>
      <c r="AU270" s="215" t="s">
        <v>82</v>
      </c>
      <c r="AY270" s="17" t="s">
        <v>120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80</v>
      </c>
      <c r="BK270" s="216">
        <f>ROUND(I270*H270,2)</f>
        <v>0</v>
      </c>
      <c r="BL270" s="17" t="s">
        <v>228</v>
      </c>
      <c r="BM270" s="215" t="s">
        <v>581</v>
      </c>
    </row>
    <row r="271" spans="1:47" s="2" customFormat="1" ht="12">
      <c r="A271" s="38"/>
      <c r="B271" s="39"/>
      <c r="C271" s="40"/>
      <c r="D271" s="217" t="s">
        <v>130</v>
      </c>
      <c r="E271" s="40"/>
      <c r="F271" s="218" t="s">
        <v>580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130</v>
      </c>
      <c r="AU271" s="17" t="s">
        <v>82</v>
      </c>
    </row>
    <row r="272" spans="1:65" s="2" customFormat="1" ht="21.75" customHeight="1">
      <c r="A272" s="38"/>
      <c r="B272" s="39"/>
      <c r="C272" s="204" t="s">
        <v>582</v>
      </c>
      <c r="D272" s="204" t="s">
        <v>123</v>
      </c>
      <c r="E272" s="205" t="s">
        <v>583</v>
      </c>
      <c r="F272" s="206" t="s">
        <v>584</v>
      </c>
      <c r="G272" s="207" t="s">
        <v>226</v>
      </c>
      <c r="H272" s="208">
        <v>685</v>
      </c>
      <c r="I272" s="209"/>
      <c r="J272" s="210">
        <f>ROUND(I272*H272,2)</f>
        <v>0</v>
      </c>
      <c r="K272" s="206" t="s">
        <v>127</v>
      </c>
      <c r="L272" s="44"/>
      <c r="M272" s="211" t="s">
        <v>19</v>
      </c>
      <c r="N272" s="212" t="s">
        <v>43</v>
      </c>
      <c r="O272" s="84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228</v>
      </c>
      <c r="AT272" s="215" t="s">
        <v>123</v>
      </c>
      <c r="AU272" s="215" t="s">
        <v>82</v>
      </c>
      <c r="AY272" s="17" t="s">
        <v>120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80</v>
      </c>
      <c r="BK272" s="216">
        <f>ROUND(I272*H272,2)</f>
        <v>0</v>
      </c>
      <c r="BL272" s="17" t="s">
        <v>228</v>
      </c>
      <c r="BM272" s="215" t="s">
        <v>585</v>
      </c>
    </row>
    <row r="273" spans="1:47" s="2" customFormat="1" ht="12">
      <c r="A273" s="38"/>
      <c r="B273" s="39"/>
      <c r="C273" s="40"/>
      <c r="D273" s="217" t="s">
        <v>130</v>
      </c>
      <c r="E273" s="40"/>
      <c r="F273" s="218" t="s">
        <v>586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130</v>
      </c>
      <c r="AU273" s="17" t="s">
        <v>82</v>
      </c>
    </row>
    <row r="274" spans="1:47" s="2" customFormat="1" ht="12">
      <c r="A274" s="38"/>
      <c r="B274" s="39"/>
      <c r="C274" s="40"/>
      <c r="D274" s="222" t="s">
        <v>132</v>
      </c>
      <c r="E274" s="40"/>
      <c r="F274" s="223" t="s">
        <v>587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132</v>
      </c>
      <c r="AU274" s="17" t="s">
        <v>82</v>
      </c>
    </row>
    <row r="275" spans="1:51" s="13" customFormat="1" ht="12">
      <c r="A275" s="13"/>
      <c r="B275" s="224"/>
      <c r="C275" s="225"/>
      <c r="D275" s="217" t="s">
        <v>134</v>
      </c>
      <c r="E275" s="226" t="s">
        <v>19</v>
      </c>
      <c r="F275" s="227" t="s">
        <v>588</v>
      </c>
      <c r="G275" s="225"/>
      <c r="H275" s="228">
        <v>685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134</v>
      </c>
      <c r="AU275" s="234" t="s">
        <v>82</v>
      </c>
      <c r="AV275" s="13" t="s">
        <v>82</v>
      </c>
      <c r="AW275" s="13" t="s">
        <v>33</v>
      </c>
      <c r="AX275" s="13" t="s">
        <v>80</v>
      </c>
      <c r="AY275" s="234" t="s">
        <v>120</v>
      </c>
    </row>
    <row r="276" spans="1:65" s="2" customFormat="1" ht="16.5" customHeight="1">
      <c r="A276" s="38"/>
      <c r="B276" s="39"/>
      <c r="C276" s="250" t="s">
        <v>589</v>
      </c>
      <c r="D276" s="250" t="s">
        <v>369</v>
      </c>
      <c r="E276" s="251" t="s">
        <v>590</v>
      </c>
      <c r="F276" s="252" t="s">
        <v>591</v>
      </c>
      <c r="G276" s="253" t="s">
        <v>126</v>
      </c>
      <c r="H276" s="254">
        <v>18.838</v>
      </c>
      <c r="I276" s="255"/>
      <c r="J276" s="256">
        <f>ROUND(I276*H276,2)</f>
        <v>0</v>
      </c>
      <c r="K276" s="252" t="s">
        <v>127</v>
      </c>
      <c r="L276" s="257"/>
      <c r="M276" s="258" t="s">
        <v>19</v>
      </c>
      <c r="N276" s="259" t="s">
        <v>43</v>
      </c>
      <c r="O276" s="84"/>
      <c r="P276" s="213">
        <f>O276*H276</f>
        <v>0</v>
      </c>
      <c r="Q276" s="213">
        <v>0.55</v>
      </c>
      <c r="R276" s="213">
        <f>Q276*H276</f>
        <v>10.3609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522</v>
      </c>
      <c r="AT276" s="215" t="s">
        <v>369</v>
      </c>
      <c r="AU276" s="215" t="s">
        <v>82</v>
      </c>
      <c r="AY276" s="17" t="s">
        <v>120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80</v>
      </c>
      <c r="BK276" s="216">
        <f>ROUND(I276*H276,2)</f>
        <v>0</v>
      </c>
      <c r="BL276" s="17" t="s">
        <v>228</v>
      </c>
      <c r="BM276" s="215" t="s">
        <v>592</v>
      </c>
    </row>
    <row r="277" spans="1:47" s="2" customFormat="1" ht="12">
      <c r="A277" s="38"/>
      <c r="B277" s="39"/>
      <c r="C277" s="40"/>
      <c r="D277" s="217" t="s">
        <v>130</v>
      </c>
      <c r="E277" s="40"/>
      <c r="F277" s="218" t="s">
        <v>591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130</v>
      </c>
      <c r="AU277" s="17" t="s">
        <v>82</v>
      </c>
    </row>
    <row r="278" spans="1:51" s="13" customFormat="1" ht="12">
      <c r="A278" s="13"/>
      <c r="B278" s="224"/>
      <c r="C278" s="225"/>
      <c r="D278" s="217" t="s">
        <v>134</v>
      </c>
      <c r="E278" s="226" t="s">
        <v>19</v>
      </c>
      <c r="F278" s="227" t="s">
        <v>593</v>
      </c>
      <c r="G278" s="225"/>
      <c r="H278" s="228">
        <v>18.838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134</v>
      </c>
      <c r="AU278" s="234" t="s">
        <v>82</v>
      </c>
      <c r="AV278" s="13" t="s">
        <v>82</v>
      </c>
      <c r="AW278" s="13" t="s">
        <v>33</v>
      </c>
      <c r="AX278" s="13" t="s">
        <v>80</v>
      </c>
      <c r="AY278" s="234" t="s">
        <v>120</v>
      </c>
    </row>
    <row r="279" spans="1:65" s="2" customFormat="1" ht="21.75" customHeight="1">
      <c r="A279" s="38"/>
      <c r="B279" s="39"/>
      <c r="C279" s="204" t="s">
        <v>594</v>
      </c>
      <c r="D279" s="204" t="s">
        <v>123</v>
      </c>
      <c r="E279" s="205" t="s">
        <v>595</v>
      </c>
      <c r="F279" s="206" t="s">
        <v>596</v>
      </c>
      <c r="G279" s="207" t="s">
        <v>226</v>
      </c>
      <c r="H279" s="208">
        <v>685</v>
      </c>
      <c r="I279" s="209"/>
      <c r="J279" s="210">
        <f>ROUND(I279*H279,2)</f>
        <v>0</v>
      </c>
      <c r="K279" s="206" t="s">
        <v>127</v>
      </c>
      <c r="L279" s="44"/>
      <c r="M279" s="211" t="s">
        <v>19</v>
      </c>
      <c r="N279" s="212" t="s">
        <v>43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228</v>
      </c>
      <c r="AT279" s="215" t="s">
        <v>123</v>
      </c>
      <c r="AU279" s="215" t="s">
        <v>82</v>
      </c>
      <c r="AY279" s="17" t="s">
        <v>120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80</v>
      </c>
      <c r="BK279" s="216">
        <f>ROUND(I279*H279,2)</f>
        <v>0</v>
      </c>
      <c r="BL279" s="17" t="s">
        <v>228</v>
      </c>
      <c r="BM279" s="215" t="s">
        <v>597</v>
      </c>
    </row>
    <row r="280" spans="1:47" s="2" customFormat="1" ht="12">
      <c r="A280" s="38"/>
      <c r="B280" s="39"/>
      <c r="C280" s="40"/>
      <c r="D280" s="217" t="s">
        <v>130</v>
      </c>
      <c r="E280" s="40"/>
      <c r="F280" s="218" t="s">
        <v>598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130</v>
      </c>
      <c r="AU280" s="17" t="s">
        <v>82</v>
      </c>
    </row>
    <row r="281" spans="1:47" s="2" customFormat="1" ht="12">
      <c r="A281" s="38"/>
      <c r="B281" s="39"/>
      <c r="C281" s="40"/>
      <c r="D281" s="222" t="s">
        <v>132</v>
      </c>
      <c r="E281" s="40"/>
      <c r="F281" s="223" t="s">
        <v>599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132</v>
      </c>
      <c r="AU281" s="17" t="s">
        <v>82</v>
      </c>
    </row>
    <row r="282" spans="1:51" s="13" customFormat="1" ht="12">
      <c r="A282" s="13"/>
      <c r="B282" s="224"/>
      <c r="C282" s="225"/>
      <c r="D282" s="217" t="s">
        <v>134</v>
      </c>
      <c r="E282" s="226" t="s">
        <v>19</v>
      </c>
      <c r="F282" s="227" t="s">
        <v>588</v>
      </c>
      <c r="G282" s="225"/>
      <c r="H282" s="228">
        <v>685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134</v>
      </c>
      <c r="AU282" s="234" t="s">
        <v>82</v>
      </c>
      <c r="AV282" s="13" t="s">
        <v>82</v>
      </c>
      <c r="AW282" s="13" t="s">
        <v>33</v>
      </c>
      <c r="AX282" s="13" t="s">
        <v>80</v>
      </c>
      <c r="AY282" s="234" t="s">
        <v>120</v>
      </c>
    </row>
    <row r="283" spans="1:65" s="2" customFormat="1" ht="16.5" customHeight="1">
      <c r="A283" s="38"/>
      <c r="B283" s="39"/>
      <c r="C283" s="250" t="s">
        <v>600</v>
      </c>
      <c r="D283" s="250" t="s">
        <v>369</v>
      </c>
      <c r="E283" s="251" t="s">
        <v>601</v>
      </c>
      <c r="F283" s="252" t="s">
        <v>602</v>
      </c>
      <c r="G283" s="253" t="s">
        <v>126</v>
      </c>
      <c r="H283" s="254">
        <v>5.425</v>
      </c>
      <c r="I283" s="255"/>
      <c r="J283" s="256">
        <f>ROUND(I283*H283,2)</f>
        <v>0</v>
      </c>
      <c r="K283" s="252" t="s">
        <v>127</v>
      </c>
      <c r="L283" s="257"/>
      <c r="M283" s="258" t="s">
        <v>19</v>
      </c>
      <c r="N283" s="259" t="s">
        <v>43</v>
      </c>
      <c r="O283" s="84"/>
      <c r="P283" s="213">
        <f>O283*H283</f>
        <v>0</v>
      </c>
      <c r="Q283" s="213">
        <v>0.55</v>
      </c>
      <c r="R283" s="213">
        <f>Q283*H283</f>
        <v>2.98375</v>
      </c>
      <c r="S283" s="213">
        <v>0</v>
      </c>
      <c r="T283" s="21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522</v>
      </c>
      <c r="AT283" s="215" t="s">
        <v>369</v>
      </c>
      <c r="AU283" s="215" t="s">
        <v>82</v>
      </c>
      <c r="AY283" s="17" t="s">
        <v>120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80</v>
      </c>
      <c r="BK283" s="216">
        <f>ROUND(I283*H283,2)</f>
        <v>0</v>
      </c>
      <c r="BL283" s="17" t="s">
        <v>228</v>
      </c>
      <c r="BM283" s="215" t="s">
        <v>603</v>
      </c>
    </row>
    <row r="284" spans="1:47" s="2" customFormat="1" ht="12">
      <c r="A284" s="38"/>
      <c r="B284" s="39"/>
      <c r="C284" s="40"/>
      <c r="D284" s="217" t="s">
        <v>130</v>
      </c>
      <c r="E284" s="40"/>
      <c r="F284" s="218" t="s">
        <v>602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130</v>
      </c>
      <c r="AU284" s="17" t="s">
        <v>82</v>
      </c>
    </row>
    <row r="285" spans="1:51" s="13" customFormat="1" ht="12">
      <c r="A285" s="13"/>
      <c r="B285" s="224"/>
      <c r="C285" s="225"/>
      <c r="D285" s="217" t="s">
        <v>134</v>
      </c>
      <c r="E285" s="226" t="s">
        <v>19</v>
      </c>
      <c r="F285" s="227" t="s">
        <v>604</v>
      </c>
      <c r="G285" s="225"/>
      <c r="H285" s="228">
        <v>5.425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134</v>
      </c>
      <c r="AU285" s="234" t="s">
        <v>82</v>
      </c>
      <c r="AV285" s="13" t="s">
        <v>82</v>
      </c>
      <c r="AW285" s="13" t="s">
        <v>33</v>
      </c>
      <c r="AX285" s="13" t="s">
        <v>80</v>
      </c>
      <c r="AY285" s="234" t="s">
        <v>120</v>
      </c>
    </row>
    <row r="286" spans="1:65" s="2" customFormat="1" ht="16.5" customHeight="1">
      <c r="A286" s="38"/>
      <c r="B286" s="39"/>
      <c r="C286" s="204" t="s">
        <v>605</v>
      </c>
      <c r="D286" s="204" t="s">
        <v>123</v>
      </c>
      <c r="E286" s="205" t="s">
        <v>606</v>
      </c>
      <c r="F286" s="206" t="s">
        <v>607</v>
      </c>
      <c r="G286" s="207" t="s">
        <v>247</v>
      </c>
      <c r="H286" s="208">
        <v>1051.22</v>
      </c>
      <c r="I286" s="209"/>
      <c r="J286" s="210">
        <f>ROUND(I286*H286,2)</f>
        <v>0</v>
      </c>
      <c r="K286" s="206" t="s">
        <v>127</v>
      </c>
      <c r="L286" s="44"/>
      <c r="M286" s="211" t="s">
        <v>19</v>
      </c>
      <c r="N286" s="212" t="s">
        <v>43</v>
      </c>
      <c r="O286" s="8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228</v>
      </c>
      <c r="AT286" s="215" t="s">
        <v>123</v>
      </c>
      <c r="AU286" s="215" t="s">
        <v>82</v>
      </c>
      <c r="AY286" s="17" t="s">
        <v>120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80</v>
      </c>
      <c r="BK286" s="216">
        <f>ROUND(I286*H286,2)</f>
        <v>0</v>
      </c>
      <c r="BL286" s="17" t="s">
        <v>228</v>
      </c>
      <c r="BM286" s="215" t="s">
        <v>608</v>
      </c>
    </row>
    <row r="287" spans="1:47" s="2" customFormat="1" ht="12">
      <c r="A287" s="38"/>
      <c r="B287" s="39"/>
      <c r="C287" s="40"/>
      <c r="D287" s="217" t="s">
        <v>130</v>
      </c>
      <c r="E287" s="40"/>
      <c r="F287" s="218" t="s">
        <v>609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130</v>
      </c>
      <c r="AU287" s="17" t="s">
        <v>82</v>
      </c>
    </row>
    <row r="288" spans="1:47" s="2" customFormat="1" ht="12">
      <c r="A288" s="38"/>
      <c r="B288" s="39"/>
      <c r="C288" s="40"/>
      <c r="D288" s="222" t="s">
        <v>132</v>
      </c>
      <c r="E288" s="40"/>
      <c r="F288" s="223" t="s">
        <v>610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132</v>
      </c>
      <c r="AU288" s="17" t="s">
        <v>82</v>
      </c>
    </row>
    <row r="289" spans="1:51" s="13" customFormat="1" ht="12">
      <c r="A289" s="13"/>
      <c r="B289" s="224"/>
      <c r="C289" s="225"/>
      <c r="D289" s="217" t="s">
        <v>134</v>
      </c>
      <c r="E289" s="226" t="s">
        <v>19</v>
      </c>
      <c r="F289" s="227" t="s">
        <v>611</v>
      </c>
      <c r="G289" s="225"/>
      <c r="H289" s="228">
        <v>823.12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134</v>
      </c>
      <c r="AU289" s="234" t="s">
        <v>82</v>
      </c>
      <c r="AV289" s="13" t="s">
        <v>82</v>
      </c>
      <c r="AW289" s="13" t="s">
        <v>33</v>
      </c>
      <c r="AX289" s="13" t="s">
        <v>72</v>
      </c>
      <c r="AY289" s="234" t="s">
        <v>120</v>
      </c>
    </row>
    <row r="290" spans="1:51" s="13" customFormat="1" ht="12">
      <c r="A290" s="13"/>
      <c r="B290" s="224"/>
      <c r="C290" s="225"/>
      <c r="D290" s="217" t="s">
        <v>134</v>
      </c>
      <c r="E290" s="226" t="s">
        <v>19</v>
      </c>
      <c r="F290" s="227" t="s">
        <v>612</v>
      </c>
      <c r="G290" s="225"/>
      <c r="H290" s="228">
        <v>228.1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134</v>
      </c>
      <c r="AU290" s="234" t="s">
        <v>82</v>
      </c>
      <c r="AV290" s="13" t="s">
        <v>82</v>
      </c>
      <c r="AW290" s="13" t="s">
        <v>33</v>
      </c>
      <c r="AX290" s="13" t="s">
        <v>72</v>
      </c>
      <c r="AY290" s="234" t="s">
        <v>120</v>
      </c>
    </row>
    <row r="291" spans="1:51" s="14" customFormat="1" ht="12">
      <c r="A291" s="14"/>
      <c r="B291" s="235"/>
      <c r="C291" s="236"/>
      <c r="D291" s="217" t="s">
        <v>134</v>
      </c>
      <c r="E291" s="237" t="s">
        <v>19</v>
      </c>
      <c r="F291" s="238" t="s">
        <v>139</v>
      </c>
      <c r="G291" s="236"/>
      <c r="H291" s="239">
        <v>1051.22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134</v>
      </c>
      <c r="AU291" s="245" t="s">
        <v>82</v>
      </c>
      <c r="AV291" s="14" t="s">
        <v>128</v>
      </c>
      <c r="AW291" s="14" t="s">
        <v>33</v>
      </c>
      <c r="AX291" s="14" t="s">
        <v>80</v>
      </c>
      <c r="AY291" s="245" t="s">
        <v>120</v>
      </c>
    </row>
    <row r="292" spans="1:65" s="2" customFormat="1" ht="16.5" customHeight="1">
      <c r="A292" s="38"/>
      <c r="B292" s="39"/>
      <c r="C292" s="250" t="s">
        <v>613</v>
      </c>
      <c r="D292" s="250" t="s">
        <v>369</v>
      </c>
      <c r="E292" s="251" t="s">
        <v>601</v>
      </c>
      <c r="F292" s="252" t="s">
        <v>602</v>
      </c>
      <c r="G292" s="253" t="s">
        <v>126</v>
      </c>
      <c r="H292" s="254">
        <v>2.775</v>
      </c>
      <c r="I292" s="255"/>
      <c r="J292" s="256">
        <f>ROUND(I292*H292,2)</f>
        <v>0</v>
      </c>
      <c r="K292" s="252" t="s">
        <v>127</v>
      </c>
      <c r="L292" s="257"/>
      <c r="M292" s="258" t="s">
        <v>19</v>
      </c>
      <c r="N292" s="259" t="s">
        <v>43</v>
      </c>
      <c r="O292" s="84"/>
      <c r="P292" s="213">
        <f>O292*H292</f>
        <v>0</v>
      </c>
      <c r="Q292" s="213">
        <v>0.55</v>
      </c>
      <c r="R292" s="213">
        <f>Q292*H292</f>
        <v>1.52625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522</v>
      </c>
      <c r="AT292" s="215" t="s">
        <v>369</v>
      </c>
      <c r="AU292" s="215" t="s">
        <v>82</v>
      </c>
      <c r="AY292" s="17" t="s">
        <v>120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80</v>
      </c>
      <c r="BK292" s="216">
        <f>ROUND(I292*H292,2)</f>
        <v>0</v>
      </c>
      <c r="BL292" s="17" t="s">
        <v>228</v>
      </c>
      <c r="BM292" s="215" t="s">
        <v>614</v>
      </c>
    </row>
    <row r="293" spans="1:47" s="2" customFormat="1" ht="12">
      <c r="A293" s="38"/>
      <c r="B293" s="39"/>
      <c r="C293" s="40"/>
      <c r="D293" s="217" t="s">
        <v>130</v>
      </c>
      <c r="E293" s="40"/>
      <c r="F293" s="218" t="s">
        <v>602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130</v>
      </c>
      <c r="AU293" s="17" t="s">
        <v>82</v>
      </c>
    </row>
    <row r="294" spans="1:51" s="13" customFormat="1" ht="12">
      <c r="A294" s="13"/>
      <c r="B294" s="224"/>
      <c r="C294" s="225"/>
      <c r="D294" s="217" t="s">
        <v>134</v>
      </c>
      <c r="E294" s="226" t="s">
        <v>19</v>
      </c>
      <c r="F294" s="227" t="s">
        <v>615</v>
      </c>
      <c r="G294" s="225"/>
      <c r="H294" s="228">
        <v>2.775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134</v>
      </c>
      <c r="AU294" s="234" t="s">
        <v>82</v>
      </c>
      <c r="AV294" s="13" t="s">
        <v>82</v>
      </c>
      <c r="AW294" s="13" t="s">
        <v>33</v>
      </c>
      <c r="AX294" s="13" t="s">
        <v>80</v>
      </c>
      <c r="AY294" s="234" t="s">
        <v>120</v>
      </c>
    </row>
    <row r="295" spans="1:65" s="2" customFormat="1" ht="16.5" customHeight="1">
      <c r="A295" s="38"/>
      <c r="B295" s="39"/>
      <c r="C295" s="204" t="s">
        <v>616</v>
      </c>
      <c r="D295" s="204" t="s">
        <v>123</v>
      </c>
      <c r="E295" s="205" t="s">
        <v>617</v>
      </c>
      <c r="F295" s="206" t="s">
        <v>618</v>
      </c>
      <c r="G295" s="207" t="s">
        <v>126</v>
      </c>
      <c r="H295" s="208">
        <v>34.14</v>
      </c>
      <c r="I295" s="209"/>
      <c r="J295" s="210">
        <f>ROUND(I295*H295,2)</f>
        <v>0</v>
      </c>
      <c r="K295" s="206" t="s">
        <v>127</v>
      </c>
      <c r="L295" s="44"/>
      <c r="M295" s="211" t="s">
        <v>19</v>
      </c>
      <c r="N295" s="212" t="s">
        <v>43</v>
      </c>
      <c r="O295" s="84"/>
      <c r="P295" s="213">
        <f>O295*H295</f>
        <v>0</v>
      </c>
      <c r="Q295" s="213">
        <v>0.02337</v>
      </c>
      <c r="R295" s="213">
        <f>Q295*H295</f>
        <v>0.7978518</v>
      </c>
      <c r="S295" s="213">
        <v>0</v>
      </c>
      <c r="T295" s="21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228</v>
      </c>
      <c r="AT295" s="215" t="s">
        <v>123</v>
      </c>
      <c r="AU295" s="215" t="s">
        <v>82</v>
      </c>
      <c r="AY295" s="17" t="s">
        <v>120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80</v>
      </c>
      <c r="BK295" s="216">
        <f>ROUND(I295*H295,2)</f>
        <v>0</v>
      </c>
      <c r="BL295" s="17" t="s">
        <v>228</v>
      </c>
      <c r="BM295" s="215" t="s">
        <v>619</v>
      </c>
    </row>
    <row r="296" spans="1:47" s="2" customFormat="1" ht="12">
      <c r="A296" s="38"/>
      <c r="B296" s="39"/>
      <c r="C296" s="40"/>
      <c r="D296" s="217" t="s">
        <v>130</v>
      </c>
      <c r="E296" s="40"/>
      <c r="F296" s="218" t="s">
        <v>620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130</v>
      </c>
      <c r="AU296" s="17" t="s">
        <v>82</v>
      </c>
    </row>
    <row r="297" spans="1:47" s="2" customFormat="1" ht="12">
      <c r="A297" s="38"/>
      <c r="B297" s="39"/>
      <c r="C297" s="40"/>
      <c r="D297" s="222" t="s">
        <v>132</v>
      </c>
      <c r="E297" s="40"/>
      <c r="F297" s="223" t="s">
        <v>621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132</v>
      </c>
      <c r="AU297" s="17" t="s">
        <v>82</v>
      </c>
    </row>
    <row r="298" spans="1:51" s="13" customFormat="1" ht="12">
      <c r="A298" s="13"/>
      <c r="B298" s="224"/>
      <c r="C298" s="225"/>
      <c r="D298" s="217" t="s">
        <v>134</v>
      </c>
      <c r="E298" s="226" t="s">
        <v>19</v>
      </c>
      <c r="F298" s="227" t="s">
        <v>622</v>
      </c>
      <c r="G298" s="225"/>
      <c r="H298" s="228">
        <v>34.14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134</v>
      </c>
      <c r="AU298" s="234" t="s">
        <v>82</v>
      </c>
      <c r="AV298" s="13" t="s">
        <v>82</v>
      </c>
      <c r="AW298" s="13" t="s">
        <v>33</v>
      </c>
      <c r="AX298" s="13" t="s">
        <v>80</v>
      </c>
      <c r="AY298" s="234" t="s">
        <v>120</v>
      </c>
    </row>
    <row r="299" spans="1:65" s="2" customFormat="1" ht="16.5" customHeight="1">
      <c r="A299" s="38"/>
      <c r="B299" s="39"/>
      <c r="C299" s="204" t="s">
        <v>623</v>
      </c>
      <c r="D299" s="204" t="s">
        <v>123</v>
      </c>
      <c r="E299" s="205" t="s">
        <v>624</v>
      </c>
      <c r="F299" s="206" t="s">
        <v>625</v>
      </c>
      <c r="G299" s="207" t="s">
        <v>247</v>
      </c>
      <c r="H299" s="208">
        <v>23</v>
      </c>
      <c r="I299" s="209"/>
      <c r="J299" s="210">
        <f>ROUND(I299*H299,2)</f>
        <v>0</v>
      </c>
      <c r="K299" s="206" t="s">
        <v>19</v>
      </c>
      <c r="L299" s="44"/>
      <c r="M299" s="211" t="s">
        <v>19</v>
      </c>
      <c r="N299" s="212" t="s">
        <v>43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228</v>
      </c>
      <c r="AT299" s="215" t="s">
        <v>123</v>
      </c>
      <c r="AU299" s="215" t="s">
        <v>82</v>
      </c>
      <c r="AY299" s="17" t="s">
        <v>120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80</v>
      </c>
      <c r="BK299" s="216">
        <f>ROUND(I299*H299,2)</f>
        <v>0</v>
      </c>
      <c r="BL299" s="17" t="s">
        <v>228</v>
      </c>
      <c r="BM299" s="215" t="s">
        <v>626</v>
      </c>
    </row>
    <row r="300" spans="1:47" s="2" customFormat="1" ht="12">
      <c r="A300" s="38"/>
      <c r="B300" s="39"/>
      <c r="C300" s="40"/>
      <c r="D300" s="217" t="s">
        <v>130</v>
      </c>
      <c r="E300" s="40"/>
      <c r="F300" s="218" t="s">
        <v>625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130</v>
      </c>
      <c r="AU300" s="17" t="s">
        <v>82</v>
      </c>
    </row>
    <row r="301" spans="1:47" s="2" customFormat="1" ht="12">
      <c r="A301" s="38"/>
      <c r="B301" s="39"/>
      <c r="C301" s="40"/>
      <c r="D301" s="217" t="s">
        <v>240</v>
      </c>
      <c r="E301" s="40"/>
      <c r="F301" s="246" t="s">
        <v>627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240</v>
      </c>
      <c r="AU301" s="17" t="s">
        <v>82</v>
      </c>
    </row>
    <row r="302" spans="1:65" s="2" customFormat="1" ht="16.5" customHeight="1">
      <c r="A302" s="38"/>
      <c r="B302" s="39"/>
      <c r="C302" s="204" t="s">
        <v>628</v>
      </c>
      <c r="D302" s="204" t="s">
        <v>123</v>
      </c>
      <c r="E302" s="205" t="s">
        <v>629</v>
      </c>
      <c r="F302" s="206" t="s">
        <v>630</v>
      </c>
      <c r="G302" s="207" t="s">
        <v>226</v>
      </c>
      <c r="H302" s="208">
        <v>71.2</v>
      </c>
      <c r="I302" s="209"/>
      <c r="J302" s="210">
        <f>ROUND(I302*H302,2)</f>
        <v>0</v>
      </c>
      <c r="K302" s="206" t="s">
        <v>127</v>
      </c>
      <c r="L302" s="44"/>
      <c r="M302" s="211" t="s">
        <v>19</v>
      </c>
      <c r="N302" s="212" t="s">
        <v>43</v>
      </c>
      <c r="O302" s="8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228</v>
      </c>
      <c r="AT302" s="215" t="s">
        <v>123</v>
      </c>
      <c r="AU302" s="215" t="s">
        <v>82</v>
      </c>
      <c r="AY302" s="17" t="s">
        <v>120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80</v>
      </c>
      <c r="BK302" s="216">
        <f>ROUND(I302*H302,2)</f>
        <v>0</v>
      </c>
      <c r="BL302" s="17" t="s">
        <v>228</v>
      </c>
      <c r="BM302" s="215" t="s">
        <v>631</v>
      </c>
    </row>
    <row r="303" spans="1:47" s="2" customFormat="1" ht="12">
      <c r="A303" s="38"/>
      <c r="B303" s="39"/>
      <c r="C303" s="40"/>
      <c r="D303" s="217" t="s">
        <v>130</v>
      </c>
      <c r="E303" s="40"/>
      <c r="F303" s="218" t="s">
        <v>632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130</v>
      </c>
      <c r="AU303" s="17" t="s">
        <v>82</v>
      </c>
    </row>
    <row r="304" spans="1:47" s="2" customFormat="1" ht="12">
      <c r="A304" s="38"/>
      <c r="B304" s="39"/>
      <c r="C304" s="40"/>
      <c r="D304" s="222" t="s">
        <v>132</v>
      </c>
      <c r="E304" s="40"/>
      <c r="F304" s="223" t="s">
        <v>633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132</v>
      </c>
      <c r="AU304" s="17" t="s">
        <v>82</v>
      </c>
    </row>
    <row r="305" spans="1:51" s="13" customFormat="1" ht="12">
      <c r="A305" s="13"/>
      <c r="B305" s="224"/>
      <c r="C305" s="225"/>
      <c r="D305" s="217" t="s">
        <v>134</v>
      </c>
      <c r="E305" s="226" t="s">
        <v>19</v>
      </c>
      <c r="F305" s="227" t="s">
        <v>634</v>
      </c>
      <c r="G305" s="225"/>
      <c r="H305" s="228">
        <v>71.2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134</v>
      </c>
      <c r="AU305" s="234" t="s">
        <v>82</v>
      </c>
      <c r="AV305" s="13" t="s">
        <v>82</v>
      </c>
      <c r="AW305" s="13" t="s">
        <v>33</v>
      </c>
      <c r="AX305" s="13" t="s">
        <v>80</v>
      </c>
      <c r="AY305" s="234" t="s">
        <v>120</v>
      </c>
    </row>
    <row r="306" spans="1:65" s="2" customFormat="1" ht="16.5" customHeight="1">
      <c r="A306" s="38"/>
      <c r="B306" s="39"/>
      <c r="C306" s="250" t="s">
        <v>635</v>
      </c>
      <c r="D306" s="250" t="s">
        <v>369</v>
      </c>
      <c r="E306" s="251" t="s">
        <v>636</v>
      </c>
      <c r="F306" s="252" t="s">
        <v>637</v>
      </c>
      <c r="G306" s="253" t="s">
        <v>226</v>
      </c>
      <c r="H306" s="254">
        <v>78.32</v>
      </c>
      <c r="I306" s="255"/>
      <c r="J306" s="256">
        <f>ROUND(I306*H306,2)</f>
        <v>0</v>
      </c>
      <c r="K306" s="252" t="s">
        <v>127</v>
      </c>
      <c r="L306" s="257"/>
      <c r="M306" s="258" t="s">
        <v>19</v>
      </c>
      <c r="N306" s="259" t="s">
        <v>43</v>
      </c>
      <c r="O306" s="84"/>
      <c r="P306" s="213">
        <f>O306*H306</f>
        <v>0</v>
      </c>
      <c r="Q306" s="213">
        <v>0.00931</v>
      </c>
      <c r="R306" s="213">
        <f>Q306*H306</f>
        <v>0.7291592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522</v>
      </c>
      <c r="AT306" s="215" t="s">
        <v>369</v>
      </c>
      <c r="AU306" s="215" t="s">
        <v>82</v>
      </c>
      <c r="AY306" s="17" t="s">
        <v>120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80</v>
      </c>
      <c r="BK306" s="216">
        <f>ROUND(I306*H306,2)</f>
        <v>0</v>
      </c>
      <c r="BL306" s="17" t="s">
        <v>228</v>
      </c>
      <c r="BM306" s="215" t="s">
        <v>638</v>
      </c>
    </row>
    <row r="307" spans="1:47" s="2" customFormat="1" ht="12">
      <c r="A307" s="38"/>
      <c r="B307" s="39"/>
      <c r="C307" s="40"/>
      <c r="D307" s="217" t="s">
        <v>130</v>
      </c>
      <c r="E307" s="40"/>
      <c r="F307" s="218" t="s">
        <v>637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130</v>
      </c>
      <c r="AU307" s="17" t="s">
        <v>82</v>
      </c>
    </row>
    <row r="308" spans="1:51" s="13" customFormat="1" ht="12">
      <c r="A308" s="13"/>
      <c r="B308" s="224"/>
      <c r="C308" s="225"/>
      <c r="D308" s="217" t="s">
        <v>134</v>
      </c>
      <c r="E308" s="226" t="s">
        <v>19</v>
      </c>
      <c r="F308" s="227" t="s">
        <v>639</v>
      </c>
      <c r="G308" s="225"/>
      <c r="H308" s="228">
        <v>78.32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134</v>
      </c>
      <c r="AU308" s="234" t="s">
        <v>82</v>
      </c>
      <c r="AV308" s="13" t="s">
        <v>82</v>
      </c>
      <c r="AW308" s="13" t="s">
        <v>33</v>
      </c>
      <c r="AX308" s="13" t="s">
        <v>80</v>
      </c>
      <c r="AY308" s="234" t="s">
        <v>120</v>
      </c>
    </row>
    <row r="309" spans="1:65" s="2" customFormat="1" ht="16.5" customHeight="1">
      <c r="A309" s="38"/>
      <c r="B309" s="39"/>
      <c r="C309" s="204" t="s">
        <v>640</v>
      </c>
      <c r="D309" s="204" t="s">
        <v>123</v>
      </c>
      <c r="E309" s="205" t="s">
        <v>641</v>
      </c>
      <c r="F309" s="206" t="s">
        <v>642</v>
      </c>
      <c r="G309" s="207" t="s">
        <v>184</v>
      </c>
      <c r="H309" s="208">
        <v>20.493</v>
      </c>
      <c r="I309" s="209"/>
      <c r="J309" s="210">
        <f>ROUND(I309*H309,2)</f>
        <v>0</v>
      </c>
      <c r="K309" s="206" t="s">
        <v>127</v>
      </c>
      <c r="L309" s="44"/>
      <c r="M309" s="211" t="s">
        <v>19</v>
      </c>
      <c r="N309" s="212" t="s">
        <v>43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228</v>
      </c>
      <c r="AT309" s="215" t="s">
        <v>123</v>
      </c>
      <c r="AU309" s="215" t="s">
        <v>82</v>
      </c>
      <c r="AY309" s="17" t="s">
        <v>120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80</v>
      </c>
      <c r="BK309" s="216">
        <f>ROUND(I309*H309,2)</f>
        <v>0</v>
      </c>
      <c r="BL309" s="17" t="s">
        <v>228</v>
      </c>
      <c r="BM309" s="215" t="s">
        <v>643</v>
      </c>
    </row>
    <row r="310" spans="1:47" s="2" customFormat="1" ht="12">
      <c r="A310" s="38"/>
      <c r="B310" s="39"/>
      <c r="C310" s="40"/>
      <c r="D310" s="217" t="s">
        <v>130</v>
      </c>
      <c r="E310" s="40"/>
      <c r="F310" s="218" t="s">
        <v>644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130</v>
      </c>
      <c r="AU310" s="17" t="s">
        <v>82</v>
      </c>
    </row>
    <row r="311" spans="1:47" s="2" customFormat="1" ht="12">
      <c r="A311" s="38"/>
      <c r="B311" s="39"/>
      <c r="C311" s="40"/>
      <c r="D311" s="222" t="s">
        <v>132</v>
      </c>
      <c r="E311" s="40"/>
      <c r="F311" s="223" t="s">
        <v>645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132</v>
      </c>
      <c r="AU311" s="17" t="s">
        <v>82</v>
      </c>
    </row>
    <row r="312" spans="1:63" s="12" customFormat="1" ht="22.8" customHeight="1">
      <c r="A312" s="12"/>
      <c r="B312" s="188"/>
      <c r="C312" s="189"/>
      <c r="D312" s="190" t="s">
        <v>71</v>
      </c>
      <c r="E312" s="202" t="s">
        <v>646</v>
      </c>
      <c r="F312" s="202" t="s">
        <v>647</v>
      </c>
      <c r="G312" s="189"/>
      <c r="H312" s="189"/>
      <c r="I312" s="192"/>
      <c r="J312" s="203">
        <f>BK312</f>
        <v>0</v>
      </c>
      <c r="K312" s="189"/>
      <c r="L312" s="194"/>
      <c r="M312" s="195"/>
      <c r="N312" s="196"/>
      <c r="O312" s="196"/>
      <c r="P312" s="197">
        <f>SUM(P313:P353)</f>
        <v>0</v>
      </c>
      <c r="Q312" s="196"/>
      <c r="R312" s="197">
        <f>SUM(R313:R353)</f>
        <v>6.29520868</v>
      </c>
      <c r="S312" s="196"/>
      <c r="T312" s="198">
        <f>SUM(T313:T353)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199" t="s">
        <v>82</v>
      </c>
      <c r="AT312" s="200" t="s">
        <v>71</v>
      </c>
      <c r="AU312" s="200" t="s">
        <v>80</v>
      </c>
      <c r="AY312" s="199" t="s">
        <v>120</v>
      </c>
      <c r="BK312" s="201">
        <f>SUM(BK313:BK353)</f>
        <v>0</v>
      </c>
    </row>
    <row r="313" spans="1:65" s="2" customFormat="1" ht="16.5" customHeight="1">
      <c r="A313" s="38"/>
      <c r="B313" s="39"/>
      <c r="C313" s="204" t="s">
        <v>648</v>
      </c>
      <c r="D313" s="204" t="s">
        <v>123</v>
      </c>
      <c r="E313" s="205" t="s">
        <v>649</v>
      </c>
      <c r="F313" s="206" t="s">
        <v>650</v>
      </c>
      <c r="G313" s="207" t="s">
        <v>226</v>
      </c>
      <c r="H313" s="208">
        <v>235.09</v>
      </c>
      <c r="I313" s="209"/>
      <c r="J313" s="210">
        <f>ROUND(I313*H313,2)</f>
        <v>0</v>
      </c>
      <c r="K313" s="206" t="s">
        <v>127</v>
      </c>
      <c r="L313" s="44"/>
      <c r="M313" s="211" t="s">
        <v>19</v>
      </c>
      <c r="N313" s="212" t="s">
        <v>43</v>
      </c>
      <c r="O313" s="84"/>
      <c r="P313" s="213">
        <f>O313*H313</f>
        <v>0</v>
      </c>
      <c r="Q313" s="213">
        <v>0.01691</v>
      </c>
      <c r="R313" s="213">
        <f>Q313*H313</f>
        <v>3.9753719000000003</v>
      </c>
      <c r="S313" s="213">
        <v>0</v>
      </c>
      <c r="T313" s="21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5" t="s">
        <v>228</v>
      </c>
      <c r="AT313" s="215" t="s">
        <v>123</v>
      </c>
      <c r="AU313" s="215" t="s">
        <v>82</v>
      </c>
      <c r="AY313" s="17" t="s">
        <v>120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7" t="s">
        <v>80</v>
      </c>
      <c r="BK313" s="216">
        <f>ROUND(I313*H313,2)</f>
        <v>0</v>
      </c>
      <c r="BL313" s="17" t="s">
        <v>228</v>
      </c>
      <c r="BM313" s="215" t="s">
        <v>651</v>
      </c>
    </row>
    <row r="314" spans="1:47" s="2" customFormat="1" ht="12">
      <c r="A314" s="38"/>
      <c r="B314" s="39"/>
      <c r="C314" s="40"/>
      <c r="D314" s="217" t="s">
        <v>130</v>
      </c>
      <c r="E314" s="40"/>
      <c r="F314" s="218" t="s">
        <v>652</v>
      </c>
      <c r="G314" s="40"/>
      <c r="H314" s="40"/>
      <c r="I314" s="219"/>
      <c r="J314" s="40"/>
      <c r="K314" s="40"/>
      <c r="L314" s="44"/>
      <c r="M314" s="220"/>
      <c r="N314" s="221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130</v>
      </c>
      <c r="AU314" s="17" t="s">
        <v>82</v>
      </c>
    </row>
    <row r="315" spans="1:47" s="2" customFormat="1" ht="12">
      <c r="A315" s="38"/>
      <c r="B315" s="39"/>
      <c r="C315" s="40"/>
      <c r="D315" s="222" t="s">
        <v>132</v>
      </c>
      <c r="E315" s="40"/>
      <c r="F315" s="223" t="s">
        <v>653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132</v>
      </c>
      <c r="AU315" s="17" t="s">
        <v>82</v>
      </c>
    </row>
    <row r="316" spans="1:51" s="13" customFormat="1" ht="12">
      <c r="A316" s="13"/>
      <c r="B316" s="224"/>
      <c r="C316" s="225"/>
      <c r="D316" s="217" t="s">
        <v>134</v>
      </c>
      <c r="E316" s="226" t="s">
        <v>19</v>
      </c>
      <c r="F316" s="227" t="s">
        <v>654</v>
      </c>
      <c r="G316" s="225"/>
      <c r="H316" s="228">
        <v>26.8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134</v>
      </c>
      <c r="AU316" s="234" t="s">
        <v>82</v>
      </c>
      <c r="AV316" s="13" t="s">
        <v>82</v>
      </c>
      <c r="AW316" s="13" t="s">
        <v>33</v>
      </c>
      <c r="AX316" s="13" t="s">
        <v>72</v>
      </c>
      <c r="AY316" s="234" t="s">
        <v>120</v>
      </c>
    </row>
    <row r="317" spans="1:51" s="13" customFormat="1" ht="12">
      <c r="A317" s="13"/>
      <c r="B317" s="224"/>
      <c r="C317" s="225"/>
      <c r="D317" s="217" t="s">
        <v>134</v>
      </c>
      <c r="E317" s="226" t="s">
        <v>19</v>
      </c>
      <c r="F317" s="227" t="s">
        <v>655</v>
      </c>
      <c r="G317" s="225"/>
      <c r="H317" s="228">
        <v>46.02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134</v>
      </c>
      <c r="AU317" s="234" t="s">
        <v>82</v>
      </c>
      <c r="AV317" s="13" t="s">
        <v>82</v>
      </c>
      <c r="AW317" s="13" t="s">
        <v>33</v>
      </c>
      <c r="AX317" s="13" t="s">
        <v>72</v>
      </c>
      <c r="AY317" s="234" t="s">
        <v>120</v>
      </c>
    </row>
    <row r="318" spans="1:51" s="13" customFormat="1" ht="12">
      <c r="A318" s="13"/>
      <c r="B318" s="224"/>
      <c r="C318" s="225"/>
      <c r="D318" s="217" t="s">
        <v>134</v>
      </c>
      <c r="E318" s="226" t="s">
        <v>19</v>
      </c>
      <c r="F318" s="227" t="s">
        <v>656</v>
      </c>
      <c r="G318" s="225"/>
      <c r="H318" s="228">
        <v>77.22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134</v>
      </c>
      <c r="AU318" s="234" t="s">
        <v>82</v>
      </c>
      <c r="AV318" s="13" t="s">
        <v>82</v>
      </c>
      <c r="AW318" s="13" t="s">
        <v>33</v>
      </c>
      <c r="AX318" s="13" t="s">
        <v>72</v>
      </c>
      <c r="AY318" s="234" t="s">
        <v>120</v>
      </c>
    </row>
    <row r="319" spans="1:51" s="13" customFormat="1" ht="12">
      <c r="A319" s="13"/>
      <c r="B319" s="224"/>
      <c r="C319" s="225"/>
      <c r="D319" s="217" t="s">
        <v>134</v>
      </c>
      <c r="E319" s="226" t="s">
        <v>19</v>
      </c>
      <c r="F319" s="227" t="s">
        <v>657</v>
      </c>
      <c r="G319" s="225"/>
      <c r="H319" s="228">
        <v>34.3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134</v>
      </c>
      <c r="AU319" s="234" t="s">
        <v>82</v>
      </c>
      <c r="AV319" s="13" t="s">
        <v>82</v>
      </c>
      <c r="AW319" s="13" t="s">
        <v>33</v>
      </c>
      <c r="AX319" s="13" t="s">
        <v>72</v>
      </c>
      <c r="AY319" s="234" t="s">
        <v>120</v>
      </c>
    </row>
    <row r="320" spans="1:51" s="13" customFormat="1" ht="12">
      <c r="A320" s="13"/>
      <c r="B320" s="224"/>
      <c r="C320" s="225"/>
      <c r="D320" s="217" t="s">
        <v>134</v>
      </c>
      <c r="E320" s="226" t="s">
        <v>19</v>
      </c>
      <c r="F320" s="227" t="s">
        <v>658</v>
      </c>
      <c r="G320" s="225"/>
      <c r="H320" s="228">
        <v>50.75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134</v>
      </c>
      <c r="AU320" s="234" t="s">
        <v>82</v>
      </c>
      <c r="AV320" s="13" t="s">
        <v>82</v>
      </c>
      <c r="AW320" s="13" t="s">
        <v>33</v>
      </c>
      <c r="AX320" s="13" t="s">
        <v>72</v>
      </c>
      <c r="AY320" s="234" t="s">
        <v>120</v>
      </c>
    </row>
    <row r="321" spans="1:51" s="14" customFormat="1" ht="12">
      <c r="A321" s="14"/>
      <c r="B321" s="235"/>
      <c r="C321" s="236"/>
      <c r="D321" s="217" t="s">
        <v>134</v>
      </c>
      <c r="E321" s="237" t="s">
        <v>19</v>
      </c>
      <c r="F321" s="238" t="s">
        <v>139</v>
      </c>
      <c r="G321" s="236"/>
      <c r="H321" s="239">
        <v>235.09000000000003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134</v>
      </c>
      <c r="AU321" s="245" t="s">
        <v>82</v>
      </c>
      <c r="AV321" s="14" t="s">
        <v>128</v>
      </c>
      <c r="AW321" s="14" t="s">
        <v>33</v>
      </c>
      <c r="AX321" s="14" t="s">
        <v>80</v>
      </c>
      <c r="AY321" s="245" t="s">
        <v>120</v>
      </c>
    </row>
    <row r="322" spans="1:65" s="2" customFormat="1" ht="16.5" customHeight="1">
      <c r="A322" s="38"/>
      <c r="B322" s="39"/>
      <c r="C322" s="204" t="s">
        <v>659</v>
      </c>
      <c r="D322" s="204" t="s">
        <v>123</v>
      </c>
      <c r="E322" s="205" t="s">
        <v>660</v>
      </c>
      <c r="F322" s="206" t="s">
        <v>661</v>
      </c>
      <c r="G322" s="207" t="s">
        <v>226</v>
      </c>
      <c r="H322" s="208">
        <v>491.8</v>
      </c>
      <c r="I322" s="209"/>
      <c r="J322" s="210">
        <f>ROUND(I322*H322,2)</f>
        <v>0</v>
      </c>
      <c r="K322" s="206" t="s">
        <v>127</v>
      </c>
      <c r="L322" s="44"/>
      <c r="M322" s="211" t="s">
        <v>19</v>
      </c>
      <c r="N322" s="212" t="s">
        <v>43</v>
      </c>
      <c r="O322" s="84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228</v>
      </c>
      <c r="AT322" s="215" t="s">
        <v>123</v>
      </c>
      <c r="AU322" s="215" t="s">
        <v>82</v>
      </c>
      <c r="AY322" s="17" t="s">
        <v>120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80</v>
      </c>
      <c r="BK322" s="216">
        <f>ROUND(I322*H322,2)</f>
        <v>0</v>
      </c>
      <c r="BL322" s="17" t="s">
        <v>228</v>
      </c>
      <c r="BM322" s="215" t="s">
        <v>662</v>
      </c>
    </row>
    <row r="323" spans="1:47" s="2" customFormat="1" ht="12">
      <c r="A323" s="38"/>
      <c r="B323" s="39"/>
      <c r="C323" s="40"/>
      <c r="D323" s="217" t="s">
        <v>130</v>
      </c>
      <c r="E323" s="40"/>
      <c r="F323" s="218" t="s">
        <v>663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130</v>
      </c>
      <c r="AU323" s="17" t="s">
        <v>82</v>
      </c>
    </row>
    <row r="324" spans="1:47" s="2" customFormat="1" ht="12">
      <c r="A324" s="38"/>
      <c r="B324" s="39"/>
      <c r="C324" s="40"/>
      <c r="D324" s="222" t="s">
        <v>132</v>
      </c>
      <c r="E324" s="40"/>
      <c r="F324" s="223" t="s">
        <v>664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132</v>
      </c>
      <c r="AU324" s="17" t="s">
        <v>82</v>
      </c>
    </row>
    <row r="325" spans="1:51" s="13" customFormat="1" ht="12">
      <c r="A325" s="13"/>
      <c r="B325" s="224"/>
      <c r="C325" s="225"/>
      <c r="D325" s="217" t="s">
        <v>134</v>
      </c>
      <c r="E325" s="226" t="s">
        <v>19</v>
      </c>
      <c r="F325" s="227" t="s">
        <v>665</v>
      </c>
      <c r="G325" s="225"/>
      <c r="H325" s="228">
        <v>235.09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134</v>
      </c>
      <c r="AU325" s="234" t="s">
        <v>82</v>
      </c>
      <c r="AV325" s="13" t="s">
        <v>82</v>
      </c>
      <c r="AW325" s="13" t="s">
        <v>33</v>
      </c>
      <c r="AX325" s="13" t="s">
        <v>72</v>
      </c>
      <c r="AY325" s="234" t="s">
        <v>120</v>
      </c>
    </row>
    <row r="326" spans="1:51" s="13" customFormat="1" ht="12">
      <c r="A326" s="13"/>
      <c r="B326" s="224"/>
      <c r="C326" s="225"/>
      <c r="D326" s="217" t="s">
        <v>134</v>
      </c>
      <c r="E326" s="226" t="s">
        <v>19</v>
      </c>
      <c r="F326" s="227" t="s">
        <v>521</v>
      </c>
      <c r="G326" s="225"/>
      <c r="H326" s="228">
        <v>256.71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134</v>
      </c>
      <c r="AU326" s="234" t="s">
        <v>82</v>
      </c>
      <c r="AV326" s="13" t="s">
        <v>82</v>
      </c>
      <c r="AW326" s="13" t="s">
        <v>33</v>
      </c>
      <c r="AX326" s="13" t="s">
        <v>72</v>
      </c>
      <c r="AY326" s="234" t="s">
        <v>120</v>
      </c>
    </row>
    <row r="327" spans="1:51" s="14" customFormat="1" ht="12">
      <c r="A327" s="14"/>
      <c r="B327" s="235"/>
      <c r="C327" s="236"/>
      <c r="D327" s="217" t="s">
        <v>134</v>
      </c>
      <c r="E327" s="237" t="s">
        <v>19</v>
      </c>
      <c r="F327" s="238" t="s">
        <v>139</v>
      </c>
      <c r="G327" s="236"/>
      <c r="H327" s="239">
        <v>491.79999999999995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134</v>
      </c>
      <c r="AU327" s="245" t="s">
        <v>82</v>
      </c>
      <c r="AV327" s="14" t="s">
        <v>128</v>
      </c>
      <c r="AW327" s="14" t="s">
        <v>33</v>
      </c>
      <c r="AX327" s="14" t="s">
        <v>80</v>
      </c>
      <c r="AY327" s="245" t="s">
        <v>120</v>
      </c>
    </row>
    <row r="328" spans="1:65" s="2" customFormat="1" ht="16.5" customHeight="1">
      <c r="A328" s="38"/>
      <c r="B328" s="39"/>
      <c r="C328" s="250" t="s">
        <v>666</v>
      </c>
      <c r="D328" s="250" t="s">
        <v>369</v>
      </c>
      <c r="E328" s="251" t="s">
        <v>667</v>
      </c>
      <c r="F328" s="252" t="s">
        <v>668</v>
      </c>
      <c r="G328" s="253" t="s">
        <v>226</v>
      </c>
      <c r="H328" s="254">
        <v>552.537</v>
      </c>
      <c r="I328" s="255"/>
      <c r="J328" s="256">
        <f>ROUND(I328*H328,2)</f>
        <v>0</v>
      </c>
      <c r="K328" s="252" t="s">
        <v>127</v>
      </c>
      <c r="L328" s="257"/>
      <c r="M328" s="258" t="s">
        <v>19</v>
      </c>
      <c r="N328" s="259" t="s">
        <v>43</v>
      </c>
      <c r="O328" s="84"/>
      <c r="P328" s="213">
        <f>O328*H328</f>
        <v>0</v>
      </c>
      <c r="Q328" s="213">
        <v>0.00014</v>
      </c>
      <c r="R328" s="213">
        <f>Q328*H328</f>
        <v>0.07735518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522</v>
      </c>
      <c r="AT328" s="215" t="s">
        <v>369</v>
      </c>
      <c r="AU328" s="215" t="s">
        <v>82</v>
      </c>
      <c r="AY328" s="17" t="s">
        <v>120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80</v>
      </c>
      <c r="BK328" s="216">
        <f>ROUND(I328*H328,2)</f>
        <v>0</v>
      </c>
      <c r="BL328" s="17" t="s">
        <v>228</v>
      </c>
      <c r="BM328" s="215" t="s">
        <v>669</v>
      </c>
    </row>
    <row r="329" spans="1:47" s="2" customFormat="1" ht="12">
      <c r="A329" s="38"/>
      <c r="B329" s="39"/>
      <c r="C329" s="40"/>
      <c r="D329" s="217" t="s">
        <v>130</v>
      </c>
      <c r="E329" s="40"/>
      <c r="F329" s="218" t="s">
        <v>668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130</v>
      </c>
      <c r="AU329" s="17" t="s">
        <v>82</v>
      </c>
    </row>
    <row r="330" spans="1:51" s="13" customFormat="1" ht="12">
      <c r="A330" s="13"/>
      <c r="B330" s="224"/>
      <c r="C330" s="225"/>
      <c r="D330" s="217" t="s">
        <v>134</v>
      </c>
      <c r="E330" s="226" t="s">
        <v>19</v>
      </c>
      <c r="F330" s="227" t="s">
        <v>670</v>
      </c>
      <c r="G330" s="225"/>
      <c r="H330" s="228">
        <v>552.537</v>
      </c>
      <c r="I330" s="229"/>
      <c r="J330" s="225"/>
      <c r="K330" s="225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134</v>
      </c>
      <c r="AU330" s="234" t="s">
        <v>82</v>
      </c>
      <c r="AV330" s="13" t="s">
        <v>82</v>
      </c>
      <c r="AW330" s="13" t="s">
        <v>33</v>
      </c>
      <c r="AX330" s="13" t="s">
        <v>80</v>
      </c>
      <c r="AY330" s="234" t="s">
        <v>120</v>
      </c>
    </row>
    <row r="331" spans="1:65" s="2" customFormat="1" ht="16.5" customHeight="1">
      <c r="A331" s="38"/>
      <c r="B331" s="39"/>
      <c r="C331" s="204" t="s">
        <v>671</v>
      </c>
      <c r="D331" s="204" t="s">
        <v>123</v>
      </c>
      <c r="E331" s="205" t="s">
        <v>672</v>
      </c>
      <c r="F331" s="206" t="s">
        <v>673</v>
      </c>
      <c r="G331" s="207" t="s">
        <v>226</v>
      </c>
      <c r="H331" s="208">
        <v>491.8</v>
      </c>
      <c r="I331" s="209"/>
      <c r="J331" s="210">
        <f>ROUND(I331*H331,2)</f>
        <v>0</v>
      </c>
      <c r="K331" s="206" t="s">
        <v>127</v>
      </c>
      <c r="L331" s="44"/>
      <c r="M331" s="211" t="s">
        <v>19</v>
      </c>
      <c r="N331" s="212" t="s">
        <v>43</v>
      </c>
      <c r="O331" s="84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5" t="s">
        <v>228</v>
      </c>
      <c r="AT331" s="215" t="s">
        <v>123</v>
      </c>
      <c r="AU331" s="215" t="s">
        <v>82</v>
      </c>
      <c r="AY331" s="17" t="s">
        <v>120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80</v>
      </c>
      <c r="BK331" s="216">
        <f>ROUND(I331*H331,2)</f>
        <v>0</v>
      </c>
      <c r="BL331" s="17" t="s">
        <v>228</v>
      </c>
      <c r="BM331" s="215" t="s">
        <v>674</v>
      </c>
    </row>
    <row r="332" spans="1:47" s="2" customFormat="1" ht="12">
      <c r="A332" s="38"/>
      <c r="B332" s="39"/>
      <c r="C332" s="40"/>
      <c r="D332" s="217" t="s">
        <v>130</v>
      </c>
      <c r="E332" s="40"/>
      <c r="F332" s="218" t="s">
        <v>675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130</v>
      </c>
      <c r="AU332" s="17" t="s">
        <v>82</v>
      </c>
    </row>
    <row r="333" spans="1:47" s="2" customFormat="1" ht="12">
      <c r="A333" s="38"/>
      <c r="B333" s="39"/>
      <c r="C333" s="40"/>
      <c r="D333" s="222" t="s">
        <v>132</v>
      </c>
      <c r="E333" s="40"/>
      <c r="F333" s="223" t="s">
        <v>676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132</v>
      </c>
      <c r="AU333" s="17" t="s">
        <v>82</v>
      </c>
    </row>
    <row r="334" spans="1:51" s="13" customFormat="1" ht="12">
      <c r="A334" s="13"/>
      <c r="B334" s="224"/>
      <c r="C334" s="225"/>
      <c r="D334" s="217" t="s">
        <v>134</v>
      </c>
      <c r="E334" s="226" t="s">
        <v>19</v>
      </c>
      <c r="F334" s="227" t="s">
        <v>665</v>
      </c>
      <c r="G334" s="225"/>
      <c r="H334" s="228">
        <v>235.09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134</v>
      </c>
      <c r="AU334" s="234" t="s">
        <v>82</v>
      </c>
      <c r="AV334" s="13" t="s">
        <v>82</v>
      </c>
      <c r="AW334" s="13" t="s">
        <v>33</v>
      </c>
      <c r="AX334" s="13" t="s">
        <v>72</v>
      </c>
      <c r="AY334" s="234" t="s">
        <v>120</v>
      </c>
    </row>
    <row r="335" spans="1:51" s="13" customFormat="1" ht="12">
      <c r="A335" s="13"/>
      <c r="B335" s="224"/>
      <c r="C335" s="225"/>
      <c r="D335" s="217" t="s">
        <v>134</v>
      </c>
      <c r="E335" s="226" t="s">
        <v>19</v>
      </c>
      <c r="F335" s="227" t="s">
        <v>521</v>
      </c>
      <c r="G335" s="225"/>
      <c r="H335" s="228">
        <v>256.71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134</v>
      </c>
      <c r="AU335" s="234" t="s">
        <v>82</v>
      </c>
      <c r="AV335" s="13" t="s">
        <v>82</v>
      </c>
      <c r="AW335" s="13" t="s">
        <v>33</v>
      </c>
      <c r="AX335" s="13" t="s">
        <v>72</v>
      </c>
      <c r="AY335" s="234" t="s">
        <v>120</v>
      </c>
    </row>
    <row r="336" spans="1:51" s="14" customFormat="1" ht="12">
      <c r="A336" s="14"/>
      <c r="B336" s="235"/>
      <c r="C336" s="236"/>
      <c r="D336" s="217" t="s">
        <v>134</v>
      </c>
      <c r="E336" s="237" t="s">
        <v>19</v>
      </c>
      <c r="F336" s="238" t="s">
        <v>139</v>
      </c>
      <c r="G336" s="236"/>
      <c r="H336" s="239">
        <v>491.79999999999995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134</v>
      </c>
      <c r="AU336" s="245" t="s">
        <v>82</v>
      </c>
      <c r="AV336" s="14" t="s">
        <v>128</v>
      </c>
      <c r="AW336" s="14" t="s">
        <v>33</v>
      </c>
      <c r="AX336" s="14" t="s">
        <v>80</v>
      </c>
      <c r="AY336" s="245" t="s">
        <v>120</v>
      </c>
    </row>
    <row r="337" spans="1:65" s="2" customFormat="1" ht="16.5" customHeight="1">
      <c r="A337" s="38"/>
      <c r="B337" s="39"/>
      <c r="C337" s="250" t="s">
        <v>677</v>
      </c>
      <c r="D337" s="250" t="s">
        <v>369</v>
      </c>
      <c r="E337" s="251" t="s">
        <v>678</v>
      </c>
      <c r="F337" s="252" t="s">
        <v>679</v>
      </c>
      <c r="G337" s="253" t="s">
        <v>226</v>
      </c>
      <c r="H337" s="254">
        <v>239.792</v>
      </c>
      <c r="I337" s="255"/>
      <c r="J337" s="256">
        <f>ROUND(I337*H337,2)</f>
        <v>0</v>
      </c>
      <c r="K337" s="252" t="s">
        <v>127</v>
      </c>
      <c r="L337" s="257"/>
      <c r="M337" s="258" t="s">
        <v>19</v>
      </c>
      <c r="N337" s="259" t="s">
        <v>43</v>
      </c>
      <c r="O337" s="84"/>
      <c r="P337" s="213">
        <f>O337*H337</f>
        <v>0</v>
      </c>
      <c r="Q337" s="213">
        <v>0.0028</v>
      </c>
      <c r="R337" s="213">
        <f>Q337*H337</f>
        <v>0.6714176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522</v>
      </c>
      <c r="AT337" s="215" t="s">
        <v>369</v>
      </c>
      <c r="AU337" s="215" t="s">
        <v>82</v>
      </c>
      <c r="AY337" s="17" t="s">
        <v>120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80</v>
      </c>
      <c r="BK337" s="216">
        <f>ROUND(I337*H337,2)</f>
        <v>0</v>
      </c>
      <c r="BL337" s="17" t="s">
        <v>228</v>
      </c>
      <c r="BM337" s="215" t="s">
        <v>680</v>
      </c>
    </row>
    <row r="338" spans="1:47" s="2" customFormat="1" ht="12">
      <c r="A338" s="38"/>
      <c r="B338" s="39"/>
      <c r="C338" s="40"/>
      <c r="D338" s="217" t="s">
        <v>130</v>
      </c>
      <c r="E338" s="40"/>
      <c r="F338" s="218" t="s">
        <v>681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130</v>
      </c>
      <c r="AU338" s="17" t="s">
        <v>82</v>
      </c>
    </row>
    <row r="339" spans="1:51" s="13" customFormat="1" ht="12">
      <c r="A339" s="13"/>
      <c r="B339" s="224"/>
      <c r="C339" s="225"/>
      <c r="D339" s="217" t="s">
        <v>134</v>
      </c>
      <c r="E339" s="226" t="s">
        <v>19</v>
      </c>
      <c r="F339" s="227" t="s">
        <v>665</v>
      </c>
      <c r="G339" s="225"/>
      <c r="H339" s="228">
        <v>235.09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134</v>
      </c>
      <c r="AU339" s="234" t="s">
        <v>82</v>
      </c>
      <c r="AV339" s="13" t="s">
        <v>82</v>
      </c>
      <c r="AW339" s="13" t="s">
        <v>33</v>
      </c>
      <c r="AX339" s="13" t="s">
        <v>72</v>
      </c>
      <c r="AY339" s="234" t="s">
        <v>120</v>
      </c>
    </row>
    <row r="340" spans="1:51" s="13" customFormat="1" ht="12">
      <c r="A340" s="13"/>
      <c r="B340" s="224"/>
      <c r="C340" s="225"/>
      <c r="D340" s="217" t="s">
        <v>134</v>
      </c>
      <c r="E340" s="226" t="s">
        <v>19</v>
      </c>
      <c r="F340" s="227" t="s">
        <v>682</v>
      </c>
      <c r="G340" s="225"/>
      <c r="H340" s="228">
        <v>239.792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134</v>
      </c>
      <c r="AU340" s="234" t="s">
        <v>82</v>
      </c>
      <c r="AV340" s="13" t="s">
        <v>82</v>
      </c>
      <c r="AW340" s="13" t="s">
        <v>33</v>
      </c>
      <c r="AX340" s="13" t="s">
        <v>80</v>
      </c>
      <c r="AY340" s="234" t="s">
        <v>120</v>
      </c>
    </row>
    <row r="341" spans="1:65" s="2" customFormat="1" ht="16.5" customHeight="1">
      <c r="A341" s="38"/>
      <c r="B341" s="39"/>
      <c r="C341" s="250" t="s">
        <v>683</v>
      </c>
      <c r="D341" s="250" t="s">
        <v>369</v>
      </c>
      <c r="E341" s="251" t="s">
        <v>684</v>
      </c>
      <c r="F341" s="252" t="s">
        <v>685</v>
      </c>
      <c r="G341" s="253" t="s">
        <v>226</v>
      </c>
      <c r="H341" s="254">
        <v>261.844</v>
      </c>
      <c r="I341" s="255"/>
      <c r="J341" s="256">
        <f>ROUND(I341*H341,2)</f>
        <v>0</v>
      </c>
      <c r="K341" s="252" t="s">
        <v>127</v>
      </c>
      <c r="L341" s="257"/>
      <c r="M341" s="258" t="s">
        <v>19</v>
      </c>
      <c r="N341" s="259" t="s">
        <v>43</v>
      </c>
      <c r="O341" s="84"/>
      <c r="P341" s="213">
        <f>O341*H341</f>
        <v>0</v>
      </c>
      <c r="Q341" s="213">
        <v>0.006</v>
      </c>
      <c r="R341" s="213">
        <f>Q341*H341</f>
        <v>1.571064</v>
      </c>
      <c r="S341" s="213">
        <v>0</v>
      </c>
      <c r="T341" s="21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15" t="s">
        <v>522</v>
      </c>
      <c r="AT341" s="215" t="s">
        <v>369</v>
      </c>
      <c r="AU341" s="215" t="s">
        <v>82</v>
      </c>
      <c r="AY341" s="17" t="s">
        <v>120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7" t="s">
        <v>80</v>
      </c>
      <c r="BK341" s="216">
        <f>ROUND(I341*H341,2)</f>
        <v>0</v>
      </c>
      <c r="BL341" s="17" t="s">
        <v>228</v>
      </c>
      <c r="BM341" s="215" t="s">
        <v>686</v>
      </c>
    </row>
    <row r="342" spans="1:47" s="2" customFormat="1" ht="12">
      <c r="A342" s="38"/>
      <c r="B342" s="39"/>
      <c r="C342" s="40"/>
      <c r="D342" s="217" t="s">
        <v>130</v>
      </c>
      <c r="E342" s="40"/>
      <c r="F342" s="218" t="s">
        <v>687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130</v>
      </c>
      <c r="AU342" s="17" t="s">
        <v>82</v>
      </c>
    </row>
    <row r="343" spans="1:51" s="13" customFormat="1" ht="12">
      <c r="A343" s="13"/>
      <c r="B343" s="224"/>
      <c r="C343" s="225"/>
      <c r="D343" s="217" t="s">
        <v>134</v>
      </c>
      <c r="E343" s="226" t="s">
        <v>19</v>
      </c>
      <c r="F343" s="227" t="s">
        <v>521</v>
      </c>
      <c r="G343" s="225"/>
      <c r="H343" s="228">
        <v>256.71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134</v>
      </c>
      <c r="AU343" s="234" t="s">
        <v>82</v>
      </c>
      <c r="AV343" s="13" t="s">
        <v>82</v>
      </c>
      <c r="AW343" s="13" t="s">
        <v>33</v>
      </c>
      <c r="AX343" s="13" t="s">
        <v>72</v>
      </c>
      <c r="AY343" s="234" t="s">
        <v>120</v>
      </c>
    </row>
    <row r="344" spans="1:51" s="13" customFormat="1" ht="12">
      <c r="A344" s="13"/>
      <c r="B344" s="224"/>
      <c r="C344" s="225"/>
      <c r="D344" s="217" t="s">
        <v>134</v>
      </c>
      <c r="E344" s="226" t="s">
        <v>19</v>
      </c>
      <c r="F344" s="227" t="s">
        <v>688</v>
      </c>
      <c r="G344" s="225"/>
      <c r="H344" s="228">
        <v>261.844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134</v>
      </c>
      <c r="AU344" s="234" t="s">
        <v>82</v>
      </c>
      <c r="AV344" s="13" t="s">
        <v>82</v>
      </c>
      <c r="AW344" s="13" t="s">
        <v>33</v>
      </c>
      <c r="AX344" s="13" t="s">
        <v>80</v>
      </c>
      <c r="AY344" s="234" t="s">
        <v>120</v>
      </c>
    </row>
    <row r="345" spans="1:65" s="2" customFormat="1" ht="16.5" customHeight="1">
      <c r="A345" s="38"/>
      <c r="B345" s="39"/>
      <c r="C345" s="204" t="s">
        <v>689</v>
      </c>
      <c r="D345" s="204" t="s">
        <v>123</v>
      </c>
      <c r="E345" s="205" t="s">
        <v>690</v>
      </c>
      <c r="F345" s="206" t="s">
        <v>691</v>
      </c>
      <c r="G345" s="207" t="s">
        <v>237</v>
      </c>
      <c r="H345" s="208">
        <v>1</v>
      </c>
      <c r="I345" s="209"/>
      <c r="J345" s="210">
        <f>ROUND(I345*H345,2)</f>
        <v>0</v>
      </c>
      <c r="K345" s="206" t="s">
        <v>227</v>
      </c>
      <c r="L345" s="44"/>
      <c r="M345" s="211" t="s">
        <v>19</v>
      </c>
      <c r="N345" s="212" t="s">
        <v>43</v>
      </c>
      <c r="O345" s="84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15" t="s">
        <v>228</v>
      </c>
      <c r="AT345" s="215" t="s">
        <v>123</v>
      </c>
      <c r="AU345" s="215" t="s">
        <v>82</v>
      </c>
      <c r="AY345" s="17" t="s">
        <v>120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7" t="s">
        <v>80</v>
      </c>
      <c r="BK345" s="216">
        <f>ROUND(I345*H345,2)</f>
        <v>0</v>
      </c>
      <c r="BL345" s="17" t="s">
        <v>228</v>
      </c>
      <c r="BM345" s="215" t="s">
        <v>692</v>
      </c>
    </row>
    <row r="346" spans="1:47" s="2" customFormat="1" ht="12">
      <c r="A346" s="38"/>
      <c r="B346" s="39"/>
      <c r="C346" s="40"/>
      <c r="D346" s="217" t="s">
        <v>130</v>
      </c>
      <c r="E346" s="40"/>
      <c r="F346" s="218" t="s">
        <v>693</v>
      </c>
      <c r="G346" s="40"/>
      <c r="H346" s="40"/>
      <c r="I346" s="219"/>
      <c r="J346" s="40"/>
      <c r="K346" s="40"/>
      <c r="L346" s="44"/>
      <c r="M346" s="220"/>
      <c r="N346" s="221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130</v>
      </c>
      <c r="AU346" s="17" t="s">
        <v>82</v>
      </c>
    </row>
    <row r="347" spans="1:47" s="2" customFormat="1" ht="12">
      <c r="A347" s="38"/>
      <c r="B347" s="39"/>
      <c r="C347" s="40"/>
      <c r="D347" s="222" t="s">
        <v>132</v>
      </c>
      <c r="E347" s="40"/>
      <c r="F347" s="223" t="s">
        <v>694</v>
      </c>
      <c r="G347" s="40"/>
      <c r="H347" s="40"/>
      <c r="I347" s="219"/>
      <c r="J347" s="40"/>
      <c r="K347" s="40"/>
      <c r="L347" s="44"/>
      <c r="M347" s="220"/>
      <c r="N347" s="221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132</v>
      </c>
      <c r="AU347" s="17" t="s">
        <v>82</v>
      </c>
    </row>
    <row r="348" spans="1:65" s="2" customFormat="1" ht="16.5" customHeight="1">
      <c r="A348" s="38"/>
      <c r="B348" s="39"/>
      <c r="C348" s="250" t="s">
        <v>695</v>
      </c>
      <c r="D348" s="250" t="s">
        <v>369</v>
      </c>
      <c r="E348" s="251" t="s">
        <v>696</v>
      </c>
      <c r="F348" s="252" t="s">
        <v>697</v>
      </c>
      <c r="G348" s="253" t="s">
        <v>237</v>
      </c>
      <c r="H348" s="254">
        <v>1</v>
      </c>
      <c r="I348" s="255"/>
      <c r="J348" s="256">
        <f>ROUND(I348*H348,2)</f>
        <v>0</v>
      </c>
      <c r="K348" s="252" t="s">
        <v>19</v>
      </c>
      <c r="L348" s="257"/>
      <c r="M348" s="258" t="s">
        <v>19</v>
      </c>
      <c r="N348" s="259" t="s">
        <v>43</v>
      </c>
      <c r="O348" s="84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5" t="s">
        <v>522</v>
      </c>
      <c r="AT348" s="215" t="s">
        <v>369</v>
      </c>
      <c r="AU348" s="215" t="s">
        <v>82</v>
      </c>
      <c r="AY348" s="17" t="s">
        <v>120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7" t="s">
        <v>80</v>
      </c>
      <c r="BK348" s="216">
        <f>ROUND(I348*H348,2)</f>
        <v>0</v>
      </c>
      <c r="BL348" s="17" t="s">
        <v>228</v>
      </c>
      <c r="BM348" s="215" t="s">
        <v>698</v>
      </c>
    </row>
    <row r="349" spans="1:47" s="2" customFormat="1" ht="12">
      <c r="A349" s="38"/>
      <c r="B349" s="39"/>
      <c r="C349" s="40"/>
      <c r="D349" s="217" t="s">
        <v>130</v>
      </c>
      <c r="E349" s="40"/>
      <c r="F349" s="218" t="s">
        <v>697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130</v>
      </c>
      <c r="AU349" s="17" t="s">
        <v>82</v>
      </c>
    </row>
    <row r="350" spans="1:47" s="2" customFormat="1" ht="12">
      <c r="A350" s="38"/>
      <c r="B350" s="39"/>
      <c r="C350" s="40"/>
      <c r="D350" s="217" t="s">
        <v>240</v>
      </c>
      <c r="E350" s="40"/>
      <c r="F350" s="246" t="s">
        <v>699</v>
      </c>
      <c r="G350" s="40"/>
      <c r="H350" s="40"/>
      <c r="I350" s="219"/>
      <c r="J350" s="40"/>
      <c r="K350" s="40"/>
      <c r="L350" s="44"/>
      <c r="M350" s="220"/>
      <c r="N350" s="221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240</v>
      </c>
      <c r="AU350" s="17" t="s">
        <v>82</v>
      </c>
    </row>
    <row r="351" spans="1:65" s="2" customFormat="1" ht="16.5" customHeight="1">
      <c r="A351" s="38"/>
      <c r="B351" s="39"/>
      <c r="C351" s="204" t="s">
        <v>700</v>
      </c>
      <c r="D351" s="204" t="s">
        <v>123</v>
      </c>
      <c r="E351" s="205" t="s">
        <v>701</v>
      </c>
      <c r="F351" s="206" t="s">
        <v>702</v>
      </c>
      <c r="G351" s="207" t="s">
        <v>184</v>
      </c>
      <c r="H351" s="208">
        <v>6.295</v>
      </c>
      <c r="I351" s="209"/>
      <c r="J351" s="210">
        <f>ROUND(I351*H351,2)</f>
        <v>0</v>
      </c>
      <c r="K351" s="206" t="s">
        <v>127</v>
      </c>
      <c r="L351" s="44"/>
      <c r="M351" s="211" t="s">
        <v>19</v>
      </c>
      <c r="N351" s="212" t="s">
        <v>43</v>
      </c>
      <c r="O351" s="84"/>
      <c r="P351" s="213">
        <f>O351*H351</f>
        <v>0</v>
      </c>
      <c r="Q351" s="213">
        <v>0</v>
      </c>
      <c r="R351" s="213">
        <f>Q351*H351</f>
        <v>0</v>
      </c>
      <c r="S351" s="213">
        <v>0</v>
      </c>
      <c r="T351" s="214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5" t="s">
        <v>228</v>
      </c>
      <c r="AT351" s="215" t="s">
        <v>123</v>
      </c>
      <c r="AU351" s="215" t="s">
        <v>82</v>
      </c>
      <c r="AY351" s="17" t="s">
        <v>120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7" t="s">
        <v>80</v>
      </c>
      <c r="BK351" s="216">
        <f>ROUND(I351*H351,2)</f>
        <v>0</v>
      </c>
      <c r="BL351" s="17" t="s">
        <v>228</v>
      </c>
      <c r="BM351" s="215" t="s">
        <v>703</v>
      </c>
    </row>
    <row r="352" spans="1:47" s="2" customFormat="1" ht="12">
      <c r="A352" s="38"/>
      <c r="B352" s="39"/>
      <c r="C352" s="40"/>
      <c r="D352" s="217" t="s">
        <v>130</v>
      </c>
      <c r="E352" s="40"/>
      <c r="F352" s="218" t="s">
        <v>704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130</v>
      </c>
      <c r="AU352" s="17" t="s">
        <v>82</v>
      </c>
    </row>
    <row r="353" spans="1:47" s="2" customFormat="1" ht="12">
      <c r="A353" s="38"/>
      <c r="B353" s="39"/>
      <c r="C353" s="40"/>
      <c r="D353" s="222" t="s">
        <v>132</v>
      </c>
      <c r="E353" s="40"/>
      <c r="F353" s="223" t="s">
        <v>705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132</v>
      </c>
      <c r="AU353" s="17" t="s">
        <v>82</v>
      </c>
    </row>
    <row r="354" spans="1:63" s="12" customFormat="1" ht="22.8" customHeight="1">
      <c r="A354" s="12"/>
      <c r="B354" s="188"/>
      <c r="C354" s="189"/>
      <c r="D354" s="190" t="s">
        <v>71</v>
      </c>
      <c r="E354" s="202" t="s">
        <v>294</v>
      </c>
      <c r="F354" s="202" t="s">
        <v>295</v>
      </c>
      <c r="G354" s="189"/>
      <c r="H354" s="189"/>
      <c r="I354" s="192"/>
      <c r="J354" s="203">
        <f>BK354</f>
        <v>0</v>
      </c>
      <c r="K354" s="189"/>
      <c r="L354" s="194"/>
      <c r="M354" s="195"/>
      <c r="N354" s="196"/>
      <c r="O354" s="196"/>
      <c r="P354" s="197">
        <f>SUM(P355:P357)</f>
        <v>0</v>
      </c>
      <c r="Q354" s="196"/>
      <c r="R354" s="197">
        <f>SUM(R355:R357)</f>
        <v>0.00254</v>
      </c>
      <c r="S354" s="196"/>
      <c r="T354" s="198">
        <f>SUM(T355:T357)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199" t="s">
        <v>82</v>
      </c>
      <c r="AT354" s="200" t="s">
        <v>71</v>
      </c>
      <c r="AU354" s="200" t="s">
        <v>80</v>
      </c>
      <c r="AY354" s="199" t="s">
        <v>120</v>
      </c>
      <c r="BK354" s="201">
        <f>SUM(BK355:BK357)</f>
        <v>0</v>
      </c>
    </row>
    <row r="355" spans="1:65" s="2" customFormat="1" ht="16.5" customHeight="1">
      <c r="A355" s="38"/>
      <c r="B355" s="39"/>
      <c r="C355" s="204" t="s">
        <v>706</v>
      </c>
      <c r="D355" s="204" t="s">
        <v>123</v>
      </c>
      <c r="E355" s="205" t="s">
        <v>707</v>
      </c>
      <c r="F355" s="206" t="s">
        <v>708</v>
      </c>
      <c r="G355" s="207" t="s">
        <v>237</v>
      </c>
      <c r="H355" s="208">
        <v>1</v>
      </c>
      <c r="I355" s="209"/>
      <c r="J355" s="210">
        <f>ROUND(I355*H355,2)</f>
        <v>0</v>
      </c>
      <c r="K355" s="206" t="s">
        <v>19</v>
      </c>
      <c r="L355" s="44"/>
      <c r="M355" s="211" t="s">
        <v>19</v>
      </c>
      <c r="N355" s="212" t="s">
        <v>43</v>
      </c>
      <c r="O355" s="84"/>
      <c r="P355" s="213">
        <f>O355*H355</f>
        <v>0</v>
      </c>
      <c r="Q355" s="213">
        <v>0.00254</v>
      </c>
      <c r="R355" s="213">
        <f>Q355*H355</f>
        <v>0.00254</v>
      </c>
      <c r="S355" s="213">
        <v>0</v>
      </c>
      <c r="T355" s="214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15" t="s">
        <v>228</v>
      </c>
      <c r="AT355" s="215" t="s">
        <v>123</v>
      </c>
      <c r="AU355" s="215" t="s">
        <v>82</v>
      </c>
      <c r="AY355" s="17" t="s">
        <v>120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7" t="s">
        <v>80</v>
      </c>
      <c r="BK355" s="216">
        <f>ROUND(I355*H355,2)</f>
        <v>0</v>
      </c>
      <c r="BL355" s="17" t="s">
        <v>228</v>
      </c>
      <c r="BM355" s="215" t="s">
        <v>709</v>
      </c>
    </row>
    <row r="356" spans="1:47" s="2" customFormat="1" ht="12">
      <c r="A356" s="38"/>
      <c r="B356" s="39"/>
      <c r="C356" s="40"/>
      <c r="D356" s="217" t="s">
        <v>130</v>
      </c>
      <c r="E356" s="40"/>
      <c r="F356" s="218" t="s">
        <v>708</v>
      </c>
      <c r="G356" s="40"/>
      <c r="H356" s="40"/>
      <c r="I356" s="219"/>
      <c r="J356" s="40"/>
      <c r="K356" s="40"/>
      <c r="L356" s="44"/>
      <c r="M356" s="220"/>
      <c r="N356" s="221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130</v>
      </c>
      <c r="AU356" s="17" t="s">
        <v>82</v>
      </c>
    </row>
    <row r="357" spans="1:47" s="2" customFormat="1" ht="12">
      <c r="A357" s="38"/>
      <c r="B357" s="39"/>
      <c r="C357" s="40"/>
      <c r="D357" s="217" t="s">
        <v>240</v>
      </c>
      <c r="E357" s="40"/>
      <c r="F357" s="246" t="s">
        <v>710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240</v>
      </c>
      <c r="AU357" s="17" t="s">
        <v>82</v>
      </c>
    </row>
    <row r="358" spans="1:63" s="12" customFormat="1" ht="22.8" customHeight="1">
      <c r="A358" s="12"/>
      <c r="B358" s="188"/>
      <c r="C358" s="189"/>
      <c r="D358" s="190" t="s">
        <v>71</v>
      </c>
      <c r="E358" s="202" t="s">
        <v>299</v>
      </c>
      <c r="F358" s="202" t="s">
        <v>300</v>
      </c>
      <c r="G358" s="189"/>
      <c r="H358" s="189"/>
      <c r="I358" s="192"/>
      <c r="J358" s="203">
        <f>BK358</f>
        <v>0</v>
      </c>
      <c r="K358" s="189"/>
      <c r="L358" s="194"/>
      <c r="M358" s="195"/>
      <c r="N358" s="196"/>
      <c r="O358" s="196"/>
      <c r="P358" s="197">
        <f>SUM(P359:P386)</f>
        <v>0</v>
      </c>
      <c r="Q358" s="196"/>
      <c r="R358" s="197">
        <f>SUM(R359:R386)</f>
        <v>33.408308000000005</v>
      </c>
      <c r="S358" s="196"/>
      <c r="T358" s="198">
        <f>SUM(T359:T386)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99" t="s">
        <v>82</v>
      </c>
      <c r="AT358" s="200" t="s">
        <v>71</v>
      </c>
      <c r="AU358" s="200" t="s">
        <v>80</v>
      </c>
      <c r="AY358" s="199" t="s">
        <v>120</v>
      </c>
      <c r="BK358" s="201">
        <f>SUM(BK359:BK386)</f>
        <v>0</v>
      </c>
    </row>
    <row r="359" spans="1:65" s="2" customFormat="1" ht="16.5" customHeight="1">
      <c r="A359" s="38"/>
      <c r="B359" s="39"/>
      <c r="C359" s="204" t="s">
        <v>711</v>
      </c>
      <c r="D359" s="204" t="s">
        <v>123</v>
      </c>
      <c r="E359" s="205" t="s">
        <v>712</v>
      </c>
      <c r="F359" s="206" t="s">
        <v>713</v>
      </c>
      <c r="G359" s="207" t="s">
        <v>226</v>
      </c>
      <c r="H359" s="208">
        <v>685</v>
      </c>
      <c r="I359" s="209"/>
      <c r="J359" s="210">
        <f>ROUND(I359*H359,2)</f>
        <v>0</v>
      </c>
      <c r="K359" s="206" t="s">
        <v>127</v>
      </c>
      <c r="L359" s="44"/>
      <c r="M359" s="211" t="s">
        <v>19</v>
      </c>
      <c r="N359" s="212" t="s">
        <v>43</v>
      </c>
      <c r="O359" s="84"/>
      <c r="P359" s="213">
        <f>O359*H359</f>
        <v>0</v>
      </c>
      <c r="Q359" s="213">
        <v>0.04644</v>
      </c>
      <c r="R359" s="213">
        <f>Q359*H359</f>
        <v>31.811400000000003</v>
      </c>
      <c r="S359" s="213">
        <v>0</v>
      </c>
      <c r="T359" s="21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5" t="s">
        <v>228</v>
      </c>
      <c r="AT359" s="215" t="s">
        <v>123</v>
      </c>
      <c r="AU359" s="215" t="s">
        <v>82</v>
      </c>
      <c r="AY359" s="17" t="s">
        <v>120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80</v>
      </c>
      <c r="BK359" s="216">
        <f>ROUND(I359*H359,2)</f>
        <v>0</v>
      </c>
      <c r="BL359" s="17" t="s">
        <v>228</v>
      </c>
      <c r="BM359" s="215" t="s">
        <v>714</v>
      </c>
    </row>
    <row r="360" spans="1:47" s="2" customFormat="1" ht="12">
      <c r="A360" s="38"/>
      <c r="B360" s="39"/>
      <c r="C360" s="40"/>
      <c r="D360" s="217" t="s">
        <v>130</v>
      </c>
      <c r="E360" s="40"/>
      <c r="F360" s="218" t="s">
        <v>715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130</v>
      </c>
      <c r="AU360" s="17" t="s">
        <v>82</v>
      </c>
    </row>
    <row r="361" spans="1:47" s="2" customFormat="1" ht="12">
      <c r="A361" s="38"/>
      <c r="B361" s="39"/>
      <c r="C361" s="40"/>
      <c r="D361" s="222" t="s">
        <v>132</v>
      </c>
      <c r="E361" s="40"/>
      <c r="F361" s="223" t="s">
        <v>716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132</v>
      </c>
      <c r="AU361" s="17" t="s">
        <v>82</v>
      </c>
    </row>
    <row r="362" spans="1:65" s="2" customFormat="1" ht="16.5" customHeight="1">
      <c r="A362" s="38"/>
      <c r="B362" s="39"/>
      <c r="C362" s="204" t="s">
        <v>717</v>
      </c>
      <c r="D362" s="204" t="s">
        <v>123</v>
      </c>
      <c r="E362" s="205" t="s">
        <v>718</v>
      </c>
      <c r="F362" s="206" t="s">
        <v>719</v>
      </c>
      <c r="G362" s="207" t="s">
        <v>247</v>
      </c>
      <c r="H362" s="208">
        <v>96.4</v>
      </c>
      <c r="I362" s="209"/>
      <c r="J362" s="210">
        <f>ROUND(I362*H362,2)</f>
        <v>0</v>
      </c>
      <c r="K362" s="206" t="s">
        <v>127</v>
      </c>
      <c r="L362" s="44"/>
      <c r="M362" s="211" t="s">
        <v>19</v>
      </c>
      <c r="N362" s="212" t="s">
        <v>43</v>
      </c>
      <c r="O362" s="84"/>
      <c r="P362" s="213">
        <f>O362*H362</f>
        <v>0</v>
      </c>
      <c r="Q362" s="213">
        <v>0.00022</v>
      </c>
      <c r="R362" s="213">
        <f>Q362*H362</f>
        <v>0.021208</v>
      </c>
      <c r="S362" s="213">
        <v>0</v>
      </c>
      <c r="T362" s="214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15" t="s">
        <v>228</v>
      </c>
      <c r="AT362" s="215" t="s">
        <v>123</v>
      </c>
      <c r="AU362" s="215" t="s">
        <v>82</v>
      </c>
      <c r="AY362" s="17" t="s">
        <v>120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7" t="s">
        <v>80</v>
      </c>
      <c r="BK362" s="216">
        <f>ROUND(I362*H362,2)</f>
        <v>0</v>
      </c>
      <c r="BL362" s="17" t="s">
        <v>228</v>
      </c>
      <c r="BM362" s="215" t="s">
        <v>720</v>
      </c>
    </row>
    <row r="363" spans="1:47" s="2" customFormat="1" ht="12">
      <c r="A363" s="38"/>
      <c r="B363" s="39"/>
      <c r="C363" s="40"/>
      <c r="D363" s="217" t="s">
        <v>130</v>
      </c>
      <c r="E363" s="40"/>
      <c r="F363" s="218" t="s">
        <v>721</v>
      </c>
      <c r="G363" s="40"/>
      <c r="H363" s="40"/>
      <c r="I363" s="219"/>
      <c r="J363" s="40"/>
      <c r="K363" s="40"/>
      <c r="L363" s="44"/>
      <c r="M363" s="220"/>
      <c r="N363" s="221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130</v>
      </c>
      <c r="AU363" s="17" t="s">
        <v>82</v>
      </c>
    </row>
    <row r="364" spans="1:47" s="2" customFormat="1" ht="12">
      <c r="A364" s="38"/>
      <c r="B364" s="39"/>
      <c r="C364" s="40"/>
      <c r="D364" s="222" t="s">
        <v>132</v>
      </c>
      <c r="E364" s="40"/>
      <c r="F364" s="223" t="s">
        <v>722</v>
      </c>
      <c r="G364" s="40"/>
      <c r="H364" s="40"/>
      <c r="I364" s="219"/>
      <c r="J364" s="40"/>
      <c r="K364" s="40"/>
      <c r="L364" s="44"/>
      <c r="M364" s="220"/>
      <c r="N364" s="221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132</v>
      </c>
      <c r="AU364" s="17" t="s">
        <v>82</v>
      </c>
    </row>
    <row r="365" spans="1:65" s="2" customFormat="1" ht="16.5" customHeight="1">
      <c r="A365" s="38"/>
      <c r="B365" s="39"/>
      <c r="C365" s="204" t="s">
        <v>723</v>
      </c>
      <c r="D365" s="204" t="s">
        <v>123</v>
      </c>
      <c r="E365" s="205" t="s">
        <v>724</v>
      </c>
      <c r="F365" s="206" t="s">
        <v>725</v>
      </c>
      <c r="G365" s="207" t="s">
        <v>247</v>
      </c>
      <c r="H365" s="208">
        <v>65.8</v>
      </c>
      <c r="I365" s="209"/>
      <c r="J365" s="210">
        <f>ROUND(I365*H365,2)</f>
        <v>0</v>
      </c>
      <c r="K365" s="206" t="s">
        <v>127</v>
      </c>
      <c r="L365" s="44"/>
      <c r="M365" s="211" t="s">
        <v>19</v>
      </c>
      <c r="N365" s="212" t="s">
        <v>43</v>
      </c>
      <c r="O365" s="84"/>
      <c r="P365" s="213">
        <f>O365*H365</f>
        <v>0</v>
      </c>
      <c r="Q365" s="213">
        <v>0.01432</v>
      </c>
      <c r="R365" s="213">
        <f>Q365*H365</f>
        <v>0.9422559999999999</v>
      </c>
      <c r="S365" s="213">
        <v>0</v>
      </c>
      <c r="T365" s="21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5" t="s">
        <v>228</v>
      </c>
      <c r="AT365" s="215" t="s">
        <v>123</v>
      </c>
      <c r="AU365" s="215" t="s">
        <v>82</v>
      </c>
      <c r="AY365" s="17" t="s">
        <v>120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7" t="s">
        <v>80</v>
      </c>
      <c r="BK365" s="216">
        <f>ROUND(I365*H365,2)</f>
        <v>0</v>
      </c>
      <c r="BL365" s="17" t="s">
        <v>228</v>
      </c>
      <c r="BM365" s="215" t="s">
        <v>726</v>
      </c>
    </row>
    <row r="366" spans="1:47" s="2" customFormat="1" ht="12">
      <c r="A366" s="38"/>
      <c r="B366" s="39"/>
      <c r="C366" s="40"/>
      <c r="D366" s="217" t="s">
        <v>130</v>
      </c>
      <c r="E366" s="40"/>
      <c r="F366" s="218" t="s">
        <v>727</v>
      </c>
      <c r="G366" s="40"/>
      <c r="H366" s="40"/>
      <c r="I366" s="219"/>
      <c r="J366" s="40"/>
      <c r="K366" s="40"/>
      <c r="L366" s="44"/>
      <c r="M366" s="220"/>
      <c r="N366" s="221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130</v>
      </c>
      <c r="AU366" s="17" t="s">
        <v>82</v>
      </c>
    </row>
    <row r="367" spans="1:47" s="2" customFormat="1" ht="12">
      <c r="A367" s="38"/>
      <c r="B367" s="39"/>
      <c r="C367" s="40"/>
      <c r="D367" s="222" t="s">
        <v>132</v>
      </c>
      <c r="E367" s="40"/>
      <c r="F367" s="223" t="s">
        <v>728</v>
      </c>
      <c r="G367" s="40"/>
      <c r="H367" s="40"/>
      <c r="I367" s="219"/>
      <c r="J367" s="40"/>
      <c r="K367" s="40"/>
      <c r="L367" s="44"/>
      <c r="M367" s="220"/>
      <c r="N367" s="221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132</v>
      </c>
      <c r="AU367" s="17" t="s">
        <v>82</v>
      </c>
    </row>
    <row r="368" spans="1:65" s="2" customFormat="1" ht="16.5" customHeight="1">
      <c r="A368" s="38"/>
      <c r="B368" s="39"/>
      <c r="C368" s="204" t="s">
        <v>729</v>
      </c>
      <c r="D368" s="204" t="s">
        <v>123</v>
      </c>
      <c r="E368" s="205" t="s">
        <v>730</v>
      </c>
      <c r="F368" s="206" t="s">
        <v>731</v>
      </c>
      <c r="G368" s="207" t="s">
        <v>247</v>
      </c>
      <c r="H368" s="208">
        <v>34.4</v>
      </c>
      <c r="I368" s="209"/>
      <c r="J368" s="210">
        <f>ROUND(I368*H368,2)</f>
        <v>0</v>
      </c>
      <c r="K368" s="206" t="s">
        <v>127</v>
      </c>
      <c r="L368" s="44"/>
      <c r="M368" s="211" t="s">
        <v>19</v>
      </c>
      <c r="N368" s="212" t="s">
        <v>43</v>
      </c>
      <c r="O368" s="84"/>
      <c r="P368" s="213">
        <f>O368*H368</f>
        <v>0</v>
      </c>
      <c r="Q368" s="213">
        <v>0.01436</v>
      </c>
      <c r="R368" s="213">
        <f>Q368*H368</f>
        <v>0.493984</v>
      </c>
      <c r="S368" s="213">
        <v>0</v>
      </c>
      <c r="T368" s="21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228</v>
      </c>
      <c r="AT368" s="215" t="s">
        <v>123</v>
      </c>
      <c r="AU368" s="215" t="s">
        <v>82</v>
      </c>
      <c r="AY368" s="17" t="s">
        <v>120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80</v>
      </c>
      <c r="BK368" s="216">
        <f>ROUND(I368*H368,2)</f>
        <v>0</v>
      </c>
      <c r="BL368" s="17" t="s">
        <v>228</v>
      </c>
      <c r="BM368" s="215" t="s">
        <v>732</v>
      </c>
    </row>
    <row r="369" spans="1:47" s="2" customFormat="1" ht="12">
      <c r="A369" s="38"/>
      <c r="B369" s="39"/>
      <c r="C369" s="40"/>
      <c r="D369" s="217" t="s">
        <v>130</v>
      </c>
      <c r="E369" s="40"/>
      <c r="F369" s="218" t="s">
        <v>733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130</v>
      </c>
      <c r="AU369" s="17" t="s">
        <v>82</v>
      </c>
    </row>
    <row r="370" spans="1:47" s="2" customFormat="1" ht="12">
      <c r="A370" s="38"/>
      <c r="B370" s="39"/>
      <c r="C370" s="40"/>
      <c r="D370" s="222" t="s">
        <v>132</v>
      </c>
      <c r="E370" s="40"/>
      <c r="F370" s="223" t="s">
        <v>734</v>
      </c>
      <c r="G370" s="40"/>
      <c r="H370" s="40"/>
      <c r="I370" s="219"/>
      <c r="J370" s="40"/>
      <c r="K370" s="40"/>
      <c r="L370" s="44"/>
      <c r="M370" s="220"/>
      <c r="N370" s="221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132</v>
      </c>
      <c r="AU370" s="17" t="s">
        <v>82</v>
      </c>
    </row>
    <row r="371" spans="1:51" s="13" customFormat="1" ht="12">
      <c r="A371" s="13"/>
      <c r="B371" s="224"/>
      <c r="C371" s="225"/>
      <c r="D371" s="217" t="s">
        <v>134</v>
      </c>
      <c r="E371" s="226" t="s">
        <v>19</v>
      </c>
      <c r="F371" s="227" t="s">
        <v>735</v>
      </c>
      <c r="G371" s="225"/>
      <c r="H371" s="228">
        <v>34.4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134</v>
      </c>
      <c r="AU371" s="234" t="s">
        <v>82</v>
      </c>
      <c r="AV371" s="13" t="s">
        <v>82</v>
      </c>
      <c r="AW371" s="13" t="s">
        <v>33</v>
      </c>
      <c r="AX371" s="13" t="s">
        <v>80</v>
      </c>
      <c r="AY371" s="234" t="s">
        <v>120</v>
      </c>
    </row>
    <row r="372" spans="1:65" s="2" customFormat="1" ht="16.5" customHeight="1">
      <c r="A372" s="38"/>
      <c r="B372" s="39"/>
      <c r="C372" s="204" t="s">
        <v>736</v>
      </c>
      <c r="D372" s="204" t="s">
        <v>123</v>
      </c>
      <c r="E372" s="205" t="s">
        <v>737</v>
      </c>
      <c r="F372" s="206" t="s">
        <v>738</v>
      </c>
      <c r="G372" s="207" t="s">
        <v>166</v>
      </c>
      <c r="H372" s="208">
        <v>3</v>
      </c>
      <c r="I372" s="209"/>
      <c r="J372" s="210">
        <f>ROUND(I372*H372,2)</f>
        <v>0</v>
      </c>
      <c r="K372" s="206" t="s">
        <v>127</v>
      </c>
      <c r="L372" s="44"/>
      <c r="M372" s="211" t="s">
        <v>19</v>
      </c>
      <c r="N372" s="212" t="s">
        <v>43</v>
      </c>
      <c r="O372" s="84"/>
      <c r="P372" s="213">
        <f>O372*H372</f>
        <v>0</v>
      </c>
      <c r="Q372" s="213">
        <v>0</v>
      </c>
      <c r="R372" s="213">
        <f>Q372*H372</f>
        <v>0</v>
      </c>
      <c r="S372" s="213">
        <v>0</v>
      </c>
      <c r="T372" s="214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15" t="s">
        <v>228</v>
      </c>
      <c r="AT372" s="215" t="s">
        <v>123</v>
      </c>
      <c r="AU372" s="215" t="s">
        <v>82</v>
      </c>
      <c r="AY372" s="17" t="s">
        <v>120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7" t="s">
        <v>80</v>
      </c>
      <c r="BK372" s="216">
        <f>ROUND(I372*H372,2)</f>
        <v>0</v>
      </c>
      <c r="BL372" s="17" t="s">
        <v>228</v>
      </c>
      <c r="BM372" s="215" t="s">
        <v>739</v>
      </c>
    </row>
    <row r="373" spans="1:47" s="2" customFormat="1" ht="12">
      <c r="A373" s="38"/>
      <c r="B373" s="39"/>
      <c r="C373" s="40"/>
      <c r="D373" s="217" t="s">
        <v>130</v>
      </c>
      <c r="E373" s="40"/>
      <c r="F373" s="218" t="s">
        <v>740</v>
      </c>
      <c r="G373" s="40"/>
      <c r="H373" s="40"/>
      <c r="I373" s="219"/>
      <c r="J373" s="40"/>
      <c r="K373" s="40"/>
      <c r="L373" s="44"/>
      <c r="M373" s="220"/>
      <c r="N373" s="221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130</v>
      </c>
      <c r="AU373" s="17" t="s">
        <v>82</v>
      </c>
    </row>
    <row r="374" spans="1:47" s="2" customFormat="1" ht="12">
      <c r="A374" s="38"/>
      <c r="B374" s="39"/>
      <c r="C374" s="40"/>
      <c r="D374" s="222" t="s">
        <v>132</v>
      </c>
      <c r="E374" s="40"/>
      <c r="F374" s="223" t="s">
        <v>741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132</v>
      </c>
      <c r="AU374" s="17" t="s">
        <v>82</v>
      </c>
    </row>
    <row r="375" spans="1:65" s="2" customFormat="1" ht="16.5" customHeight="1">
      <c r="A375" s="38"/>
      <c r="B375" s="39"/>
      <c r="C375" s="250" t="s">
        <v>742</v>
      </c>
      <c r="D375" s="250" t="s">
        <v>369</v>
      </c>
      <c r="E375" s="251" t="s">
        <v>743</v>
      </c>
      <c r="F375" s="252" t="s">
        <v>744</v>
      </c>
      <c r="G375" s="253" t="s">
        <v>166</v>
      </c>
      <c r="H375" s="254">
        <v>3</v>
      </c>
      <c r="I375" s="255"/>
      <c r="J375" s="256">
        <f>ROUND(I375*H375,2)</f>
        <v>0</v>
      </c>
      <c r="K375" s="252" t="s">
        <v>127</v>
      </c>
      <c r="L375" s="257"/>
      <c r="M375" s="258" t="s">
        <v>19</v>
      </c>
      <c r="N375" s="259" t="s">
        <v>43</v>
      </c>
      <c r="O375" s="84"/>
      <c r="P375" s="213">
        <f>O375*H375</f>
        <v>0</v>
      </c>
      <c r="Q375" s="213">
        <v>0.0063</v>
      </c>
      <c r="R375" s="213">
        <f>Q375*H375</f>
        <v>0.0189</v>
      </c>
      <c r="S375" s="213">
        <v>0</v>
      </c>
      <c r="T375" s="214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15" t="s">
        <v>522</v>
      </c>
      <c r="AT375" s="215" t="s">
        <v>369</v>
      </c>
      <c r="AU375" s="215" t="s">
        <v>82</v>
      </c>
      <c r="AY375" s="17" t="s">
        <v>120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7" t="s">
        <v>80</v>
      </c>
      <c r="BK375" s="216">
        <f>ROUND(I375*H375,2)</f>
        <v>0</v>
      </c>
      <c r="BL375" s="17" t="s">
        <v>228</v>
      </c>
      <c r="BM375" s="215" t="s">
        <v>745</v>
      </c>
    </row>
    <row r="376" spans="1:47" s="2" customFormat="1" ht="12">
      <c r="A376" s="38"/>
      <c r="B376" s="39"/>
      <c r="C376" s="40"/>
      <c r="D376" s="217" t="s">
        <v>130</v>
      </c>
      <c r="E376" s="40"/>
      <c r="F376" s="218" t="s">
        <v>744</v>
      </c>
      <c r="G376" s="40"/>
      <c r="H376" s="40"/>
      <c r="I376" s="219"/>
      <c r="J376" s="40"/>
      <c r="K376" s="40"/>
      <c r="L376" s="44"/>
      <c r="M376" s="220"/>
      <c r="N376" s="221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130</v>
      </c>
      <c r="AU376" s="17" t="s">
        <v>82</v>
      </c>
    </row>
    <row r="377" spans="1:65" s="2" customFormat="1" ht="21.75" customHeight="1">
      <c r="A377" s="38"/>
      <c r="B377" s="39"/>
      <c r="C377" s="204" t="s">
        <v>746</v>
      </c>
      <c r="D377" s="204" t="s">
        <v>123</v>
      </c>
      <c r="E377" s="205" t="s">
        <v>747</v>
      </c>
      <c r="F377" s="206" t="s">
        <v>748</v>
      </c>
      <c r="G377" s="207" t="s">
        <v>226</v>
      </c>
      <c r="H377" s="208">
        <v>685</v>
      </c>
      <c r="I377" s="209"/>
      <c r="J377" s="210">
        <f>ROUND(I377*H377,2)</f>
        <v>0</v>
      </c>
      <c r="K377" s="206" t="s">
        <v>127</v>
      </c>
      <c r="L377" s="44"/>
      <c r="M377" s="211" t="s">
        <v>19</v>
      </c>
      <c r="N377" s="212" t="s">
        <v>43</v>
      </c>
      <c r="O377" s="84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5" t="s">
        <v>228</v>
      </c>
      <c r="AT377" s="215" t="s">
        <v>123</v>
      </c>
      <c r="AU377" s="215" t="s">
        <v>82</v>
      </c>
      <c r="AY377" s="17" t="s">
        <v>120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7" t="s">
        <v>80</v>
      </c>
      <c r="BK377" s="216">
        <f>ROUND(I377*H377,2)</f>
        <v>0</v>
      </c>
      <c r="BL377" s="17" t="s">
        <v>228</v>
      </c>
      <c r="BM377" s="215" t="s">
        <v>749</v>
      </c>
    </row>
    <row r="378" spans="1:47" s="2" customFormat="1" ht="12">
      <c r="A378" s="38"/>
      <c r="B378" s="39"/>
      <c r="C378" s="40"/>
      <c r="D378" s="217" t="s">
        <v>130</v>
      </c>
      <c r="E378" s="40"/>
      <c r="F378" s="218" t="s">
        <v>750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130</v>
      </c>
      <c r="AU378" s="17" t="s">
        <v>82</v>
      </c>
    </row>
    <row r="379" spans="1:47" s="2" customFormat="1" ht="12">
      <c r="A379" s="38"/>
      <c r="B379" s="39"/>
      <c r="C379" s="40"/>
      <c r="D379" s="222" t="s">
        <v>132</v>
      </c>
      <c r="E379" s="40"/>
      <c r="F379" s="223" t="s">
        <v>751</v>
      </c>
      <c r="G379" s="40"/>
      <c r="H379" s="40"/>
      <c r="I379" s="219"/>
      <c r="J379" s="40"/>
      <c r="K379" s="40"/>
      <c r="L379" s="44"/>
      <c r="M379" s="220"/>
      <c r="N379" s="221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132</v>
      </c>
      <c r="AU379" s="17" t="s">
        <v>82</v>
      </c>
    </row>
    <row r="380" spans="1:51" s="13" customFormat="1" ht="12">
      <c r="A380" s="13"/>
      <c r="B380" s="224"/>
      <c r="C380" s="225"/>
      <c r="D380" s="217" t="s">
        <v>134</v>
      </c>
      <c r="E380" s="226" t="s">
        <v>19</v>
      </c>
      <c r="F380" s="227" t="s">
        <v>752</v>
      </c>
      <c r="G380" s="225"/>
      <c r="H380" s="228">
        <v>685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134</v>
      </c>
      <c r="AU380" s="234" t="s">
        <v>82</v>
      </c>
      <c r="AV380" s="13" t="s">
        <v>82</v>
      </c>
      <c r="AW380" s="13" t="s">
        <v>33</v>
      </c>
      <c r="AX380" s="13" t="s">
        <v>80</v>
      </c>
      <c r="AY380" s="234" t="s">
        <v>120</v>
      </c>
    </row>
    <row r="381" spans="1:65" s="2" customFormat="1" ht="24.15" customHeight="1">
      <c r="A381" s="38"/>
      <c r="B381" s="39"/>
      <c r="C381" s="250" t="s">
        <v>753</v>
      </c>
      <c r="D381" s="250" t="s">
        <v>369</v>
      </c>
      <c r="E381" s="251" t="s">
        <v>754</v>
      </c>
      <c r="F381" s="252" t="s">
        <v>755</v>
      </c>
      <c r="G381" s="253" t="s">
        <v>226</v>
      </c>
      <c r="H381" s="254">
        <v>753.5</v>
      </c>
      <c r="I381" s="255"/>
      <c r="J381" s="256">
        <f>ROUND(I381*H381,2)</f>
        <v>0</v>
      </c>
      <c r="K381" s="252" t="s">
        <v>127</v>
      </c>
      <c r="L381" s="257"/>
      <c r="M381" s="258" t="s">
        <v>19</v>
      </c>
      <c r="N381" s="259" t="s">
        <v>43</v>
      </c>
      <c r="O381" s="84"/>
      <c r="P381" s="213">
        <f>O381*H381</f>
        <v>0</v>
      </c>
      <c r="Q381" s="213">
        <v>0.00016</v>
      </c>
      <c r="R381" s="213">
        <f>Q381*H381</f>
        <v>0.12056000000000001</v>
      </c>
      <c r="S381" s="213">
        <v>0</v>
      </c>
      <c r="T381" s="21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5" t="s">
        <v>522</v>
      </c>
      <c r="AT381" s="215" t="s">
        <v>369</v>
      </c>
      <c r="AU381" s="215" t="s">
        <v>82</v>
      </c>
      <c r="AY381" s="17" t="s">
        <v>120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7" t="s">
        <v>80</v>
      </c>
      <c r="BK381" s="216">
        <f>ROUND(I381*H381,2)</f>
        <v>0</v>
      </c>
      <c r="BL381" s="17" t="s">
        <v>228</v>
      </c>
      <c r="BM381" s="215" t="s">
        <v>756</v>
      </c>
    </row>
    <row r="382" spans="1:47" s="2" customFormat="1" ht="12">
      <c r="A382" s="38"/>
      <c r="B382" s="39"/>
      <c r="C382" s="40"/>
      <c r="D382" s="217" t="s">
        <v>130</v>
      </c>
      <c r="E382" s="40"/>
      <c r="F382" s="218" t="s">
        <v>755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130</v>
      </c>
      <c r="AU382" s="17" t="s">
        <v>82</v>
      </c>
    </row>
    <row r="383" spans="1:51" s="13" customFormat="1" ht="12">
      <c r="A383" s="13"/>
      <c r="B383" s="224"/>
      <c r="C383" s="225"/>
      <c r="D383" s="217" t="s">
        <v>134</v>
      </c>
      <c r="E383" s="226" t="s">
        <v>19</v>
      </c>
      <c r="F383" s="227" t="s">
        <v>757</v>
      </c>
      <c r="G383" s="225"/>
      <c r="H383" s="228">
        <v>753.5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134</v>
      </c>
      <c r="AU383" s="234" t="s">
        <v>82</v>
      </c>
      <c r="AV383" s="13" t="s">
        <v>82</v>
      </c>
      <c r="AW383" s="13" t="s">
        <v>33</v>
      </c>
      <c r="AX383" s="13" t="s">
        <v>80</v>
      </c>
      <c r="AY383" s="234" t="s">
        <v>120</v>
      </c>
    </row>
    <row r="384" spans="1:65" s="2" customFormat="1" ht="16.5" customHeight="1">
      <c r="A384" s="38"/>
      <c r="B384" s="39"/>
      <c r="C384" s="204" t="s">
        <v>758</v>
      </c>
      <c r="D384" s="204" t="s">
        <v>123</v>
      </c>
      <c r="E384" s="205" t="s">
        <v>759</v>
      </c>
      <c r="F384" s="206" t="s">
        <v>760</v>
      </c>
      <c r="G384" s="207" t="s">
        <v>184</v>
      </c>
      <c r="H384" s="208">
        <v>33.408</v>
      </c>
      <c r="I384" s="209"/>
      <c r="J384" s="210">
        <f>ROUND(I384*H384,2)</f>
        <v>0</v>
      </c>
      <c r="K384" s="206" t="s">
        <v>127</v>
      </c>
      <c r="L384" s="44"/>
      <c r="M384" s="211" t="s">
        <v>19</v>
      </c>
      <c r="N384" s="212" t="s">
        <v>43</v>
      </c>
      <c r="O384" s="8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228</v>
      </c>
      <c r="AT384" s="215" t="s">
        <v>123</v>
      </c>
      <c r="AU384" s="215" t="s">
        <v>82</v>
      </c>
      <c r="AY384" s="17" t="s">
        <v>120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80</v>
      </c>
      <c r="BK384" s="216">
        <f>ROUND(I384*H384,2)</f>
        <v>0</v>
      </c>
      <c r="BL384" s="17" t="s">
        <v>228</v>
      </c>
      <c r="BM384" s="215" t="s">
        <v>761</v>
      </c>
    </row>
    <row r="385" spans="1:47" s="2" customFormat="1" ht="12">
      <c r="A385" s="38"/>
      <c r="B385" s="39"/>
      <c r="C385" s="40"/>
      <c r="D385" s="217" t="s">
        <v>130</v>
      </c>
      <c r="E385" s="40"/>
      <c r="F385" s="218" t="s">
        <v>762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130</v>
      </c>
      <c r="AU385" s="17" t="s">
        <v>82</v>
      </c>
    </row>
    <row r="386" spans="1:47" s="2" customFormat="1" ht="12">
      <c r="A386" s="38"/>
      <c r="B386" s="39"/>
      <c r="C386" s="40"/>
      <c r="D386" s="222" t="s">
        <v>132</v>
      </c>
      <c r="E386" s="40"/>
      <c r="F386" s="223" t="s">
        <v>763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132</v>
      </c>
      <c r="AU386" s="17" t="s">
        <v>82</v>
      </c>
    </row>
    <row r="387" spans="1:63" s="12" customFormat="1" ht="22.8" customHeight="1">
      <c r="A387" s="12"/>
      <c r="B387" s="188"/>
      <c r="C387" s="189"/>
      <c r="D387" s="190" t="s">
        <v>71</v>
      </c>
      <c r="E387" s="202" t="s">
        <v>764</v>
      </c>
      <c r="F387" s="202" t="s">
        <v>765</v>
      </c>
      <c r="G387" s="189"/>
      <c r="H387" s="189"/>
      <c r="I387" s="192"/>
      <c r="J387" s="203">
        <f>BK387</f>
        <v>0</v>
      </c>
      <c r="K387" s="189"/>
      <c r="L387" s="194"/>
      <c r="M387" s="195"/>
      <c r="N387" s="196"/>
      <c r="O387" s="196"/>
      <c r="P387" s="197">
        <f>SUM(P388:P408)</f>
        <v>0</v>
      </c>
      <c r="Q387" s="196"/>
      <c r="R387" s="197">
        <f>SUM(R388:R408)</f>
        <v>0.4968</v>
      </c>
      <c r="S387" s="196"/>
      <c r="T387" s="198">
        <f>SUM(T388:T408)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199" t="s">
        <v>82</v>
      </c>
      <c r="AT387" s="200" t="s">
        <v>71</v>
      </c>
      <c r="AU387" s="200" t="s">
        <v>80</v>
      </c>
      <c r="AY387" s="199" t="s">
        <v>120</v>
      </c>
      <c r="BK387" s="201">
        <f>SUM(BK388:BK408)</f>
        <v>0</v>
      </c>
    </row>
    <row r="388" spans="1:65" s="2" customFormat="1" ht="16.5" customHeight="1">
      <c r="A388" s="38"/>
      <c r="B388" s="39"/>
      <c r="C388" s="204" t="s">
        <v>766</v>
      </c>
      <c r="D388" s="204" t="s">
        <v>123</v>
      </c>
      <c r="E388" s="205" t="s">
        <v>767</v>
      </c>
      <c r="F388" s="206" t="s">
        <v>768</v>
      </c>
      <c r="G388" s="207" t="s">
        <v>166</v>
      </c>
      <c r="H388" s="208">
        <v>6</v>
      </c>
      <c r="I388" s="209"/>
      <c r="J388" s="210">
        <f>ROUND(I388*H388,2)</f>
        <v>0</v>
      </c>
      <c r="K388" s="206" t="s">
        <v>127</v>
      </c>
      <c r="L388" s="44"/>
      <c r="M388" s="211" t="s">
        <v>19</v>
      </c>
      <c r="N388" s="212" t="s">
        <v>43</v>
      </c>
      <c r="O388" s="84"/>
      <c r="P388" s="213">
        <f>O388*H388</f>
        <v>0</v>
      </c>
      <c r="Q388" s="213">
        <v>0.00027</v>
      </c>
      <c r="R388" s="213">
        <f>Q388*H388</f>
        <v>0.00162</v>
      </c>
      <c r="S388" s="213">
        <v>0</v>
      </c>
      <c r="T388" s="21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5" t="s">
        <v>228</v>
      </c>
      <c r="AT388" s="215" t="s">
        <v>123</v>
      </c>
      <c r="AU388" s="215" t="s">
        <v>82</v>
      </c>
      <c r="AY388" s="17" t="s">
        <v>120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7" t="s">
        <v>80</v>
      </c>
      <c r="BK388" s="216">
        <f>ROUND(I388*H388,2)</f>
        <v>0</v>
      </c>
      <c r="BL388" s="17" t="s">
        <v>228</v>
      </c>
      <c r="BM388" s="215" t="s">
        <v>769</v>
      </c>
    </row>
    <row r="389" spans="1:47" s="2" customFormat="1" ht="12">
      <c r="A389" s="38"/>
      <c r="B389" s="39"/>
      <c r="C389" s="40"/>
      <c r="D389" s="217" t="s">
        <v>130</v>
      </c>
      <c r="E389" s="40"/>
      <c r="F389" s="218" t="s">
        <v>770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130</v>
      </c>
      <c r="AU389" s="17" t="s">
        <v>82</v>
      </c>
    </row>
    <row r="390" spans="1:47" s="2" customFormat="1" ht="12">
      <c r="A390" s="38"/>
      <c r="B390" s="39"/>
      <c r="C390" s="40"/>
      <c r="D390" s="222" t="s">
        <v>132</v>
      </c>
      <c r="E390" s="40"/>
      <c r="F390" s="223" t="s">
        <v>771</v>
      </c>
      <c r="G390" s="40"/>
      <c r="H390" s="40"/>
      <c r="I390" s="219"/>
      <c r="J390" s="40"/>
      <c r="K390" s="40"/>
      <c r="L390" s="44"/>
      <c r="M390" s="220"/>
      <c r="N390" s="221"/>
      <c r="O390" s="84"/>
      <c r="P390" s="84"/>
      <c r="Q390" s="84"/>
      <c r="R390" s="84"/>
      <c r="S390" s="84"/>
      <c r="T390" s="85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132</v>
      </c>
      <c r="AU390" s="17" t="s">
        <v>82</v>
      </c>
    </row>
    <row r="391" spans="1:65" s="2" customFormat="1" ht="16.5" customHeight="1">
      <c r="A391" s="38"/>
      <c r="B391" s="39"/>
      <c r="C391" s="250" t="s">
        <v>772</v>
      </c>
      <c r="D391" s="250" t="s">
        <v>369</v>
      </c>
      <c r="E391" s="251" t="s">
        <v>773</v>
      </c>
      <c r="F391" s="252" t="s">
        <v>774</v>
      </c>
      <c r="G391" s="253" t="s">
        <v>166</v>
      </c>
      <c r="H391" s="254">
        <v>6</v>
      </c>
      <c r="I391" s="255"/>
      <c r="J391" s="256">
        <f>ROUND(I391*H391,2)</f>
        <v>0</v>
      </c>
      <c r="K391" s="252" t="s">
        <v>127</v>
      </c>
      <c r="L391" s="257"/>
      <c r="M391" s="258" t="s">
        <v>19</v>
      </c>
      <c r="N391" s="259" t="s">
        <v>43</v>
      </c>
      <c r="O391" s="84"/>
      <c r="P391" s="213">
        <f>O391*H391</f>
        <v>0</v>
      </c>
      <c r="Q391" s="213">
        <v>0.029</v>
      </c>
      <c r="R391" s="213">
        <f>Q391*H391</f>
        <v>0.17400000000000002</v>
      </c>
      <c r="S391" s="213">
        <v>0</v>
      </c>
      <c r="T391" s="214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15" t="s">
        <v>522</v>
      </c>
      <c r="AT391" s="215" t="s">
        <v>369</v>
      </c>
      <c r="AU391" s="215" t="s">
        <v>82</v>
      </c>
      <c r="AY391" s="17" t="s">
        <v>120</v>
      </c>
      <c r="BE391" s="216">
        <f>IF(N391="základní",J391,0)</f>
        <v>0</v>
      </c>
      <c r="BF391" s="216">
        <f>IF(N391="snížená",J391,0)</f>
        <v>0</v>
      </c>
      <c r="BG391" s="216">
        <f>IF(N391="zákl. přenesená",J391,0)</f>
        <v>0</v>
      </c>
      <c r="BH391" s="216">
        <f>IF(N391="sníž. přenesená",J391,0)</f>
        <v>0</v>
      </c>
      <c r="BI391" s="216">
        <f>IF(N391="nulová",J391,0)</f>
        <v>0</v>
      </c>
      <c r="BJ391" s="17" t="s">
        <v>80</v>
      </c>
      <c r="BK391" s="216">
        <f>ROUND(I391*H391,2)</f>
        <v>0</v>
      </c>
      <c r="BL391" s="17" t="s">
        <v>228</v>
      </c>
      <c r="BM391" s="215" t="s">
        <v>775</v>
      </c>
    </row>
    <row r="392" spans="1:47" s="2" customFormat="1" ht="12">
      <c r="A392" s="38"/>
      <c r="B392" s="39"/>
      <c r="C392" s="40"/>
      <c r="D392" s="217" t="s">
        <v>130</v>
      </c>
      <c r="E392" s="40"/>
      <c r="F392" s="218" t="s">
        <v>774</v>
      </c>
      <c r="G392" s="40"/>
      <c r="H392" s="40"/>
      <c r="I392" s="219"/>
      <c r="J392" s="40"/>
      <c r="K392" s="40"/>
      <c r="L392" s="44"/>
      <c r="M392" s="220"/>
      <c r="N392" s="221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130</v>
      </c>
      <c r="AU392" s="17" t="s">
        <v>82</v>
      </c>
    </row>
    <row r="393" spans="1:65" s="2" customFormat="1" ht="16.5" customHeight="1">
      <c r="A393" s="38"/>
      <c r="B393" s="39"/>
      <c r="C393" s="250" t="s">
        <v>776</v>
      </c>
      <c r="D393" s="250" t="s">
        <v>369</v>
      </c>
      <c r="E393" s="251" t="s">
        <v>777</v>
      </c>
      <c r="F393" s="252" t="s">
        <v>778</v>
      </c>
      <c r="G393" s="253" t="s">
        <v>166</v>
      </c>
      <c r="H393" s="254">
        <v>6</v>
      </c>
      <c r="I393" s="255"/>
      <c r="J393" s="256">
        <f>ROUND(I393*H393,2)</f>
        <v>0</v>
      </c>
      <c r="K393" s="252" t="s">
        <v>127</v>
      </c>
      <c r="L393" s="257"/>
      <c r="M393" s="258" t="s">
        <v>19</v>
      </c>
      <c r="N393" s="259" t="s">
        <v>43</v>
      </c>
      <c r="O393" s="84"/>
      <c r="P393" s="213">
        <f>O393*H393</f>
        <v>0</v>
      </c>
      <c r="Q393" s="213">
        <v>0.0035</v>
      </c>
      <c r="R393" s="213">
        <f>Q393*H393</f>
        <v>0.021</v>
      </c>
      <c r="S393" s="213">
        <v>0</v>
      </c>
      <c r="T393" s="21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15" t="s">
        <v>522</v>
      </c>
      <c r="AT393" s="215" t="s">
        <v>369</v>
      </c>
      <c r="AU393" s="215" t="s">
        <v>82</v>
      </c>
      <c r="AY393" s="17" t="s">
        <v>120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7" t="s">
        <v>80</v>
      </c>
      <c r="BK393" s="216">
        <f>ROUND(I393*H393,2)</f>
        <v>0</v>
      </c>
      <c r="BL393" s="17" t="s">
        <v>228</v>
      </c>
      <c r="BM393" s="215" t="s">
        <v>779</v>
      </c>
    </row>
    <row r="394" spans="1:47" s="2" customFormat="1" ht="12">
      <c r="A394" s="38"/>
      <c r="B394" s="39"/>
      <c r="C394" s="40"/>
      <c r="D394" s="217" t="s">
        <v>130</v>
      </c>
      <c r="E394" s="40"/>
      <c r="F394" s="218" t="s">
        <v>778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130</v>
      </c>
      <c r="AU394" s="17" t="s">
        <v>82</v>
      </c>
    </row>
    <row r="395" spans="1:65" s="2" customFormat="1" ht="16.5" customHeight="1">
      <c r="A395" s="38"/>
      <c r="B395" s="39"/>
      <c r="C395" s="250" t="s">
        <v>780</v>
      </c>
      <c r="D395" s="250" t="s">
        <v>369</v>
      </c>
      <c r="E395" s="251" t="s">
        <v>781</v>
      </c>
      <c r="F395" s="252" t="s">
        <v>782</v>
      </c>
      <c r="G395" s="253" t="s">
        <v>166</v>
      </c>
      <c r="H395" s="254">
        <v>6</v>
      </c>
      <c r="I395" s="255"/>
      <c r="J395" s="256">
        <f>ROUND(I395*H395,2)</f>
        <v>0</v>
      </c>
      <c r="K395" s="252" t="s">
        <v>127</v>
      </c>
      <c r="L395" s="257"/>
      <c r="M395" s="258" t="s">
        <v>19</v>
      </c>
      <c r="N395" s="259" t="s">
        <v>43</v>
      </c>
      <c r="O395" s="84"/>
      <c r="P395" s="213">
        <f>O395*H395</f>
        <v>0</v>
      </c>
      <c r="Q395" s="213">
        <v>0.00078</v>
      </c>
      <c r="R395" s="213">
        <f>Q395*H395</f>
        <v>0.00468</v>
      </c>
      <c r="S395" s="213">
        <v>0</v>
      </c>
      <c r="T395" s="214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5" t="s">
        <v>522</v>
      </c>
      <c r="AT395" s="215" t="s">
        <v>369</v>
      </c>
      <c r="AU395" s="215" t="s">
        <v>82</v>
      </c>
      <c r="AY395" s="17" t="s">
        <v>120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7" t="s">
        <v>80</v>
      </c>
      <c r="BK395" s="216">
        <f>ROUND(I395*H395,2)</f>
        <v>0</v>
      </c>
      <c r="BL395" s="17" t="s">
        <v>228</v>
      </c>
      <c r="BM395" s="215" t="s">
        <v>783</v>
      </c>
    </row>
    <row r="396" spans="1:47" s="2" customFormat="1" ht="12">
      <c r="A396" s="38"/>
      <c r="B396" s="39"/>
      <c r="C396" s="40"/>
      <c r="D396" s="217" t="s">
        <v>130</v>
      </c>
      <c r="E396" s="40"/>
      <c r="F396" s="218" t="s">
        <v>782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130</v>
      </c>
      <c r="AU396" s="17" t="s">
        <v>82</v>
      </c>
    </row>
    <row r="397" spans="1:65" s="2" customFormat="1" ht="16.5" customHeight="1">
      <c r="A397" s="38"/>
      <c r="B397" s="39"/>
      <c r="C397" s="204" t="s">
        <v>784</v>
      </c>
      <c r="D397" s="204" t="s">
        <v>123</v>
      </c>
      <c r="E397" s="205" t="s">
        <v>785</v>
      </c>
      <c r="F397" s="206" t="s">
        <v>786</v>
      </c>
      <c r="G397" s="207" t="s">
        <v>166</v>
      </c>
      <c r="H397" s="208">
        <v>6</v>
      </c>
      <c r="I397" s="209"/>
      <c r="J397" s="210">
        <f>ROUND(I397*H397,2)</f>
        <v>0</v>
      </c>
      <c r="K397" s="206" t="s">
        <v>127</v>
      </c>
      <c r="L397" s="44"/>
      <c r="M397" s="211" t="s">
        <v>19</v>
      </c>
      <c r="N397" s="212" t="s">
        <v>43</v>
      </c>
      <c r="O397" s="84"/>
      <c r="P397" s="213">
        <f>O397*H397</f>
        <v>0</v>
      </c>
      <c r="Q397" s="213">
        <v>0.00027</v>
      </c>
      <c r="R397" s="213">
        <f>Q397*H397</f>
        <v>0.00162</v>
      </c>
      <c r="S397" s="213">
        <v>0</v>
      </c>
      <c r="T397" s="214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15" t="s">
        <v>228</v>
      </c>
      <c r="AT397" s="215" t="s">
        <v>123</v>
      </c>
      <c r="AU397" s="215" t="s">
        <v>82</v>
      </c>
      <c r="AY397" s="17" t="s">
        <v>120</v>
      </c>
      <c r="BE397" s="216">
        <f>IF(N397="základní",J397,0)</f>
        <v>0</v>
      </c>
      <c r="BF397" s="216">
        <f>IF(N397="snížená",J397,0)</f>
        <v>0</v>
      </c>
      <c r="BG397" s="216">
        <f>IF(N397="zákl. přenesená",J397,0)</f>
        <v>0</v>
      </c>
      <c r="BH397" s="216">
        <f>IF(N397="sníž. přenesená",J397,0)</f>
        <v>0</v>
      </c>
      <c r="BI397" s="216">
        <f>IF(N397="nulová",J397,0)</f>
        <v>0</v>
      </c>
      <c r="BJ397" s="17" t="s">
        <v>80</v>
      </c>
      <c r="BK397" s="216">
        <f>ROUND(I397*H397,2)</f>
        <v>0</v>
      </c>
      <c r="BL397" s="17" t="s">
        <v>228</v>
      </c>
      <c r="BM397" s="215" t="s">
        <v>787</v>
      </c>
    </row>
    <row r="398" spans="1:47" s="2" customFormat="1" ht="12">
      <c r="A398" s="38"/>
      <c r="B398" s="39"/>
      <c r="C398" s="40"/>
      <c r="D398" s="217" t="s">
        <v>130</v>
      </c>
      <c r="E398" s="40"/>
      <c r="F398" s="218" t="s">
        <v>788</v>
      </c>
      <c r="G398" s="40"/>
      <c r="H398" s="40"/>
      <c r="I398" s="219"/>
      <c r="J398" s="40"/>
      <c r="K398" s="40"/>
      <c r="L398" s="44"/>
      <c r="M398" s="220"/>
      <c r="N398" s="221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130</v>
      </c>
      <c r="AU398" s="17" t="s">
        <v>82</v>
      </c>
    </row>
    <row r="399" spans="1:47" s="2" customFormat="1" ht="12">
      <c r="A399" s="38"/>
      <c r="B399" s="39"/>
      <c r="C399" s="40"/>
      <c r="D399" s="222" t="s">
        <v>132</v>
      </c>
      <c r="E399" s="40"/>
      <c r="F399" s="223" t="s">
        <v>789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132</v>
      </c>
      <c r="AU399" s="17" t="s">
        <v>82</v>
      </c>
    </row>
    <row r="400" spans="1:65" s="2" customFormat="1" ht="16.5" customHeight="1">
      <c r="A400" s="38"/>
      <c r="B400" s="39"/>
      <c r="C400" s="250" t="s">
        <v>790</v>
      </c>
      <c r="D400" s="250" t="s">
        <v>369</v>
      </c>
      <c r="E400" s="251" t="s">
        <v>791</v>
      </c>
      <c r="F400" s="252" t="s">
        <v>792</v>
      </c>
      <c r="G400" s="253" t="s">
        <v>166</v>
      </c>
      <c r="H400" s="254">
        <v>6</v>
      </c>
      <c r="I400" s="255"/>
      <c r="J400" s="256">
        <f>ROUND(I400*H400,2)</f>
        <v>0</v>
      </c>
      <c r="K400" s="252" t="s">
        <v>127</v>
      </c>
      <c r="L400" s="257"/>
      <c r="M400" s="258" t="s">
        <v>19</v>
      </c>
      <c r="N400" s="259" t="s">
        <v>43</v>
      </c>
      <c r="O400" s="84"/>
      <c r="P400" s="213">
        <f>O400*H400</f>
        <v>0</v>
      </c>
      <c r="Q400" s="213">
        <v>0.044</v>
      </c>
      <c r="R400" s="213">
        <f>Q400*H400</f>
        <v>0.264</v>
      </c>
      <c r="S400" s="213">
        <v>0</v>
      </c>
      <c r="T400" s="214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15" t="s">
        <v>522</v>
      </c>
      <c r="AT400" s="215" t="s">
        <v>369</v>
      </c>
      <c r="AU400" s="215" t="s">
        <v>82</v>
      </c>
      <c r="AY400" s="17" t="s">
        <v>120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7" t="s">
        <v>80</v>
      </c>
      <c r="BK400" s="216">
        <f>ROUND(I400*H400,2)</f>
        <v>0</v>
      </c>
      <c r="BL400" s="17" t="s">
        <v>228</v>
      </c>
      <c r="BM400" s="215" t="s">
        <v>793</v>
      </c>
    </row>
    <row r="401" spans="1:47" s="2" customFormat="1" ht="12">
      <c r="A401" s="38"/>
      <c r="B401" s="39"/>
      <c r="C401" s="40"/>
      <c r="D401" s="217" t="s">
        <v>130</v>
      </c>
      <c r="E401" s="40"/>
      <c r="F401" s="218" t="s">
        <v>792</v>
      </c>
      <c r="G401" s="40"/>
      <c r="H401" s="40"/>
      <c r="I401" s="219"/>
      <c r="J401" s="40"/>
      <c r="K401" s="40"/>
      <c r="L401" s="44"/>
      <c r="M401" s="220"/>
      <c r="N401" s="221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130</v>
      </c>
      <c r="AU401" s="17" t="s">
        <v>82</v>
      </c>
    </row>
    <row r="402" spans="1:65" s="2" customFormat="1" ht="16.5" customHeight="1">
      <c r="A402" s="38"/>
      <c r="B402" s="39"/>
      <c r="C402" s="250" t="s">
        <v>794</v>
      </c>
      <c r="D402" s="250" t="s">
        <v>369</v>
      </c>
      <c r="E402" s="251" t="s">
        <v>795</v>
      </c>
      <c r="F402" s="252" t="s">
        <v>796</v>
      </c>
      <c r="G402" s="253" t="s">
        <v>166</v>
      </c>
      <c r="H402" s="254">
        <v>6</v>
      </c>
      <c r="I402" s="255"/>
      <c r="J402" s="256">
        <f>ROUND(I402*H402,2)</f>
        <v>0</v>
      </c>
      <c r="K402" s="252" t="s">
        <v>127</v>
      </c>
      <c r="L402" s="257"/>
      <c r="M402" s="258" t="s">
        <v>19</v>
      </c>
      <c r="N402" s="259" t="s">
        <v>43</v>
      </c>
      <c r="O402" s="84"/>
      <c r="P402" s="213">
        <f>O402*H402</f>
        <v>0</v>
      </c>
      <c r="Q402" s="213">
        <v>0.00412</v>
      </c>
      <c r="R402" s="213">
        <f>Q402*H402</f>
        <v>0.024720000000000002</v>
      </c>
      <c r="S402" s="213">
        <v>0</v>
      </c>
      <c r="T402" s="21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15" t="s">
        <v>522</v>
      </c>
      <c r="AT402" s="215" t="s">
        <v>369</v>
      </c>
      <c r="AU402" s="215" t="s">
        <v>82</v>
      </c>
      <c r="AY402" s="17" t="s">
        <v>120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7" t="s">
        <v>80</v>
      </c>
      <c r="BK402" s="216">
        <f>ROUND(I402*H402,2)</f>
        <v>0</v>
      </c>
      <c r="BL402" s="17" t="s">
        <v>228</v>
      </c>
      <c r="BM402" s="215" t="s">
        <v>797</v>
      </c>
    </row>
    <row r="403" spans="1:47" s="2" customFormat="1" ht="12">
      <c r="A403" s="38"/>
      <c r="B403" s="39"/>
      <c r="C403" s="40"/>
      <c r="D403" s="217" t="s">
        <v>130</v>
      </c>
      <c r="E403" s="40"/>
      <c r="F403" s="218" t="s">
        <v>796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130</v>
      </c>
      <c r="AU403" s="17" t="s">
        <v>82</v>
      </c>
    </row>
    <row r="404" spans="1:65" s="2" customFormat="1" ht="16.5" customHeight="1">
      <c r="A404" s="38"/>
      <c r="B404" s="39"/>
      <c r="C404" s="250" t="s">
        <v>798</v>
      </c>
      <c r="D404" s="250" t="s">
        <v>369</v>
      </c>
      <c r="E404" s="251" t="s">
        <v>799</v>
      </c>
      <c r="F404" s="252" t="s">
        <v>800</v>
      </c>
      <c r="G404" s="253" t="s">
        <v>166</v>
      </c>
      <c r="H404" s="254">
        <v>6</v>
      </c>
      <c r="I404" s="255"/>
      <c r="J404" s="256">
        <f>ROUND(I404*H404,2)</f>
        <v>0</v>
      </c>
      <c r="K404" s="252" t="s">
        <v>127</v>
      </c>
      <c r="L404" s="257"/>
      <c r="M404" s="258" t="s">
        <v>19</v>
      </c>
      <c r="N404" s="259" t="s">
        <v>43</v>
      </c>
      <c r="O404" s="84"/>
      <c r="P404" s="213">
        <f>O404*H404</f>
        <v>0</v>
      </c>
      <c r="Q404" s="213">
        <v>0.00086</v>
      </c>
      <c r="R404" s="213">
        <f>Q404*H404</f>
        <v>0.00516</v>
      </c>
      <c r="S404" s="213">
        <v>0</v>
      </c>
      <c r="T404" s="21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15" t="s">
        <v>522</v>
      </c>
      <c r="AT404" s="215" t="s">
        <v>369</v>
      </c>
      <c r="AU404" s="215" t="s">
        <v>82</v>
      </c>
      <c r="AY404" s="17" t="s">
        <v>120</v>
      </c>
      <c r="BE404" s="216">
        <f>IF(N404="základní",J404,0)</f>
        <v>0</v>
      </c>
      <c r="BF404" s="216">
        <f>IF(N404="snížená",J404,0)</f>
        <v>0</v>
      </c>
      <c r="BG404" s="216">
        <f>IF(N404="zákl. přenesená",J404,0)</f>
        <v>0</v>
      </c>
      <c r="BH404" s="216">
        <f>IF(N404="sníž. přenesená",J404,0)</f>
        <v>0</v>
      </c>
      <c r="BI404" s="216">
        <f>IF(N404="nulová",J404,0)</f>
        <v>0</v>
      </c>
      <c r="BJ404" s="17" t="s">
        <v>80</v>
      </c>
      <c r="BK404" s="216">
        <f>ROUND(I404*H404,2)</f>
        <v>0</v>
      </c>
      <c r="BL404" s="17" t="s">
        <v>228</v>
      </c>
      <c r="BM404" s="215" t="s">
        <v>801</v>
      </c>
    </row>
    <row r="405" spans="1:47" s="2" customFormat="1" ht="12">
      <c r="A405" s="38"/>
      <c r="B405" s="39"/>
      <c r="C405" s="40"/>
      <c r="D405" s="217" t="s">
        <v>130</v>
      </c>
      <c r="E405" s="40"/>
      <c r="F405" s="218" t="s">
        <v>800</v>
      </c>
      <c r="G405" s="40"/>
      <c r="H405" s="40"/>
      <c r="I405" s="219"/>
      <c r="J405" s="40"/>
      <c r="K405" s="40"/>
      <c r="L405" s="44"/>
      <c r="M405" s="220"/>
      <c r="N405" s="221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130</v>
      </c>
      <c r="AU405" s="17" t="s">
        <v>82</v>
      </c>
    </row>
    <row r="406" spans="1:65" s="2" customFormat="1" ht="16.5" customHeight="1">
      <c r="A406" s="38"/>
      <c r="B406" s="39"/>
      <c r="C406" s="204" t="s">
        <v>802</v>
      </c>
      <c r="D406" s="204" t="s">
        <v>123</v>
      </c>
      <c r="E406" s="205" t="s">
        <v>803</v>
      </c>
      <c r="F406" s="206" t="s">
        <v>804</v>
      </c>
      <c r="G406" s="207" t="s">
        <v>184</v>
      </c>
      <c r="H406" s="208">
        <v>0.497</v>
      </c>
      <c r="I406" s="209"/>
      <c r="J406" s="210">
        <f>ROUND(I406*H406,2)</f>
        <v>0</v>
      </c>
      <c r="K406" s="206" t="s">
        <v>127</v>
      </c>
      <c r="L406" s="44"/>
      <c r="M406" s="211" t="s">
        <v>19</v>
      </c>
      <c r="N406" s="212" t="s">
        <v>43</v>
      </c>
      <c r="O406" s="84"/>
      <c r="P406" s="213">
        <f>O406*H406</f>
        <v>0</v>
      </c>
      <c r="Q406" s="213">
        <v>0</v>
      </c>
      <c r="R406" s="213">
        <f>Q406*H406</f>
        <v>0</v>
      </c>
      <c r="S406" s="213">
        <v>0</v>
      </c>
      <c r="T406" s="214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15" t="s">
        <v>228</v>
      </c>
      <c r="AT406" s="215" t="s">
        <v>123</v>
      </c>
      <c r="AU406" s="215" t="s">
        <v>82</v>
      </c>
      <c r="AY406" s="17" t="s">
        <v>120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7" t="s">
        <v>80</v>
      </c>
      <c r="BK406" s="216">
        <f>ROUND(I406*H406,2)</f>
        <v>0</v>
      </c>
      <c r="BL406" s="17" t="s">
        <v>228</v>
      </c>
      <c r="BM406" s="215" t="s">
        <v>805</v>
      </c>
    </row>
    <row r="407" spans="1:47" s="2" customFormat="1" ht="12">
      <c r="A407" s="38"/>
      <c r="B407" s="39"/>
      <c r="C407" s="40"/>
      <c r="D407" s="217" t="s">
        <v>130</v>
      </c>
      <c r="E407" s="40"/>
      <c r="F407" s="218" t="s">
        <v>806</v>
      </c>
      <c r="G407" s="40"/>
      <c r="H407" s="40"/>
      <c r="I407" s="219"/>
      <c r="J407" s="40"/>
      <c r="K407" s="40"/>
      <c r="L407" s="44"/>
      <c r="M407" s="220"/>
      <c r="N407" s="221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130</v>
      </c>
      <c r="AU407" s="17" t="s">
        <v>82</v>
      </c>
    </row>
    <row r="408" spans="1:47" s="2" customFormat="1" ht="12">
      <c r="A408" s="38"/>
      <c r="B408" s="39"/>
      <c r="C408" s="40"/>
      <c r="D408" s="222" t="s">
        <v>132</v>
      </c>
      <c r="E408" s="40"/>
      <c r="F408" s="223" t="s">
        <v>807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132</v>
      </c>
      <c r="AU408" s="17" t="s">
        <v>82</v>
      </c>
    </row>
    <row r="409" spans="1:63" s="12" customFormat="1" ht="22.8" customHeight="1">
      <c r="A409" s="12"/>
      <c r="B409" s="188"/>
      <c r="C409" s="189"/>
      <c r="D409" s="190" t="s">
        <v>71</v>
      </c>
      <c r="E409" s="202" t="s">
        <v>808</v>
      </c>
      <c r="F409" s="202" t="s">
        <v>809</v>
      </c>
      <c r="G409" s="189"/>
      <c r="H409" s="189"/>
      <c r="I409" s="192"/>
      <c r="J409" s="203">
        <f>BK409</f>
        <v>0</v>
      </c>
      <c r="K409" s="189"/>
      <c r="L409" s="194"/>
      <c r="M409" s="195"/>
      <c r="N409" s="196"/>
      <c r="O409" s="196"/>
      <c r="P409" s="197">
        <f>SUM(P410:P415)</f>
        <v>0</v>
      </c>
      <c r="Q409" s="196"/>
      <c r="R409" s="197">
        <f>SUM(R410:R415)</f>
        <v>0.15215</v>
      </c>
      <c r="S409" s="196"/>
      <c r="T409" s="198">
        <f>SUM(T410:T415)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199" t="s">
        <v>82</v>
      </c>
      <c r="AT409" s="200" t="s">
        <v>71</v>
      </c>
      <c r="AU409" s="200" t="s">
        <v>80</v>
      </c>
      <c r="AY409" s="199" t="s">
        <v>120</v>
      </c>
      <c r="BK409" s="201">
        <f>SUM(BK410:BK415)</f>
        <v>0</v>
      </c>
    </row>
    <row r="410" spans="1:65" s="2" customFormat="1" ht="16.5" customHeight="1">
      <c r="A410" s="38"/>
      <c r="B410" s="39"/>
      <c r="C410" s="204" t="s">
        <v>810</v>
      </c>
      <c r="D410" s="204" t="s">
        <v>123</v>
      </c>
      <c r="E410" s="205" t="s">
        <v>811</v>
      </c>
      <c r="F410" s="206" t="s">
        <v>812</v>
      </c>
      <c r="G410" s="207" t="s">
        <v>813</v>
      </c>
      <c r="H410" s="208">
        <v>3043</v>
      </c>
      <c r="I410" s="209"/>
      <c r="J410" s="210">
        <f>ROUND(I410*H410,2)</f>
        <v>0</v>
      </c>
      <c r="K410" s="206" t="s">
        <v>127</v>
      </c>
      <c r="L410" s="44"/>
      <c r="M410" s="211" t="s">
        <v>19</v>
      </c>
      <c r="N410" s="212" t="s">
        <v>43</v>
      </c>
      <c r="O410" s="84"/>
      <c r="P410" s="213">
        <f>O410*H410</f>
        <v>0</v>
      </c>
      <c r="Q410" s="213">
        <v>5E-05</v>
      </c>
      <c r="R410" s="213">
        <f>Q410*H410</f>
        <v>0.15215</v>
      </c>
      <c r="S410" s="213">
        <v>0</v>
      </c>
      <c r="T410" s="21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5" t="s">
        <v>228</v>
      </c>
      <c r="AT410" s="215" t="s">
        <v>123</v>
      </c>
      <c r="AU410" s="215" t="s">
        <v>82</v>
      </c>
      <c r="AY410" s="17" t="s">
        <v>120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80</v>
      </c>
      <c r="BK410" s="216">
        <f>ROUND(I410*H410,2)</f>
        <v>0</v>
      </c>
      <c r="BL410" s="17" t="s">
        <v>228</v>
      </c>
      <c r="BM410" s="215" t="s">
        <v>814</v>
      </c>
    </row>
    <row r="411" spans="1:47" s="2" customFormat="1" ht="12">
      <c r="A411" s="38"/>
      <c r="B411" s="39"/>
      <c r="C411" s="40"/>
      <c r="D411" s="217" t="s">
        <v>130</v>
      </c>
      <c r="E411" s="40"/>
      <c r="F411" s="218" t="s">
        <v>815</v>
      </c>
      <c r="G411" s="40"/>
      <c r="H411" s="40"/>
      <c r="I411" s="219"/>
      <c r="J411" s="40"/>
      <c r="K411" s="40"/>
      <c r="L411" s="44"/>
      <c r="M411" s="220"/>
      <c r="N411" s="221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130</v>
      </c>
      <c r="AU411" s="17" t="s">
        <v>82</v>
      </c>
    </row>
    <row r="412" spans="1:47" s="2" customFormat="1" ht="12">
      <c r="A412" s="38"/>
      <c r="B412" s="39"/>
      <c r="C412" s="40"/>
      <c r="D412" s="222" t="s">
        <v>132</v>
      </c>
      <c r="E412" s="40"/>
      <c r="F412" s="223" t="s">
        <v>816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132</v>
      </c>
      <c r="AU412" s="17" t="s">
        <v>82</v>
      </c>
    </row>
    <row r="413" spans="1:65" s="2" customFormat="1" ht="16.5" customHeight="1">
      <c r="A413" s="38"/>
      <c r="B413" s="39"/>
      <c r="C413" s="250" t="s">
        <v>817</v>
      </c>
      <c r="D413" s="250" t="s">
        <v>369</v>
      </c>
      <c r="E413" s="251" t="s">
        <v>818</v>
      </c>
      <c r="F413" s="252" t="s">
        <v>819</v>
      </c>
      <c r="G413" s="253" t="s">
        <v>184</v>
      </c>
      <c r="H413" s="254">
        <v>3.043</v>
      </c>
      <c r="I413" s="255"/>
      <c r="J413" s="256">
        <f>ROUND(I413*H413,2)</f>
        <v>0</v>
      </c>
      <c r="K413" s="252" t="s">
        <v>19</v>
      </c>
      <c r="L413" s="257"/>
      <c r="M413" s="258" t="s">
        <v>19</v>
      </c>
      <c r="N413" s="259" t="s">
        <v>43</v>
      </c>
      <c r="O413" s="8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5" t="s">
        <v>522</v>
      </c>
      <c r="AT413" s="215" t="s">
        <v>369</v>
      </c>
      <c r="AU413" s="215" t="s">
        <v>82</v>
      </c>
      <c r="AY413" s="17" t="s">
        <v>120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7" t="s">
        <v>80</v>
      </c>
      <c r="BK413" s="216">
        <f>ROUND(I413*H413,2)</f>
        <v>0</v>
      </c>
      <c r="BL413" s="17" t="s">
        <v>228</v>
      </c>
      <c r="BM413" s="215" t="s">
        <v>820</v>
      </c>
    </row>
    <row r="414" spans="1:47" s="2" customFormat="1" ht="12">
      <c r="A414" s="38"/>
      <c r="B414" s="39"/>
      <c r="C414" s="40"/>
      <c r="D414" s="217" t="s">
        <v>130</v>
      </c>
      <c r="E414" s="40"/>
      <c r="F414" s="218" t="s">
        <v>819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130</v>
      </c>
      <c r="AU414" s="17" t="s">
        <v>82</v>
      </c>
    </row>
    <row r="415" spans="1:47" s="2" customFormat="1" ht="12">
      <c r="A415" s="38"/>
      <c r="B415" s="39"/>
      <c r="C415" s="40"/>
      <c r="D415" s="217" t="s">
        <v>240</v>
      </c>
      <c r="E415" s="40"/>
      <c r="F415" s="246" t="s">
        <v>821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240</v>
      </c>
      <c r="AU415" s="17" t="s">
        <v>82</v>
      </c>
    </row>
    <row r="416" spans="1:63" s="12" customFormat="1" ht="22.8" customHeight="1">
      <c r="A416" s="12"/>
      <c r="B416" s="188"/>
      <c r="C416" s="189"/>
      <c r="D416" s="190" t="s">
        <v>71</v>
      </c>
      <c r="E416" s="202" t="s">
        <v>822</v>
      </c>
      <c r="F416" s="202" t="s">
        <v>823</v>
      </c>
      <c r="G416" s="189"/>
      <c r="H416" s="189"/>
      <c r="I416" s="192"/>
      <c r="J416" s="203">
        <f>BK416</f>
        <v>0</v>
      </c>
      <c r="K416" s="189"/>
      <c r="L416" s="194"/>
      <c r="M416" s="195"/>
      <c r="N416" s="196"/>
      <c r="O416" s="196"/>
      <c r="P416" s="197">
        <f>SUM(P417:P419)</f>
        <v>0</v>
      </c>
      <c r="Q416" s="196"/>
      <c r="R416" s="197">
        <f>SUM(R417:R419)</f>
        <v>0.020648</v>
      </c>
      <c r="S416" s="196"/>
      <c r="T416" s="198">
        <f>SUM(T417:T419)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199" t="s">
        <v>82</v>
      </c>
      <c r="AT416" s="200" t="s">
        <v>71</v>
      </c>
      <c r="AU416" s="200" t="s">
        <v>80</v>
      </c>
      <c r="AY416" s="199" t="s">
        <v>120</v>
      </c>
      <c r="BK416" s="201">
        <f>SUM(BK417:BK419)</f>
        <v>0</v>
      </c>
    </row>
    <row r="417" spans="1:65" s="2" customFormat="1" ht="16.5" customHeight="1">
      <c r="A417" s="38"/>
      <c r="B417" s="39"/>
      <c r="C417" s="204" t="s">
        <v>824</v>
      </c>
      <c r="D417" s="204" t="s">
        <v>123</v>
      </c>
      <c r="E417" s="205" t="s">
        <v>825</v>
      </c>
      <c r="F417" s="206" t="s">
        <v>826</v>
      </c>
      <c r="G417" s="207" t="s">
        <v>226</v>
      </c>
      <c r="H417" s="208">
        <v>71.2</v>
      </c>
      <c r="I417" s="209"/>
      <c r="J417" s="210">
        <f>ROUND(I417*H417,2)</f>
        <v>0</v>
      </c>
      <c r="K417" s="206" t="s">
        <v>127</v>
      </c>
      <c r="L417" s="44"/>
      <c r="M417" s="211" t="s">
        <v>19</v>
      </c>
      <c r="N417" s="212" t="s">
        <v>43</v>
      </c>
      <c r="O417" s="84"/>
      <c r="P417" s="213">
        <f>O417*H417</f>
        <v>0</v>
      </c>
      <c r="Q417" s="213">
        <v>0.00029</v>
      </c>
      <c r="R417" s="213">
        <f>Q417*H417</f>
        <v>0.020648</v>
      </c>
      <c r="S417" s="213">
        <v>0</v>
      </c>
      <c r="T417" s="21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5" t="s">
        <v>228</v>
      </c>
      <c r="AT417" s="215" t="s">
        <v>123</v>
      </c>
      <c r="AU417" s="215" t="s">
        <v>82</v>
      </c>
      <c r="AY417" s="17" t="s">
        <v>120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7" t="s">
        <v>80</v>
      </c>
      <c r="BK417" s="216">
        <f>ROUND(I417*H417,2)</f>
        <v>0</v>
      </c>
      <c r="BL417" s="17" t="s">
        <v>228</v>
      </c>
      <c r="BM417" s="215" t="s">
        <v>827</v>
      </c>
    </row>
    <row r="418" spans="1:47" s="2" customFormat="1" ht="12">
      <c r="A418" s="38"/>
      <c r="B418" s="39"/>
      <c r="C418" s="40"/>
      <c r="D418" s="217" t="s">
        <v>130</v>
      </c>
      <c r="E418" s="40"/>
      <c r="F418" s="218" t="s">
        <v>828</v>
      </c>
      <c r="G418" s="40"/>
      <c r="H418" s="40"/>
      <c r="I418" s="219"/>
      <c r="J418" s="40"/>
      <c r="K418" s="40"/>
      <c r="L418" s="44"/>
      <c r="M418" s="220"/>
      <c r="N418" s="221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130</v>
      </c>
      <c r="AU418" s="17" t="s">
        <v>82</v>
      </c>
    </row>
    <row r="419" spans="1:47" s="2" customFormat="1" ht="12">
      <c r="A419" s="38"/>
      <c r="B419" s="39"/>
      <c r="C419" s="40"/>
      <c r="D419" s="222" t="s">
        <v>132</v>
      </c>
      <c r="E419" s="40"/>
      <c r="F419" s="223" t="s">
        <v>829</v>
      </c>
      <c r="G419" s="40"/>
      <c r="H419" s="40"/>
      <c r="I419" s="219"/>
      <c r="J419" s="40"/>
      <c r="K419" s="40"/>
      <c r="L419" s="44"/>
      <c r="M419" s="260"/>
      <c r="N419" s="261"/>
      <c r="O419" s="262"/>
      <c r="P419" s="262"/>
      <c r="Q419" s="262"/>
      <c r="R419" s="262"/>
      <c r="S419" s="262"/>
      <c r="T419" s="263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132</v>
      </c>
      <c r="AU419" s="17" t="s">
        <v>82</v>
      </c>
    </row>
    <row r="420" spans="1:31" s="2" customFormat="1" ht="6.95" customHeight="1">
      <c r="A420" s="38"/>
      <c r="B420" s="59"/>
      <c r="C420" s="60"/>
      <c r="D420" s="60"/>
      <c r="E420" s="60"/>
      <c r="F420" s="60"/>
      <c r="G420" s="60"/>
      <c r="H420" s="60"/>
      <c r="I420" s="60"/>
      <c r="J420" s="60"/>
      <c r="K420" s="60"/>
      <c r="L420" s="44"/>
      <c r="M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</row>
  </sheetData>
  <sheetProtection password="CC35" sheet="1" objects="1" scenarios="1" formatColumns="0" formatRows="0" autoFilter="0"/>
  <autoFilter ref="C94:K41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2_01/310236251"/>
    <hyperlink ref="F103" r:id="rId2" display="https://podminky.urs.cz/item/CS_URS_2022_01/311231125"/>
    <hyperlink ref="F108" r:id="rId3" display="https://podminky.urs.cz/item/CS_URS_2022_01/411321414"/>
    <hyperlink ref="F114" r:id="rId4" display="https://podminky.urs.cz/item/CS_URS_2022_01/411354209"/>
    <hyperlink ref="F118" r:id="rId5" display="https://podminky.urs.cz/item/CS_URS_2022_01/411362021"/>
    <hyperlink ref="F122" r:id="rId6" display="https://podminky.urs.cz/item/CS_URS_2022_01/413232221"/>
    <hyperlink ref="F125" r:id="rId7" display="https://podminky.urs.cz/item/CS_URS_2022_01/413941123"/>
    <hyperlink ref="F141" r:id="rId8" display="https://podminky.urs.cz/item/CS_URS_2022_01/413941125"/>
    <hyperlink ref="F148" r:id="rId9" display="https://podminky.urs.cz/item/CS_URS_2022_01/612131101"/>
    <hyperlink ref="F151" r:id="rId10" display="https://podminky.urs.cz/item/CS_URS_2022_01/612321141"/>
    <hyperlink ref="F155" r:id="rId11" display="https://podminky.urs.cz/item/CS_URS_2022_01/619991011"/>
    <hyperlink ref="F158" r:id="rId12" display="https://podminky.urs.cz/item/CS_URS_2022_01/622131101"/>
    <hyperlink ref="F161" r:id="rId13" display="https://podminky.urs.cz/item/CS_URS_2022_01/622321341"/>
    <hyperlink ref="F164" r:id="rId14" display="https://podminky.urs.cz/item/CS_URS_2022_01/632450124"/>
    <hyperlink ref="F172" r:id="rId15" display="https://podminky.urs.cz/item/CS_URS_2022_01/941211111"/>
    <hyperlink ref="F176" r:id="rId16" display="https://podminky.urs.cz/item/CS_URS_2022_01/941211211"/>
    <hyperlink ref="F180" r:id="rId17" display="https://podminky.urs.cz/item/CS_URS_2022_01/941211811"/>
    <hyperlink ref="F183" r:id="rId18" display="https://podminky.urs.cz/item/CS_URS_2022_01/973031325"/>
    <hyperlink ref="F186" r:id="rId19" display="https://podminky.urs.cz/item/CS_URS_2022_01/985331113"/>
    <hyperlink ref="F194" r:id="rId20" display="https://podminky.urs.cz/item/CS_URS_2022_01/985671114"/>
    <hyperlink ref="F206" r:id="rId21" display="https://podminky.urs.cz/item/CS_URS_2022_01/985675111"/>
    <hyperlink ref="F218" r:id="rId22" display="https://podminky.urs.cz/item/CS_URS_2022_01/985675121"/>
    <hyperlink ref="F221" r:id="rId23" display="https://podminky.urs.cz/item/CS_URS_2022_01/985676112"/>
    <hyperlink ref="F226" r:id="rId24" display="https://podminky.urs.cz/item/CS_URS_2022_01/998011002"/>
    <hyperlink ref="F231" r:id="rId25" display="https://podminky.urs.cz/item/CS_URS_2022_01/714121002"/>
    <hyperlink ref="F238" r:id="rId26" display="https://podminky.urs.cz/item/CS_URS_2022_01/998714102"/>
    <hyperlink ref="F245" r:id="rId27" display="https://podminky.urs.cz/item/CS_URS_2022_01/762083111"/>
    <hyperlink ref="F249" r:id="rId28" display="https://podminky.urs.cz/item/CS_URS_2022_01/762085103"/>
    <hyperlink ref="F256" r:id="rId29" display="https://podminky.urs.cz/item/CS_URS_2022_01/762332132"/>
    <hyperlink ref="F266" r:id="rId30" display="https://podminky.urs.cz/item/CS_URS_2022_01/762332133"/>
    <hyperlink ref="F274" r:id="rId31" display="https://podminky.urs.cz/item/CS_URS_2022_01/762341210"/>
    <hyperlink ref="F281" r:id="rId32" display="https://podminky.urs.cz/item/CS_URS_2022_01/762342214"/>
    <hyperlink ref="F288" r:id="rId33" display="https://podminky.urs.cz/item/CS_URS_2022_01/762342441"/>
    <hyperlink ref="F297" r:id="rId34" display="https://podminky.urs.cz/item/CS_URS_2022_01/762395000"/>
    <hyperlink ref="F304" r:id="rId35" display="https://podminky.urs.cz/item/CS_URS_2022_01/762842231"/>
    <hyperlink ref="F311" r:id="rId36" display="https://podminky.urs.cz/item/CS_URS_2022_01/998762102"/>
    <hyperlink ref="F315" r:id="rId37" display="https://podminky.urs.cz/item/CS_URS_2022_01/763131432"/>
    <hyperlink ref="F324" r:id="rId38" display="https://podminky.urs.cz/item/CS_URS_2022_01/763131751"/>
    <hyperlink ref="F333" r:id="rId39" display="https://podminky.urs.cz/item/CS_URS_2022_01/763131752"/>
    <hyperlink ref="F347" r:id="rId40" display="https://podminky.urs.cz/item/CS_URS_2021_01/76373211R"/>
    <hyperlink ref="F353" r:id="rId41" display="https://podminky.urs.cz/item/CS_URS_2022_01/998763101"/>
    <hyperlink ref="F361" r:id="rId42" display="https://podminky.urs.cz/item/CS_URS_2022_01/765123012"/>
    <hyperlink ref="F364" r:id="rId43" display="https://podminky.urs.cz/item/CS_URS_2022_01/765123121"/>
    <hyperlink ref="F367" r:id="rId44" display="https://podminky.urs.cz/item/CS_URS_2022_01/765123212"/>
    <hyperlink ref="F370" r:id="rId45" display="https://podminky.urs.cz/item/CS_URS_2022_01/765123312"/>
    <hyperlink ref="F374" r:id="rId46" display="https://podminky.urs.cz/item/CS_URS_2022_01/765125301"/>
    <hyperlink ref="F379" r:id="rId47" display="https://podminky.urs.cz/item/CS_URS_2022_01/765191023"/>
    <hyperlink ref="F386" r:id="rId48" display="https://podminky.urs.cz/item/CS_URS_2022_01/998765102"/>
    <hyperlink ref="F390" r:id="rId49" display="https://podminky.urs.cz/item/CS_URS_2022_01/766671023"/>
    <hyperlink ref="F399" r:id="rId50" display="https://podminky.urs.cz/item/CS_URS_2022_01/766671025"/>
    <hyperlink ref="F408" r:id="rId51" display="https://podminky.urs.cz/item/CS_URS_2022_01/998766102"/>
    <hyperlink ref="F412" r:id="rId52" display="https://podminky.urs.cz/item/CS_URS_2022_01/767995115"/>
    <hyperlink ref="F419" r:id="rId53" display="https://podminky.urs.cz/item/CS_URS_2022_01/783118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Zabezpečovací práce krovu a stropu Sokolovna N. Bor R1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830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23. 3. 2022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7.25" customHeight="1">
      <c r="A27" s="138"/>
      <c r="B27" s="139"/>
      <c r="C27" s="138"/>
      <c r="D27" s="138"/>
      <c r="E27" s="140" t="s">
        <v>37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ROUNDUP(J82,2)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ROUNDUP((SUM(BE82:BE97)),2)</f>
        <v>0</v>
      </c>
      <c r="G33" s="38"/>
      <c r="H33" s="38"/>
      <c r="I33" s="148">
        <v>0.21</v>
      </c>
      <c r="J33" s="147">
        <f>ROUNDUP(((SUM(BE82:BE97))*I33),2)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ROUNDUP((SUM(BF82:BF97)),2)</f>
        <v>0</v>
      </c>
      <c r="G34" s="38"/>
      <c r="H34" s="38"/>
      <c r="I34" s="148">
        <v>0.15</v>
      </c>
      <c r="J34" s="147">
        <f>ROUNDUP(((SUM(BF82:BF97))*I34),2)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ROUNDUP((SUM(BG82:BG97)),2)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ROUNDUP((SUM(BH82:BH97)),2)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ROUNDUP((SUM(BI82:BI97)),2)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Zabezpečovací práce krovu a stropu Sokolovna N. Bor R1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VRN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23. 3. 2022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J. Nešněra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65"/>
      <c r="C60" s="166"/>
      <c r="D60" s="167" t="s">
        <v>831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832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833</v>
      </c>
      <c r="E62" s="174"/>
      <c r="F62" s="174"/>
      <c r="G62" s="174"/>
      <c r="H62" s="174"/>
      <c r="I62" s="174"/>
      <c r="J62" s="175">
        <f>J91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105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Zabezpečovací práce krovu a stropu Sokolovna N. Bor R1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90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03 - VRN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Nový Bor</v>
      </c>
      <c r="G76" s="40"/>
      <c r="H76" s="40"/>
      <c r="I76" s="32" t="s">
        <v>23</v>
      </c>
      <c r="J76" s="72" t="str">
        <f>IF(J12="","",J12)</f>
        <v>23. 3. 2022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Město Nový Bor</v>
      </c>
      <c r="G78" s="40"/>
      <c r="H78" s="40"/>
      <c r="I78" s="32" t="s">
        <v>31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>J. Nešněra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106</v>
      </c>
      <c r="D81" s="180" t="s">
        <v>57</v>
      </c>
      <c r="E81" s="180" t="s">
        <v>53</v>
      </c>
      <c r="F81" s="180" t="s">
        <v>54</v>
      </c>
      <c r="G81" s="180" t="s">
        <v>107</v>
      </c>
      <c r="H81" s="180" t="s">
        <v>108</v>
      </c>
      <c r="I81" s="180" t="s">
        <v>109</v>
      </c>
      <c r="J81" s="180" t="s">
        <v>94</v>
      </c>
      <c r="K81" s="181" t="s">
        <v>110</v>
      </c>
      <c r="L81" s="182"/>
      <c r="M81" s="92" t="s">
        <v>19</v>
      </c>
      <c r="N81" s="93" t="s">
        <v>42</v>
      </c>
      <c r="O81" s="93" t="s">
        <v>111</v>
      </c>
      <c r="P81" s="93" t="s">
        <v>112</v>
      </c>
      <c r="Q81" s="93" t="s">
        <v>113</v>
      </c>
      <c r="R81" s="93" t="s">
        <v>114</v>
      </c>
      <c r="S81" s="93" t="s">
        <v>115</v>
      </c>
      <c r="T81" s="94" t="s">
        <v>116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117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71</v>
      </c>
      <c r="AU82" s="17" t="s">
        <v>95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71</v>
      </c>
      <c r="E83" s="191" t="s">
        <v>87</v>
      </c>
      <c r="F83" s="191" t="s">
        <v>834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P84+P91</f>
        <v>0</v>
      </c>
      <c r="Q83" s="196"/>
      <c r="R83" s="197">
        <f>R84+R91</f>
        <v>0</v>
      </c>
      <c r="S83" s="196"/>
      <c r="T83" s="198">
        <f>T84+T91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170</v>
      </c>
      <c r="AT83" s="200" t="s">
        <v>71</v>
      </c>
      <c r="AU83" s="200" t="s">
        <v>72</v>
      </c>
      <c r="AY83" s="199" t="s">
        <v>120</v>
      </c>
      <c r="BK83" s="201">
        <f>BK84+BK91</f>
        <v>0</v>
      </c>
    </row>
    <row r="84" spans="1:63" s="12" customFormat="1" ht="22.8" customHeight="1">
      <c r="A84" s="12"/>
      <c r="B84" s="188"/>
      <c r="C84" s="189"/>
      <c r="D84" s="190" t="s">
        <v>71</v>
      </c>
      <c r="E84" s="202" t="s">
        <v>835</v>
      </c>
      <c r="F84" s="202" t="s">
        <v>836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SUM(P85:P90)</f>
        <v>0</v>
      </c>
      <c r="Q84" s="196"/>
      <c r="R84" s="197">
        <f>SUM(R85:R90)</f>
        <v>0</v>
      </c>
      <c r="S84" s="196"/>
      <c r="T84" s="198">
        <f>SUM(T85:T90)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170</v>
      </c>
      <c r="AT84" s="200" t="s">
        <v>71</v>
      </c>
      <c r="AU84" s="200" t="s">
        <v>80</v>
      </c>
      <c r="AY84" s="199" t="s">
        <v>120</v>
      </c>
      <c r="BK84" s="201">
        <f>SUM(BK85:BK90)</f>
        <v>0</v>
      </c>
    </row>
    <row r="85" spans="1:65" s="2" customFormat="1" ht="16.5" customHeight="1">
      <c r="A85" s="38"/>
      <c r="B85" s="39"/>
      <c r="C85" s="204" t="s">
        <v>80</v>
      </c>
      <c r="D85" s="204" t="s">
        <v>123</v>
      </c>
      <c r="E85" s="205" t="s">
        <v>837</v>
      </c>
      <c r="F85" s="206" t="s">
        <v>838</v>
      </c>
      <c r="G85" s="207" t="s">
        <v>237</v>
      </c>
      <c r="H85" s="208">
        <v>1</v>
      </c>
      <c r="I85" s="209"/>
      <c r="J85" s="210">
        <f>ROUND(I85*H85,2)</f>
        <v>0</v>
      </c>
      <c r="K85" s="206" t="s">
        <v>227</v>
      </c>
      <c r="L85" s="44"/>
      <c r="M85" s="211" t="s">
        <v>19</v>
      </c>
      <c r="N85" s="212" t="s">
        <v>43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839</v>
      </c>
      <c r="AT85" s="215" t="s">
        <v>123</v>
      </c>
      <c r="AU85" s="215" t="s">
        <v>82</v>
      </c>
      <c r="AY85" s="17" t="s">
        <v>120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80</v>
      </c>
      <c r="BK85" s="216">
        <f>ROUND(I85*H85,2)</f>
        <v>0</v>
      </c>
      <c r="BL85" s="17" t="s">
        <v>839</v>
      </c>
      <c r="BM85" s="215" t="s">
        <v>840</v>
      </c>
    </row>
    <row r="86" spans="1:47" s="2" customFormat="1" ht="12">
      <c r="A86" s="38"/>
      <c r="B86" s="39"/>
      <c r="C86" s="40"/>
      <c r="D86" s="217" t="s">
        <v>130</v>
      </c>
      <c r="E86" s="40"/>
      <c r="F86" s="218" t="s">
        <v>838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130</v>
      </c>
      <c r="AU86" s="17" t="s">
        <v>82</v>
      </c>
    </row>
    <row r="87" spans="1:47" s="2" customFormat="1" ht="12">
      <c r="A87" s="38"/>
      <c r="B87" s="39"/>
      <c r="C87" s="40"/>
      <c r="D87" s="222" t="s">
        <v>132</v>
      </c>
      <c r="E87" s="40"/>
      <c r="F87" s="223" t="s">
        <v>841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132</v>
      </c>
      <c r="AU87" s="17" t="s">
        <v>82</v>
      </c>
    </row>
    <row r="88" spans="1:65" s="2" customFormat="1" ht="16.5" customHeight="1">
      <c r="A88" s="38"/>
      <c r="B88" s="39"/>
      <c r="C88" s="204" t="s">
        <v>82</v>
      </c>
      <c r="D88" s="204" t="s">
        <v>123</v>
      </c>
      <c r="E88" s="205" t="s">
        <v>842</v>
      </c>
      <c r="F88" s="206" t="s">
        <v>843</v>
      </c>
      <c r="G88" s="207" t="s">
        <v>237</v>
      </c>
      <c r="H88" s="208">
        <v>1</v>
      </c>
      <c r="I88" s="209"/>
      <c r="J88" s="210">
        <f>ROUND(I88*H88,2)</f>
        <v>0</v>
      </c>
      <c r="K88" s="206" t="s">
        <v>227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839</v>
      </c>
      <c r="AT88" s="215" t="s">
        <v>123</v>
      </c>
      <c r="AU88" s="215" t="s">
        <v>82</v>
      </c>
      <c r="AY88" s="17" t="s">
        <v>120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839</v>
      </c>
      <c r="BM88" s="215" t="s">
        <v>844</v>
      </c>
    </row>
    <row r="89" spans="1:47" s="2" customFormat="1" ht="12">
      <c r="A89" s="38"/>
      <c r="B89" s="39"/>
      <c r="C89" s="40"/>
      <c r="D89" s="217" t="s">
        <v>130</v>
      </c>
      <c r="E89" s="40"/>
      <c r="F89" s="218" t="s">
        <v>843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130</v>
      </c>
      <c r="AU89" s="17" t="s">
        <v>82</v>
      </c>
    </row>
    <row r="90" spans="1:47" s="2" customFormat="1" ht="12">
      <c r="A90" s="38"/>
      <c r="B90" s="39"/>
      <c r="C90" s="40"/>
      <c r="D90" s="222" t="s">
        <v>132</v>
      </c>
      <c r="E90" s="40"/>
      <c r="F90" s="223" t="s">
        <v>845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132</v>
      </c>
      <c r="AU90" s="17" t="s">
        <v>82</v>
      </c>
    </row>
    <row r="91" spans="1:63" s="12" customFormat="1" ht="22.8" customHeight="1">
      <c r="A91" s="12"/>
      <c r="B91" s="188"/>
      <c r="C91" s="189"/>
      <c r="D91" s="190" t="s">
        <v>71</v>
      </c>
      <c r="E91" s="202" t="s">
        <v>846</v>
      </c>
      <c r="F91" s="202" t="s">
        <v>847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SUM(P92:P97)</f>
        <v>0</v>
      </c>
      <c r="Q91" s="196"/>
      <c r="R91" s="197">
        <f>SUM(R92:R97)</f>
        <v>0</v>
      </c>
      <c r="S91" s="196"/>
      <c r="T91" s="198">
        <f>SUM(T92:T97)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170</v>
      </c>
      <c r="AT91" s="200" t="s">
        <v>71</v>
      </c>
      <c r="AU91" s="200" t="s">
        <v>80</v>
      </c>
      <c r="AY91" s="199" t="s">
        <v>120</v>
      </c>
      <c r="BK91" s="201">
        <f>SUM(BK92:BK97)</f>
        <v>0</v>
      </c>
    </row>
    <row r="92" spans="1:65" s="2" customFormat="1" ht="16.5" customHeight="1">
      <c r="A92" s="38"/>
      <c r="B92" s="39"/>
      <c r="C92" s="204" t="s">
        <v>146</v>
      </c>
      <c r="D92" s="204" t="s">
        <v>123</v>
      </c>
      <c r="E92" s="205" t="s">
        <v>848</v>
      </c>
      <c r="F92" s="206" t="s">
        <v>849</v>
      </c>
      <c r="G92" s="207" t="s">
        <v>237</v>
      </c>
      <c r="H92" s="208">
        <v>1</v>
      </c>
      <c r="I92" s="209"/>
      <c r="J92" s="210">
        <f>ROUND(I92*H92,2)</f>
        <v>0</v>
      </c>
      <c r="K92" s="206" t="s">
        <v>227</v>
      </c>
      <c r="L92" s="44"/>
      <c r="M92" s="211" t="s">
        <v>19</v>
      </c>
      <c r="N92" s="212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839</v>
      </c>
      <c r="AT92" s="215" t="s">
        <v>123</v>
      </c>
      <c r="AU92" s="215" t="s">
        <v>82</v>
      </c>
      <c r="AY92" s="17" t="s">
        <v>120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839</v>
      </c>
      <c r="BM92" s="215" t="s">
        <v>850</v>
      </c>
    </row>
    <row r="93" spans="1:47" s="2" customFormat="1" ht="12">
      <c r="A93" s="38"/>
      <c r="B93" s="39"/>
      <c r="C93" s="40"/>
      <c r="D93" s="217" t="s">
        <v>130</v>
      </c>
      <c r="E93" s="40"/>
      <c r="F93" s="218" t="s">
        <v>849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130</v>
      </c>
      <c r="AU93" s="17" t="s">
        <v>82</v>
      </c>
    </row>
    <row r="94" spans="1:47" s="2" customFormat="1" ht="12">
      <c r="A94" s="38"/>
      <c r="B94" s="39"/>
      <c r="C94" s="40"/>
      <c r="D94" s="222" t="s">
        <v>132</v>
      </c>
      <c r="E94" s="40"/>
      <c r="F94" s="223" t="s">
        <v>851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132</v>
      </c>
      <c r="AU94" s="17" t="s">
        <v>82</v>
      </c>
    </row>
    <row r="95" spans="1:65" s="2" customFormat="1" ht="16.5" customHeight="1">
      <c r="A95" s="38"/>
      <c r="B95" s="39"/>
      <c r="C95" s="204" t="s">
        <v>128</v>
      </c>
      <c r="D95" s="204" t="s">
        <v>123</v>
      </c>
      <c r="E95" s="205" t="s">
        <v>852</v>
      </c>
      <c r="F95" s="206" t="s">
        <v>853</v>
      </c>
      <c r="G95" s="207" t="s">
        <v>237</v>
      </c>
      <c r="H95" s="208">
        <v>1</v>
      </c>
      <c r="I95" s="209"/>
      <c r="J95" s="210">
        <f>ROUND(I95*H95,2)</f>
        <v>0</v>
      </c>
      <c r="K95" s="206" t="s">
        <v>227</v>
      </c>
      <c r="L95" s="44"/>
      <c r="M95" s="211" t="s">
        <v>19</v>
      </c>
      <c r="N95" s="212" t="s">
        <v>43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839</v>
      </c>
      <c r="AT95" s="215" t="s">
        <v>123</v>
      </c>
      <c r="AU95" s="215" t="s">
        <v>82</v>
      </c>
      <c r="AY95" s="17" t="s">
        <v>120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839</v>
      </c>
      <c r="BM95" s="215" t="s">
        <v>854</v>
      </c>
    </row>
    <row r="96" spans="1:47" s="2" customFormat="1" ht="12">
      <c r="A96" s="38"/>
      <c r="B96" s="39"/>
      <c r="C96" s="40"/>
      <c r="D96" s="217" t="s">
        <v>130</v>
      </c>
      <c r="E96" s="40"/>
      <c r="F96" s="218" t="s">
        <v>853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82</v>
      </c>
    </row>
    <row r="97" spans="1:47" s="2" customFormat="1" ht="12">
      <c r="A97" s="38"/>
      <c r="B97" s="39"/>
      <c r="C97" s="40"/>
      <c r="D97" s="222" t="s">
        <v>132</v>
      </c>
      <c r="E97" s="40"/>
      <c r="F97" s="223" t="s">
        <v>855</v>
      </c>
      <c r="G97" s="40"/>
      <c r="H97" s="40"/>
      <c r="I97" s="219"/>
      <c r="J97" s="40"/>
      <c r="K97" s="40"/>
      <c r="L97" s="44"/>
      <c r="M97" s="260"/>
      <c r="N97" s="261"/>
      <c r="O97" s="262"/>
      <c r="P97" s="262"/>
      <c r="Q97" s="262"/>
      <c r="R97" s="262"/>
      <c r="S97" s="262"/>
      <c r="T97" s="26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132</v>
      </c>
      <c r="AU97" s="17" t="s">
        <v>82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1_01/013254000"/>
    <hyperlink ref="F90" r:id="rId2" display="https://podminky.urs.cz/item/CS_URS_2021_01/013294000"/>
    <hyperlink ref="F94" r:id="rId3" display="https://podminky.urs.cz/item/CS_URS_2021_01/032903000"/>
    <hyperlink ref="F97" r:id="rId4" display="https://podminky.urs.cz/item/CS_URS_2021_01/034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856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857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858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859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860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861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862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863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864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865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866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79</v>
      </c>
      <c r="F18" s="275" t="s">
        <v>867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868</v>
      </c>
      <c r="F19" s="275" t="s">
        <v>869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870</v>
      </c>
      <c r="F20" s="275" t="s">
        <v>871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872</v>
      </c>
      <c r="F21" s="275" t="s">
        <v>873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874</v>
      </c>
      <c r="F22" s="275" t="s">
        <v>875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876</v>
      </c>
      <c r="F23" s="275" t="s">
        <v>877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878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879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880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881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882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883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884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885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886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106</v>
      </c>
      <c r="F36" s="275"/>
      <c r="G36" s="275" t="s">
        <v>887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888</v>
      </c>
      <c r="F37" s="275"/>
      <c r="G37" s="275" t="s">
        <v>889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53</v>
      </c>
      <c r="F38" s="275"/>
      <c r="G38" s="275" t="s">
        <v>890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54</v>
      </c>
      <c r="F39" s="275"/>
      <c r="G39" s="275" t="s">
        <v>891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107</v>
      </c>
      <c r="F40" s="275"/>
      <c r="G40" s="275" t="s">
        <v>892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108</v>
      </c>
      <c r="F41" s="275"/>
      <c r="G41" s="275" t="s">
        <v>893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894</v>
      </c>
      <c r="F42" s="275"/>
      <c r="G42" s="275" t="s">
        <v>895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896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897</v>
      </c>
      <c r="F44" s="275"/>
      <c r="G44" s="275" t="s">
        <v>898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110</v>
      </c>
      <c r="F45" s="275"/>
      <c r="G45" s="275" t="s">
        <v>899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900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901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902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903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904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905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906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907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908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909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910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911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912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913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914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915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916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917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918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919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920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921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922</v>
      </c>
      <c r="D76" s="293"/>
      <c r="E76" s="293"/>
      <c r="F76" s="293" t="s">
        <v>923</v>
      </c>
      <c r="G76" s="294"/>
      <c r="H76" s="293" t="s">
        <v>54</v>
      </c>
      <c r="I76" s="293" t="s">
        <v>57</v>
      </c>
      <c r="J76" s="293" t="s">
        <v>924</v>
      </c>
      <c r="K76" s="292"/>
    </row>
    <row r="77" spans="2:11" s="1" customFormat="1" ht="17.25" customHeight="1">
      <c r="B77" s="290"/>
      <c r="C77" s="295" t="s">
        <v>925</v>
      </c>
      <c r="D77" s="295"/>
      <c r="E77" s="295"/>
      <c r="F77" s="296" t="s">
        <v>926</v>
      </c>
      <c r="G77" s="297"/>
      <c r="H77" s="295"/>
      <c r="I77" s="295"/>
      <c r="J77" s="295" t="s">
        <v>927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53</v>
      </c>
      <c r="D79" s="300"/>
      <c r="E79" s="300"/>
      <c r="F79" s="301" t="s">
        <v>928</v>
      </c>
      <c r="G79" s="302"/>
      <c r="H79" s="278" t="s">
        <v>929</v>
      </c>
      <c r="I79" s="278" t="s">
        <v>930</v>
      </c>
      <c r="J79" s="278">
        <v>20</v>
      </c>
      <c r="K79" s="292"/>
    </row>
    <row r="80" spans="2:11" s="1" customFormat="1" ht="15" customHeight="1">
      <c r="B80" s="290"/>
      <c r="C80" s="278" t="s">
        <v>931</v>
      </c>
      <c r="D80" s="278"/>
      <c r="E80" s="278"/>
      <c r="F80" s="301" t="s">
        <v>928</v>
      </c>
      <c r="G80" s="302"/>
      <c r="H80" s="278" t="s">
        <v>932</v>
      </c>
      <c r="I80" s="278" t="s">
        <v>930</v>
      </c>
      <c r="J80" s="278">
        <v>120</v>
      </c>
      <c r="K80" s="292"/>
    </row>
    <row r="81" spans="2:11" s="1" customFormat="1" ht="15" customHeight="1">
      <c r="B81" s="303"/>
      <c r="C81" s="278" t="s">
        <v>933</v>
      </c>
      <c r="D81" s="278"/>
      <c r="E81" s="278"/>
      <c r="F81" s="301" t="s">
        <v>934</v>
      </c>
      <c r="G81" s="302"/>
      <c r="H81" s="278" t="s">
        <v>935</v>
      </c>
      <c r="I81" s="278" t="s">
        <v>930</v>
      </c>
      <c r="J81" s="278">
        <v>50</v>
      </c>
      <c r="K81" s="292"/>
    </row>
    <row r="82" spans="2:11" s="1" customFormat="1" ht="15" customHeight="1">
      <c r="B82" s="303"/>
      <c r="C82" s="278" t="s">
        <v>936</v>
      </c>
      <c r="D82" s="278"/>
      <c r="E82" s="278"/>
      <c r="F82" s="301" t="s">
        <v>928</v>
      </c>
      <c r="G82" s="302"/>
      <c r="H82" s="278" t="s">
        <v>937</v>
      </c>
      <c r="I82" s="278" t="s">
        <v>938</v>
      </c>
      <c r="J82" s="278"/>
      <c r="K82" s="292"/>
    </row>
    <row r="83" spans="2:11" s="1" customFormat="1" ht="15" customHeight="1">
      <c r="B83" s="303"/>
      <c r="C83" s="304" t="s">
        <v>939</v>
      </c>
      <c r="D83" s="304"/>
      <c r="E83" s="304"/>
      <c r="F83" s="305" t="s">
        <v>934</v>
      </c>
      <c r="G83" s="304"/>
      <c r="H83" s="304" t="s">
        <v>940</v>
      </c>
      <c r="I83" s="304" t="s">
        <v>930</v>
      </c>
      <c r="J83" s="304">
        <v>15</v>
      </c>
      <c r="K83" s="292"/>
    </row>
    <row r="84" spans="2:11" s="1" customFormat="1" ht="15" customHeight="1">
      <c r="B84" s="303"/>
      <c r="C84" s="304" t="s">
        <v>941</v>
      </c>
      <c r="D84" s="304"/>
      <c r="E84" s="304"/>
      <c r="F84" s="305" t="s">
        <v>934</v>
      </c>
      <c r="G84" s="304"/>
      <c r="H84" s="304" t="s">
        <v>942</v>
      </c>
      <c r="I84" s="304" t="s">
        <v>930</v>
      </c>
      <c r="J84" s="304">
        <v>15</v>
      </c>
      <c r="K84" s="292"/>
    </row>
    <row r="85" spans="2:11" s="1" customFormat="1" ht="15" customHeight="1">
      <c r="B85" s="303"/>
      <c r="C85" s="304" t="s">
        <v>943</v>
      </c>
      <c r="D85" s="304"/>
      <c r="E85" s="304"/>
      <c r="F85" s="305" t="s">
        <v>934</v>
      </c>
      <c r="G85" s="304"/>
      <c r="H85" s="304" t="s">
        <v>944</v>
      </c>
      <c r="I85" s="304" t="s">
        <v>930</v>
      </c>
      <c r="J85" s="304">
        <v>20</v>
      </c>
      <c r="K85" s="292"/>
    </row>
    <row r="86" spans="2:11" s="1" customFormat="1" ht="15" customHeight="1">
      <c r="B86" s="303"/>
      <c r="C86" s="304" t="s">
        <v>945</v>
      </c>
      <c r="D86" s="304"/>
      <c r="E86" s="304"/>
      <c r="F86" s="305" t="s">
        <v>934</v>
      </c>
      <c r="G86" s="304"/>
      <c r="H86" s="304" t="s">
        <v>946</v>
      </c>
      <c r="I86" s="304" t="s">
        <v>930</v>
      </c>
      <c r="J86" s="304">
        <v>20</v>
      </c>
      <c r="K86" s="292"/>
    </row>
    <row r="87" spans="2:11" s="1" customFormat="1" ht="15" customHeight="1">
      <c r="B87" s="303"/>
      <c r="C87" s="278" t="s">
        <v>947</v>
      </c>
      <c r="D87" s="278"/>
      <c r="E87" s="278"/>
      <c r="F87" s="301" t="s">
        <v>934</v>
      </c>
      <c r="G87" s="302"/>
      <c r="H87" s="278" t="s">
        <v>948</v>
      </c>
      <c r="I87" s="278" t="s">
        <v>930</v>
      </c>
      <c r="J87" s="278">
        <v>50</v>
      </c>
      <c r="K87" s="292"/>
    </row>
    <row r="88" spans="2:11" s="1" customFormat="1" ht="15" customHeight="1">
      <c r="B88" s="303"/>
      <c r="C88" s="278" t="s">
        <v>949</v>
      </c>
      <c r="D88" s="278"/>
      <c r="E88" s="278"/>
      <c r="F88" s="301" t="s">
        <v>934</v>
      </c>
      <c r="G88" s="302"/>
      <c r="H88" s="278" t="s">
        <v>950</v>
      </c>
      <c r="I88" s="278" t="s">
        <v>930</v>
      </c>
      <c r="J88" s="278">
        <v>20</v>
      </c>
      <c r="K88" s="292"/>
    </row>
    <row r="89" spans="2:11" s="1" customFormat="1" ht="15" customHeight="1">
      <c r="B89" s="303"/>
      <c r="C89" s="278" t="s">
        <v>951</v>
      </c>
      <c r="D89" s="278"/>
      <c r="E89" s="278"/>
      <c r="F89" s="301" t="s">
        <v>934</v>
      </c>
      <c r="G89" s="302"/>
      <c r="H89" s="278" t="s">
        <v>952</v>
      </c>
      <c r="I89" s="278" t="s">
        <v>930</v>
      </c>
      <c r="J89" s="278">
        <v>20</v>
      </c>
      <c r="K89" s="292"/>
    </row>
    <row r="90" spans="2:11" s="1" customFormat="1" ht="15" customHeight="1">
      <c r="B90" s="303"/>
      <c r="C90" s="278" t="s">
        <v>953</v>
      </c>
      <c r="D90" s="278"/>
      <c r="E90" s="278"/>
      <c r="F90" s="301" t="s">
        <v>934</v>
      </c>
      <c r="G90" s="302"/>
      <c r="H90" s="278" t="s">
        <v>954</v>
      </c>
      <c r="I90" s="278" t="s">
        <v>930</v>
      </c>
      <c r="J90" s="278">
        <v>50</v>
      </c>
      <c r="K90" s="292"/>
    </row>
    <row r="91" spans="2:11" s="1" customFormat="1" ht="15" customHeight="1">
      <c r="B91" s="303"/>
      <c r="C91" s="278" t="s">
        <v>955</v>
      </c>
      <c r="D91" s="278"/>
      <c r="E91" s="278"/>
      <c r="F91" s="301" t="s">
        <v>934</v>
      </c>
      <c r="G91" s="302"/>
      <c r="H91" s="278" t="s">
        <v>955</v>
      </c>
      <c r="I91" s="278" t="s">
        <v>930</v>
      </c>
      <c r="J91" s="278">
        <v>50</v>
      </c>
      <c r="K91" s="292"/>
    </row>
    <row r="92" spans="2:11" s="1" customFormat="1" ht="15" customHeight="1">
      <c r="B92" s="303"/>
      <c r="C92" s="278" t="s">
        <v>956</v>
      </c>
      <c r="D92" s="278"/>
      <c r="E92" s="278"/>
      <c r="F92" s="301" t="s">
        <v>934</v>
      </c>
      <c r="G92" s="302"/>
      <c r="H92" s="278" t="s">
        <v>957</v>
      </c>
      <c r="I92" s="278" t="s">
        <v>930</v>
      </c>
      <c r="J92" s="278">
        <v>255</v>
      </c>
      <c r="K92" s="292"/>
    </row>
    <row r="93" spans="2:11" s="1" customFormat="1" ht="15" customHeight="1">
      <c r="B93" s="303"/>
      <c r="C93" s="278" t="s">
        <v>958</v>
      </c>
      <c r="D93" s="278"/>
      <c r="E93" s="278"/>
      <c r="F93" s="301" t="s">
        <v>928</v>
      </c>
      <c r="G93" s="302"/>
      <c r="H93" s="278" t="s">
        <v>959</v>
      </c>
      <c r="I93" s="278" t="s">
        <v>960</v>
      </c>
      <c r="J93" s="278"/>
      <c r="K93" s="292"/>
    </row>
    <row r="94" spans="2:11" s="1" customFormat="1" ht="15" customHeight="1">
      <c r="B94" s="303"/>
      <c r="C94" s="278" t="s">
        <v>961</v>
      </c>
      <c r="D94" s="278"/>
      <c r="E94" s="278"/>
      <c r="F94" s="301" t="s">
        <v>928</v>
      </c>
      <c r="G94" s="302"/>
      <c r="H94" s="278" t="s">
        <v>962</v>
      </c>
      <c r="I94" s="278" t="s">
        <v>963</v>
      </c>
      <c r="J94" s="278"/>
      <c r="K94" s="292"/>
    </row>
    <row r="95" spans="2:11" s="1" customFormat="1" ht="15" customHeight="1">
      <c r="B95" s="303"/>
      <c r="C95" s="278" t="s">
        <v>964</v>
      </c>
      <c r="D95" s="278"/>
      <c r="E95" s="278"/>
      <c r="F95" s="301" t="s">
        <v>928</v>
      </c>
      <c r="G95" s="302"/>
      <c r="H95" s="278" t="s">
        <v>964</v>
      </c>
      <c r="I95" s="278" t="s">
        <v>963</v>
      </c>
      <c r="J95" s="278"/>
      <c r="K95" s="292"/>
    </row>
    <row r="96" spans="2:11" s="1" customFormat="1" ht="15" customHeight="1">
      <c r="B96" s="303"/>
      <c r="C96" s="278" t="s">
        <v>38</v>
      </c>
      <c r="D96" s="278"/>
      <c r="E96" s="278"/>
      <c r="F96" s="301" t="s">
        <v>928</v>
      </c>
      <c r="G96" s="302"/>
      <c r="H96" s="278" t="s">
        <v>965</v>
      </c>
      <c r="I96" s="278" t="s">
        <v>963</v>
      </c>
      <c r="J96" s="278"/>
      <c r="K96" s="292"/>
    </row>
    <row r="97" spans="2:11" s="1" customFormat="1" ht="15" customHeight="1">
      <c r="B97" s="303"/>
      <c r="C97" s="278" t="s">
        <v>48</v>
      </c>
      <c r="D97" s="278"/>
      <c r="E97" s="278"/>
      <c r="F97" s="301" t="s">
        <v>928</v>
      </c>
      <c r="G97" s="302"/>
      <c r="H97" s="278" t="s">
        <v>966</v>
      </c>
      <c r="I97" s="278" t="s">
        <v>963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967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922</v>
      </c>
      <c r="D103" s="293"/>
      <c r="E103" s="293"/>
      <c r="F103" s="293" t="s">
        <v>923</v>
      </c>
      <c r="G103" s="294"/>
      <c r="H103" s="293" t="s">
        <v>54</v>
      </c>
      <c r="I103" s="293" t="s">
        <v>57</v>
      </c>
      <c r="J103" s="293" t="s">
        <v>924</v>
      </c>
      <c r="K103" s="292"/>
    </row>
    <row r="104" spans="2:11" s="1" customFormat="1" ht="17.25" customHeight="1">
      <c r="B104" s="290"/>
      <c r="C104" s="295" t="s">
        <v>925</v>
      </c>
      <c r="D104" s="295"/>
      <c r="E104" s="295"/>
      <c r="F104" s="296" t="s">
        <v>926</v>
      </c>
      <c r="G104" s="297"/>
      <c r="H104" s="295"/>
      <c r="I104" s="295"/>
      <c r="J104" s="295" t="s">
        <v>927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53</v>
      </c>
      <c r="D106" s="300"/>
      <c r="E106" s="300"/>
      <c r="F106" s="301" t="s">
        <v>928</v>
      </c>
      <c r="G106" s="278"/>
      <c r="H106" s="278" t="s">
        <v>968</v>
      </c>
      <c r="I106" s="278" t="s">
        <v>930</v>
      </c>
      <c r="J106" s="278">
        <v>20</v>
      </c>
      <c r="K106" s="292"/>
    </row>
    <row r="107" spans="2:11" s="1" customFormat="1" ht="15" customHeight="1">
      <c r="B107" s="290"/>
      <c r="C107" s="278" t="s">
        <v>931</v>
      </c>
      <c r="D107" s="278"/>
      <c r="E107" s="278"/>
      <c r="F107" s="301" t="s">
        <v>928</v>
      </c>
      <c r="G107" s="278"/>
      <c r="H107" s="278" t="s">
        <v>968</v>
      </c>
      <c r="I107" s="278" t="s">
        <v>930</v>
      </c>
      <c r="J107" s="278">
        <v>120</v>
      </c>
      <c r="K107" s="292"/>
    </row>
    <row r="108" spans="2:11" s="1" customFormat="1" ht="15" customHeight="1">
      <c r="B108" s="303"/>
      <c r="C108" s="278" t="s">
        <v>933</v>
      </c>
      <c r="D108" s="278"/>
      <c r="E108" s="278"/>
      <c r="F108" s="301" t="s">
        <v>934</v>
      </c>
      <c r="G108" s="278"/>
      <c r="H108" s="278" t="s">
        <v>968</v>
      </c>
      <c r="I108" s="278" t="s">
        <v>930</v>
      </c>
      <c r="J108" s="278">
        <v>50</v>
      </c>
      <c r="K108" s="292"/>
    </row>
    <row r="109" spans="2:11" s="1" customFormat="1" ht="15" customHeight="1">
      <c r="B109" s="303"/>
      <c r="C109" s="278" t="s">
        <v>936</v>
      </c>
      <c r="D109" s="278"/>
      <c r="E109" s="278"/>
      <c r="F109" s="301" t="s">
        <v>928</v>
      </c>
      <c r="G109" s="278"/>
      <c r="H109" s="278" t="s">
        <v>968</v>
      </c>
      <c r="I109" s="278" t="s">
        <v>938</v>
      </c>
      <c r="J109" s="278"/>
      <c r="K109" s="292"/>
    </row>
    <row r="110" spans="2:11" s="1" customFormat="1" ht="15" customHeight="1">
      <c r="B110" s="303"/>
      <c r="C110" s="278" t="s">
        <v>947</v>
      </c>
      <c r="D110" s="278"/>
      <c r="E110" s="278"/>
      <c r="F110" s="301" t="s">
        <v>934</v>
      </c>
      <c r="G110" s="278"/>
      <c r="H110" s="278" t="s">
        <v>968</v>
      </c>
      <c r="I110" s="278" t="s">
        <v>930</v>
      </c>
      <c r="J110" s="278">
        <v>50</v>
      </c>
      <c r="K110" s="292"/>
    </row>
    <row r="111" spans="2:11" s="1" customFormat="1" ht="15" customHeight="1">
      <c r="B111" s="303"/>
      <c r="C111" s="278" t="s">
        <v>955</v>
      </c>
      <c r="D111" s="278"/>
      <c r="E111" s="278"/>
      <c r="F111" s="301" t="s">
        <v>934</v>
      </c>
      <c r="G111" s="278"/>
      <c r="H111" s="278" t="s">
        <v>968</v>
      </c>
      <c r="I111" s="278" t="s">
        <v>930</v>
      </c>
      <c r="J111" s="278">
        <v>50</v>
      </c>
      <c r="K111" s="292"/>
    </row>
    <row r="112" spans="2:11" s="1" customFormat="1" ht="15" customHeight="1">
      <c r="B112" s="303"/>
      <c r="C112" s="278" t="s">
        <v>953</v>
      </c>
      <c r="D112" s="278"/>
      <c r="E112" s="278"/>
      <c r="F112" s="301" t="s">
        <v>934</v>
      </c>
      <c r="G112" s="278"/>
      <c r="H112" s="278" t="s">
        <v>968</v>
      </c>
      <c r="I112" s="278" t="s">
        <v>930</v>
      </c>
      <c r="J112" s="278">
        <v>50</v>
      </c>
      <c r="K112" s="292"/>
    </row>
    <row r="113" spans="2:11" s="1" customFormat="1" ht="15" customHeight="1">
      <c r="B113" s="303"/>
      <c r="C113" s="278" t="s">
        <v>53</v>
      </c>
      <c r="D113" s="278"/>
      <c r="E113" s="278"/>
      <c r="F113" s="301" t="s">
        <v>928</v>
      </c>
      <c r="G113" s="278"/>
      <c r="H113" s="278" t="s">
        <v>969</v>
      </c>
      <c r="I113" s="278" t="s">
        <v>930</v>
      </c>
      <c r="J113" s="278">
        <v>20</v>
      </c>
      <c r="K113" s="292"/>
    </row>
    <row r="114" spans="2:11" s="1" customFormat="1" ht="15" customHeight="1">
      <c r="B114" s="303"/>
      <c r="C114" s="278" t="s">
        <v>970</v>
      </c>
      <c r="D114" s="278"/>
      <c r="E114" s="278"/>
      <c r="F114" s="301" t="s">
        <v>928</v>
      </c>
      <c r="G114" s="278"/>
      <c r="H114" s="278" t="s">
        <v>971</v>
      </c>
      <c r="I114" s="278" t="s">
        <v>930</v>
      </c>
      <c r="J114" s="278">
        <v>120</v>
      </c>
      <c r="K114" s="292"/>
    </row>
    <row r="115" spans="2:11" s="1" customFormat="1" ht="15" customHeight="1">
      <c r="B115" s="303"/>
      <c r="C115" s="278" t="s">
        <v>38</v>
      </c>
      <c r="D115" s="278"/>
      <c r="E115" s="278"/>
      <c r="F115" s="301" t="s">
        <v>928</v>
      </c>
      <c r="G115" s="278"/>
      <c r="H115" s="278" t="s">
        <v>972</v>
      </c>
      <c r="I115" s="278" t="s">
        <v>963</v>
      </c>
      <c r="J115" s="278"/>
      <c r="K115" s="292"/>
    </row>
    <row r="116" spans="2:11" s="1" customFormat="1" ht="15" customHeight="1">
      <c r="B116" s="303"/>
      <c r="C116" s="278" t="s">
        <v>48</v>
      </c>
      <c r="D116" s="278"/>
      <c r="E116" s="278"/>
      <c r="F116" s="301" t="s">
        <v>928</v>
      </c>
      <c r="G116" s="278"/>
      <c r="H116" s="278" t="s">
        <v>973</v>
      </c>
      <c r="I116" s="278" t="s">
        <v>963</v>
      </c>
      <c r="J116" s="278"/>
      <c r="K116" s="292"/>
    </row>
    <row r="117" spans="2:11" s="1" customFormat="1" ht="15" customHeight="1">
      <c r="B117" s="303"/>
      <c r="C117" s="278" t="s">
        <v>57</v>
      </c>
      <c r="D117" s="278"/>
      <c r="E117" s="278"/>
      <c r="F117" s="301" t="s">
        <v>928</v>
      </c>
      <c r="G117" s="278"/>
      <c r="H117" s="278" t="s">
        <v>974</v>
      </c>
      <c r="I117" s="278" t="s">
        <v>975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976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922</v>
      </c>
      <c r="D123" s="293"/>
      <c r="E123" s="293"/>
      <c r="F123" s="293" t="s">
        <v>923</v>
      </c>
      <c r="G123" s="294"/>
      <c r="H123" s="293" t="s">
        <v>54</v>
      </c>
      <c r="I123" s="293" t="s">
        <v>57</v>
      </c>
      <c r="J123" s="293" t="s">
        <v>924</v>
      </c>
      <c r="K123" s="322"/>
    </row>
    <row r="124" spans="2:11" s="1" customFormat="1" ht="17.25" customHeight="1">
      <c r="B124" s="321"/>
      <c r="C124" s="295" t="s">
        <v>925</v>
      </c>
      <c r="D124" s="295"/>
      <c r="E124" s="295"/>
      <c r="F124" s="296" t="s">
        <v>926</v>
      </c>
      <c r="G124" s="297"/>
      <c r="H124" s="295"/>
      <c r="I124" s="295"/>
      <c r="J124" s="295" t="s">
        <v>927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931</v>
      </c>
      <c r="D126" s="300"/>
      <c r="E126" s="300"/>
      <c r="F126" s="301" t="s">
        <v>928</v>
      </c>
      <c r="G126" s="278"/>
      <c r="H126" s="278" t="s">
        <v>968</v>
      </c>
      <c r="I126" s="278" t="s">
        <v>930</v>
      </c>
      <c r="J126" s="278">
        <v>120</v>
      </c>
      <c r="K126" s="326"/>
    </row>
    <row r="127" spans="2:11" s="1" customFormat="1" ht="15" customHeight="1">
      <c r="B127" s="323"/>
      <c r="C127" s="278" t="s">
        <v>977</v>
      </c>
      <c r="D127" s="278"/>
      <c r="E127" s="278"/>
      <c r="F127" s="301" t="s">
        <v>928</v>
      </c>
      <c r="G127" s="278"/>
      <c r="H127" s="278" t="s">
        <v>978</v>
      </c>
      <c r="I127" s="278" t="s">
        <v>930</v>
      </c>
      <c r="J127" s="278" t="s">
        <v>979</v>
      </c>
      <c r="K127" s="326"/>
    </row>
    <row r="128" spans="2:11" s="1" customFormat="1" ht="15" customHeight="1">
      <c r="B128" s="323"/>
      <c r="C128" s="278" t="s">
        <v>876</v>
      </c>
      <c r="D128" s="278"/>
      <c r="E128" s="278"/>
      <c r="F128" s="301" t="s">
        <v>928</v>
      </c>
      <c r="G128" s="278"/>
      <c r="H128" s="278" t="s">
        <v>980</v>
      </c>
      <c r="I128" s="278" t="s">
        <v>930</v>
      </c>
      <c r="J128" s="278" t="s">
        <v>979</v>
      </c>
      <c r="K128" s="326"/>
    </row>
    <row r="129" spans="2:11" s="1" customFormat="1" ht="15" customHeight="1">
      <c r="B129" s="323"/>
      <c r="C129" s="278" t="s">
        <v>939</v>
      </c>
      <c r="D129" s="278"/>
      <c r="E129" s="278"/>
      <c r="F129" s="301" t="s">
        <v>934</v>
      </c>
      <c r="G129" s="278"/>
      <c r="H129" s="278" t="s">
        <v>940</v>
      </c>
      <c r="I129" s="278" t="s">
        <v>930</v>
      </c>
      <c r="J129" s="278">
        <v>15</v>
      </c>
      <c r="K129" s="326"/>
    </row>
    <row r="130" spans="2:11" s="1" customFormat="1" ht="15" customHeight="1">
      <c r="B130" s="323"/>
      <c r="C130" s="304" t="s">
        <v>941</v>
      </c>
      <c r="D130" s="304"/>
      <c r="E130" s="304"/>
      <c r="F130" s="305" t="s">
        <v>934</v>
      </c>
      <c r="G130" s="304"/>
      <c r="H130" s="304" t="s">
        <v>942</v>
      </c>
      <c r="I130" s="304" t="s">
        <v>930</v>
      </c>
      <c r="J130" s="304">
        <v>15</v>
      </c>
      <c r="K130" s="326"/>
    </row>
    <row r="131" spans="2:11" s="1" customFormat="1" ht="15" customHeight="1">
      <c r="B131" s="323"/>
      <c r="C131" s="304" t="s">
        <v>943</v>
      </c>
      <c r="D131" s="304"/>
      <c r="E131" s="304"/>
      <c r="F131" s="305" t="s">
        <v>934</v>
      </c>
      <c r="G131" s="304"/>
      <c r="H131" s="304" t="s">
        <v>944</v>
      </c>
      <c r="I131" s="304" t="s">
        <v>930</v>
      </c>
      <c r="J131" s="304">
        <v>20</v>
      </c>
      <c r="K131" s="326"/>
    </row>
    <row r="132" spans="2:11" s="1" customFormat="1" ht="15" customHeight="1">
      <c r="B132" s="323"/>
      <c r="C132" s="304" t="s">
        <v>945</v>
      </c>
      <c r="D132" s="304"/>
      <c r="E132" s="304"/>
      <c r="F132" s="305" t="s">
        <v>934</v>
      </c>
      <c r="G132" s="304"/>
      <c r="H132" s="304" t="s">
        <v>946</v>
      </c>
      <c r="I132" s="304" t="s">
        <v>930</v>
      </c>
      <c r="J132" s="304">
        <v>20</v>
      </c>
      <c r="K132" s="326"/>
    </row>
    <row r="133" spans="2:11" s="1" customFormat="1" ht="15" customHeight="1">
      <c r="B133" s="323"/>
      <c r="C133" s="278" t="s">
        <v>933</v>
      </c>
      <c r="D133" s="278"/>
      <c r="E133" s="278"/>
      <c r="F133" s="301" t="s">
        <v>934</v>
      </c>
      <c r="G133" s="278"/>
      <c r="H133" s="278" t="s">
        <v>968</v>
      </c>
      <c r="I133" s="278" t="s">
        <v>930</v>
      </c>
      <c r="J133" s="278">
        <v>50</v>
      </c>
      <c r="K133" s="326"/>
    </row>
    <row r="134" spans="2:11" s="1" customFormat="1" ht="15" customHeight="1">
      <c r="B134" s="323"/>
      <c r="C134" s="278" t="s">
        <v>947</v>
      </c>
      <c r="D134" s="278"/>
      <c r="E134" s="278"/>
      <c r="F134" s="301" t="s">
        <v>934</v>
      </c>
      <c r="G134" s="278"/>
      <c r="H134" s="278" t="s">
        <v>968</v>
      </c>
      <c r="I134" s="278" t="s">
        <v>930</v>
      </c>
      <c r="J134" s="278">
        <v>50</v>
      </c>
      <c r="K134" s="326"/>
    </row>
    <row r="135" spans="2:11" s="1" customFormat="1" ht="15" customHeight="1">
      <c r="B135" s="323"/>
      <c r="C135" s="278" t="s">
        <v>953</v>
      </c>
      <c r="D135" s="278"/>
      <c r="E135" s="278"/>
      <c r="F135" s="301" t="s">
        <v>934</v>
      </c>
      <c r="G135" s="278"/>
      <c r="H135" s="278" t="s">
        <v>968</v>
      </c>
      <c r="I135" s="278" t="s">
        <v>930</v>
      </c>
      <c r="J135" s="278">
        <v>50</v>
      </c>
      <c r="K135" s="326"/>
    </row>
    <row r="136" spans="2:11" s="1" customFormat="1" ht="15" customHeight="1">
      <c r="B136" s="323"/>
      <c r="C136" s="278" t="s">
        <v>955</v>
      </c>
      <c r="D136" s="278"/>
      <c r="E136" s="278"/>
      <c r="F136" s="301" t="s">
        <v>934</v>
      </c>
      <c r="G136" s="278"/>
      <c r="H136" s="278" t="s">
        <v>968</v>
      </c>
      <c r="I136" s="278" t="s">
        <v>930</v>
      </c>
      <c r="J136" s="278">
        <v>50</v>
      </c>
      <c r="K136" s="326"/>
    </row>
    <row r="137" spans="2:11" s="1" customFormat="1" ht="15" customHeight="1">
      <c r="B137" s="323"/>
      <c r="C137" s="278" t="s">
        <v>956</v>
      </c>
      <c r="D137" s="278"/>
      <c r="E137" s="278"/>
      <c r="F137" s="301" t="s">
        <v>934</v>
      </c>
      <c r="G137" s="278"/>
      <c r="H137" s="278" t="s">
        <v>981</v>
      </c>
      <c r="I137" s="278" t="s">
        <v>930</v>
      </c>
      <c r="J137" s="278">
        <v>255</v>
      </c>
      <c r="K137" s="326"/>
    </row>
    <row r="138" spans="2:11" s="1" customFormat="1" ht="15" customHeight="1">
      <c r="B138" s="323"/>
      <c r="C138" s="278" t="s">
        <v>958</v>
      </c>
      <c r="D138" s="278"/>
      <c r="E138" s="278"/>
      <c r="F138" s="301" t="s">
        <v>928</v>
      </c>
      <c r="G138" s="278"/>
      <c r="H138" s="278" t="s">
        <v>982</v>
      </c>
      <c r="I138" s="278" t="s">
        <v>960</v>
      </c>
      <c r="J138" s="278"/>
      <c r="K138" s="326"/>
    </row>
    <row r="139" spans="2:11" s="1" customFormat="1" ht="15" customHeight="1">
      <c r="B139" s="323"/>
      <c r="C139" s="278" t="s">
        <v>961</v>
      </c>
      <c r="D139" s="278"/>
      <c r="E139" s="278"/>
      <c r="F139" s="301" t="s">
        <v>928</v>
      </c>
      <c r="G139" s="278"/>
      <c r="H139" s="278" t="s">
        <v>983</v>
      </c>
      <c r="I139" s="278" t="s">
        <v>963</v>
      </c>
      <c r="J139" s="278"/>
      <c r="K139" s="326"/>
    </row>
    <row r="140" spans="2:11" s="1" customFormat="1" ht="15" customHeight="1">
      <c r="B140" s="323"/>
      <c r="C140" s="278" t="s">
        <v>964</v>
      </c>
      <c r="D140" s="278"/>
      <c r="E140" s="278"/>
      <c r="F140" s="301" t="s">
        <v>928</v>
      </c>
      <c r="G140" s="278"/>
      <c r="H140" s="278" t="s">
        <v>964</v>
      </c>
      <c r="I140" s="278" t="s">
        <v>963</v>
      </c>
      <c r="J140" s="278"/>
      <c r="K140" s="326"/>
    </row>
    <row r="141" spans="2:11" s="1" customFormat="1" ht="15" customHeight="1">
      <c r="B141" s="323"/>
      <c r="C141" s="278" t="s">
        <v>38</v>
      </c>
      <c r="D141" s="278"/>
      <c r="E141" s="278"/>
      <c r="F141" s="301" t="s">
        <v>928</v>
      </c>
      <c r="G141" s="278"/>
      <c r="H141" s="278" t="s">
        <v>984</v>
      </c>
      <c r="I141" s="278" t="s">
        <v>963</v>
      </c>
      <c r="J141" s="278"/>
      <c r="K141" s="326"/>
    </row>
    <row r="142" spans="2:11" s="1" customFormat="1" ht="15" customHeight="1">
      <c r="B142" s="323"/>
      <c r="C142" s="278" t="s">
        <v>985</v>
      </c>
      <c r="D142" s="278"/>
      <c r="E142" s="278"/>
      <c r="F142" s="301" t="s">
        <v>928</v>
      </c>
      <c r="G142" s="278"/>
      <c r="H142" s="278" t="s">
        <v>986</v>
      </c>
      <c r="I142" s="278" t="s">
        <v>963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987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922</v>
      </c>
      <c r="D148" s="293"/>
      <c r="E148" s="293"/>
      <c r="F148" s="293" t="s">
        <v>923</v>
      </c>
      <c r="G148" s="294"/>
      <c r="H148" s="293" t="s">
        <v>54</v>
      </c>
      <c r="I148" s="293" t="s">
        <v>57</v>
      </c>
      <c r="J148" s="293" t="s">
        <v>924</v>
      </c>
      <c r="K148" s="292"/>
    </row>
    <row r="149" spans="2:11" s="1" customFormat="1" ht="17.25" customHeight="1">
      <c r="B149" s="290"/>
      <c r="C149" s="295" t="s">
        <v>925</v>
      </c>
      <c r="D149" s="295"/>
      <c r="E149" s="295"/>
      <c r="F149" s="296" t="s">
        <v>926</v>
      </c>
      <c r="G149" s="297"/>
      <c r="H149" s="295"/>
      <c r="I149" s="295"/>
      <c r="J149" s="295" t="s">
        <v>927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931</v>
      </c>
      <c r="D151" s="278"/>
      <c r="E151" s="278"/>
      <c r="F151" s="331" t="s">
        <v>928</v>
      </c>
      <c r="G151" s="278"/>
      <c r="H151" s="330" t="s">
        <v>968</v>
      </c>
      <c r="I151" s="330" t="s">
        <v>930</v>
      </c>
      <c r="J151" s="330">
        <v>120</v>
      </c>
      <c r="K151" s="326"/>
    </row>
    <row r="152" spans="2:11" s="1" customFormat="1" ht="15" customHeight="1">
      <c r="B152" s="303"/>
      <c r="C152" s="330" t="s">
        <v>977</v>
      </c>
      <c r="D152" s="278"/>
      <c r="E152" s="278"/>
      <c r="F152" s="331" t="s">
        <v>928</v>
      </c>
      <c r="G152" s="278"/>
      <c r="H152" s="330" t="s">
        <v>988</v>
      </c>
      <c r="I152" s="330" t="s">
        <v>930</v>
      </c>
      <c r="J152" s="330" t="s">
        <v>979</v>
      </c>
      <c r="K152" s="326"/>
    </row>
    <row r="153" spans="2:11" s="1" customFormat="1" ht="15" customHeight="1">
      <c r="B153" s="303"/>
      <c r="C153" s="330" t="s">
        <v>876</v>
      </c>
      <c r="D153" s="278"/>
      <c r="E153" s="278"/>
      <c r="F153" s="331" t="s">
        <v>928</v>
      </c>
      <c r="G153" s="278"/>
      <c r="H153" s="330" t="s">
        <v>989</v>
      </c>
      <c r="I153" s="330" t="s">
        <v>930</v>
      </c>
      <c r="J153" s="330" t="s">
        <v>979</v>
      </c>
      <c r="K153" s="326"/>
    </row>
    <row r="154" spans="2:11" s="1" customFormat="1" ht="15" customHeight="1">
      <c r="B154" s="303"/>
      <c r="C154" s="330" t="s">
        <v>933</v>
      </c>
      <c r="D154" s="278"/>
      <c r="E154" s="278"/>
      <c r="F154" s="331" t="s">
        <v>934</v>
      </c>
      <c r="G154" s="278"/>
      <c r="H154" s="330" t="s">
        <v>968</v>
      </c>
      <c r="I154" s="330" t="s">
        <v>930</v>
      </c>
      <c r="J154" s="330">
        <v>50</v>
      </c>
      <c r="K154" s="326"/>
    </row>
    <row r="155" spans="2:11" s="1" customFormat="1" ht="15" customHeight="1">
      <c r="B155" s="303"/>
      <c r="C155" s="330" t="s">
        <v>936</v>
      </c>
      <c r="D155" s="278"/>
      <c r="E155" s="278"/>
      <c r="F155" s="331" t="s">
        <v>928</v>
      </c>
      <c r="G155" s="278"/>
      <c r="H155" s="330" t="s">
        <v>968</v>
      </c>
      <c r="I155" s="330" t="s">
        <v>938</v>
      </c>
      <c r="J155" s="330"/>
      <c r="K155" s="326"/>
    </row>
    <row r="156" spans="2:11" s="1" customFormat="1" ht="15" customHeight="1">
      <c r="B156" s="303"/>
      <c r="C156" s="330" t="s">
        <v>947</v>
      </c>
      <c r="D156" s="278"/>
      <c r="E156" s="278"/>
      <c r="F156" s="331" t="s">
        <v>934</v>
      </c>
      <c r="G156" s="278"/>
      <c r="H156" s="330" t="s">
        <v>968</v>
      </c>
      <c r="I156" s="330" t="s">
        <v>930</v>
      </c>
      <c r="J156" s="330">
        <v>50</v>
      </c>
      <c r="K156" s="326"/>
    </row>
    <row r="157" spans="2:11" s="1" customFormat="1" ht="15" customHeight="1">
      <c r="B157" s="303"/>
      <c r="C157" s="330" t="s">
        <v>955</v>
      </c>
      <c r="D157" s="278"/>
      <c r="E157" s="278"/>
      <c r="F157" s="331" t="s">
        <v>934</v>
      </c>
      <c r="G157" s="278"/>
      <c r="H157" s="330" t="s">
        <v>968</v>
      </c>
      <c r="I157" s="330" t="s">
        <v>930</v>
      </c>
      <c r="J157" s="330">
        <v>50</v>
      </c>
      <c r="K157" s="326"/>
    </row>
    <row r="158" spans="2:11" s="1" customFormat="1" ht="15" customHeight="1">
      <c r="B158" s="303"/>
      <c r="C158" s="330" t="s">
        <v>953</v>
      </c>
      <c r="D158" s="278"/>
      <c r="E158" s="278"/>
      <c r="F158" s="331" t="s">
        <v>934</v>
      </c>
      <c r="G158" s="278"/>
      <c r="H158" s="330" t="s">
        <v>968</v>
      </c>
      <c r="I158" s="330" t="s">
        <v>930</v>
      </c>
      <c r="J158" s="330">
        <v>50</v>
      </c>
      <c r="K158" s="326"/>
    </row>
    <row r="159" spans="2:11" s="1" customFormat="1" ht="15" customHeight="1">
      <c r="B159" s="303"/>
      <c r="C159" s="330" t="s">
        <v>93</v>
      </c>
      <c r="D159" s="278"/>
      <c r="E159" s="278"/>
      <c r="F159" s="331" t="s">
        <v>928</v>
      </c>
      <c r="G159" s="278"/>
      <c r="H159" s="330" t="s">
        <v>990</v>
      </c>
      <c r="I159" s="330" t="s">
        <v>930</v>
      </c>
      <c r="J159" s="330" t="s">
        <v>991</v>
      </c>
      <c r="K159" s="326"/>
    </row>
    <row r="160" spans="2:11" s="1" customFormat="1" ht="15" customHeight="1">
      <c r="B160" s="303"/>
      <c r="C160" s="330" t="s">
        <v>992</v>
      </c>
      <c r="D160" s="278"/>
      <c r="E160" s="278"/>
      <c r="F160" s="331" t="s">
        <v>928</v>
      </c>
      <c r="G160" s="278"/>
      <c r="H160" s="330" t="s">
        <v>993</v>
      </c>
      <c r="I160" s="330" t="s">
        <v>963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994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922</v>
      </c>
      <c r="D166" s="293"/>
      <c r="E166" s="293"/>
      <c r="F166" s="293" t="s">
        <v>923</v>
      </c>
      <c r="G166" s="335"/>
      <c r="H166" s="336" t="s">
        <v>54</v>
      </c>
      <c r="I166" s="336" t="s">
        <v>57</v>
      </c>
      <c r="J166" s="293" t="s">
        <v>924</v>
      </c>
      <c r="K166" s="270"/>
    </row>
    <row r="167" spans="2:11" s="1" customFormat="1" ht="17.25" customHeight="1">
      <c r="B167" s="271"/>
      <c r="C167" s="295" t="s">
        <v>925</v>
      </c>
      <c r="D167" s="295"/>
      <c r="E167" s="295"/>
      <c r="F167" s="296" t="s">
        <v>926</v>
      </c>
      <c r="G167" s="337"/>
      <c r="H167" s="338"/>
      <c r="I167" s="338"/>
      <c r="J167" s="295" t="s">
        <v>927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931</v>
      </c>
      <c r="D169" s="278"/>
      <c r="E169" s="278"/>
      <c r="F169" s="301" t="s">
        <v>928</v>
      </c>
      <c r="G169" s="278"/>
      <c r="H169" s="278" t="s">
        <v>968</v>
      </c>
      <c r="I169" s="278" t="s">
        <v>930</v>
      </c>
      <c r="J169" s="278">
        <v>120</v>
      </c>
      <c r="K169" s="326"/>
    </row>
    <row r="170" spans="2:11" s="1" customFormat="1" ht="15" customHeight="1">
      <c r="B170" s="303"/>
      <c r="C170" s="278" t="s">
        <v>977</v>
      </c>
      <c r="D170" s="278"/>
      <c r="E170" s="278"/>
      <c r="F170" s="301" t="s">
        <v>928</v>
      </c>
      <c r="G170" s="278"/>
      <c r="H170" s="278" t="s">
        <v>978</v>
      </c>
      <c r="I170" s="278" t="s">
        <v>930</v>
      </c>
      <c r="J170" s="278" t="s">
        <v>979</v>
      </c>
      <c r="K170" s="326"/>
    </row>
    <row r="171" spans="2:11" s="1" customFormat="1" ht="15" customHeight="1">
      <c r="B171" s="303"/>
      <c r="C171" s="278" t="s">
        <v>876</v>
      </c>
      <c r="D171" s="278"/>
      <c r="E171" s="278"/>
      <c r="F171" s="301" t="s">
        <v>928</v>
      </c>
      <c r="G171" s="278"/>
      <c r="H171" s="278" t="s">
        <v>995</v>
      </c>
      <c r="I171" s="278" t="s">
        <v>930</v>
      </c>
      <c r="J171" s="278" t="s">
        <v>979</v>
      </c>
      <c r="K171" s="326"/>
    </row>
    <row r="172" spans="2:11" s="1" customFormat="1" ht="15" customHeight="1">
      <c r="B172" s="303"/>
      <c r="C172" s="278" t="s">
        <v>933</v>
      </c>
      <c r="D172" s="278"/>
      <c r="E172" s="278"/>
      <c r="F172" s="301" t="s">
        <v>934</v>
      </c>
      <c r="G172" s="278"/>
      <c r="H172" s="278" t="s">
        <v>995</v>
      </c>
      <c r="I172" s="278" t="s">
        <v>930</v>
      </c>
      <c r="J172" s="278">
        <v>50</v>
      </c>
      <c r="K172" s="326"/>
    </row>
    <row r="173" spans="2:11" s="1" customFormat="1" ht="15" customHeight="1">
      <c r="B173" s="303"/>
      <c r="C173" s="278" t="s">
        <v>936</v>
      </c>
      <c r="D173" s="278"/>
      <c r="E173" s="278"/>
      <c r="F173" s="301" t="s">
        <v>928</v>
      </c>
      <c r="G173" s="278"/>
      <c r="H173" s="278" t="s">
        <v>995</v>
      </c>
      <c r="I173" s="278" t="s">
        <v>938</v>
      </c>
      <c r="J173" s="278"/>
      <c r="K173" s="326"/>
    </row>
    <row r="174" spans="2:11" s="1" customFormat="1" ht="15" customHeight="1">
      <c r="B174" s="303"/>
      <c r="C174" s="278" t="s">
        <v>947</v>
      </c>
      <c r="D174" s="278"/>
      <c r="E174" s="278"/>
      <c r="F174" s="301" t="s">
        <v>934</v>
      </c>
      <c r="G174" s="278"/>
      <c r="H174" s="278" t="s">
        <v>995</v>
      </c>
      <c r="I174" s="278" t="s">
        <v>930</v>
      </c>
      <c r="J174" s="278">
        <v>50</v>
      </c>
      <c r="K174" s="326"/>
    </row>
    <row r="175" spans="2:11" s="1" customFormat="1" ht="15" customHeight="1">
      <c r="B175" s="303"/>
      <c r="C175" s="278" t="s">
        <v>955</v>
      </c>
      <c r="D175" s="278"/>
      <c r="E175" s="278"/>
      <c r="F175" s="301" t="s">
        <v>934</v>
      </c>
      <c r="G175" s="278"/>
      <c r="H175" s="278" t="s">
        <v>995</v>
      </c>
      <c r="I175" s="278" t="s">
        <v>930</v>
      </c>
      <c r="J175" s="278">
        <v>50</v>
      </c>
      <c r="K175" s="326"/>
    </row>
    <row r="176" spans="2:11" s="1" customFormat="1" ht="15" customHeight="1">
      <c r="B176" s="303"/>
      <c r="C176" s="278" t="s">
        <v>953</v>
      </c>
      <c r="D176" s="278"/>
      <c r="E176" s="278"/>
      <c r="F176" s="301" t="s">
        <v>934</v>
      </c>
      <c r="G176" s="278"/>
      <c r="H176" s="278" t="s">
        <v>995</v>
      </c>
      <c r="I176" s="278" t="s">
        <v>930</v>
      </c>
      <c r="J176" s="278">
        <v>50</v>
      </c>
      <c r="K176" s="326"/>
    </row>
    <row r="177" spans="2:11" s="1" customFormat="1" ht="15" customHeight="1">
      <c r="B177" s="303"/>
      <c r="C177" s="278" t="s">
        <v>106</v>
      </c>
      <c r="D177" s="278"/>
      <c r="E177" s="278"/>
      <c r="F177" s="301" t="s">
        <v>928</v>
      </c>
      <c r="G177" s="278"/>
      <c r="H177" s="278" t="s">
        <v>996</v>
      </c>
      <c r="I177" s="278" t="s">
        <v>997</v>
      </c>
      <c r="J177" s="278"/>
      <c r="K177" s="326"/>
    </row>
    <row r="178" spans="2:11" s="1" customFormat="1" ht="15" customHeight="1">
      <c r="B178" s="303"/>
      <c r="C178" s="278" t="s">
        <v>57</v>
      </c>
      <c r="D178" s="278"/>
      <c r="E178" s="278"/>
      <c r="F178" s="301" t="s">
        <v>928</v>
      </c>
      <c r="G178" s="278"/>
      <c r="H178" s="278" t="s">
        <v>998</v>
      </c>
      <c r="I178" s="278" t="s">
        <v>999</v>
      </c>
      <c r="J178" s="278">
        <v>1</v>
      </c>
      <c r="K178" s="326"/>
    </row>
    <row r="179" spans="2:11" s="1" customFormat="1" ht="15" customHeight="1">
      <c r="B179" s="303"/>
      <c r="C179" s="278" t="s">
        <v>53</v>
      </c>
      <c r="D179" s="278"/>
      <c r="E179" s="278"/>
      <c r="F179" s="301" t="s">
        <v>928</v>
      </c>
      <c r="G179" s="278"/>
      <c r="H179" s="278" t="s">
        <v>1000</v>
      </c>
      <c r="I179" s="278" t="s">
        <v>930</v>
      </c>
      <c r="J179" s="278">
        <v>20</v>
      </c>
      <c r="K179" s="326"/>
    </row>
    <row r="180" spans="2:11" s="1" customFormat="1" ht="15" customHeight="1">
      <c r="B180" s="303"/>
      <c r="C180" s="278" t="s">
        <v>54</v>
      </c>
      <c r="D180" s="278"/>
      <c r="E180" s="278"/>
      <c r="F180" s="301" t="s">
        <v>928</v>
      </c>
      <c r="G180" s="278"/>
      <c r="H180" s="278" t="s">
        <v>1001</v>
      </c>
      <c r="I180" s="278" t="s">
        <v>930</v>
      </c>
      <c r="J180" s="278">
        <v>255</v>
      </c>
      <c r="K180" s="326"/>
    </row>
    <row r="181" spans="2:11" s="1" customFormat="1" ht="15" customHeight="1">
      <c r="B181" s="303"/>
      <c r="C181" s="278" t="s">
        <v>107</v>
      </c>
      <c r="D181" s="278"/>
      <c r="E181" s="278"/>
      <c r="F181" s="301" t="s">
        <v>928</v>
      </c>
      <c r="G181" s="278"/>
      <c r="H181" s="278" t="s">
        <v>892</v>
      </c>
      <c r="I181" s="278" t="s">
        <v>930</v>
      </c>
      <c r="J181" s="278">
        <v>10</v>
      </c>
      <c r="K181" s="326"/>
    </row>
    <row r="182" spans="2:11" s="1" customFormat="1" ht="15" customHeight="1">
      <c r="B182" s="303"/>
      <c r="C182" s="278" t="s">
        <v>108</v>
      </c>
      <c r="D182" s="278"/>
      <c r="E182" s="278"/>
      <c r="F182" s="301" t="s">
        <v>928</v>
      </c>
      <c r="G182" s="278"/>
      <c r="H182" s="278" t="s">
        <v>1002</v>
      </c>
      <c r="I182" s="278" t="s">
        <v>963</v>
      </c>
      <c r="J182" s="278"/>
      <c r="K182" s="326"/>
    </row>
    <row r="183" spans="2:11" s="1" customFormat="1" ht="15" customHeight="1">
      <c r="B183" s="303"/>
      <c r="C183" s="278" t="s">
        <v>1003</v>
      </c>
      <c r="D183" s="278"/>
      <c r="E183" s="278"/>
      <c r="F183" s="301" t="s">
        <v>928</v>
      </c>
      <c r="G183" s="278"/>
      <c r="H183" s="278" t="s">
        <v>1004</v>
      </c>
      <c r="I183" s="278" t="s">
        <v>963</v>
      </c>
      <c r="J183" s="278"/>
      <c r="K183" s="326"/>
    </row>
    <row r="184" spans="2:11" s="1" customFormat="1" ht="15" customHeight="1">
      <c r="B184" s="303"/>
      <c r="C184" s="278" t="s">
        <v>992</v>
      </c>
      <c r="D184" s="278"/>
      <c r="E184" s="278"/>
      <c r="F184" s="301" t="s">
        <v>928</v>
      </c>
      <c r="G184" s="278"/>
      <c r="H184" s="278" t="s">
        <v>1005</v>
      </c>
      <c r="I184" s="278" t="s">
        <v>963</v>
      </c>
      <c r="J184" s="278"/>
      <c r="K184" s="326"/>
    </row>
    <row r="185" spans="2:11" s="1" customFormat="1" ht="15" customHeight="1">
      <c r="B185" s="303"/>
      <c r="C185" s="278" t="s">
        <v>110</v>
      </c>
      <c r="D185" s="278"/>
      <c r="E185" s="278"/>
      <c r="F185" s="301" t="s">
        <v>934</v>
      </c>
      <c r="G185" s="278"/>
      <c r="H185" s="278" t="s">
        <v>1006</v>
      </c>
      <c r="I185" s="278" t="s">
        <v>930</v>
      </c>
      <c r="J185" s="278">
        <v>50</v>
      </c>
      <c r="K185" s="326"/>
    </row>
    <row r="186" spans="2:11" s="1" customFormat="1" ht="15" customHeight="1">
      <c r="B186" s="303"/>
      <c r="C186" s="278" t="s">
        <v>1007</v>
      </c>
      <c r="D186" s="278"/>
      <c r="E186" s="278"/>
      <c r="F186" s="301" t="s">
        <v>934</v>
      </c>
      <c r="G186" s="278"/>
      <c r="H186" s="278" t="s">
        <v>1008</v>
      </c>
      <c r="I186" s="278" t="s">
        <v>1009</v>
      </c>
      <c r="J186" s="278"/>
      <c r="K186" s="326"/>
    </row>
    <row r="187" spans="2:11" s="1" customFormat="1" ht="15" customHeight="1">
      <c r="B187" s="303"/>
      <c r="C187" s="278" t="s">
        <v>1010</v>
      </c>
      <c r="D187" s="278"/>
      <c r="E187" s="278"/>
      <c r="F187" s="301" t="s">
        <v>934</v>
      </c>
      <c r="G187" s="278"/>
      <c r="H187" s="278" t="s">
        <v>1011</v>
      </c>
      <c r="I187" s="278" t="s">
        <v>1009</v>
      </c>
      <c r="J187" s="278"/>
      <c r="K187" s="326"/>
    </row>
    <row r="188" spans="2:11" s="1" customFormat="1" ht="15" customHeight="1">
      <c r="B188" s="303"/>
      <c r="C188" s="278" t="s">
        <v>1012</v>
      </c>
      <c r="D188" s="278"/>
      <c r="E188" s="278"/>
      <c r="F188" s="301" t="s">
        <v>934</v>
      </c>
      <c r="G188" s="278"/>
      <c r="H188" s="278" t="s">
        <v>1013</v>
      </c>
      <c r="I188" s="278" t="s">
        <v>1009</v>
      </c>
      <c r="J188" s="278"/>
      <c r="K188" s="326"/>
    </row>
    <row r="189" spans="2:11" s="1" customFormat="1" ht="15" customHeight="1">
      <c r="B189" s="303"/>
      <c r="C189" s="339" t="s">
        <v>1014</v>
      </c>
      <c r="D189" s="278"/>
      <c r="E189" s="278"/>
      <c r="F189" s="301" t="s">
        <v>934</v>
      </c>
      <c r="G189" s="278"/>
      <c r="H189" s="278" t="s">
        <v>1015</v>
      </c>
      <c r="I189" s="278" t="s">
        <v>1016</v>
      </c>
      <c r="J189" s="340" t="s">
        <v>1017</v>
      </c>
      <c r="K189" s="326"/>
    </row>
    <row r="190" spans="2:11" s="1" customFormat="1" ht="15" customHeight="1">
      <c r="B190" s="303"/>
      <c r="C190" s="339" t="s">
        <v>42</v>
      </c>
      <c r="D190" s="278"/>
      <c r="E190" s="278"/>
      <c r="F190" s="301" t="s">
        <v>928</v>
      </c>
      <c r="G190" s="278"/>
      <c r="H190" s="275" t="s">
        <v>1018</v>
      </c>
      <c r="I190" s="278" t="s">
        <v>1019</v>
      </c>
      <c r="J190" s="278"/>
      <c r="K190" s="326"/>
    </row>
    <row r="191" spans="2:11" s="1" customFormat="1" ht="15" customHeight="1">
      <c r="B191" s="303"/>
      <c r="C191" s="339" t="s">
        <v>1020</v>
      </c>
      <c r="D191" s="278"/>
      <c r="E191" s="278"/>
      <c r="F191" s="301" t="s">
        <v>928</v>
      </c>
      <c r="G191" s="278"/>
      <c r="H191" s="278" t="s">
        <v>1021</v>
      </c>
      <c r="I191" s="278" t="s">
        <v>963</v>
      </c>
      <c r="J191" s="278"/>
      <c r="K191" s="326"/>
    </row>
    <row r="192" spans="2:11" s="1" customFormat="1" ht="15" customHeight="1">
      <c r="B192" s="303"/>
      <c r="C192" s="339" t="s">
        <v>1022</v>
      </c>
      <c r="D192" s="278"/>
      <c r="E192" s="278"/>
      <c r="F192" s="301" t="s">
        <v>928</v>
      </c>
      <c r="G192" s="278"/>
      <c r="H192" s="278" t="s">
        <v>1023</v>
      </c>
      <c r="I192" s="278" t="s">
        <v>963</v>
      </c>
      <c r="J192" s="278"/>
      <c r="K192" s="326"/>
    </row>
    <row r="193" spans="2:11" s="1" customFormat="1" ht="15" customHeight="1">
      <c r="B193" s="303"/>
      <c r="C193" s="339" t="s">
        <v>1024</v>
      </c>
      <c r="D193" s="278"/>
      <c r="E193" s="278"/>
      <c r="F193" s="301" t="s">
        <v>934</v>
      </c>
      <c r="G193" s="278"/>
      <c r="H193" s="278" t="s">
        <v>1025</v>
      </c>
      <c r="I193" s="278" t="s">
        <v>963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1026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1027</v>
      </c>
      <c r="D200" s="342"/>
      <c r="E200" s="342"/>
      <c r="F200" s="342" t="s">
        <v>1028</v>
      </c>
      <c r="G200" s="343"/>
      <c r="H200" s="342" t="s">
        <v>1029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1019</v>
      </c>
      <c r="D202" s="278"/>
      <c r="E202" s="278"/>
      <c r="F202" s="301" t="s">
        <v>43</v>
      </c>
      <c r="G202" s="278"/>
      <c r="H202" s="278" t="s">
        <v>1030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44</v>
      </c>
      <c r="G203" s="278"/>
      <c r="H203" s="278" t="s">
        <v>1031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47</v>
      </c>
      <c r="G204" s="278"/>
      <c r="H204" s="278" t="s">
        <v>1032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45</v>
      </c>
      <c r="G205" s="278"/>
      <c r="H205" s="278" t="s">
        <v>1033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46</v>
      </c>
      <c r="G206" s="278"/>
      <c r="H206" s="278" t="s">
        <v>1034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975</v>
      </c>
      <c r="D208" s="278"/>
      <c r="E208" s="278"/>
      <c r="F208" s="301" t="s">
        <v>79</v>
      </c>
      <c r="G208" s="278"/>
      <c r="H208" s="278" t="s">
        <v>1035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870</v>
      </c>
      <c r="G209" s="278"/>
      <c r="H209" s="278" t="s">
        <v>871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868</v>
      </c>
      <c r="G210" s="278"/>
      <c r="H210" s="278" t="s">
        <v>1036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872</v>
      </c>
      <c r="G211" s="339"/>
      <c r="H211" s="330" t="s">
        <v>873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874</v>
      </c>
      <c r="G212" s="339"/>
      <c r="H212" s="330" t="s">
        <v>1037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999</v>
      </c>
      <c r="D214" s="278"/>
      <c r="E214" s="278"/>
      <c r="F214" s="301">
        <v>1</v>
      </c>
      <c r="G214" s="339"/>
      <c r="H214" s="330" t="s">
        <v>1038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1039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1040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1041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Michvot Lukáš</dc:creator>
  <cp:keywords/>
  <dc:description/>
  <cp:lastModifiedBy>Michvot Lukáš</cp:lastModifiedBy>
  <dcterms:created xsi:type="dcterms:W3CDTF">2022-03-24T10:30:40Z</dcterms:created>
  <dcterms:modified xsi:type="dcterms:W3CDTF">2022-03-24T10:30:46Z</dcterms:modified>
  <cp:category/>
  <cp:version/>
  <cp:contentType/>
  <cp:contentStatus/>
</cp:coreProperties>
</file>