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 - Vedlejší a ostatn..." sheetId="2" r:id="rId2"/>
    <sheet name="SO 01 - Běžecká dráha a a..." sheetId="3" r:id="rId3"/>
    <sheet name="SO 02 - umělé osvětlení" sheetId="4" r:id="rId4"/>
    <sheet name="SO 03 - Víceúčelové hřiště" sheetId="5" r:id="rId5"/>
    <sheet name="Pokyny pro vyplnění" sheetId="6" r:id="rId6"/>
  </sheets>
  <definedNames>
    <definedName name="_xlnm.Print_Area" localSheetId="0">'Rekapitulace stavby'!$D$4:$AO$36,'Rekapitulace stavby'!$C$42:$AQ$59</definedName>
    <definedName name="_xlnm._FilterDatabase" localSheetId="1" hidden="1">'SO 00 - Vedlejší a ostatn...'!$C$82:$K$120</definedName>
    <definedName name="_xlnm.Print_Area" localSheetId="1">'SO 00 - Vedlejší a ostatn...'!$C$4:$J$39,'SO 00 - Vedlejší a ostatn...'!$C$45:$J$64,'SO 00 - Vedlejší a ostatn...'!$C$70:$K$120</definedName>
    <definedName name="_xlnm._FilterDatabase" localSheetId="2" hidden="1">'SO 01 - Běžecká dráha a a...'!$C$106:$K$572</definedName>
    <definedName name="_xlnm.Print_Area" localSheetId="2">'SO 01 - Běžecká dráha a a...'!$C$4:$J$39,'SO 01 - Běžecká dráha a a...'!$C$45:$J$88,'SO 01 - Běžecká dráha a a...'!$C$94:$K$572</definedName>
    <definedName name="_xlnm._FilterDatabase" localSheetId="3" hidden="1">'SO 02 - umělé osvětlení'!$C$126:$K$307</definedName>
    <definedName name="_xlnm.Print_Area" localSheetId="3">'SO 02 - umělé osvětlení'!$C$4:$J$39,'SO 02 - umělé osvětlení'!$C$45:$J$108,'SO 02 - umělé osvětlení'!$C$114:$K$307</definedName>
    <definedName name="_xlnm._FilterDatabase" localSheetId="4" hidden="1">'SO 03 - Víceúčelové hřiště'!$C$99:$K$359</definedName>
    <definedName name="_xlnm.Print_Area" localSheetId="4">'SO 03 - Víceúčelové hřiště'!$C$4:$J$39,'SO 03 - Víceúčelové hřiště'!$C$45:$J$81,'SO 03 - Víceúčelové hřiště'!$C$87:$K$359</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'SO 00 - Vedlejší a ostatn...'!$82:$82</definedName>
    <definedName name="_xlnm.Print_Titles" localSheetId="2">'SO 01 - Běžecká dráha a a...'!$106:$106</definedName>
    <definedName name="_xlnm.Print_Titles" localSheetId="3">'SO 02 - umělé osvětlení'!$126:$126</definedName>
    <definedName name="_xlnm.Print_Titles" localSheetId="4">'SO 03 - Víceúčelové hřiště'!$99:$99</definedName>
  </definedNames>
  <calcPr fullCalcOnLoad="1"/>
</workbook>
</file>

<file path=xl/sharedStrings.xml><?xml version="1.0" encoding="utf-8"?>
<sst xmlns="http://schemas.openxmlformats.org/spreadsheetml/2006/main" count="9291" uniqueCount="1393">
  <si>
    <t>Export Komplet</t>
  </si>
  <si>
    <t>VZ</t>
  </si>
  <si>
    <t>2.0</t>
  </si>
  <si>
    <t>ZAMOK</t>
  </si>
  <si>
    <t>False</t>
  </si>
  <si>
    <t>{a5c3a9b5-8d96-45d7-8716-48fdb2b0405e}</t>
  </si>
  <si>
    <t>0,01</t>
  </si>
  <si>
    <t>21</t>
  </si>
  <si>
    <t>15</t>
  </si>
  <si>
    <t>REKAPITULACE STAVBY</t>
  </si>
  <si>
    <t>v ---  níže se nacházejí doplnkové a pomocné údaje k sestavám  --- v</t>
  </si>
  <si>
    <t>Návod na vyplnění</t>
  </si>
  <si>
    <t>0,001</t>
  </si>
  <si>
    <t>Kód:</t>
  </si>
  <si>
    <t>EP-22-01</t>
  </si>
  <si>
    <t>Měnit lze pouze buňky se žlutým podbarvením!
1) v Rekapitulaci stavby vyplňte údaje o Uchazeči (přenesou se do ostatních sestav i v jiných listech)
2) na vybraných listech vyplňte v sestavě Soupis prací ceny u položek</t>
  </si>
  <si>
    <t>Stavba:</t>
  </si>
  <si>
    <t>Rekonstrukce sportovního areálu při ZŠ U Lesa, Nový Bor</t>
  </si>
  <si>
    <t>KSO:</t>
  </si>
  <si>
    <t/>
  </si>
  <si>
    <t>CC-CZ:</t>
  </si>
  <si>
    <t>Místo:</t>
  </si>
  <si>
    <t>Nový Bor</t>
  </si>
  <si>
    <t>Datum:</t>
  </si>
  <si>
    <t>15. 1. 2022</t>
  </si>
  <si>
    <t>Zadavatel:</t>
  </si>
  <si>
    <t>IČ:</t>
  </si>
  <si>
    <t>00260771</t>
  </si>
  <si>
    <t>Město Nový Bor</t>
  </si>
  <si>
    <t>DIČ:</t>
  </si>
  <si>
    <t>CZ00260771</t>
  </si>
  <si>
    <t>Uchazeč:</t>
  </si>
  <si>
    <t>Vyplň údaj</t>
  </si>
  <si>
    <t>Projektant:</t>
  </si>
  <si>
    <t>74396722</t>
  </si>
  <si>
    <t>Eva Palová</t>
  </si>
  <si>
    <t>CZ6555182249</t>
  </si>
  <si>
    <t>True</t>
  </si>
  <si>
    <t>Zpracovatel:</t>
  </si>
  <si>
    <t>01256033</t>
  </si>
  <si>
    <t>Marek Pala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</si>
  <si>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</si>
  <si>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</si>
  <si>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</si>
  <si>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</si>
  <si>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</si>
  <si>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</si>
  <si>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</si>
  <si>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</si>
  <si>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</si>
  <si>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</si>
  <si>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</si>
  <si>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</si>
  <si>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</si>
  <si>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</si>
  <si>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</si>
  <si>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</si>
  <si>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</si>
  <si>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</si>
  <si>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</si>
  <si>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</si>
  <si>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</si>
  <si>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</si>
  <si>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</si>
  <si>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</si>
  <si>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</si>
  <si>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</si>
  <si>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</si>
  <si>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</si>
  <si>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</si>
  <si>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</si>
  <si>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</si>
  <si>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</si>
  <si>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</si>
  <si>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</si>
  <si>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</si>
  <si>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</si>
  <si>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</si>
  <si>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</si>
  <si>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</si>
  <si>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</si>
  <si>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</si>
  <si>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</si>
  <si>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Vedlejší a ostatní náklady</t>
  </si>
  <si>
    <t>STA</t>
  </si>
  <si>
    <t>1</t>
  </si>
  <si>
    <t>{6eb60918-eddc-47dd-9454-5d529a85478a}</t>
  </si>
  <si>
    <t>2</t>
  </si>
  <si>
    <t>SO 01</t>
  </si>
  <si>
    <t>Běžecká dráha a atletické sektory</t>
  </si>
  <si>
    <t>{91607416-a8d8-45e7-93b8-e37d17eeaa35}</t>
  </si>
  <si>
    <t>SO 02</t>
  </si>
  <si>
    <t>umělé osvětlení</t>
  </si>
  <si>
    <t>{3b2411ee-a8a0-409f-b5dd-a54e61fb87d9}</t>
  </si>
  <si>
    <t>SO 03</t>
  </si>
  <si>
    <t>Víceúčelové hřiště</t>
  </si>
  <si>
    <t>{dd55bc86-c4b1-4a09-8d71-61db0f872532}</t>
  </si>
  <si>
    <t>KRYCÍ LIST SOUPISU PRACÍ</t>
  </si>
  <si>
    <t>Objekt:</t>
  </si>
  <si>
    <t>SO 00 - Vedlejší a ostatní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</si>
  <si>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</si>
  <si>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</si>
  <si>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</si>
  <si>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</si>
  <si>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</si>
  <si>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</si>
  <si>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</si>
  <si>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</si>
  <si>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</si>
  <si>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</si>
  <si>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</si>
  <si>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</si>
  <si>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</si>
  <si>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</si>
  <si>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</si>
  <si>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</si>
  <si>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</si>
  <si>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</si>
  <si>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</si>
  <si>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</si>
  <si>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</si>
  <si>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</si>
  <si>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</si>
  <si>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</si>
  <si>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</si>
  <si>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</si>
  <si>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</si>
  <si>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</si>
  <si>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013294000</t>
  </si>
  <si>
    <t>Ostatní dokumentace</t>
  </si>
  <si>
    <t>…</t>
  </si>
  <si>
    <t>CS ÚRS 2021 01</t>
  </si>
  <si>
    <t>1024</t>
  </si>
  <si>
    <t>-801471810</t>
  </si>
  <si>
    <t>PP</t>
  </si>
  <si>
    <t>Online PSC</t>
  </si>
  <si>
    <t>https://podminky.urs.cz/item/CS_URS_2021_01/013294000</t>
  </si>
  <si>
    <t>VV</t>
  </si>
  <si>
    <t>Výrobní dokumentace zámečnických konstrukcí</t>
  </si>
  <si>
    <t>Součet</t>
  </si>
  <si>
    <t>4</t>
  </si>
  <si>
    <t>VRN3</t>
  </si>
  <si>
    <t>Zařízení staveniště</t>
  </si>
  <si>
    <t>032103000</t>
  </si>
  <si>
    <t>Náklady na stavební buňky</t>
  </si>
  <si>
    <t>-127343263</t>
  </si>
  <si>
    <t>https://podminky.urs.cz/item/CS_URS_2021_01/032103000</t>
  </si>
  <si>
    <t>3</t>
  </si>
  <si>
    <t>032903000</t>
  </si>
  <si>
    <t>Náklady na provoz a údržbu vybavení staveniště</t>
  </si>
  <si>
    <t>-763484975</t>
  </si>
  <si>
    <t>https://podminky.urs.cz/item/CS_URS_2021_01/032903000</t>
  </si>
  <si>
    <t>033103000</t>
  </si>
  <si>
    <t>Připojení energií</t>
  </si>
  <si>
    <t>1550880752</t>
  </si>
  <si>
    <t>https://podminky.urs.cz/item/CS_URS_2021_01/033103000</t>
  </si>
  <si>
    <t>033203000</t>
  </si>
  <si>
    <t>Energie pro zařízení staveniště</t>
  </si>
  <si>
    <t>33759192</t>
  </si>
  <si>
    <t>https://podminky.urs.cz/item/CS_URS_2021_01/033203000</t>
  </si>
  <si>
    <t>6</t>
  </si>
  <si>
    <t>034103000</t>
  </si>
  <si>
    <t>Oplocení staveniště</t>
  </si>
  <si>
    <t>1035404216</t>
  </si>
  <si>
    <t>https://podminky.urs.cz/item/CS_URS_2021_01/034103000</t>
  </si>
  <si>
    <t>7</t>
  </si>
  <si>
    <t>039103000</t>
  </si>
  <si>
    <t>Rozebrání, bourání a odvoz zařízení staveniště</t>
  </si>
  <si>
    <t>1345480893</t>
  </si>
  <si>
    <t>https://podminky.urs.cz/item/CS_URS_2021_01/039103000</t>
  </si>
  <si>
    <t>8</t>
  </si>
  <si>
    <t>039203000</t>
  </si>
  <si>
    <t>Úprava terénu po zrušení zařízení staveniště</t>
  </si>
  <si>
    <t>12219695</t>
  </si>
  <si>
    <t>https://podminky.urs.cz/item/CS_URS_2021_01/039203000</t>
  </si>
  <si>
    <t>VRN4</t>
  </si>
  <si>
    <t>Inženýrská činnost</t>
  </si>
  <si>
    <t>9</t>
  </si>
  <si>
    <t>043154000</t>
  </si>
  <si>
    <t>Zkoušky hutnicí</t>
  </si>
  <si>
    <t>895113972</t>
  </si>
  <si>
    <t>https://podminky.urs.cz/item/CS_URS_2021_01/043154000</t>
  </si>
  <si>
    <t>10</t>
  </si>
  <si>
    <t>045303000</t>
  </si>
  <si>
    <t>Koordinační činnost</t>
  </si>
  <si>
    <t>1122911780</t>
  </si>
  <si>
    <t>https://podminky.urs.cz/item/CS_URS_2021_01/045303000</t>
  </si>
  <si>
    <t>SO 01 - Běžecká dráha a atletické sektory</t>
  </si>
  <si>
    <t>HSV - Práce a dodávky HSV</t>
  </si>
  <si>
    <t xml:space="preserve">    1 - Zemní práce</t>
  </si>
  <si>
    <t xml:space="preserve">      11 - Zemní práce - přípravné a přidružené práce</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</si>
  <si>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</si>
  <si>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</si>
  <si>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</si>
  <si>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</si>
  <si>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</si>
  <si>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</si>
  <si>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</si>
  <si>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4 - Vodorovné konstrukce</t>
  </si>
  <si>
    <t xml:space="preserve">      45 - Podkladní a vedlejší konstrukce kromě vozovek a železničního svršku</t>
  </si>
  <si>
    <t xml:space="preserve">    5 - Komunikace pozemní</t>
  </si>
  <si>
    <t xml:space="preserve">      56 - Podkladní vrstvy komunikací, letišť a ploch</t>
  </si>
  <si>
    <t xml:space="preserve">      591 - Sportovní povrchy</t>
  </si>
  <si>
    <t xml:space="preserve">      592 - Sportovní vybavení</t>
  </si>
  <si>
    <t xml:space="preserve">    6 - Úpravy povrchů, podlahy a osazování výplní</t>
  </si>
  <si>
    <t xml:space="preserve">      62 - Úprava povrchů vnějších</t>
  </si>
  <si>
    <t xml:space="preserve">    8 - Trubní vedení</t>
  </si>
  <si>
    <t xml:space="preserve">      87 - Potrubí z trub plastických a skleněných</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</si>
  <si>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</si>
  <si>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</si>
  <si>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</si>
  <si>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96 - Bourání konstrukcí</t>
  </si>
  <si>
    <t xml:space="preserve">    99 - Přesun hmot a manipulace se sutí</t>
  </si>
  <si>
    <t xml:space="preserve">    997 - Přesun sutě</t>
  </si>
  <si>
    <t>PSV - Práce a dodávky PSV</t>
  </si>
  <si>
    <t xml:space="preserve">    783 - Dokončovací práce - nátěry</t>
  </si>
  <si>
    <t>HSV</t>
  </si>
  <si>
    <t>Práce a dodávky HSV</t>
  </si>
  <si>
    <t>Zemní práce</t>
  </si>
  <si>
    <t>11</t>
  </si>
  <si>
    <t>Zemní práce - přípravné a přidružené práce</t>
  </si>
  <si>
    <t>112101103</t>
  </si>
  <si>
    <t>Odstranění stromů s odřezáním kmene a s odvětvením listnatých, průměru kmene přes 500 do 700 mm</t>
  </si>
  <si>
    <t>kus</t>
  </si>
  <si>
    <t>518615060</t>
  </si>
  <si>
    <t>https://podminky.urs.cz/item/CS_URS_2021_01/112101103</t>
  </si>
  <si>
    <t>112101123</t>
  </si>
  <si>
    <t>Odstranění stromů s odřezáním kmene a s odvětvením jehličnatých bez odkornění, průměru kmene přes 500 do 700 mm</t>
  </si>
  <si>
    <t>948114158</t>
  </si>
  <si>
    <t>https://podminky.urs.cz/item/CS_URS_2021_01/112101123</t>
  </si>
  <si>
    <t>112155225</t>
  </si>
  <si>
    <t>Štěpkování s naložením na dopravní prostředek a odvozem do 20 km stromků a větví solitérů, průměru kmene přes 500 do 700 mm</t>
  </si>
  <si>
    <t>2047911134</t>
  </si>
  <si>
    <t>https://podminky.urs.cz/item/CS_URS_2021_01/112155225</t>
  </si>
  <si>
    <t>112251103</t>
  </si>
  <si>
    <t>Odstranění pařezů strojně s jejich vykopáním, vytrháním nebo odstřelením průměru přes 500 do 700 mm</t>
  </si>
  <si>
    <t>1838653638</t>
  </si>
  <si>
    <t>https://podminky.urs.cz/item/CS_URS_2021_01/112251103</t>
  </si>
  <si>
    <t>112251221</t>
  </si>
  <si>
    <t>Odstranění pařezu odfrézováním nebo odvrtáním hloubky přes 200 do 500 mm v rovině nebo na svahu do 1:5</t>
  </si>
  <si>
    <t>m2</t>
  </si>
  <si>
    <t>624635364</t>
  </si>
  <si>
    <t>https://podminky.urs.cz/item/CS_URS_2021_01/112251221</t>
  </si>
  <si>
    <t>8*PI*0,300^2</t>
  </si>
  <si>
    <t>113107153</t>
  </si>
  <si>
    <t>Odstranění podkladů nebo krytů strojně plochy jednotlivě přes 50 m2 do 200 m2 s přemístěním hmot na skládku na vzdálenost do 20 m nebo s naložením na dopravní prostředek z kameniva těženého, o tl. vrstvy přes 200 do 300 mm</t>
  </si>
  <si>
    <t>1927972372</t>
  </si>
  <si>
    <t>https://podminky.urs.cz/item/CS_URS_2021_01/113107153</t>
  </si>
  <si>
    <t>Dopadiště vrhu koulí</t>
  </si>
  <si>
    <t>77,000</t>
  </si>
  <si>
    <t>113107221</t>
  </si>
  <si>
    <t>Odstranění podkladů nebo krytů strojně plochy jednotlivě přes 200 m2 s přemístěním hmot na skládku na vzdálenost do 20 m nebo s naložením na dopravní prostředek z kameniva hrubého drceného, o tl. vrstvy do 100 mm</t>
  </si>
  <si>
    <t>-1717360767</t>
  </si>
  <si>
    <t>https://podminky.urs.cz/item/CS_URS_2021_01/113107221</t>
  </si>
  <si>
    <t>Běžecká dráha a sektor volejbal</t>
  </si>
  <si>
    <t>1869,000</t>
  </si>
  <si>
    <t>Dráha skoku do dálky</t>
  </si>
  <si>
    <t>78,000</t>
  </si>
  <si>
    <t>113107313</t>
  </si>
  <si>
    <t>Odstranění podkladů nebo krytů strojně plochy jednotlivě do 50 m2 s přemístěním hmot na skládku na vzdálenost do 3 m nebo s naložením na dopravní prostředek z kameniva těženého, o tl. vrstvy přes 200 do 300 mm</t>
  </si>
  <si>
    <t>-1655408421</t>
  </si>
  <si>
    <t>https://podminky.urs.cz/item/CS_URS_2021_01/113107313</t>
  </si>
  <si>
    <t>Doskočiště skoku dalekého</t>
  </si>
  <si>
    <t>13,000*3,500</t>
  </si>
  <si>
    <t>113202111</t>
  </si>
  <si>
    <t>Vytrhání obrub s vybouráním lože, s přemístěním hmot na skládku na vzdálenost do 3 m nebo s naložením na dopravní prostředek z krajníků nebo obrubníků stojatých</t>
  </si>
  <si>
    <t>m</t>
  </si>
  <si>
    <t>635601737</t>
  </si>
  <si>
    <t>https://podminky.urs.cz/item/CS_URS_2021_01/113202111</t>
  </si>
  <si>
    <t>Běžecký ovál</t>
  </si>
  <si>
    <t>44,000+57,400+2,700+5,000+17,000</t>
  </si>
  <si>
    <t>113204111</t>
  </si>
  <si>
    <t>Vytrhání obrub s vybouráním lože, s přemístěním hmot na skládku na vzdálenost do 3 m nebo s naložením na dopravní prostředek záhonových</t>
  </si>
  <si>
    <t>-1346515787</t>
  </si>
  <si>
    <t>https://podminky.urs.cz/item/CS_URS_2021_01/113204111</t>
  </si>
  <si>
    <t>30,000*2+1,400+30,000*2+1,400</t>
  </si>
  <si>
    <t>15,000*2+10,000</t>
  </si>
  <si>
    <t>113XC0101</t>
  </si>
  <si>
    <t>Odstranění pryžového sportovního povrchu s gumovou podložkou v loži z kameniva, celková tloušťka konstrukce do 60 mm</t>
  </si>
  <si>
    <t>-257242504</t>
  </si>
  <si>
    <t>Skok do dálky</t>
  </si>
  <si>
    <t>12</t>
  </si>
  <si>
    <t>113XC0102</t>
  </si>
  <si>
    <t>Vytrhání gumových obrub s vybouráním lože, s přemístěním hmot na skládku na vzdálenost do 3 m nebo s naložením na dopravní prostředek</t>
  </si>
  <si>
    <t>-463716909</t>
  </si>
  <si>
    <t>Doskočiště skoku do dálky</t>
  </si>
  <si>
    <t>(13,000+3,500)*2</t>
  </si>
  <si>
    <t>Zemní práce - odkopávky a prokopávky</t>
  </si>
  <si>
    <t>13</t>
  </si>
  <si>
    <t>122251101</t>
  </si>
  <si>
    <t>Odkopávky a prokopávky nezapažené strojně v hornině třídy těžitelnosti I skupiny 3 do 20 m3</t>
  </si>
  <si>
    <t>m3</t>
  </si>
  <si>
    <t>-327233992</t>
  </si>
  <si>
    <t>https://podminky.urs.cz/item/CS_URS_2021_01/122251101</t>
  </si>
  <si>
    <t>77,000*0,100</t>
  </si>
  <si>
    <t>13,000*3,500*0,100</t>
  </si>
  <si>
    <t>14</t>
  </si>
  <si>
    <t>122911121</t>
  </si>
  <si>
    <t>Odstranění vyfrézované dřevní hmoty hloubky přes 200 do 500 mm v rovině nebo na svahu do 1:5</t>
  </si>
  <si>
    <t>350543442</t>
  </si>
  <si>
    <t>https://podminky.urs.cz/item/CS_URS_2021_01/122911121</t>
  </si>
  <si>
    <t>dle pol. 112 25 1221</t>
  </si>
  <si>
    <t>2,262</t>
  </si>
  <si>
    <t>Zemní práce - hloubené vykopávky</t>
  </si>
  <si>
    <t>132212111</t>
  </si>
  <si>
    <t>Hloubení rýh šířky do 800 mm ručně zapažených i nezapažených, s urovnáním dna do předepsaného profilu a spádu v hornině třídy těžitelnosti I skupiny 3 soudržných</t>
  </si>
  <si>
    <t>1919945434</t>
  </si>
  <si>
    <t>https://podminky.urs.cz/item/CS_URS_2021_01/132212111</t>
  </si>
  <si>
    <t>Kanalizace - rekonstrukce vtoků</t>
  </si>
  <si>
    <t>2,000*0,600*0,800*6</t>
  </si>
  <si>
    <t>16</t>
  </si>
  <si>
    <t>132251102</t>
  </si>
  <si>
    <t>Hloubení nezapažených rýh šířky do 800 mm strojně s urovnáním dna do předepsaného profilu a spádu v hornině třídy těžitelnosti I skupiny 3 přes 20 do 50 m3</t>
  </si>
  <si>
    <t>683666233</t>
  </si>
  <si>
    <t>https://podminky.urs.cz/item/CS_URS_2021_01/132251102</t>
  </si>
  <si>
    <t>Kanalizace</t>
  </si>
  <si>
    <t>(12,600+12,700+7,200+9,200+3*1,000)*0,600*0,800</t>
  </si>
  <si>
    <t>Zemní práce - přemístění výkopku</t>
  </si>
  <si>
    <t>17</t>
  </si>
  <si>
    <t>162251102</t>
  </si>
  <si>
    <t>Vodorovné přemístění výkopku nebo sypaniny po suchu na obvyklém dopravním prostředku, bez naložení výkopku, avšak se složením bez rozhrnutí z horniny třídy těžitelnosti I skupiny 1 až 3 na vzdálenost přes 20 do 50 m</t>
  </si>
  <si>
    <t>-186109561</t>
  </si>
  <si>
    <t>https://podminky.urs.cz/item/CS_URS_2021_01/162251102</t>
  </si>
  <si>
    <t>Odkopávky</t>
  </si>
  <si>
    <t>12,250</t>
  </si>
  <si>
    <t>Hloubení rýh</t>
  </si>
  <si>
    <t>5,760+21,456</t>
  </si>
  <si>
    <t>Zásypy</t>
  </si>
  <si>
    <t>10,206</t>
  </si>
  <si>
    <t>18</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</si>
  <si>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</si>
  <si>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</si>
  <si>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1918840833</t>
  </si>
  <si>
    <t>https://podminky.urs.cz/item/CS_URS_2021_01/162751117</t>
  </si>
  <si>
    <t>Zásypy (odpočet)</t>
  </si>
  <si>
    <t>-10,206</t>
  </si>
  <si>
    <t>19</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</si>
  <si>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</si>
  <si>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</si>
  <si>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893092808</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</si>
  <si>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</si>
  <si>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https://podminky.urs.cz/item/CS_URS_2021_01/162751119</t>
  </si>
  <si>
    <t>dle pol. 162 75 1117</t>
  </si>
  <si>
    <t>29,260</t>
  </si>
  <si>
    <t>20</t>
  </si>
  <si>
    <t>167151101</t>
  </si>
  <si>
    <t>Nakládání, skládání a překládání neulehlého výkopku nebo sypaniny strojně nakládání, množství do 100 m3, z horniny třídy těžitelnosti I, skupiny 1 až 3</t>
  </si>
  <si>
    <t>-2131199449</t>
  </si>
  <si>
    <t>https://podminky.urs.cz/item/CS_URS_2021_01/167151101</t>
  </si>
  <si>
    <t>Zemní práce - konstrukce ze zemin</t>
  </si>
  <si>
    <t>171201231</t>
  </si>
  <si>
    <t>Poplatek za uložení stavebního odpadu na recyklační skládce (skládkovné) zeminy a kamení zatříděného do Katalogu odpadů pod kódem 17 05 04</t>
  </si>
  <si>
    <t>t</t>
  </si>
  <si>
    <t>1791629051</t>
  </si>
  <si>
    <t>https://podminky.urs.cz/item/CS_URS_2021_01/171201231</t>
  </si>
  <si>
    <t>29,26*2 "Přepočtené koeficientem množství</t>
  </si>
  <si>
    <t>22</t>
  </si>
  <si>
    <t>174111121</t>
  </si>
  <si>
    <t>Zásyp jam po vyfrézovaných pařezech hloubky přes 200 do 500 mm v rovině nebo na svahu do 1:5</t>
  </si>
  <si>
    <t>-1743116242</t>
  </si>
  <si>
    <t>https://podminky.urs.cz/item/CS_URS_2021_01/174111121</t>
  </si>
  <si>
    <t>23</t>
  </si>
  <si>
    <t>174151101</t>
  </si>
  <si>
    <t>Zásyp sypaninou z jakékoliv horniny strojně s uložením výkopku ve vrstvách se zhutněním jam, šachet, rýh nebo kolem objektů v těchto vykopávkách</t>
  </si>
  <si>
    <t>-1478486041</t>
  </si>
  <si>
    <t>https://podminky.urs.cz/item/CS_URS_2021_01/174151101</t>
  </si>
  <si>
    <t>2,000*0,600*0,300*6</t>
  </si>
  <si>
    <t>(12,600+12,700+7,200+9,200+3*1,000)*0,600*0,300</t>
  </si>
  <si>
    <t>24</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</si>
  <si>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</si>
  <si>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</si>
  <si>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-539212386</t>
  </si>
  <si>
    <t>https://podminky.urs.cz/item/CS_URS_2021_01/175111101</t>
  </si>
  <si>
    <t>2,000*0,600*0,450*6</t>
  </si>
  <si>
    <t>(12,600+12,700+7,200+9,200+3*1,000)*0,600*0,450</t>
  </si>
  <si>
    <t>25</t>
  </si>
  <si>
    <t>M</t>
  </si>
  <si>
    <t>58331200</t>
  </si>
  <si>
    <t>štěrkopísek netříděný zásypový</t>
  </si>
  <si>
    <t>1417916329</t>
  </si>
  <si>
    <t>dle pol. 175 11 1101</t>
  </si>
  <si>
    <t>15,309</t>
  </si>
  <si>
    <t>15,309*2 "Přepočtené koeficientem množství</t>
  </si>
  <si>
    <t>Zemní práce - povrchové úpravy terénu</t>
  </si>
  <si>
    <t>26</t>
  </si>
  <si>
    <t>181311103</t>
  </si>
  <si>
    <t>Rozprostření a urovnání ornice v rovině nebo ve svahu sklonu do 1:5 ručně při souvislé ploše, tl. vrstvy do 200 mm</t>
  </si>
  <si>
    <t>-76353395</t>
  </si>
  <si>
    <t>https://podminky.urs.cz/item/CS_URS_2021_01/181311103</t>
  </si>
  <si>
    <t>2,000*0,600*6</t>
  </si>
  <si>
    <t>(12,600+12,700+7,200+9,200+3*1,000)*0,600</t>
  </si>
  <si>
    <t>Zapraveni po pařezech</t>
  </si>
  <si>
    <t>27</t>
  </si>
  <si>
    <t>10364101</t>
  </si>
  <si>
    <t>zemina pro terénní úpravy -  ornice</t>
  </si>
  <si>
    <t>-330769575</t>
  </si>
  <si>
    <t>dle pol. 181 31 1103</t>
  </si>
  <si>
    <t>36,282*0,200</t>
  </si>
  <si>
    <t>7,256*2 "Přepočtené koeficientem množství</t>
  </si>
  <si>
    <t>28</t>
  </si>
  <si>
    <t>181411131</t>
  </si>
  <si>
    <t>Založení trávníku na půdě předem připravené plochy do 1000 m2 výsevem včetně utažení parkového v rovině nebo na svahu do 1:5</t>
  </si>
  <si>
    <t>2106960795</t>
  </si>
  <si>
    <t>https://podminky.urs.cz/item/CS_URS_2021_01/181411131</t>
  </si>
  <si>
    <t>36,282</t>
  </si>
  <si>
    <t>29</t>
  </si>
  <si>
    <t>00572410</t>
  </si>
  <si>
    <t>osivo směs travní parková</t>
  </si>
  <si>
    <t>kg</t>
  </si>
  <si>
    <t>-52335741</t>
  </si>
  <si>
    <t>36,282*0,02 "Přepočtené koeficientem množství</t>
  </si>
  <si>
    <t>30</t>
  </si>
  <si>
    <t>181951112</t>
  </si>
  <si>
    <t>Úprava pláně vyrovnáním výškových rozdílů strojně v hornině třídy těžitelnosti I, skupiny 1 až 3 se zhutněním</t>
  </si>
  <si>
    <t>1671832712</t>
  </si>
  <si>
    <t>https://podminky.urs.cz/item/CS_URS_2021_01/181951112</t>
  </si>
  <si>
    <t>Běžecký ovál a rovinka</t>
  </si>
  <si>
    <t>1335,000</t>
  </si>
  <si>
    <t>Sektor volejbal</t>
  </si>
  <si>
    <t>498,000</t>
  </si>
  <si>
    <t>75,000</t>
  </si>
  <si>
    <t>31</t>
  </si>
  <si>
    <t>183403153</t>
  </si>
  <si>
    <t>Obdělání půdy hrabáním v rovině nebo na svahu do 1:5</t>
  </si>
  <si>
    <t>-1166713893</t>
  </si>
  <si>
    <t>https://podminky.urs.cz/item/CS_URS_2021_01/183403153</t>
  </si>
  <si>
    <t>32</t>
  </si>
  <si>
    <t>185803111</t>
  </si>
  <si>
    <t>Ošetření trávníku jednorázové v rovině nebo na svahu do 1:5</t>
  </si>
  <si>
    <t>1775142553</t>
  </si>
  <si>
    <t>https://podminky.urs.cz/item/CS_URS_2021_01/185803111</t>
  </si>
  <si>
    <t>Zakládání</t>
  </si>
  <si>
    <t>Zakládání - úprava podloží a základové spáry, zlepšování vlastností hornin</t>
  </si>
  <si>
    <t>33</t>
  </si>
  <si>
    <t>211971121</t>
  </si>
  <si>
    <t>Zřízení opláštění výplně z geotextilie odvodňovacích žeber nebo trativodů v rýze nebo zářezu se stěnami svislými nebo šikmými o sklonu přes 1:2 při rozvinuté šířce opláštění do 2,5 m</t>
  </si>
  <si>
    <t>-1754769102</t>
  </si>
  <si>
    <t>https://podminky.urs.cz/item/CS_URS_2021_01/211971121</t>
  </si>
  <si>
    <t>45,500+(13,000+3,500)*2*0,300</t>
  </si>
  <si>
    <t>77,000+(15,000*2+10,000)*0,200</t>
  </si>
  <si>
    <t>34</t>
  </si>
  <si>
    <t>69311068</t>
  </si>
  <si>
    <t>geotextilie netkaná separační, ochranná, filtrační, drenážní PP 300g/m2</t>
  </si>
  <si>
    <t>-914138151</t>
  </si>
  <si>
    <t>dle pol. 211 97 1121</t>
  </si>
  <si>
    <t>140,400</t>
  </si>
  <si>
    <t>140,4*1,1845 "Přepočtené koeficientem množství</t>
  </si>
  <si>
    <t>Vodorovné konstrukce</t>
  </si>
  <si>
    <t>45</t>
  </si>
  <si>
    <t>Podkladní a vedlejší konstrukce kromě vozovek a železničního svršku</t>
  </si>
  <si>
    <t>35</t>
  </si>
  <si>
    <t>451572111</t>
  </si>
  <si>
    <t>Lože pod potrubí, stoky a drobné objekty v otevřeném výkopu z kameniva drobného těženého 0 až 4 mm</t>
  </si>
  <si>
    <t>93883425</t>
  </si>
  <si>
    <t>https://podminky.urs.cz/item/CS_URS_2021_01/451572111</t>
  </si>
  <si>
    <t>2,000*0,600*0,100*6</t>
  </si>
  <si>
    <t>(12,600+12,700+7,200+9,200+3*1,000)*0,100*0,800</t>
  </si>
  <si>
    <t>Komunikace pozemní</t>
  </si>
  <si>
    <t>56</t>
  </si>
  <si>
    <t>Podkladní vrstvy komunikací, letišť a ploch</t>
  </si>
  <si>
    <t>36</t>
  </si>
  <si>
    <t>564811111</t>
  </si>
  <si>
    <t>Podklad ze štěrkodrti ŠD s rozprostřením a zhutněním, po zhutnění tl. 50 mm</t>
  </si>
  <si>
    <t>-1115542223</t>
  </si>
  <si>
    <t>https://podminky.urs.cz/item/CS_URS_2021_01/564811111</t>
  </si>
  <si>
    <t>frakce drceného kameniva 0/22, tř.A</t>
  </si>
  <si>
    <t>1371,000</t>
  </si>
  <si>
    <t>37</t>
  </si>
  <si>
    <t>564831111</t>
  </si>
  <si>
    <t>Podklad ze štěrkodrti ŠD s rozprostřením a zhutněním, po zhutnění tl. 100 mm</t>
  </si>
  <si>
    <t>1931997338</t>
  </si>
  <si>
    <t>https://podminky.urs.cz/item/CS_URS_2021_01/564831111</t>
  </si>
  <si>
    <t>591</t>
  </si>
  <si>
    <t>Sportovní povrchy</t>
  </si>
  <si>
    <t>38</t>
  </si>
  <si>
    <t>591XC0101</t>
  </si>
  <si>
    <t>Dodávka a montáž sportovního povrchu typu běžecký tartan, dvouvrstvý pryžový povrch tl. 13 mm, spodní vrstva litá tl. 10 mm z SBR granulátu, vrchní vrstva stříkaná z plnobarevného granulátu</t>
  </si>
  <si>
    <t>-1266921323</t>
  </si>
  <si>
    <t>39</t>
  </si>
  <si>
    <t>591XC0102</t>
  </si>
  <si>
    <t>Dodávka a montáž 2-vrstvé podkladní konstrukce sportovního povrchu, celková tloušťka 70 mm, směs kameniva, pryžového granulátu a PU pojiva, vodopropustná konstrukce</t>
  </si>
  <si>
    <t>-1168226637</t>
  </si>
  <si>
    <t>40</t>
  </si>
  <si>
    <t>591XC0103</t>
  </si>
  <si>
    <t>Dodávka a montáž lajnování sportovního povrchu typu bežecký tartan, lajny š. do 50 mm</t>
  </si>
  <si>
    <t>1809416317</t>
  </si>
  <si>
    <t>55,700+163,400+171,200+179,000</t>
  </si>
  <si>
    <t>15,000*2+117,000*3+15,000*2</t>
  </si>
  <si>
    <t>5,000*6</t>
  </si>
  <si>
    <t>41</t>
  </si>
  <si>
    <t>591XC0111</t>
  </si>
  <si>
    <t>Dodávka a montáž sportovního povrchu typu víceúčelový tartan, jednovrstvý litý povrch z plnobarevného pryžového granulátu s PU pojivem, tl. 10 mm</t>
  </si>
  <si>
    <t>-1958501963</t>
  </si>
  <si>
    <t>P</t>
  </si>
  <si>
    <t>Poznámka k položce:
v</t>
  </si>
  <si>
    <t>Sektor volejbal (vnitřní půloblouk)</t>
  </si>
  <si>
    <t>42</t>
  </si>
  <si>
    <t>591XC0112</t>
  </si>
  <si>
    <t>-1765369907</t>
  </si>
  <si>
    <t>43</t>
  </si>
  <si>
    <t>591XC0113</t>
  </si>
  <si>
    <t>Dodávka a montáž lajnování sportovního povrchu typu víceúčelový tartan, lajny š. 50 mm</t>
  </si>
  <si>
    <t>-390387623</t>
  </si>
  <si>
    <t>Volejbal</t>
  </si>
  <si>
    <t>18,000*2+9,000*5</t>
  </si>
  <si>
    <t>592</t>
  </si>
  <si>
    <t>Sportovní vybavení</t>
  </si>
  <si>
    <t>44</t>
  </si>
  <si>
    <t>592XC0101</t>
  </si>
  <si>
    <t>Dodávka a montáž volejbalového vybavení (sloupky hliníkové, výškově nastavitelný napínací mechanismus, nerezové pouzdra, volejbalová síť - vhodné do exteriéru)</t>
  </si>
  <si>
    <t>ks</t>
  </si>
  <si>
    <t>1105204975</t>
  </si>
  <si>
    <t>592XC0111</t>
  </si>
  <si>
    <t>Dodávka a montáž výplně doskočiště z křemičitého písku, hygienicky nezávadný křemičitý písek frakce vhodné pro sportovní účely</t>
  </si>
  <si>
    <t>33959149</t>
  </si>
  <si>
    <t>13,000*3,500*0,300</t>
  </si>
  <si>
    <t>77,000*0,200</t>
  </si>
  <si>
    <t>46</t>
  </si>
  <si>
    <t>592XC0112</t>
  </si>
  <si>
    <t>Dodávka a montáž pryžového obrubníku 1000/50/250 mm do betonové lože C12/15 s opěrou</t>
  </si>
  <si>
    <t>311177196</t>
  </si>
  <si>
    <t>47</t>
  </si>
  <si>
    <t>592XC0113</t>
  </si>
  <si>
    <t>Dodávka a montáž venkovní krycí plachty pro doskočiště 6,5 x 3,5 m, včetně kotevních prvků</t>
  </si>
  <si>
    <t>742957307</t>
  </si>
  <si>
    <t>48</t>
  </si>
  <si>
    <t>592XC0114</t>
  </si>
  <si>
    <t>Dodávka a montáž odrazového břevna š. 122 cm pro skok daleký</t>
  </si>
  <si>
    <t>-1179912841</t>
  </si>
  <si>
    <t>Úpravy povrchů, podlahy a osazování výplní</t>
  </si>
  <si>
    <t>62</t>
  </si>
  <si>
    <t>Úprava povrchů vnějších</t>
  </si>
  <si>
    <t>49</t>
  </si>
  <si>
    <t>629995101</t>
  </si>
  <si>
    <t>Očištění vnějších ploch tlakovou vodou omytím</t>
  </si>
  <si>
    <t>1513728294</t>
  </si>
  <si>
    <t>https://podminky.urs.cz/item/CS_URS_2021_01/629995101</t>
  </si>
  <si>
    <t>obrubníky a stáv. žlaby</t>
  </si>
  <si>
    <t>(55,200+47,000+5,000+105,100)*(0,080+0,130)</t>
  </si>
  <si>
    <t>(7,300+44,000+35,600+44,300+8,120)*(0,080+0,130)</t>
  </si>
  <si>
    <t>Trubní vedení</t>
  </si>
  <si>
    <t>87</t>
  </si>
  <si>
    <t>Potrubí z trub plastických a skleněných</t>
  </si>
  <si>
    <t>50</t>
  </si>
  <si>
    <t>871265211</t>
  </si>
  <si>
    <t>Kanalizační potrubí z tvrdého PVC v otevřeném výkopu ve sklonu do 20 %, hladkého plnostěnného jednovrstvého, tuhost třídy SN 4 DN 110</t>
  </si>
  <si>
    <t>1719042994</t>
  </si>
  <si>
    <t>https://podminky.urs.cz/item/CS_URS_2021_01/871265211</t>
  </si>
  <si>
    <t>(2,000+0,800)*6</t>
  </si>
  <si>
    <t>(1,000+0,800)*3</t>
  </si>
  <si>
    <t>51</t>
  </si>
  <si>
    <t>871315211</t>
  </si>
  <si>
    <t>Kanalizační potrubí z tvrdého PVC v otevřeném výkopu ve sklonu do 20 %, hladkého plnostěnného jednovrstvého, tuhost třídy SN 4 DN 160</t>
  </si>
  <si>
    <t>-1323939327</t>
  </si>
  <si>
    <t>https://podminky.urs.cz/item/CS_URS_2021_01/871315211</t>
  </si>
  <si>
    <t>12,600+12,700+7,200+9,200</t>
  </si>
  <si>
    <t>52</t>
  </si>
  <si>
    <t>871XC0101</t>
  </si>
  <si>
    <t>Dodávka a montáž napojení PVC potrubí dn 160 na stávající betonovou šachtu</t>
  </si>
  <si>
    <t>872418388</t>
  </si>
  <si>
    <t>Ostatní konstrukce a práce, bourání</t>
  </si>
  <si>
    <t>91</t>
  </si>
  <si>
    <t>Doplňující konstrukce a práce pozemních komunikací, letišť a ploch</t>
  </si>
  <si>
    <t>53</t>
  </si>
  <si>
    <t>916231213</t>
  </si>
  <si>
    <t>Osazení chodníkového obrubníku betonového se zřízením lože, s vyplněním a zatřením spár cementovou maltou stojatého s boční opěrou z betonu prostého, do lože z betonu prostého</t>
  </si>
  <si>
    <t>-129653777</t>
  </si>
  <si>
    <t>https://podminky.urs.cz/item/CS_URS_2021_01/916231213</t>
  </si>
  <si>
    <t>Rekonstrukce obrubníku</t>
  </si>
  <si>
    <t>54</t>
  </si>
  <si>
    <t>59217036</t>
  </si>
  <si>
    <t>obrubník betonový parkový přírodní 500x80x250mm</t>
  </si>
  <si>
    <t>453042910</t>
  </si>
  <si>
    <t>dle pol. 916 23 1213</t>
  </si>
  <si>
    <t>126,100</t>
  </si>
  <si>
    <t>126,1*1,1 "Přepočtené koeficientem množství</t>
  </si>
  <si>
    <t>55</t>
  </si>
  <si>
    <t>916331112</t>
  </si>
  <si>
    <t>Osazení zahradního obrubníku betonového s ložem tl. od 50 do 100 mm z betonu prostého tř. C 12/15 s boční opěrou z betonu prostého tř. C 12/15</t>
  </si>
  <si>
    <t>1275231922</t>
  </si>
  <si>
    <t>https://podminky.urs.cz/item/CS_URS_2021_01/916331112</t>
  </si>
  <si>
    <t>59217001</t>
  </si>
  <si>
    <t>obrubník betonový zahradní 1000x50x250mm</t>
  </si>
  <si>
    <t>-1451646179</t>
  </si>
  <si>
    <t>dle pol. 916 33 1112</t>
  </si>
  <si>
    <t>162,800</t>
  </si>
  <si>
    <t>162,8*1,1 "Přepočtené koeficientem množství</t>
  </si>
  <si>
    <t>93</t>
  </si>
  <si>
    <t>Různé dokončovací konstrukce a práce inženýrských staveb</t>
  </si>
  <si>
    <t>57</t>
  </si>
  <si>
    <t>935XC0101</t>
  </si>
  <si>
    <t>Dodávka a montáž polymerbetonového odvodňovacího žlabu š. 130 mm, rovný díl dl. 500 mm, vnitřní průměr dn 100 mm, dno beze spádu, včetně kovové krycí mřížky, tř. zatížení B125, uložení do betonové lože</t>
  </si>
  <si>
    <t>-750595667</t>
  </si>
  <si>
    <t>oblouk</t>
  </si>
  <si>
    <t>40,500-0,500*3</t>
  </si>
  <si>
    <t>rekonstrukce vtoků</t>
  </si>
  <si>
    <t>0,500*6</t>
  </si>
  <si>
    <t>58</t>
  </si>
  <si>
    <t>935XC0102</t>
  </si>
  <si>
    <t>Dodávka a montáž polymerbetonového odvodňovacího žlabu š. 130 mm, žlabová vpusť dl. 500 mm s kalovým košem, vnitřní průměr dn 100, včetně kovové krycí mřížky, tř. zatížení B125, uloženo do betonové lože</t>
  </si>
  <si>
    <t>-1297789850</t>
  </si>
  <si>
    <t>59</t>
  </si>
  <si>
    <t>935XC0103</t>
  </si>
  <si>
    <t>Dodávka a montáž zapravení stávajího odvodňovacího žlabu po napojení nových dílců polymerbetonového odvodňovacího žlabu š. 130 mm</t>
  </si>
  <si>
    <t>1538179678</t>
  </si>
  <si>
    <t>60</t>
  </si>
  <si>
    <t>935XC0104</t>
  </si>
  <si>
    <t>Vyčištění odvodňovacího žlabu vnitřního průměru dn 100, mechanické odstranění naplavenin, očištění tlakovou vodou, včetně odvozu a likvidace odpadu</t>
  </si>
  <si>
    <t>496275103</t>
  </si>
  <si>
    <t>4,000+43,900+7,300</t>
  </si>
  <si>
    <t>4,000+44,300+8,200</t>
  </si>
  <si>
    <t>96</t>
  </si>
  <si>
    <t>Bourání konstrukcí</t>
  </si>
  <si>
    <t>61</t>
  </si>
  <si>
    <t>960XC0101</t>
  </si>
  <si>
    <t>Demontáž a likvidace kovových volejbalových sloupků</t>
  </si>
  <si>
    <t>-421141841</t>
  </si>
  <si>
    <t>960XC0102</t>
  </si>
  <si>
    <t>Demontáž a likvidace odrazových prken pro skok do dálky včetně betonové lože</t>
  </si>
  <si>
    <t>512</t>
  </si>
  <si>
    <t>-652902784</t>
  </si>
  <si>
    <t>63</t>
  </si>
  <si>
    <t>966008221</t>
  </si>
  <si>
    <t>Bourání odvodňovacího žlabu s odklizením a uložením vybouraného materiálu na skládku na vzdálenost do 10 m nebo s naložením na dopravní prostředek betonového nebo polymerbetonového s krycím roštem šířky do 200 mm</t>
  </si>
  <si>
    <t>-1610613776</t>
  </si>
  <si>
    <t>https://podminky.urs.cz/item/CS_URS_2021_01/966008221</t>
  </si>
  <si>
    <t>Rekonstrukce vtoků</t>
  </si>
  <si>
    <t>6*1,000</t>
  </si>
  <si>
    <t>99</t>
  </si>
  <si>
    <t>Přesun hmot a manipulace se sutí</t>
  </si>
  <si>
    <t>64</t>
  </si>
  <si>
    <t>998222012</t>
  </si>
  <si>
    <t>Přesun hmot pro tělovýchovné plochy dopravní vzdálenost do 200 m</t>
  </si>
  <si>
    <t>1438793580</t>
  </si>
  <si>
    <t>https://podminky.urs.cz/item/CS_URS_2021_01/998222012</t>
  </si>
  <si>
    <t>997</t>
  </si>
  <si>
    <t>Přesun sutě</t>
  </si>
  <si>
    <t>65</t>
  </si>
  <si>
    <t>997013501</t>
  </si>
  <si>
    <t>Odvoz suti a vybouraných hmot na skládku nebo meziskládku se složením, na vzdálenost do 1 km</t>
  </si>
  <si>
    <t>-765835896</t>
  </si>
  <si>
    <t>https://podminky.urs.cz/item/CS_URS_2021_01/997013501</t>
  </si>
  <si>
    <t>66</t>
  </si>
  <si>
    <t>997013509</t>
  </si>
  <si>
    <t>Odvoz suti a vybouraných hmot na skládku nebo meziskládku se složením, na vzdálenost Příplatek k ceně za každý další i započatý 1 km přes 1 km</t>
  </si>
  <si>
    <t>546358611</t>
  </si>
  <si>
    <t>https://podminky.urs.cz/item/CS_URS_2021_01/997013509</t>
  </si>
  <si>
    <t>568,586*10 "Přepočtené koeficientem množství</t>
  </si>
  <si>
    <t>67</t>
  </si>
  <si>
    <t>997013631</t>
  </si>
  <si>
    <t>Poplatek za uložení stavebního odpadu na skládce (skládkovné) směsného stavebního a demoličního zatříděného do Katalogu odpadů pod kódem 17 09 04</t>
  </si>
  <si>
    <t>411525310</t>
  </si>
  <si>
    <t>https://podminky.urs.cz/item/CS_URS_2021_01/997013631</t>
  </si>
  <si>
    <t>aut.součet-kamenivo</t>
  </si>
  <si>
    <t>557,337-392,240</t>
  </si>
  <si>
    <t>68</t>
  </si>
  <si>
    <t>997013811</t>
  </si>
  <si>
    <t>Poplatek za uložení stavebního odpadu na skládce (skládkovné) dřevěného zatříděného do Katalogu odpadů pod kódem 17 02 01</t>
  </si>
  <si>
    <t>-1344701395</t>
  </si>
  <si>
    <t>https://podminky.urs.cz/item/CS_URS_2021_01/997013811</t>
  </si>
  <si>
    <t>odstraněné stromy</t>
  </si>
  <si>
    <t>(odhad 0,800 t/ks)</t>
  </si>
  <si>
    <t>8*0,800</t>
  </si>
  <si>
    <t>69</t>
  </si>
  <si>
    <t>997013873</t>
  </si>
  <si>
    <t>1231702594</t>
  </si>
  <si>
    <t>https://podminky.urs.cz/item/CS_URS_2021_01/997013873</t>
  </si>
  <si>
    <t>dle demontážních hmotností položek</t>
  </si>
  <si>
    <t>38,500</t>
  </si>
  <si>
    <t>330,990</t>
  </si>
  <si>
    <t>22,750</t>
  </si>
  <si>
    <t>PSV</t>
  </si>
  <si>
    <t>Práce a dodávky PSV</t>
  </si>
  <si>
    <t>783</t>
  </si>
  <si>
    <t>Dokončovací práce - nátěry</t>
  </si>
  <si>
    <t>70</t>
  </si>
  <si>
    <t>783901551</t>
  </si>
  <si>
    <t>Příprava podkladu betonových podlah před provedením nátěru omytím tlakovou vodou</t>
  </si>
  <si>
    <t>2113060294</t>
  </si>
  <si>
    <t>https://podminky.urs.cz/item/CS_URS_2021_01/783901551</t>
  </si>
  <si>
    <t>vrh koulí</t>
  </si>
  <si>
    <t>3,5000</t>
  </si>
  <si>
    <t>71</t>
  </si>
  <si>
    <t>783923171</t>
  </si>
  <si>
    <t>Penetrační nátěr betonových podlah hrubých akrylátový</t>
  </si>
  <si>
    <t>-1633340270</t>
  </si>
  <si>
    <t>https://podminky.urs.cz/item/CS_URS_2021_01/783923171</t>
  </si>
  <si>
    <t>72</t>
  </si>
  <si>
    <t>783927161</t>
  </si>
  <si>
    <t>Krycí (uzavírací) nátěr betonových podlah dvojnásobný akrylátový</t>
  </si>
  <si>
    <t>1906080163</t>
  </si>
  <si>
    <t>https://podminky.urs.cz/item/CS_URS_2021_01/783927161</t>
  </si>
  <si>
    <t>SO 02 - umělé osvětlení</t>
  </si>
  <si>
    <t xml:space="preserve"> </t>
  </si>
  <si>
    <t>D1 - Rozvaděč RS1</t>
  </si>
  <si>
    <t xml:space="preserve">    D4 - Skříň na pilíř</t>
  </si>
  <si>
    <t xml:space="preserve">    D3 - bez el. výzbroje</t>
  </si>
  <si>
    <t xml:space="preserve">    D2 - Pilíř</t>
  </si>
  <si>
    <t xml:space="preserve">    D5 - ROZV.PŘÍSLUŠENSTVÍ</t>
  </si>
  <si>
    <t xml:space="preserve">    D6 - PLASTOVÁ ROZVODNICE NA POVRCH PRŮHLEDNÉ  DVEŘE, IP65</t>
  </si>
  <si>
    <t xml:space="preserve">    D7 - Páčkové výkonové spínače</t>
  </si>
  <si>
    <t xml:space="preserve">    D8 - JISTIČ 3 PÓLOVÝ  CHAR. "B"</t>
  </si>
  <si>
    <t xml:space="preserve">    D9 - OMEZOVAČ PROUDU</t>
  </si>
  <si>
    <t xml:space="preserve">    D10 - 4-PÓLOVÝ PROUDOVÝ CHRÁNIČ</t>
  </si>
  <si>
    <t xml:space="preserve">    D11 - ZÁSUVKA PRŮMYSLOVÁ, VESTAVNÁ ŠIKMÁ - MIN. VELIKOST PŘÍRUBY, IP 44</t>
  </si>
  <si>
    <t xml:space="preserve">    D12 - ZÁSUVKA VESTAVNÁ IP44</t>
  </si>
  <si>
    <t xml:space="preserve">    D13 - UNIVERZÁLNÍ ŘADOVÉ SVORKOVNICE</t>
  </si>
  <si>
    <t xml:space="preserve">    D14 - ŘADOVÉ SVORKOVNICE</t>
  </si>
  <si>
    <t xml:space="preserve">    D15 - SVORKOVNICE PE, N</t>
  </si>
  <si>
    <t>D17 - Elektromontáže</t>
  </si>
  <si>
    <t xml:space="preserve">    D18 - MONTÁŽ</t>
  </si>
  <si>
    <t xml:space="preserve">    D19 - PRŮMYSLOVÁ SVÍTIDLA</t>
  </si>
  <si>
    <t xml:space="preserve">    D20 - OSVĚLOVACÍ STOŽÁR</t>
  </si>
  <si>
    <t xml:space="preserve">    D21 - STOŽÁROVÁ SVORKOVNICE</t>
  </si>
  <si>
    <t xml:space="preserve">    D22 - OCEL.NOSNÉ KONSTR.PRO PŘÍSTROJE</t>
  </si>
  <si>
    <t xml:space="preserve">    D23 - KABEL SILOVÝ,IZOLACE PVC S VODIČEM PE</t>
  </si>
  <si>
    <t xml:space="preserve">    D24 - VODIČ JEDNOŽILOVÝ OHEBNÝ (CYA)</t>
  </si>
  <si>
    <t xml:space="preserve">    D25 - CHRÁNIČKA PLASTOVÁ</t>
  </si>
  <si>
    <t xml:space="preserve">    D26 - LIŠTA HRANATÁ</t>
  </si>
  <si>
    <t xml:space="preserve">    D27 - UKONČENÍ KABELŮ SMRŠŤOVACÍ ZÁKLOPKOU</t>
  </si>
  <si>
    <t xml:space="preserve">    D28 - UKONČENÍ  VODIČŮ V ROZVADĚČÍCH</t>
  </si>
  <si>
    <t xml:space="preserve">    D29 - UKONČENÍ VODIČŮ NA SVORKOVNICI</t>
  </si>
  <si>
    <t xml:space="preserve">    D30 - OCELOVÝ DRÁT POZINKOVANÝ</t>
  </si>
  <si>
    <t xml:space="preserve">    D31 - SVORKA HROMOSVODNÍ,UZEMŇOVACÍ</t>
  </si>
  <si>
    <t xml:space="preserve">    D32 - FOLIE VÝSTRAŽNÁ Z PVC</t>
  </si>
  <si>
    <t xml:space="preserve">    D34 - CIHELNEM DO PRUMERU 60mm</t>
  </si>
  <si>
    <t xml:space="preserve">    D35 - STATICKÝ VÝPOČET</t>
  </si>
  <si>
    <t xml:space="preserve">    D36 - HODINOVE ZUCTOVACI SAZBY</t>
  </si>
  <si>
    <t xml:space="preserve">    D38 - DLE CSN 331500</t>
  </si>
  <si>
    <t>D39 - Zemní práce</t>
  </si>
  <si>
    <t xml:space="preserve">    D40 - JÁMA PRO STOŽÁRY</t>
  </si>
  <si>
    <t xml:space="preserve">    D41 - ODVOZ ZEMINY</t>
  </si>
  <si>
    <t xml:space="preserve">    D42 - ZÁKL.PRO STOŽÁR</t>
  </si>
  <si>
    <t xml:space="preserve">    D43 - HLOUBENÍ KABELOVÉ RÝHY</t>
  </si>
  <si>
    <t xml:space="preserve">    D44 - NÁSYP ZEMINY VČETNĚ DUSÁNÍ</t>
  </si>
  <si>
    <t xml:space="preserve">    D45 - ZŘÍZENÍ KABEL.LOŽE Z KOPANÉHO PÍSKU</t>
  </si>
  <si>
    <t xml:space="preserve">    D46 - ZÁHOZ KABEL.RÝHY-ZEMINA TŘ.3</t>
  </si>
  <si>
    <t>D50 - Režijní náklady</t>
  </si>
  <si>
    <t xml:space="preserve">    D51 - Doprava dodávek</t>
  </si>
  <si>
    <t xml:space="preserve">    D52 - PPV</t>
  </si>
  <si>
    <t xml:space="preserve">    D53 - Vedlejší náklady</t>
  </si>
  <si>
    <t>D1</t>
  </si>
  <si>
    <t>Rozvaděč RS1</t>
  </si>
  <si>
    <t>D4</t>
  </si>
  <si>
    <t>Skříň na pilíř</t>
  </si>
  <si>
    <t>D3</t>
  </si>
  <si>
    <t>bez el. výzbroje</t>
  </si>
  <si>
    <t>Pol4</t>
  </si>
  <si>
    <t>Pilíř rozměr  1330x400x240</t>
  </si>
  <si>
    <t>Pilíř rozměr 1330x400x240</t>
  </si>
  <si>
    <t>Pol3</t>
  </si>
  <si>
    <t>FAB zámek do skříně</t>
  </si>
  <si>
    <t>D2</t>
  </si>
  <si>
    <t>Pilíř</t>
  </si>
  <si>
    <t>Pol2</t>
  </si>
  <si>
    <t>Rozměr 600x400x240mm</t>
  </si>
  <si>
    <t>D5</t>
  </si>
  <si>
    <t>ROZV.PŘÍSLUŠENSTVÍ</t>
  </si>
  <si>
    <t>Pol5</t>
  </si>
  <si>
    <t>Nosná konstrukce s DIN lištama</t>
  </si>
  <si>
    <t>D6</t>
  </si>
  <si>
    <t>PLASTOVÁ ROZVODNICE NA POVRCH PRŮHLEDNÉ  DVEŘE, IP65</t>
  </si>
  <si>
    <t>Pol6</t>
  </si>
  <si>
    <t>RZI-N-3T54 Rozvodnicová skříň</t>
  </si>
  <si>
    <t>Ks</t>
  </si>
  <si>
    <t>D7</t>
  </si>
  <si>
    <t>Páčkové výkonové spínače</t>
  </si>
  <si>
    <t>Pol7</t>
  </si>
  <si>
    <t>MSN-40-3 Vypínač</t>
  </si>
  <si>
    <t>Pol8</t>
  </si>
  <si>
    <t>MSN-16-1 Vypínač</t>
  </si>
  <si>
    <t>D8</t>
  </si>
  <si>
    <t>JISTIČ 3 PÓLOVÝ  CHAR. "B"</t>
  </si>
  <si>
    <t>Pol10</t>
  </si>
  <si>
    <t>LTN-16B-3 Jistič</t>
  </si>
  <si>
    <t>Pol11</t>
  </si>
  <si>
    <t>LTN-16C-3 Jistič</t>
  </si>
  <si>
    <t>Pol9</t>
  </si>
  <si>
    <t>LTN-16B-1 Jistič</t>
  </si>
  <si>
    <t>D9</t>
  </si>
  <si>
    <t>OMEZOVAČ PROUDU</t>
  </si>
  <si>
    <t>Pol12</t>
  </si>
  <si>
    <t>ESB303.LED.400</t>
  </si>
  <si>
    <t>D10</t>
  </si>
  <si>
    <t>4-PÓLOVÝ PROUDOVÝ CHRÁNIČ</t>
  </si>
  <si>
    <t>Pol13</t>
  </si>
  <si>
    <t>40/4/030 40A</t>
  </si>
  <si>
    <t>D11</t>
  </si>
  <si>
    <t>ZÁSUVKA PRŮMYSLOVÁ, VESTAVNÁ ŠIKMÁ - MIN. VELIKOST PŘÍRUBY, IP 44</t>
  </si>
  <si>
    <t>Pol14</t>
  </si>
  <si>
    <t>Zásuvka průmyslová, šikmá, s minimální velikostí příruby, vestavná montáž; řazení 3P+N+PE; b. IP 44, 32 A</t>
  </si>
  <si>
    <t>D12</t>
  </si>
  <si>
    <t>ZÁSUVKA VESTAVNÁ IP44</t>
  </si>
  <si>
    <t>Pol15</t>
  </si>
  <si>
    <t>Zásuvka vestavná, s ochranným kolíkem, k upevnění na podložku; 1P+PE IP44</t>
  </si>
  <si>
    <t>D13</t>
  </si>
  <si>
    <t>UNIVERZÁLNÍ ŘADOVÉ SVORKOVNICE</t>
  </si>
  <si>
    <t>Pol16</t>
  </si>
  <si>
    <t>6035-50 do 95  mm2</t>
  </si>
  <si>
    <t>6035-50 do 95 mm2</t>
  </si>
  <si>
    <t>D14</t>
  </si>
  <si>
    <t>ŘADOVÉ SVORKOVNICE</t>
  </si>
  <si>
    <t>Pol17</t>
  </si>
  <si>
    <t>RVA16</t>
  </si>
  <si>
    <t>D15</t>
  </si>
  <si>
    <t>SVORKOVNICE PE, N</t>
  </si>
  <si>
    <t>Pol18</t>
  </si>
  <si>
    <t>6236-30 63A,500V</t>
  </si>
  <si>
    <t>D17</t>
  </si>
  <si>
    <t>Elektromontáže</t>
  </si>
  <si>
    <t>D18</t>
  </si>
  <si>
    <t>MONTÁŽ</t>
  </si>
  <si>
    <t>Pol20</t>
  </si>
  <si>
    <t>Plastových skříní</t>
  </si>
  <si>
    <t>Pol10.1</t>
  </si>
  <si>
    <t>LTN-32B-3 Jistič</t>
  </si>
  <si>
    <t>D19</t>
  </si>
  <si>
    <t>PRŮMYSLOVÁ SVÍTIDLA</t>
  </si>
  <si>
    <t>Pol22</t>
  </si>
  <si>
    <t>Asymetrické TYP A - LED svítidlo 390W, IP66, 52 000lm, tělo svítidla je z tlakem litého hliníku, povrchová úprava šedá prášková barva, s asymetrickou vyzařovací charakteristikou</t>
  </si>
  <si>
    <t>Pol23</t>
  </si>
  <si>
    <t>Asymetrické TYP B - LED svítidlo 144W, IP66,19500lm, tělo svítidla je z tlakem litého hliníku, povrchová úprava šedá prášková barva, s asymetrickou vyzařovací charakteristikou</t>
  </si>
  <si>
    <t>Pol24</t>
  </si>
  <si>
    <t>Recyklační poplatek svítidel</t>
  </si>
  <si>
    <t>Pol25</t>
  </si>
  <si>
    <t>TŘMEN PRO UCHYCENÍ SVÍTIDLA</t>
  </si>
  <si>
    <t>D20</t>
  </si>
  <si>
    <t>OSVĚLOVACÍ STOŽÁR</t>
  </si>
  <si>
    <t>Pol26</t>
  </si>
  <si>
    <t>OCELOVÝ ZINKOVANÝ TRUBKOVÝ  12m</t>
  </si>
  <si>
    <t>OCELOVÝ ZINKOVANÝ TRUBKOVÝ 12m</t>
  </si>
  <si>
    <t>Pol27</t>
  </si>
  <si>
    <t>Výložník pro 5 svítidel</t>
  </si>
  <si>
    <t>D21</t>
  </si>
  <si>
    <t>STOŽÁROVÁ SVORKOVNICE</t>
  </si>
  <si>
    <t>Pol28</t>
  </si>
  <si>
    <t>např. SV9.16.5/5</t>
  </si>
  <si>
    <t>D22</t>
  </si>
  <si>
    <t>OCEL.NOSNÉ KONSTR.PRO PŘÍSTROJE</t>
  </si>
  <si>
    <t>Pol29</t>
  </si>
  <si>
    <t>svítidla</t>
  </si>
  <si>
    <t>D23</t>
  </si>
  <si>
    <t>KABEL SILOVÝ,IZOLACE PVC S VODIČEM PE</t>
  </si>
  <si>
    <t>Pol30</t>
  </si>
  <si>
    <t>CYKY-J 4x10 mm2</t>
  </si>
  <si>
    <t>Pol31</t>
  </si>
  <si>
    <t>CYKY-J 5x4 mm2</t>
  </si>
  <si>
    <t>Pol32</t>
  </si>
  <si>
    <t>CYKY-J 3x1.5 mm2</t>
  </si>
  <si>
    <t>D24</t>
  </si>
  <si>
    <t>VODIČ JEDNOŽILOVÝ OHEBNÝ (CYA)</t>
  </si>
  <si>
    <t>Pol33</t>
  </si>
  <si>
    <t>H07V-K 25  mm2 , pevně</t>
  </si>
  <si>
    <t>H07V-K 25 mm2 , pevně</t>
  </si>
  <si>
    <t>D25</t>
  </si>
  <si>
    <t>CHRÁNIČKA PLASTOVÁ</t>
  </si>
  <si>
    <t>Pol34</t>
  </si>
  <si>
    <t>TRUBKA PVC 90</t>
  </si>
  <si>
    <t>Pol35</t>
  </si>
  <si>
    <t>Příplatek za zatažení kabelu do chráničky</t>
  </si>
  <si>
    <t>D26</t>
  </si>
  <si>
    <t>LIŠTA HRANATÁ</t>
  </si>
  <si>
    <t>Pol36</t>
  </si>
  <si>
    <t>LHD 30X25_HD LIŠTA HRANATÁ</t>
  </si>
  <si>
    <t>D27</t>
  </si>
  <si>
    <t>UKONČENÍ KABELŮ SMRŠŤOVACÍ ZÁKLOPKOU</t>
  </si>
  <si>
    <t>Pol37</t>
  </si>
  <si>
    <t>4x10  mm2</t>
  </si>
  <si>
    <t>4x10 mm2</t>
  </si>
  <si>
    <t>Pol38</t>
  </si>
  <si>
    <t>5x4  mm2</t>
  </si>
  <si>
    <t>5x4 mm2</t>
  </si>
  <si>
    <t>Pol39</t>
  </si>
  <si>
    <t>3x1,5  mm2</t>
  </si>
  <si>
    <t>74</t>
  </si>
  <si>
    <t>3x1,5 mm2</t>
  </si>
  <si>
    <t>D28</t>
  </si>
  <si>
    <t>UKONČENÍ  VODIČŮ V ROZVADĚČÍCH</t>
  </si>
  <si>
    <t>Pol40</t>
  </si>
  <si>
    <t>Do  16   mm2</t>
  </si>
  <si>
    <t>76</t>
  </si>
  <si>
    <t>Do 16 mm2</t>
  </si>
  <si>
    <t>Pol41</t>
  </si>
  <si>
    <t>Do   4   mm2</t>
  </si>
  <si>
    <t>78</t>
  </si>
  <si>
    <t>Do 4 mm2</t>
  </si>
  <si>
    <t>D29</t>
  </si>
  <si>
    <t>UKONČENÍ VODIČŮ NA SVORKOVNICI</t>
  </si>
  <si>
    <t>Pol42</t>
  </si>
  <si>
    <t>Do  16 mm2</t>
  </si>
  <si>
    <t>80</t>
  </si>
  <si>
    <t>D30</t>
  </si>
  <si>
    <t>OCELOVÝ DRÁT POZINKOVANÝ</t>
  </si>
  <si>
    <t>Pol43</t>
  </si>
  <si>
    <t>Drát 10 drát o 10mm(0,62kg/m), pevně</t>
  </si>
  <si>
    <t>82</t>
  </si>
  <si>
    <t>D31</t>
  </si>
  <si>
    <t>SVORKA HROMOSVODNÍ,UZEMŇOVACÍ</t>
  </si>
  <si>
    <t>Pol44</t>
  </si>
  <si>
    <t>SSp spojovací s příložkou</t>
  </si>
  <si>
    <t>84</t>
  </si>
  <si>
    <t>D32</t>
  </si>
  <si>
    <t>FOLIE VÝSTRAŽNÁ Z PVC</t>
  </si>
  <si>
    <t>Pol45</t>
  </si>
  <si>
    <t>šířka 33cm</t>
  </si>
  <si>
    <t>86</t>
  </si>
  <si>
    <t>D34</t>
  </si>
  <si>
    <t>CIHELNEM DO PRUMERU 60mm</t>
  </si>
  <si>
    <t>Pol46</t>
  </si>
  <si>
    <t>Stena do 300mm</t>
  </si>
  <si>
    <t>88</t>
  </si>
  <si>
    <t>D35</t>
  </si>
  <si>
    <t>STATICKÝ VÝPOČET</t>
  </si>
  <si>
    <t>Pol47</t>
  </si>
  <si>
    <t>statický výpočet základu pro stožár</t>
  </si>
  <si>
    <t>90</t>
  </si>
  <si>
    <t>D36</t>
  </si>
  <si>
    <t>HODINOVE ZUCTOVACI SAZBY</t>
  </si>
  <si>
    <t>Pol48</t>
  </si>
  <si>
    <t>Úprava rozváděče R1</t>
  </si>
  <si>
    <t>hod</t>
  </si>
  <si>
    <t>92</t>
  </si>
  <si>
    <t>Pol49</t>
  </si>
  <si>
    <t>Pronájem mobilní plošiny</t>
  </si>
  <si>
    <t>94</t>
  </si>
  <si>
    <t>Pol50</t>
  </si>
  <si>
    <t>Pronájem jeřábu</t>
  </si>
  <si>
    <t>D38</t>
  </si>
  <si>
    <t>DLE CSN 331500</t>
  </si>
  <si>
    <t>Pol51</t>
  </si>
  <si>
    <t>Revizni technik</t>
  </si>
  <si>
    <t>98</t>
  </si>
  <si>
    <t>pol51a</t>
  </si>
  <si>
    <t>podružný materiál</t>
  </si>
  <si>
    <t>soubor</t>
  </si>
  <si>
    <t>100</t>
  </si>
  <si>
    <t>D39</t>
  </si>
  <si>
    <t>D40</t>
  </si>
  <si>
    <t>JÁMA PRO STOŽÁRY</t>
  </si>
  <si>
    <t>Pol52</t>
  </si>
  <si>
    <t>Zemina třídy 3,ručně</t>
  </si>
  <si>
    <t>102</t>
  </si>
  <si>
    <t>D41</t>
  </si>
  <si>
    <t>ODVOZ ZEMINY</t>
  </si>
  <si>
    <t>Pol53</t>
  </si>
  <si>
    <t>Naložení, odvoz do 10km</t>
  </si>
  <si>
    <t>104</t>
  </si>
  <si>
    <t>Pol54</t>
  </si>
  <si>
    <t>Poplatek za uložení na skládce</t>
  </si>
  <si>
    <t>106</t>
  </si>
  <si>
    <t>Pol55</t>
  </si>
  <si>
    <t>Příplatek za lepivost</t>
  </si>
  <si>
    <t>108</t>
  </si>
  <si>
    <t>D42</t>
  </si>
  <si>
    <t>ZÁKL.PRO STOŽÁR</t>
  </si>
  <si>
    <t>Pol56</t>
  </si>
  <si>
    <t>D 1000x1000x1700 mm</t>
  </si>
  <si>
    <t>110</t>
  </si>
  <si>
    <t>D43</t>
  </si>
  <si>
    <t>HLOUBENÍ KABELOVÉ RÝHY</t>
  </si>
  <si>
    <t>Pol57</t>
  </si>
  <si>
    <t>Šíře 400mm,hloubka 800mm</t>
  </si>
  <si>
    <t>112</t>
  </si>
  <si>
    <t>D44</t>
  </si>
  <si>
    <t>NÁSYP ZEMINY VČETNĚ DUSÁNÍ</t>
  </si>
  <si>
    <t>Pol58</t>
  </si>
  <si>
    <t>Násyp v zemine třídy 5-7</t>
  </si>
  <si>
    <t>114</t>
  </si>
  <si>
    <t>D45</t>
  </si>
  <si>
    <t>ZŘÍZENÍ KABEL.LOŽE Z KOPANÉHO PÍSKU</t>
  </si>
  <si>
    <t>Pol59</t>
  </si>
  <si>
    <t>Šíře do 65cm,tloušťka 10cm</t>
  </si>
  <si>
    <t>116</t>
  </si>
  <si>
    <t>D46</t>
  </si>
  <si>
    <t>ZÁHOZ KABEL.RÝHY-ZEMINA TŘ.3</t>
  </si>
  <si>
    <t>Pol60</t>
  </si>
  <si>
    <t>Šíře 350mm,hloubka 700mm</t>
  </si>
  <si>
    <t>118</t>
  </si>
  <si>
    <t>D50</t>
  </si>
  <si>
    <t>Režijní náklady</t>
  </si>
  <si>
    <t>D51</t>
  </si>
  <si>
    <t>Doprava dodávek</t>
  </si>
  <si>
    <t>Pol61</t>
  </si>
  <si>
    <t>Doprava + přesun</t>
  </si>
  <si>
    <t>kpl</t>
  </si>
  <si>
    <t>120</t>
  </si>
  <si>
    <t>D52</t>
  </si>
  <si>
    <t>PPV</t>
  </si>
  <si>
    <t>Pol61.1</t>
  </si>
  <si>
    <t>PPV 6,00% z montáže: materiál + práce</t>
  </si>
  <si>
    <t>122</t>
  </si>
  <si>
    <t>Pol62</t>
  </si>
  <si>
    <t>PPV 1,00% z nátěrů a zemních prací</t>
  </si>
  <si>
    <t>124</t>
  </si>
  <si>
    <t>D53</t>
  </si>
  <si>
    <t>Vedlejší náklady</t>
  </si>
  <si>
    <t>Pol63</t>
  </si>
  <si>
    <t>Dodav. dokumentace</t>
  </si>
  <si>
    <t>126</t>
  </si>
  <si>
    <t>Pol64</t>
  </si>
  <si>
    <t>Rizika a pojištění</t>
  </si>
  <si>
    <t>128</t>
  </si>
  <si>
    <t>Pol65</t>
  </si>
  <si>
    <t>GZS</t>
  </si>
  <si>
    <t>130</t>
  </si>
  <si>
    <t>97</t>
  </si>
  <si>
    <t>Pol66</t>
  </si>
  <si>
    <t>Provozní vlivy</t>
  </si>
  <si>
    <t>132</t>
  </si>
  <si>
    <t>SO 03 - Víceúčelové hřiště</t>
  </si>
  <si>
    <t xml:space="preserve">      27 - Zakládání - základy</t>
  </si>
  <si>
    <t xml:space="preserve">      95 - Různé dokončovací konstrukce a práce pozemních staveb</t>
  </si>
  <si>
    <t xml:space="preserve">      97 - Prorážení otvorů a ostatní bourací práce</t>
  </si>
  <si>
    <t xml:space="preserve">      98 - Demolice a sanace</t>
  </si>
  <si>
    <t xml:space="preserve">    767 - Konstrukce zámečnické</t>
  </si>
  <si>
    <t>113107143</t>
  </si>
  <si>
    <t>Odstranění podkladů nebo krytů ručně s přemístěním hmot na skládku na vzdálenost do 3 m nebo s naložením na dopravní prostředek živičných, o tl. vrstvy přes 100 do 150 mm</t>
  </si>
  <si>
    <t>-864725102</t>
  </si>
  <si>
    <t>https://podminky.urs.cz/item/CS_URS_2021_01/113107143</t>
  </si>
  <si>
    <t>Pro patky</t>
  </si>
  <si>
    <t>0,500*0,500*8</t>
  </si>
  <si>
    <t>0,400*0,400*4</t>
  </si>
  <si>
    <t>113XC0301</t>
  </si>
  <si>
    <t>Odstranění pryžového sportovního povrchu, tloušťka konstrukce do 15 mm</t>
  </si>
  <si>
    <t>-599466439</t>
  </si>
  <si>
    <t>Sportovní hřiště</t>
  </si>
  <si>
    <t>911,000</t>
  </si>
  <si>
    <t>133251101</t>
  </si>
  <si>
    <t>Hloubení nezapažených šachet strojně v hornině třídy těžitelnosti I skupiny 3 do 20 m3</t>
  </si>
  <si>
    <t>-2027944871</t>
  </si>
  <si>
    <t>https://podminky.urs.cz/item/CS_URS_2021_01/133251101</t>
  </si>
  <si>
    <t>Základové patky sport. vybavení</t>
  </si>
  <si>
    <t>0,500*0,500*0,800*8</t>
  </si>
  <si>
    <t>0,400*0,400*0,800*4</t>
  </si>
  <si>
    <t>354450600</t>
  </si>
  <si>
    <t>Hloubení šachet</t>
  </si>
  <si>
    <t>2,112</t>
  </si>
  <si>
    <t>2089089461</t>
  </si>
  <si>
    <t>1122924976</t>
  </si>
  <si>
    <t>898689066</t>
  </si>
  <si>
    <t>-4899521</t>
  </si>
  <si>
    <t>2,112*2 "Přepočtené koeficientem množství</t>
  </si>
  <si>
    <t>Zakládání - základy</t>
  </si>
  <si>
    <t>271532212</t>
  </si>
  <si>
    <t>Podsyp pod základové konstrukce se zhutněním a urovnáním povrchu z kameniva hrubého, frakce 16 - 32 mm</t>
  </si>
  <si>
    <t>1720100499</t>
  </si>
  <si>
    <t>https://podminky.urs.cz/item/CS_URS_2021_01/271532212</t>
  </si>
  <si>
    <t>0,500*0,500*0,100*8</t>
  </si>
  <si>
    <t>0,400*0,400*0,100*4</t>
  </si>
  <si>
    <t>275322511</t>
  </si>
  <si>
    <t>Základy z betonu železového (bez výztuže) patky z betonu se zvýšenými nároky na prostředí tř. C 25/30</t>
  </si>
  <si>
    <t>13666519</t>
  </si>
  <si>
    <t>https://podminky.urs.cz/item/CS_URS_2021_01/275322511</t>
  </si>
  <si>
    <t>0,500*0,500*0,950*8</t>
  </si>
  <si>
    <t>0,400*0,400*0,950*4</t>
  </si>
  <si>
    <t>275353102</t>
  </si>
  <si>
    <t>Bednění kotevních otvorů a prostupů v základových konstrukcích v patkách včetně polohového zajištění a odbednění, popř. ztraceného bednění z pletiva apod. průřezu do 0,01 m2, hl. přes 0,25 do 0,50 m</t>
  </si>
  <si>
    <t>432210185</t>
  </si>
  <si>
    <t>https://podminky.urs.cz/item/CS_URS_2021_01/275353102</t>
  </si>
  <si>
    <t>8+4</t>
  </si>
  <si>
    <t>275353121</t>
  </si>
  <si>
    <t>Bednění kotevních otvorů a prostupů v základových konstrukcích v patkách včetně polohového zajištění a odbednění, popř. ztraceného bednění z pletiva apod. průřezu přes 0,02 do 0,05 m2, hl. do 0,50 m</t>
  </si>
  <si>
    <t>572576140</t>
  </si>
  <si>
    <t>https://podminky.urs.cz/item/CS_URS_2021_01/275353121</t>
  </si>
  <si>
    <t>275XC0101</t>
  </si>
  <si>
    <t>Vyrovnávací násyp z kameniva v montážních otvorech</t>
  </si>
  <si>
    <t>581265067</t>
  </si>
  <si>
    <t>PI*0,100^2*0,100*8</t>
  </si>
  <si>
    <t>PI*0,100^2*0,100*4</t>
  </si>
  <si>
    <t>275XC0102</t>
  </si>
  <si>
    <t>Zálivka montážních otvoru betonem</t>
  </si>
  <si>
    <t>1143526142</t>
  </si>
  <si>
    <t>PI*0,100^2*0,400*8</t>
  </si>
  <si>
    <t>PI*0,100^2*0,400*4</t>
  </si>
  <si>
    <t>591XC0301</t>
  </si>
  <si>
    <t>Dodávka a montáž podkladní a vyrovnávací konstrukce tl. do 50 mm, jednovrstvá litá konstrukce ze směsi drceného kameniva, pryžového granulátu a PU pojiva, aplikace na stávající očištěný a vyspravený asfaltový beton, včetně PU penetrace</t>
  </si>
  <si>
    <t>-275548550</t>
  </si>
  <si>
    <t>591XC0302</t>
  </si>
  <si>
    <t>Dodávka a montáž sportovního povrchu z plastových dlaždic ze zámkem tl. 13 mm, odolné vůči nárazu, otěru a námaze, vodě, vlhkosti a běžným rozpouštědlům, zdravotně nezávadné</t>
  </si>
  <si>
    <t>-1444952758</t>
  </si>
  <si>
    <t>591XC0303</t>
  </si>
  <si>
    <t>Dodávka a montáž sportovního povrchu z plastových dlaždic ze zámkem - dilatace</t>
  </si>
  <si>
    <t>-105298868</t>
  </si>
  <si>
    <t>předběžne 0,4bm/m2</t>
  </si>
  <si>
    <t>911,000*0,4</t>
  </si>
  <si>
    <t>591XC0304</t>
  </si>
  <si>
    <t>Dodávka a montáž lajnování plastového sportovního porchu, lajny š. 50 mm</t>
  </si>
  <si>
    <t>-752830257</t>
  </si>
  <si>
    <t>Kopaná</t>
  </si>
  <si>
    <t>33,000*2+22,000*3+9,000*2+4,700*4</t>
  </si>
  <si>
    <t>Házená</t>
  </si>
  <si>
    <t>33,000*2+21,800*2+25,400*2</t>
  </si>
  <si>
    <t>Florbal</t>
  </si>
  <si>
    <t>5,000*4+4,000*4+2,600*4+1,100*4+0,150*4</t>
  </si>
  <si>
    <t>Tenis</t>
  </si>
  <si>
    <t>23,770*4+10,970*2+6,400*2+8,230*2</t>
  </si>
  <si>
    <t>(18,000*2+9,000*5)*3</t>
  </si>
  <si>
    <t>592XC0301</t>
  </si>
  <si>
    <t>316150921</t>
  </si>
  <si>
    <t>592XC0302</t>
  </si>
  <si>
    <t>Dodávka a montáž tenisového vybavení (sloupky hliníkové, napínací mechanismus, nerezové pouzdra, tenisová síť, anténky - vhodné do exteriéru)</t>
  </si>
  <si>
    <t>471678399</t>
  </si>
  <si>
    <t>592XC0303</t>
  </si>
  <si>
    <t>Dodávka a montáž branky 3x2 m hliníkové, včetně spodního rámu a sitě, vhodné do exteriéru</t>
  </si>
  <si>
    <t>693601882</t>
  </si>
  <si>
    <t>592XC0304</t>
  </si>
  <si>
    <t>Dodávka a montáž basketbalové desky 180 x 105 cm a ocelové obroučky na stávající konstrukci, vhodné do exteriéru</t>
  </si>
  <si>
    <t>1835576326</t>
  </si>
  <si>
    <t>95</t>
  </si>
  <si>
    <t>Různé dokončovací konstrukce a práce pozemních staveb</t>
  </si>
  <si>
    <t>953961112</t>
  </si>
  <si>
    <t>Kotvy chemické s vyvrtáním otvoru do betonu, železobetonu nebo tvrdého kamene tmel, velikost M 10, hloubka 90 mm</t>
  </si>
  <si>
    <t>937309742</t>
  </si>
  <si>
    <t>https://podminky.urs.cz/item/CS_URS_2021_01/953961112</t>
  </si>
  <si>
    <t>(36,000+25,000)*2*2</t>
  </si>
  <si>
    <t>961044111</t>
  </si>
  <si>
    <t>Bourání základů z betonu prostého</t>
  </si>
  <si>
    <t>-1041684132</t>
  </si>
  <si>
    <t>https://podminky.urs.cz/item/CS_URS_2021_01/961044111</t>
  </si>
  <si>
    <t>0,500</t>
  </si>
  <si>
    <t>966071721</t>
  </si>
  <si>
    <t>Bourání plotových sloupků a vzpěr ocelových trubkových nebo profilovaných výšky do 2,50 m odřezáním</t>
  </si>
  <si>
    <t>-817296435</t>
  </si>
  <si>
    <t>https://podminky.urs.cz/item/CS_URS_2021_01/966071721</t>
  </si>
  <si>
    <t>Oplocení hřiště</t>
  </si>
  <si>
    <t>Oplocení areálu</t>
  </si>
  <si>
    <t>966072811</t>
  </si>
  <si>
    <t>Rozebrání oplocení z dílců rámových na ocelové sloupky, výšky přes 1 do 2 m</t>
  </si>
  <si>
    <t>-1975553071</t>
  </si>
  <si>
    <t>https://podminky.urs.cz/item/CS_URS_2021_01/966072811</t>
  </si>
  <si>
    <t>7,200+6,800+4,200</t>
  </si>
  <si>
    <t>Prorážení otvorů a ostatní bourací práce</t>
  </si>
  <si>
    <t>977131119</t>
  </si>
  <si>
    <t>Vrty příklepovými vrtáky do cihelného zdiva nebo prostého betonu průměru přes 28 do 32 mm</t>
  </si>
  <si>
    <t>2134761509</t>
  </si>
  <si>
    <t>https://podminky.urs.cz/item/CS_URS_2021_01/977131119</t>
  </si>
  <si>
    <t>Dle výkresu D.1.1.1</t>
  </si>
  <si>
    <t>216*0,150</t>
  </si>
  <si>
    <t>977XC0101</t>
  </si>
  <si>
    <t xml:space="preserve">Výplň otvorů průřezu do 0,003 m2 z drceného kameniva </t>
  </si>
  <si>
    <t>1534145254</t>
  </si>
  <si>
    <t>Demolice a sanace</t>
  </si>
  <si>
    <t>985XC0101</t>
  </si>
  <si>
    <t>Dodávka a montáž vyspravení asfaltového podkladu, vyrovnání vydrolených míst litým syntetickým betonem (směs z křemičitého písku a PU pojiva) v tl. 0-30 mm</t>
  </si>
  <si>
    <t>-339242004</t>
  </si>
  <si>
    <t>odhaduje se vyspravení 20% plochy</t>
  </si>
  <si>
    <t>911,000*20/100</t>
  </si>
  <si>
    <t>985112131</t>
  </si>
  <si>
    <t>Odsekání degradovaného betonu rubu kleneb a podlah, tloušťky do 10 mm</t>
  </si>
  <si>
    <t>-1152445203</t>
  </si>
  <si>
    <t>https://podminky.urs.cz/item/CS_URS_2021_01/985112131</t>
  </si>
  <si>
    <t>985131111</t>
  </si>
  <si>
    <t>Očištění ploch stěn, rubu kleneb a podlah tlakovou vodou</t>
  </si>
  <si>
    <t>-216748457</t>
  </si>
  <si>
    <t>https://podminky.urs.cz/item/CS_URS_2021_01/985131111</t>
  </si>
  <si>
    <t>-885345862</t>
  </si>
  <si>
    <t>1653204212</t>
  </si>
  <si>
    <t>-1441808342</t>
  </si>
  <si>
    <t>25,195*10 "Přepočtené koeficientem množství</t>
  </si>
  <si>
    <t>2047355817</t>
  </si>
  <si>
    <t>767</t>
  </si>
  <si>
    <t>Konstrukce zámečnické</t>
  </si>
  <si>
    <t>767XC0301</t>
  </si>
  <si>
    <t>Dodávka a montáž ocelového rovnorameného L profilu 60/5 mm po obvodu hřiště, kotvení do stávajícího asfaltového betonu na chem. kotvu, žárově zinkováno</t>
  </si>
  <si>
    <t>-1564615089</t>
  </si>
  <si>
    <t>(36,000+25,000)*2</t>
  </si>
  <si>
    <t>767XC0311</t>
  </si>
  <si>
    <t>Dodávka a montáž ocelových prvků oplocení hřiště; sloupky TR 70x4 mm dl. 4,1 m; osazení na část původního sloupku z tr. 60x5 a přivaření; vzpěry TR 60x3 mm, různé délky; žárově pozinkováno</t>
  </si>
  <si>
    <t>1595991074</t>
  </si>
  <si>
    <t>dle výkresu D.1.1.5</t>
  </si>
  <si>
    <t>1535,000</t>
  </si>
  <si>
    <t>767XC0312</t>
  </si>
  <si>
    <t>Dodávka a montáž atypické kovové 2-kř. branky 168 x 200 cm, vč. povrchové úpravy, pantů, kování, zástrčí a zámku</t>
  </si>
  <si>
    <t>-885319088</t>
  </si>
  <si>
    <t>767XC0313</t>
  </si>
  <si>
    <t>Dodávka a montáž sportovního pletiva PE 3/45/45, včetně lanek, napínáků, oček</t>
  </si>
  <si>
    <t>-250288244</t>
  </si>
  <si>
    <t>490,000</t>
  </si>
  <si>
    <t>767XC0321</t>
  </si>
  <si>
    <t>Dodávka a montáž ocelových prvků oplocení areálu; sloupky TR 70x4 mm dl. 4,1 m a 3,0 m; osazení na část původního sloupku z tr. 60x5 a přivaření; vzpěry TR 60x3 mm, různé délky; žárově pozinkováno</t>
  </si>
  <si>
    <t>934976786</t>
  </si>
  <si>
    <t>444,000</t>
  </si>
  <si>
    <t>767XC0322</t>
  </si>
  <si>
    <t>Dodávka a montáž atypické kovové 2-kř. branky 123 x 200 cm, vč. povrchové úpravy, pantů, kování, zástrčí a zámku</t>
  </si>
  <si>
    <t>-63551697</t>
  </si>
  <si>
    <t>767XC0323</t>
  </si>
  <si>
    <t>-1380764714</t>
  </si>
  <si>
    <t>69,000</t>
  </si>
  <si>
    <t>783344101</t>
  </si>
  <si>
    <t>Základní nátěr zámečnických konstrukcí jednonásobný polyuretanový</t>
  </si>
  <si>
    <t>922434675</t>
  </si>
  <si>
    <t>https://podminky.urs.cz/item/CS_URS_2021_01/783344101</t>
  </si>
  <si>
    <t>sloupky a vzpěry</t>
  </si>
  <si>
    <t>0,220*172,200</t>
  </si>
  <si>
    <t>0,190*57,300</t>
  </si>
  <si>
    <t>0,220*45,900</t>
  </si>
  <si>
    <t>0,190*22,100</t>
  </si>
  <si>
    <t>branky</t>
  </si>
  <si>
    <t>2,200</t>
  </si>
  <si>
    <t>2,000</t>
  </si>
  <si>
    <t>ostatni plochy</t>
  </si>
  <si>
    <t>1,000</t>
  </si>
  <si>
    <t>783347101</t>
  </si>
  <si>
    <t>Krycí nátěr (email) zámečnických konstrukcí jednonásobný polyuretanový</t>
  </si>
  <si>
    <t>308632300</t>
  </si>
  <si>
    <t>https://podminky.urs.cz/item/CS_URS_2021_01/783347101</t>
  </si>
  <si>
    <t>dle pol. 783 34 4101</t>
  </si>
  <si>
    <t>68,268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</si>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</sst>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013294000" TargetMode="External" /><Relationship Id="rId2" Type="http://schemas.openxmlformats.org/officeDocument/2006/relationships/hyperlink" Target="https://podminky.urs.cz/item/CS_URS_2021_01/032103000" TargetMode="External" /><Relationship Id="rId3" Type="http://schemas.openxmlformats.org/officeDocument/2006/relationships/hyperlink" Target="https://podminky.urs.cz/item/CS_URS_2021_01/032903000" TargetMode="External" /><Relationship Id="rId4" Type="http://schemas.openxmlformats.org/officeDocument/2006/relationships/hyperlink" Target="https://podminky.urs.cz/item/CS_URS_2021_01/033103000" TargetMode="External" /><Relationship Id="rId5" Type="http://schemas.openxmlformats.org/officeDocument/2006/relationships/hyperlink" Target="https://podminky.urs.cz/item/CS_URS_2021_01/033203000" TargetMode="External" /><Relationship Id="rId6" Type="http://schemas.openxmlformats.org/officeDocument/2006/relationships/hyperlink" Target="https://podminky.urs.cz/item/CS_URS_2021_01/034103000" TargetMode="External" /><Relationship Id="rId7" Type="http://schemas.openxmlformats.org/officeDocument/2006/relationships/hyperlink" Target="https://podminky.urs.cz/item/CS_URS_2021_01/039103000" TargetMode="External" /><Relationship Id="rId8" Type="http://schemas.openxmlformats.org/officeDocument/2006/relationships/hyperlink" Target="https://podminky.urs.cz/item/CS_URS_2021_01/039203000" TargetMode="External" /><Relationship Id="rId9" Type="http://schemas.openxmlformats.org/officeDocument/2006/relationships/hyperlink" Target="https://podminky.urs.cz/item/CS_URS_2021_01/043154000" TargetMode="External" /><Relationship Id="rId10" Type="http://schemas.openxmlformats.org/officeDocument/2006/relationships/hyperlink" Target="https://podminky.urs.cz/item/CS_URS_2021_01/045303000" TargetMode="External" /><Relationship Id="rId1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112101103" TargetMode="External" /><Relationship Id="rId2" Type="http://schemas.openxmlformats.org/officeDocument/2006/relationships/hyperlink" Target="https://podminky.urs.cz/item/CS_URS_2021_01/112101123" TargetMode="External" /><Relationship Id="rId3" Type="http://schemas.openxmlformats.org/officeDocument/2006/relationships/hyperlink" Target="https://podminky.urs.cz/item/CS_URS_2021_01/112155225" TargetMode="External" /><Relationship Id="rId4" Type="http://schemas.openxmlformats.org/officeDocument/2006/relationships/hyperlink" Target="https://podminky.urs.cz/item/CS_URS_2021_01/112251103" TargetMode="External" /><Relationship Id="rId5" Type="http://schemas.openxmlformats.org/officeDocument/2006/relationships/hyperlink" Target="https://podminky.urs.cz/item/CS_URS_2021_01/112251221" TargetMode="External" /><Relationship Id="rId6" Type="http://schemas.openxmlformats.org/officeDocument/2006/relationships/hyperlink" Target="https://podminky.urs.cz/item/CS_URS_2021_01/113107153" TargetMode="External" /><Relationship Id="rId7" Type="http://schemas.openxmlformats.org/officeDocument/2006/relationships/hyperlink" Target="https://podminky.urs.cz/item/CS_URS_2021_01/113107221" TargetMode="External" /><Relationship Id="rId8" Type="http://schemas.openxmlformats.org/officeDocument/2006/relationships/hyperlink" Target="https://podminky.urs.cz/item/CS_URS_2021_01/113107313" TargetMode="External" /><Relationship Id="rId9" Type="http://schemas.openxmlformats.org/officeDocument/2006/relationships/hyperlink" Target="https://podminky.urs.cz/item/CS_URS_2021_01/113202111" TargetMode="External" /><Relationship Id="rId10" Type="http://schemas.openxmlformats.org/officeDocument/2006/relationships/hyperlink" Target="https://podminky.urs.cz/item/CS_URS_2021_01/113204111" TargetMode="External" /><Relationship Id="rId11" Type="http://schemas.openxmlformats.org/officeDocument/2006/relationships/hyperlink" Target="https://podminky.urs.cz/item/CS_URS_2021_01/122251101" TargetMode="External" /><Relationship Id="rId12" Type="http://schemas.openxmlformats.org/officeDocument/2006/relationships/hyperlink" Target="https://podminky.urs.cz/item/CS_URS_2021_01/122911121" TargetMode="External" /><Relationship Id="rId13" Type="http://schemas.openxmlformats.org/officeDocument/2006/relationships/hyperlink" Target="https://podminky.urs.cz/item/CS_URS_2021_01/132212111" TargetMode="External" /><Relationship Id="rId14" Type="http://schemas.openxmlformats.org/officeDocument/2006/relationships/hyperlink" Target="https://podminky.urs.cz/item/CS_URS_2021_01/132251102" TargetMode="External" /><Relationship Id="rId15" Type="http://schemas.openxmlformats.org/officeDocument/2006/relationships/hyperlink" Target="https://podminky.urs.cz/item/CS_URS_2021_01/162251102" TargetMode="External" /><Relationship Id="rId16" Type="http://schemas.openxmlformats.org/officeDocument/2006/relationships/hyperlink" Target="https://podminky.urs.cz/item/CS_URS_2021_01/162751117" TargetMode="External" /><Relationship Id="rId17" Type="http://schemas.openxmlformats.org/officeDocument/2006/relationships/hyperlink" Target="https://podminky.urs.cz/item/CS_URS_2021_01/162751119" TargetMode="External" /><Relationship Id="rId18" Type="http://schemas.openxmlformats.org/officeDocument/2006/relationships/hyperlink" Target="https://podminky.urs.cz/item/CS_URS_2021_01/167151101" TargetMode="External" /><Relationship Id="rId19" Type="http://schemas.openxmlformats.org/officeDocument/2006/relationships/hyperlink" Target="https://podminky.urs.cz/item/CS_URS_2021_01/171201231" TargetMode="External" /><Relationship Id="rId20" Type="http://schemas.openxmlformats.org/officeDocument/2006/relationships/hyperlink" Target="https://podminky.urs.cz/item/CS_URS_2021_01/174111121" TargetMode="External" /><Relationship Id="rId21" Type="http://schemas.openxmlformats.org/officeDocument/2006/relationships/hyperlink" Target="https://podminky.urs.cz/item/CS_URS_2021_01/174151101" TargetMode="External" /><Relationship Id="rId22" Type="http://schemas.openxmlformats.org/officeDocument/2006/relationships/hyperlink" Target="https://podminky.urs.cz/item/CS_URS_2021_01/175111101" TargetMode="External" /><Relationship Id="rId23" Type="http://schemas.openxmlformats.org/officeDocument/2006/relationships/hyperlink" Target="https://podminky.urs.cz/item/CS_URS_2021_01/181311103" TargetMode="External" /><Relationship Id="rId24" Type="http://schemas.openxmlformats.org/officeDocument/2006/relationships/hyperlink" Target="https://podminky.urs.cz/item/CS_URS_2021_01/181411131" TargetMode="External" /><Relationship Id="rId25" Type="http://schemas.openxmlformats.org/officeDocument/2006/relationships/hyperlink" Target="https://podminky.urs.cz/item/CS_URS_2021_01/181951112" TargetMode="External" /><Relationship Id="rId26" Type="http://schemas.openxmlformats.org/officeDocument/2006/relationships/hyperlink" Target="https://podminky.urs.cz/item/CS_URS_2021_01/183403153" TargetMode="External" /><Relationship Id="rId27" Type="http://schemas.openxmlformats.org/officeDocument/2006/relationships/hyperlink" Target="https://podminky.urs.cz/item/CS_URS_2021_01/185803111" TargetMode="External" /><Relationship Id="rId28" Type="http://schemas.openxmlformats.org/officeDocument/2006/relationships/hyperlink" Target="https://podminky.urs.cz/item/CS_URS_2021_01/211971121" TargetMode="External" /><Relationship Id="rId29" Type="http://schemas.openxmlformats.org/officeDocument/2006/relationships/hyperlink" Target="https://podminky.urs.cz/item/CS_URS_2021_01/451572111" TargetMode="External" /><Relationship Id="rId30" Type="http://schemas.openxmlformats.org/officeDocument/2006/relationships/hyperlink" Target="https://podminky.urs.cz/item/CS_URS_2021_01/564811111" TargetMode="External" /><Relationship Id="rId31" Type="http://schemas.openxmlformats.org/officeDocument/2006/relationships/hyperlink" Target="https://podminky.urs.cz/item/CS_URS_2021_01/564831111" TargetMode="External" /><Relationship Id="rId32" Type="http://schemas.openxmlformats.org/officeDocument/2006/relationships/hyperlink" Target="https://podminky.urs.cz/item/CS_URS_2021_01/629995101" TargetMode="External" /><Relationship Id="rId33" Type="http://schemas.openxmlformats.org/officeDocument/2006/relationships/hyperlink" Target="https://podminky.urs.cz/item/CS_URS_2021_01/871265211" TargetMode="External" /><Relationship Id="rId34" Type="http://schemas.openxmlformats.org/officeDocument/2006/relationships/hyperlink" Target="https://podminky.urs.cz/item/CS_URS_2021_01/871315211" TargetMode="External" /><Relationship Id="rId35" Type="http://schemas.openxmlformats.org/officeDocument/2006/relationships/hyperlink" Target="https://podminky.urs.cz/item/CS_URS_2021_01/916231213" TargetMode="External" /><Relationship Id="rId36" Type="http://schemas.openxmlformats.org/officeDocument/2006/relationships/hyperlink" Target="https://podminky.urs.cz/item/CS_URS_2021_01/916331112" TargetMode="External" /><Relationship Id="rId37" Type="http://schemas.openxmlformats.org/officeDocument/2006/relationships/hyperlink" Target="https://podminky.urs.cz/item/CS_URS_2021_01/966008221" TargetMode="External" /><Relationship Id="rId38" Type="http://schemas.openxmlformats.org/officeDocument/2006/relationships/hyperlink" Target="https://podminky.urs.cz/item/CS_URS_2021_01/998222012" TargetMode="External" /><Relationship Id="rId39" Type="http://schemas.openxmlformats.org/officeDocument/2006/relationships/hyperlink" Target="https://podminky.urs.cz/item/CS_URS_2021_01/997013501" TargetMode="External" /><Relationship Id="rId40" Type="http://schemas.openxmlformats.org/officeDocument/2006/relationships/hyperlink" Target="https://podminky.urs.cz/item/CS_URS_2021_01/997013509" TargetMode="External" /><Relationship Id="rId41" Type="http://schemas.openxmlformats.org/officeDocument/2006/relationships/hyperlink" Target="https://podminky.urs.cz/item/CS_URS_2021_01/997013631" TargetMode="External" /><Relationship Id="rId42" Type="http://schemas.openxmlformats.org/officeDocument/2006/relationships/hyperlink" Target="https://podminky.urs.cz/item/CS_URS_2021_01/997013811" TargetMode="External" /><Relationship Id="rId43" Type="http://schemas.openxmlformats.org/officeDocument/2006/relationships/hyperlink" Target="https://podminky.urs.cz/item/CS_URS_2021_01/997013873" TargetMode="External" /><Relationship Id="rId44" Type="http://schemas.openxmlformats.org/officeDocument/2006/relationships/hyperlink" Target="https://podminky.urs.cz/item/CS_URS_2021_01/783901551" TargetMode="External" /><Relationship Id="rId45" Type="http://schemas.openxmlformats.org/officeDocument/2006/relationships/hyperlink" Target="https://podminky.urs.cz/item/CS_URS_2021_01/783923171" TargetMode="External" /><Relationship Id="rId46" Type="http://schemas.openxmlformats.org/officeDocument/2006/relationships/hyperlink" Target="https://podminky.urs.cz/item/CS_URS_2021_01/783927161" TargetMode="External" /><Relationship Id="rId4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1/113107143" TargetMode="External" /><Relationship Id="rId2" Type="http://schemas.openxmlformats.org/officeDocument/2006/relationships/hyperlink" Target="https://podminky.urs.cz/item/CS_URS_2021_01/133251101" TargetMode="External" /><Relationship Id="rId3" Type="http://schemas.openxmlformats.org/officeDocument/2006/relationships/hyperlink" Target="https://podminky.urs.cz/item/CS_URS_2021_01/162251102" TargetMode="External" /><Relationship Id="rId4" Type="http://schemas.openxmlformats.org/officeDocument/2006/relationships/hyperlink" Target="https://podminky.urs.cz/item/CS_URS_2021_01/162751117" TargetMode="External" /><Relationship Id="rId5" Type="http://schemas.openxmlformats.org/officeDocument/2006/relationships/hyperlink" Target="https://podminky.urs.cz/item/CS_URS_2021_01/162751119" TargetMode="External" /><Relationship Id="rId6" Type="http://schemas.openxmlformats.org/officeDocument/2006/relationships/hyperlink" Target="https://podminky.urs.cz/item/CS_URS_2021_01/167151101" TargetMode="External" /><Relationship Id="rId7" Type="http://schemas.openxmlformats.org/officeDocument/2006/relationships/hyperlink" Target="https://podminky.urs.cz/item/CS_URS_2021_01/171201231" TargetMode="External" /><Relationship Id="rId8" Type="http://schemas.openxmlformats.org/officeDocument/2006/relationships/hyperlink" Target="https://podminky.urs.cz/item/CS_URS_2021_01/271532212" TargetMode="External" /><Relationship Id="rId9" Type="http://schemas.openxmlformats.org/officeDocument/2006/relationships/hyperlink" Target="https://podminky.urs.cz/item/CS_URS_2021_01/275322511" TargetMode="External" /><Relationship Id="rId10" Type="http://schemas.openxmlformats.org/officeDocument/2006/relationships/hyperlink" Target="https://podminky.urs.cz/item/CS_URS_2021_01/275353102" TargetMode="External" /><Relationship Id="rId11" Type="http://schemas.openxmlformats.org/officeDocument/2006/relationships/hyperlink" Target="https://podminky.urs.cz/item/CS_URS_2021_01/275353121" TargetMode="External" /><Relationship Id="rId12" Type="http://schemas.openxmlformats.org/officeDocument/2006/relationships/hyperlink" Target="https://podminky.urs.cz/item/CS_URS_2021_01/953961112" TargetMode="External" /><Relationship Id="rId13" Type="http://schemas.openxmlformats.org/officeDocument/2006/relationships/hyperlink" Target="https://podminky.urs.cz/item/CS_URS_2021_01/961044111" TargetMode="External" /><Relationship Id="rId14" Type="http://schemas.openxmlformats.org/officeDocument/2006/relationships/hyperlink" Target="https://podminky.urs.cz/item/CS_URS_2021_01/966071721" TargetMode="External" /><Relationship Id="rId15" Type="http://schemas.openxmlformats.org/officeDocument/2006/relationships/hyperlink" Target="https://podminky.urs.cz/item/CS_URS_2021_01/966072811" TargetMode="External" /><Relationship Id="rId16" Type="http://schemas.openxmlformats.org/officeDocument/2006/relationships/hyperlink" Target="https://podminky.urs.cz/item/CS_URS_2021_01/977131119" TargetMode="External" /><Relationship Id="rId17" Type="http://schemas.openxmlformats.org/officeDocument/2006/relationships/hyperlink" Target="https://podminky.urs.cz/item/CS_URS_2021_01/985112131" TargetMode="External" /><Relationship Id="rId18" Type="http://schemas.openxmlformats.org/officeDocument/2006/relationships/hyperlink" Target="https://podminky.urs.cz/item/CS_URS_2021_01/985131111" TargetMode="External" /><Relationship Id="rId19" Type="http://schemas.openxmlformats.org/officeDocument/2006/relationships/hyperlink" Target="https://podminky.urs.cz/item/CS_URS_2021_01/998222012" TargetMode="External" /><Relationship Id="rId20" Type="http://schemas.openxmlformats.org/officeDocument/2006/relationships/hyperlink" Target="https://podminky.urs.cz/item/CS_URS_2021_01/997013501" TargetMode="External" /><Relationship Id="rId21" Type="http://schemas.openxmlformats.org/officeDocument/2006/relationships/hyperlink" Target="https://podminky.urs.cz/item/CS_URS_2021_01/997013509" TargetMode="External" /><Relationship Id="rId22" Type="http://schemas.openxmlformats.org/officeDocument/2006/relationships/hyperlink" Target="https://podminky.urs.cz/item/CS_URS_2021_01/997013631" TargetMode="External" /><Relationship Id="rId23" Type="http://schemas.openxmlformats.org/officeDocument/2006/relationships/hyperlink" Target="https://podminky.urs.cz/item/CS_URS_2021_01/783344101" TargetMode="External" /><Relationship Id="rId24" Type="http://schemas.openxmlformats.org/officeDocument/2006/relationships/hyperlink" Target="https://podminky.urs.cz/item/CS_URS_2021_01/783347101" TargetMode="External" /><Relationship Id="rId2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39</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37</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44</v>
      </c>
      <c r="M28" s="46"/>
      <c r="N28" s="46"/>
      <c r="O28" s="46"/>
      <c r="P28" s="46"/>
      <c r="Q28" s="41"/>
      <c r="R28" s="41"/>
      <c r="S28" s="41"/>
      <c r="T28" s="41"/>
      <c r="U28" s="41"/>
      <c r="V28" s="41"/>
      <c r="W28" s="46" t="s">
        <v>45</v>
      </c>
      <c r="X28" s="46"/>
      <c r="Y28" s="46"/>
      <c r="Z28" s="46"/>
      <c r="AA28" s="46"/>
      <c r="AB28" s="46"/>
      <c r="AC28" s="46"/>
      <c r="AD28" s="46"/>
      <c r="AE28" s="46"/>
      <c r="AF28" s="41"/>
      <c r="AG28" s="41"/>
      <c r="AH28" s="41"/>
      <c r="AI28" s="41"/>
      <c r="AJ28" s="41"/>
      <c r="AK28" s="46" t="s">
        <v>46</v>
      </c>
      <c r="AL28" s="46"/>
      <c r="AM28" s="46"/>
      <c r="AN28" s="46"/>
      <c r="AO28" s="46"/>
      <c r="AP28" s="41"/>
      <c r="AQ28" s="41"/>
      <c r="AR28" s="45"/>
      <c r="BE28" s="32"/>
    </row>
    <row r="29" spans="1:57" s="3" customFormat="1" ht="14.4" customHeight="1">
      <c r="A29" s="3"/>
      <c r="B29" s="47"/>
      <c r="C29" s="48"/>
      <c r="D29" s="33" t="s">
        <v>47</v>
      </c>
      <c r="E29" s="48"/>
      <c r="F29" s="33" t="s">
        <v>48</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49</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50</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51</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52</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53</v>
      </c>
      <c r="E35" s="55"/>
      <c r="F35" s="55"/>
      <c r="G35" s="55"/>
      <c r="H35" s="55"/>
      <c r="I35" s="55"/>
      <c r="J35" s="55"/>
      <c r="K35" s="55"/>
      <c r="L35" s="55"/>
      <c r="M35" s="55"/>
      <c r="N35" s="55"/>
      <c r="O35" s="55"/>
      <c r="P35" s="55"/>
      <c r="Q35" s="55"/>
      <c r="R35" s="55"/>
      <c r="S35" s="55"/>
      <c r="T35" s="56" t="s">
        <v>54</v>
      </c>
      <c r="U35" s="55"/>
      <c r="V35" s="55"/>
      <c r="W35" s="55"/>
      <c r="X35" s="57" t="s">
        <v>55</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EP-22-01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sportovního areálu při ZŠ U Lesa, Nový Bor</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Nový Bor</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15. 1. 2022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Nový Bor</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Eva Palová</v>
      </c>
      <c r="AN49" s="65"/>
      <c r="AO49" s="65"/>
      <c r="AP49" s="65"/>
      <c r="AQ49" s="41"/>
      <c r="AR49" s="45"/>
      <c r="AS49" s="75" t="s">
        <v>57</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38</v>
      </c>
      <c r="AJ50" s="41"/>
      <c r="AK50" s="41"/>
      <c r="AL50" s="41"/>
      <c r="AM50" s="74" t="str">
        <f>IF(E20="","",E20)</f>
        <v>Marek Pala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58</v>
      </c>
      <c r="D52" s="88"/>
      <c r="E52" s="88"/>
      <c r="F52" s="88"/>
      <c r="G52" s="88"/>
      <c r="H52" s="89"/>
      <c r="I52" s="90" t="s">
        <v>59</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60</v>
      </c>
      <c r="AH52" s="88"/>
      <c r="AI52" s="88"/>
      <c r="AJ52" s="88"/>
      <c r="AK52" s="88"/>
      <c r="AL52" s="88"/>
      <c r="AM52" s="88"/>
      <c r="AN52" s="90" t="s">
        <v>61</v>
      </c>
      <c r="AO52" s="88"/>
      <c r="AP52" s="88"/>
      <c r="AQ52" s="92" t="s">
        <v>62</v>
      </c>
      <c r="AR52" s="45"/>
      <c r="AS52" s="93" t="s">
        <v>63</v>
      </c>
      <c r="AT52" s="94" t="s">
        <v>64</v>
      </c>
      <c r="AU52" s="94" t="s">
        <v>65</v>
      </c>
      <c r="AV52" s="94" t="s">
        <v>66</v>
      </c>
      <c r="AW52" s="94" t="s">
        <v>67</v>
      </c>
      <c r="AX52" s="94" t="s">
        <v>68</v>
      </c>
      <c r="AY52" s="94" t="s">
        <v>69</v>
      </c>
      <c r="AZ52" s="94" t="s">
        <v>70</v>
      </c>
      <c r="BA52" s="94" t="s">
        <v>71</v>
      </c>
      <c r="BB52" s="94" t="s">
        <v>72</v>
      </c>
      <c r="BC52" s="94" t="s">
        <v>73</v>
      </c>
      <c r="BD52" s="95" t="s">
        <v>74</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75</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ROUND(SUM(AG55:AG58),2)</f>
        <v>0</v>
      </c>
      <c r="AH54" s="102"/>
      <c r="AI54" s="102"/>
      <c r="AJ54" s="102"/>
      <c r="AK54" s="102"/>
      <c r="AL54" s="102"/>
      <c r="AM54" s="102"/>
      <c r="AN54" s="103">
        <f>SUM(AG54,AT54)</f>
        <v>0</v>
      </c>
      <c r="AO54" s="103"/>
      <c r="AP54" s="103"/>
      <c r="AQ54" s="104" t="s">
        <v>19</v>
      </c>
      <c r="AR54" s="105"/>
      <c r="AS54" s="106">
        <f>ROUND(SUM(AS55:AS58),2)</f>
        <v>0</v>
      </c>
      <c r="AT54" s="107">
        <f>ROUND(SUM(AV54:AW54),2)</f>
        <v>0</v>
      </c>
      <c r="AU54" s="108">
        <f>ROUND(SUM(AU55:AU58),5)</f>
        <v>0</v>
      </c>
      <c r="AV54" s="107">
        <f>ROUND(AZ54*L29,2)</f>
        <v>0</v>
      </c>
      <c r="AW54" s="107">
        <f>ROUND(BA54*L30,2)</f>
        <v>0</v>
      </c>
      <c r="AX54" s="107">
        <f>ROUND(BB54*L29,2)</f>
        <v>0</v>
      </c>
      <c r="AY54" s="107">
        <f>ROUND(BC54*L30,2)</f>
        <v>0</v>
      </c>
      <c r="AZ54" s="107">
        <f>ROUND(SUM(AZ55:AZ58),2)</f>
        <v>0</v>
      </c>
      <c r="BA54" s="107">
        <f>ROUND(SUM(BA55:BA58),2)</f>
        <v>0</v>
      </c>
      <c r="BB54" s="107">
        <f>ROUND(SUM(BB55:BB58),2)</f>
        <v>0</v>
      </c>
      <c r="BC54" s="107">
        <f>ROUND(SUM(BC55:BC58),2)</f>
        <v>0</v>
      </c>
      <c r="BD54" s="109">
        <f>ROUND(SUM(BD55:BD58),2)</f>
        <v>0</v>
      </c>
      <c r="BE54" s="6"/>
      <c r="BS54" s="110" t="s">
        <v>76</v>
      </c>
      <c r="BT54" s="110" t="s">
        <v>77</v>
      </c>
      <c r="BU54" s="111" t="s">
        <v>78</v>
      </c>
      <c r="BV54" s="110" t="s">
        <v>79</v>
      </c>
      <c r="BW54" s="110" t="s">
        <v>5</v>
      </c>
      <c r="BX54" s="110" t="s">
        <v>80</v>
      </c>
      <c r="CL54" s="110" t="s">
        <v>19</v>
      </c>
    </row>
    <row r="55" spans="1:91" s="7" customFormat="1" ht="16.5" customHeight="1">
      <c r="A55" s="112" t="s">
        <v>81</v>
      </c>
      <c r="B55" s="113"/>
      <c r="C55" s="114"/>
      <c r="D55" s="115" t="s">
        <v>82</v>
      </c>
      <c r="E55" s="115"/>
      <c r="F55" s="115"/>
      <c r="G55" s="115"/>
      <c r="H55" s="115"/>
      <c r="I55" s="116"/>
      <c r="J55" s="115" t="s">
        <v>83</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00 - Vedlejší a ostatn...'!J30</f>
        <v>0</v>
      </c>
      <c r="AH55" s="116"/>
      <c r="AI55" s="116"/>
      <c r="AJ55" s="116"/>
      <c r="AK55" s="116"/>
      <c r="AL55" s="116"/>
      <c r="AM55" s="116"/>
      <c r="AN55" s="117">
        <f>SUM(AG55,AT55)</f>
        <v>0</v>
      </c>
      <c r="AO55" s="116"/>
      <c r="AP55" s="116"/>
      <c r="AQ55" s="118" t="s">
        <v>84</v>
      </c>
      <c r="AR55" s="119"/>
      <c r="AS55" s="120">
        <v>0</v>
      </c>
      <c r="AT55" s="121">
        <f>ROUND(SUM(AV55:AW55),2)</f>
        <v>0</v>
      </c>
      <c r="AU55" s="122">
        <f>'SO 00 - Vedlejší a ostatn...'!P83</f>
        <v>0</v>
      </c>
      <c r="AV55" s="121">
        <f>'SO 00 - Vedlejší a ostatn...'!J33</f>
        <v>0</v>
      </c>
      <c r="AW55" s="121">
        <f>'SO 00 - Vedlejší a ostatn...'!J34</f>
        <v>0</v>
      </c>
      <c r="AX55" s="121">
        <f>'SO 00 - Vedlejší a ostatn...'!J35</f>
        <v>0</v>
      </c>
      <c r="AY55" s="121">
        <f>'SO 00 - Vedlejší a ostatn...'!J36</f>
        <v>0</v>
      </c>
      <c r="AZ55" s="121">
        <f>'SO 00 - Vedlejší a ostatn...'!F33</f>
        <v>0</v>
      </c>
      <c r="BA55" s="121">
        <f>'SO 00 - Vedlejší a ostatn...'!F34</f>
        <v>0</v>
      </c>
      <c r="BB55" s="121">
        <f>'SO 00 - Vedlejší a ostatn...'!F35</f>
        <v>0</v>
      </c>
      <c r="BC55" s="121">
        <f>'SO 00 - Vedlejší a ostatn...'!F36</f>
        <v>0</v>
      </c>
      <c r="BD55" s="123">
        <f>'SO 00 - Vedlejší a ostatn...'!F37</f>
        <v>0</v>
      </c>
      <c r="BE55" s="7"/>
      <c r="BT55" s="124" t="s">
        <v>85</v>
      </c>
      <c r="BV55" s="124" t="s">
        <v>79</v>
      </c>
      <c r="BW55" s="124" t="s">
        <v>86</v>
      </c>
      <c r="BX55" s="124" t="s">
        <v>5</v>
      </c>
      <c r="CL55" s="124" t="s">
        <v>19</v>
      </c>
      <c r="CM55" s="124" t="s">
        <v>87</v>
      </c>
    </row>
    <row r="56" spans="1:91" s="7" customFormat="1" ht="16.5" customHeight="1">
      <c r="A56" s="112" t="s">
        <v>81</v>
      </c>
      <c r="B56" s="113"/>
      <c r="C56" s="114"/>
      <c r="D56" s="115" t="s">
        <v>88</v>
      </c>
      <c r="E56" s="115"/>
      <c r="F56" s="115"/>
      <c r="G56" s="115"/>
      <c r="H56" s="115"/>
      <c r="I56" s="116"/>
      <c r="J56" s="115" t="s">
        <v>89</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01 - Běžecká dráha a a...'!J30</f>
        <v>0</v>
      </c>
      <c r="AH56" s="116"/>
      <c r="AI56" s="116"/>
      <c r="AJ56" s="116"/>
      <c r="AK56" s="116"/>
      <c r="AL56" s="116"/>
      <c r="AM56" s="116"/>
      <c r="AN56" s="117">
        <f>SUM(AG56,AT56)</f>
        <v>0</v>
      </c>
      <c r="AO56" s="116"/>
      <c r="AP56" s="116"/>
      <c r="AQ56" s="118" t="s">
        <v>84</v>
      </c>
      <c r="AR56" s="119"/>
      <c r="AS56" s="120">
        <v>0</v>
      </c>
      <c r="AT56" s="121">
        <f>ROUND(SUM(AV56:AW56),2)</f>
        <v>0</v>
      </c>
      <c r="AU56" s="122">
        <f>'SO 01 - Běžecká dráha a a...'!P107</f>
        <v>0</v>
      </c>
      <c r="AV56" s="121">
        <f>'SO 01 - Běžecká dráha a a...'!J33</f>
        <v>0</v>
      </c>
      <c r="AW56" s="121">
        <f>'SO 01 - Běžecká dráha a a...'!J34</f>
        <v>0</v>
      </c>
      <c r="AX56" s="121">
        <f>'SO 01 - Běžecká dráha a a...'!J35</f>
        <v>0</v>
      </c>
      <c r="AY56" s="121">
        <f>'SO 01 - Běžecká dráha a a...'!J36</f>
        <v>0</v>
      </c>
      <c r="AZ56" s="121">
        <f>'SO 01 - Běžecká dráha a a...'!F33</f>
        <v>0</v>
      </c>
      <c r="BA56" s="121">
        <f>'SO 01 - Běžecká dráha a a...'!F34</f>
        <v>0</v>
      </c>
      <c r="BB56" s="121">
        <f>'SO 01 - Běžecká dráha a a...'!F35</f>
        <v>0</v>
      </c>
      <c r="BC56" s="121">
        <f>'SO 01 - Běžecká dráha a a...'!F36</f>
        <v>0</v>
      </c>
      <c r="BD56" s="123">
        <f>'SO 01 - Běžecká dráha a a...'!F37</f>
        <v>0</v>
      </c>
      <c r="BE56" s="7"/>
      <c r="BT56" s="124" t="s">
        <v>85</v>
      </c>
      <c r="BV56" s="124" t="s">
        <v>79</v>
      </c>
      <c r="BW56" s="124" t="s">
        <v>90</v>
      </c>
      <c r="BX56" s="124" t="s">
        <v>5</v>
      </c>
      <c r="CL56" s="124" t="s">
        <v>19</v>
      </c>
      <c r="CM56" s="124" t="s">
        <v>87</v>
      </c>
    </row>
    <row r="57" spans="1:91" s="7" customFormat="1" ht="16.5" customHeight="1">
      <c r="A57" s="112" t="s">
        <v>81</v>
      </c>
      <c r="B57" s="113"/>
      <c r="C57" s="114"/>
      <c r="D57" s="115" t="s">
        <v>91</v>
      </c>
      <c r="E57" s="115"/>
      <c r="F57" s="115"/>
      <c r="G57" s="115"/>
      <c r="H57" s="115"/>
      <c r="I57" s="116"/>
      <c r="J57" s="115" t="s">
        <v>92</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02 - umělé osvětlení'!J30</f>
        <v>0</v>
      </c>
      <c r="AH57" s="116"/>
      <c r="AI57" s="116"/>
      <c r="AJ57" s="116"/>
      <c r="AK57" s="116"/>
      <c r="AL57" s="116"/>
      <c r="AM57" s="116"/>
      <c r="AN57" s="117">
        <f>SUM(AG57,AT57)</f>
        <v>0</v>
      </c>
      <c r="AO57" s="116"/>
      <c r="AP57" s="116"/>
      <c r="AQ57" s="118" t="s">
        <v>84</v>
      </c>
      <c r="AR57" s="119"/>
      <c r="AS57" s="120">
        <v>0</v>
      </c>
      <c r="AT57" s="121">
        <f>ROUND(SUM(AV57:AW57),2)</f>
        <v>0</v>
      </c>
      <c r="AU57" s="122">
        <f>'SO 02 - umělé osvětlení'!P127</f>
        <v>0</v>
      </c>
      <c r="AV57" s="121">
        <f>'SO 02 - umělé osvětlení'!J33</f>
        <v>0</v>
      </c>
      <c r="AW57" s="121">
        <f>'SO 02 - umělé osvětlení'!J34</f>
        <v>0</v>
      </c>
      <c r="AX57" s="121">
        <f>'SO 02 - umělé osvětlení'!J35</f>
        <v>0</v>
      </c>
      <c r="AY57" s="121">
        <f>'SO 02 - umělé osvětlení'!J36</f>
        <v>0</v>
      </c>
      <c r="AZ57" s="121">
        <f>'SO 02 - umělé osvětlení'!F33</f>
        <v>0</v>
      </c>
      <c r="BA57" s="121">
        <f>'SO 02 - umělé osvětlení'!F34</f>
        <v>0</v>
      </c>
      <c r="BB57" s="121">
        <f>'SO 02 - umělé osvětlení'!F35</f>
        <v>0</v>
      </c>
      <c r="BC57" s="121">
        <f>'SO 02 - umělé osvětlení'!F36</f>
        <v>0</v>
      </c>
      <c r="BD57" s="123">
        <f>'SO 02 - umělé osvětlení'!F37</f>
        <v>0</v>
      </c>
      <c r="BE57" s="7"/>
      <c r="BT57" s="124" t="s">
        <v>85</v>
      </c>
      <c r="BV57" s="124" t="s">
        <v>79</v>
      </c>
      <c r="BW57" s="124" t="s">
        <v>93</v>
      </c>
      <c r="BX57" s="124" t="s">
        <v>5</v>
      </c>
      <c r="CL57" s="124" t="s">
        <v>19</v>
      </c>
      <c r="CM57" s="124" t="s">
        <v>87</v>
      </c>
    </row>
    <row r="58" spans="1:91" s="7" customFormat="1" ht="16.5" customHeight="1">
      <c r="A58" s="112" t="s">
        <v>81</v>
      </c>
      <c r="B58" s="113"/>
      <c r="C58" s="114"/>
      <c r="D58" s="115" t="s">
        <v>94</v>
      </c>
      <c r="E58" s="115"/>
      <c r="F58" s="115"/>
      <c r="G58" s="115"/>
      <c r="H58" s="115"/>
      <c r="I58" s="116"/>
      <c r="J58" s="115" t="s">
        <v>95</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03 - Víceúčelové hřiště'!J30</f>
        <v>0</v>
      </c>
      <c r="AH58" s="116"/>
      <c r="AI58" s="116"/>
      <c r="AJ58" s="116"/>
      <c r="AK58" s="116"/>
      <c r="AL58" s="116"/>
      <c r="AM58" s="116"/>
      <c r="AN58" s="117">
        <f>SUM(AG58,AT58)</f>
        <v>0</v>
      </c>
      <c r="AO58" s="116"/>
      <c r="AP58" s="116"/>
      <c r="AQ58" s="118" t="s">
        <v>84</v>
      </c>
      <c r="AR58" s="119"/>
      <c r="AS58" s="125">
        <v>0</v>
      </c>
      <c r="AT58" s="126">
        <f>ROUND(SUM(AV58:AW58),2)</f>
        <v>0</v>
      </c>
      <c r="AU58" s="127">
        <f>'SO 03 - Víceúčelové hřiště'!P100</f>
        <v>0</v>
      </c>
      <c r="AV58" s="126">
        <f>'SO 03 - Víceúčelové hřiště'!J33</f>
        <v>0</v>
      </c>
      <c r="AW58" s="126">
        <f>'SO 03 - Víceúčelové hřiště'!J34</f>
        <v>0</v>
      </c>
      <c r="AX58" s="126">
        <f>'SO 03 - Víceúčelové hřiště'!J35</f>
        <v>0</v>
      </c>
      <c r="AY58" s="126">
        <f>'SO 03 - Víceúčelové hřiště'!J36</f>
        <v>0</v>
      </c>
      <c r="AZ58" s="126">
        <f>'SO 03 - Víceúčelové hřiště'!F33</f>
        <v>0</v>
      </c>
      <c r="BA58" s="126">
        <f>'SO 03 - Víceúčelové hřiště'!F34</f>
        <v>0</v>
      </c>
      <c r="BB58" s="126">
        <f>'SO 03 - Víceúčelové hřiště'!F35</f>
        <v>0</v>
      </c>
      <c r="BC58" s="126">
        <f>'SO 03 - Víceúčelové hřiště'!F36</f>
        <v>0</v>
      </c>
      <c r="BD58" s="128">
        <f>'SO 03 - Víceúčelové hřiště'!F37</f>
        <v>0</v>
      </c>
      <c r="BE58" s="7"/>
      <c r="BT58" s="124" t="s">
        <v>85</v>
      </c>
      <c r="BV58" s="124" t="s">
        <v>79</v>
      </c>
      <c r="BW58" s="124" t="s">
        <v>96</v>
      </c>
      <c r="BX58" s="124" t="s">
        <v>5</v>
      </c>
      <c r="CL58" s="124" t="s">
        <v>19</v>
      </c>
      <c r="CM58" s="124" t="s">
        <v>87</v>
      </c>
    </row>
    <row r="59" spans="1:57" s="2" customFormat="1" ht="30" customHeight="1">
      <c r="A59" s="39"/>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5"/>
      <c r="AS59" s="39"/>
      <c r="AT59" s="39"/>
      <c r="AU59" s="39"/>
      <c r="AV59" s="39"/>
      <c r="AW59" s="39"/>
      <c r="AX59" s="39"/>
      <c r="AY59" s="39"/>
      <c r="AZ59" s="39"/>
      <c r="BA59" s="39"/>
      <c r="BB59" s="39"/>
      <c r="BC59" s="39"/>
      <c r="BD59" s="39"/>
      <c r="BE59" s="39"/>
    </row>
    <row r="60" spans="1:57" s="2" customFormat="1" ht="6.95" customHeight="1">
      <c r="A60" s="39"/>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45"/>
      <c r="AS60" s="39"/>
      <c r="AT60" s="39"/>
      <c r="AU60" s="39"/>
      <c r="AV60" s="39"/>
      <c r="AW60" s="39"/>
      <c r="AX60" s="39"/>
      <c r="AY60" s="39"/>
      <c r="AZ60" s="39"/>
      <c r="BA60" s="39"/>
      <c r="BB60" s="39"/>
      <c r="BC60" s="39"/>
      <c r="BD60" s="39"/>
      <c r="BE60" s="39"/>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0 - Vedlejší a ostatn...'!C2" display="/"/>
    <hyperlink ref="A56" location="'SO 01 - Běžecká dráha a a...'!C2" display="/"/>
    <hyperlink ref="A57" location="'SO 02 - umělé osvětlení'!C2" display="/"/>
    <hyperlink ref="A58" location="'SO 03 - Víceúčelové hřiště'!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sportovního areálu při ZŠ U Lesa, Nový Bor</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15. 1. 2022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39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40</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42</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ROUND(J83,2)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ROUND((SUM(BE83:BE120)),2)</f>
        <v>0</v>
      </c>
      <c r="G33" s="39"/>
      <c r="H33" s="39"/>
      <c r="I33" s="149">
        <v>0.21</v>
      </c>
      <c r="J33" s="148">
        <f>ROUND(((SUM(BE83:BE120))*I33),2)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ROUND((SUM(BF83:BF120)),2)</f>
        <v>0</v>
      </c>
      <c r="G34" s="39"/>
      <c r="H34" s="39"/>
      <c r="I34" s="149">
        <v>0.15</v>
      </c>
      <c r="J34" s="148">
        <f>ROUND(((SUM(BF83:BF120))*I34),2)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ROUND((SUM(BG83:BG120)),2)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ROUND((SUM(BH83:BH120)),2)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ROUND((SUM(BI83:BI120)),2)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sportovního areálu při ZŠ U Lesa, Nový Bor</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00 - Vedlejší a ostatní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Nový Bor</v>
      </c>
      <c r="G52" s="41"/>
      <c r="H52" s="41"/>
      <c r="I52" s="33" t="s">
        <v>23</v>
      </c>
      <c r="J52" s="73" t="str">
        <f>IF(J12="","",J12)</f>
        <v>15. 1. 2022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Nový Bor</v>
      </c>
      <c r="G54" s="41"/>
      <c r="H54" s="41"/>
      <c r="I54" s="33" t="s">
        <v>33</v>
      </c>
      <c r="J54" s="37" t="str">
        <f>E21</f>
        <v>Eva Palová</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Marek Pala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104</v>
      </c>
      <c r="E60" s="169"/>
      <c r="F60" s="169"/>
      <c r="G60" s="169"/>
      <c r="H60" s="169"/>
      <c r="I60" s="169"/>
      <c r="J60" s="170">
        <f>J84</f>
        <v>0</v>
      </c>
      <c r="K60" s="167"/>
      <c r="L60" s="171"/>
      <c r="S60" s="9"/>
      <c r="T60" s="9"/>
      <c r="U60" s="9"/>
      <c r="V60" s="9"/>
      <c r="W60" s="9"/>
      <c r="X60" s="9"/>
      <c r="Y60" s="9"/>
      <c r="Z60" s="9"/>
      <c r="AA60" s="9"/>
      <c r="AB60" s="9"/>
      <c r="AC60" s="9"/>
      <c r="AD60" s="9"/>
      <c r="AE60" s="9"/>
    </row>
    <row r="61" spans="1:31" s="10" customFormat="1" ht="19.9" customHeight="1">
      <c r="A61" s="10"/>
      <c r="B61" s="172"/>
      <c r="C61" s="173"/>
      <c r="D61" s="174" t="s">
        <v>105</v>
      </c>
      <c r="E61" s="175"/>
      <c r="F61" s="175"/>
      <c r="G61" s="175"/>
      <c r="H61" s="175"/>
      <c r="I61" s="175"/>
      <c r="J61" s="176">
        <f>J85</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106</v>
      </c>
      <c r="E62" s="175"/>
      <c r="F62" s="175"/>
      <c r="G62" s="175"/>
      <c r="H62" s="175"/>
      <c r="I62" s="175"/>
      <c r="J62" s="176">
        <f>J92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107</v>
      </c>
      <c r="E63" s="175"/>
      <c r="F63" s="175"/>
      <c r="G63" s="175"/>
      <c r="H63" s="175"/>
      <c r="I63" s="175"/>
      <c r="J63" s="176">
        <f>J114</f>
        <v>0</v>
      </c>
      <c r="K63" s="173"/>
      <c r="L63" s="177"/>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pans="1:31" s="2" customFormat="1" ht="24.95" customHeight="1">
      <c r="A70" s="39"/>
      <c r="B70" s="40"/>
      <c r="C70" s="24"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161" t="str">
        <f>E7</f>
        <v>Rekonstrukce sportovního areálu při ZŠ U Lesa, Nový Bor</v>
      </c>
      <c r="F73" s="33"/>
      <c r="G73" s="33"/>
      <c r="H73" s="33"/>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98</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70" t="str">
        <f>E9</f>
        <v>SO 00 - Vedlejší a ostatní náklady</v>
      </c>
      <c r="F75" s="41"/>
      <c r="G75" s="41"/>
      <c r="H75" s="41"/>
      <c r="I75" s="41"/>
      <c r="J75" s="41"/>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Nový Bor</v>
      </c>
      <c r="G77" s="41"/>
      <c r="H77" s="41"/>
      <c r="I77" s="33" t="s">
        <v>23</v>
      </c>
      <c r="J77" s="73" t="str">
        <f>IF(J12="","",J12)</f>
        <v>15. 1. 2022</v>
      </c>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Město Nový Bor</v>
      </c>
      <c r="G79" s="41"/>
      <c r="H79" s="41"/>
      <c r="I79" s="33" t="s">
        <v>33</v>
      </c>
      <c r="J79" s="37" t="str">
        <f>E21</f>
        <v>Eva Palová</v>
      </c>
      <c r="K79" s="41"/>
      <c r="L79" s="135"/>
      <c r="S79" s="39"/>
      <c r="T79" s="39"/>
      <c r="U79" s="39"/>
      <c r="V79" s="39"/>
      <c r="W79" s="39"/>
      <c r="X79" s="39"/>
      <c r="Y79" s="39"/>
      <c r="Z79" s="39"/>
      <c r="AA79" s="39"/>
      <c r="AB79" s="39"/>
      <c r="AC79" s="39"/>
      <c r="AD79" s="39"/>
      <c r="AE79" s="39"/>
    </row>
    <row r="80" spans="1:31" s="2" customFormat="1" ht="15.15" customHeight="1">
      <c r="A80" s="39"/>
      <c r="B80" s="40"/>
      <c r="C80" s="33" t="s">
        <v>31</v>
      </c>
      <c r="D80" s="41"/>
      <c r="E80" s="41"/>
      <c r="F80" s="28" t="str">
        <f>IF(E18="","",E18)</f>
        <v>Vyplň údaj</v>
      </c>
      <c r="G80" s="41"/>
      <c r="H80" s="41"/>
      <c r="I80" s="33" t="s">
        <v>38</v>
      </c>
      <c r="J80" s="37" t="str">
        <f>E24</f>
        <v>Marek Pala</v>
      </c>
      <c r="K80" s="41"/>
      <c r="L80" s="135"/>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11" customFormat="1" ht="29.25" customHeight="1">
      <c r="A82" s="178"/>
      <c r="B82" s="179"/>
      <c r="C82" s="180" t="s">
        <v>109</v>
      </c>
      <c r="D82" s="181" t="s">
        <v>62</v>
      </c>
      <c r="E82" s="181" t="s">
        <v>58</v>
      </c>
      <c r="F82" s="181" t="s">
        <v>59</v>
      </c>
      <c r="G82" s="181" t="s">
        <v>110</v>
      </c>
      <c r="H82" s="181" t="s">
        <v>111</v>
      </c>
      <c r="I82" s="181" t="s">
        <v>112</v>
      </c>
      <c r="J82" s="181" t="s">
        <v>102</v>
      </c>
      <c r="K82" s="182" t="s">
        <v>113</v>
      </c>
      <c r="L82" s="183"/>
      <c r="M82" s="93" t="s">
        <v>19</v>
      </c>
      <c r="N82" s="94" t="s">
        <v>47</v>
      </c>
      <c r="O82" s="94" t="s">
        <v>114</v>
      </c>
      <c r="P82" s="94" t="s">
        <v>115</v>
      </c>
      <c r="Q82" s="94" t="s">
        <v>116</v>
      </c>
      <c r="R82" s="94" t="s">
        <v>117</v>
      </c>
      <c r="S82" s="94" t="s">
        <v>118</v>
      </c>
      <c r="T82" s="95" t="s">
        <v>119</v>
      </c>
      <c r="U82" s="178"/>
      <c r="V82" s="178"/>
      <c r="W82" s="178"/>
      <c r="X82" s="178"/>
      <c r="Y82" s="178"/>
      <c r="Z82" s="178"/>
      <c r="AA82" s="178"/>
      <c r="AB82" s="178"/>
      <c r="AC82" s="178"/>
      <c r="AD82" s="178"/>
      <c r="AE82" s="178"/>
    </row>
    <row r="83" spans="1:63" s="2" customFormat="1" ht="22.8" customHeight="1">
      <c r="A83" s="39"/>
      <c r="B83" s="40"/>
      <c r="C83" s="100" t="s">
        <v>120</v>
      </c>
      <c r="D83" s="41"/>
      <c r="E83" s="41"/>
      <c r="F83" s="41"/>
      <c r="G83" s="41"/>
      <c r="H83" s="41"/>
      <c r="I83" s="41"/>
      <c r="J83" s="184">
        <f>BK83</f>
        <v>0</v>
      </c>
      <c r="K83" s="41"/>
      <c r="L83" s="45"/>
      <c r="M83" s="96"/>
      <c r="N83" s="185"/>
      <c r="O83" s="97"/>
      <c r="P83" s="186">
        <f>P84</f>
        <v>0</v>
      </c>
      <c r="Q83" s="97"/>
      <c r="R83" s="186">
        <f>R84</f>
        <v>0</v>
      </c>
      <c r="S83" s="97"/>
      <c r="T83" s="187">
        <f>T84</f>
        <v>0</v>
      </c>
      <c r="U83" s="39"/>
      <c r="V83" s="39"/>
      <c r="W83" s="39"/>
      <c r="X83" s="39"/>
      <c r="Y83" s="39"/>
      <c r="Z83" s="39"/>
      <c r="AA83" s="39"/>
      <c r="AB83" s="39"/>
      <c r="AC83" s="39"/>
      <c r="AD83" s="39"/>
      <c r="AE83" s="39"/>
      <c r="AT83" s="18" t="s">
        <v>76</v>
      </c>
      <c r="AU83" s="18" t="s">
        <v>103</v>
      </c>
      <c r="BK83" s="188">
        <f>BK84</f>
        <v>0</v>
      </c>
    </row>
    <row r="84" spans="1:63" s="12" customFormat="1" ht="25.9" customHeight="1">
      <c r="A84" s="12"/>
      <c r="B84" s="189"/>
      <c r="C84" s="190"/>
      <c r="D84" s="191" t="s">
        <v>76</v>
      </c>
      <c r="E84" s="192" t="s">
        <v>121</v>
      </c>
      <c r="F84" s="192" t="s">
        <v>122</v>
      </c>
      <c r="G84" s="190"/>
      <c r="H84" s="190"/>
      <c r="I84" s="193"/>
      <c r="J84" s="194">
        <f>BK84</f>
        <v>0</v>
      </c>
      <c r="K84" s="190"/>
      <c r="L84" s="195"/>
      <c r="M84" s="196"/>
      <c r="N84" s="197"/>
      <c r="O84" s="197"/>
      <c r="P84" s="198">
        <f>P85+P92+P114</f>
        <v>0</v>
      </c>
      <c r="Q84" s="197"/>
      <c r="R84" s="198">
        <f>R85+R92+R114</f>
        <v>0</v>
      </c>
      <c r="S84" s="197"/>
      <c r="T84" s="199">
        <f>T85+T92+T114</f>
        <v>0</v>
      </c>
      <c r="U84" s="12"/>
      <c r="V84" s="12"/>
      <c r="W84" s="12"/>
      <c r="X84" s="12"/>
      <c r="Y84" s="12"/>
      <c r="Z84" s="12"/>
      <c r="AA84" s="12"/>
      <c r="AB84" s="12"/>
      <c r="AC84" s="12"/>
      <c r="AD84" s="12"/>
      <c r="AE84" s="12"/>
      <c r="AR84" s="200" t="s">
        <v>123</v>
      </c>
      <c r="AT84" s="201" t="s">
        <v>76</v>
      </c>
      <c r="AU84" s="201" t="s">
        <v>77</v>
      </c>
      <c r="AY84" s="200" t="s">
        <v>124</v>
      </c>
      <c r="BK84" s="202">
        <f>BK85+BK92+BK114</f>
        <v>0</v>
      </c>
    </row>
    <row r="85" spans="1:63" s="12" customFormat="1" ht="22.8" customHeight="1">
      <c r="A85" s="12"/>
      <c r="B85" s="189"/>
      <c r="C85" s="190"/>
      <c r="D85" s="191" t="s">
        <v>76</v>
      </c>
      <c r="E85" s="203" t="s">
        <v>125</v>
      </c>
      <c r="F85" s="203" t="s">
        <v>126</v>
      </c>
      <c r="G85" s="190"/>
      <c r="H85" s="190"/>
      <c r="I85" s="193"/>
      <c r="J85" s="204">
        <f>BK85</f>
        <v>0</v>
      </c>
      <c r="K85" s="190"/>
      <c r="L85" s="195"/>
      <c r="M85" s="196"/>
      <c r="N85" s="197"/>
      <c r="O85" s="197"/>
      <c r="P85" s="198">
        <f>SUM(P86:P91)</f>
        <v>0</v>
      </c>
      <c r="Q85" s="197"/>
      <c r="R85" s="198">
        <f>SUM(R86:R91)</f>
        <v>0</v>
      </c>
      <c r="S85" s="197"/>
      <c r="T85" s="199">
        <f>SUM(T86:T91)</f>
        <v>0</v>
      </c>
      <c r="U85" s="12"/>
      <c r="V85" s="12"/>
      <c r="W85" s="12"/>
      <c r="X85" s="12"/>
      <c r="Y85" s="12"/>
      <c r="Z85" s="12"/>
      <c r="AA85" s="12"/>
      <c r="AB85" s="12"/>
      <c r="AC85" s="12"/>
      <c r="AD85" s="12"/>
      <c r="AE85" s="12"/>
      <c r="AR85" s="200" t="s">
        <v>123</v>
      </c>
      <c r="AT85" s="201" t="s">
        <v>76</v>
      </c>
      <c r="AU85" s="201" t="s">
        <v>85</v>
      </c>
      <c r="AY85" s="200" t="s">
        <v>124</v>
      </c>
      <c r="BK85" s="202">
        <f>SUM(BK86:BK91)</f>
        <v>0</v>
      </c>
    </row>
    <row r="86" spans="1:65" s="2" customFormat="1" ht="16.5" customHeight="1">
      <c r="A86" s="39"/>
      <c r="B86" s="40"/>
      <c r="C86" s="205" t="s">
        <v>85</v>
      </c>
      <c r="D86" s="205" t="s">
        <v>127</v>
      </c>
      <c r="E86" s="206" t="s">
        <v>128</v>
      </c>
      <c r="F86" s="207" t="s">
        <v>129</v>
      </c>
      <c r="G86" s="208" t="s">
        <v>130</v>
      </c>
      <c r="H86" s="209">
        <v>1</v>
      </c>
      <c r="I86" s="210"/>
      <c r="J86" s="211">
        <f>ROUND(I86*H86,2)</f>
        <v>0</v>
      </c>
      <c r="K86" s="207" t="s">
        <v>131</v>
      </c>
      <c r="L86" s="45"/>
      <c r="M86" s="212" t="s">
        <v>19</v>
      </c>
      <c r="N86" s="213" t="s">
        <v>48</v>
      </c>
      <c r="O86" s="85"/>
      <c r="P86" s="214">
        <f>O86*H86</f>
        <v>0</v>
      </c>
      <c r="Q86" s="214">
        <v>0</v>
      </c>
      <c r="R86" s="214">
        <f>Q86*H86</f>
        <v>0</v>
      </c>
      <c r="S86" s="214">
        <v>0</v>
      </c>
      <c r="T86" s="215">
        <f>S86*H86</f>
        <v>0</v>
      </c>
      <c r="U86" s="39"/>
      <c r="V86" s="39"/>
      <c r="W86" s="39"/>
      <c r="X86" s="39"/>
      <c r="Y86" s="39"/>
      <c r="Z86" s="39"/>
      <c r="AA86" s="39"/>
      <c r="AB86" s="39"/>
      <c r="AC86" s="39"/>
      <c r="AD86" s="39"/>
      <c r="AE86" s="39"/>
      <c r="AR86" s="216" t="s">
        <v>132</v>
      </c>
      <c r="AT86" s="216" t="s">
        <v>127</v>
      </c>
      <c r="AU86" s="216" t="s">
        <v>87</v>
      </c>
      <c r="AY86" s="18" t="s">
        <v>124</v>
      </c>
      <c r="BE86" s="217">
        <f>IF(N86="základní",J86,0)</f>
        <v>0</v>
      </c>
      <c r="BF86" s="217">
        <f>IF(N86="snížená",J86,0)</f>
        <v>0</v>
      </c>
      <c r="BG86" s="217">
        <f>IF(N86="zákl. přenesená",J86,0)</f>
        <v>0</v>
      </c>
      <c r="BH86" s="217">
        <f>IF(N86="sníž. přenesená",J86,0)</f>
        <v>0</v>
      </c>
      <c r="BI86" s="217">
        <f>IF(N86="nulová",J86,0)</f>
        <v>0</v>
      </c>
      <c r="BJ86" s="18" t="s">
        <v>85</v>
      </c>
      <c r="BK86" s="217">
        <f>ROUND(I86*H86,2)</f>
        <v>0</v>
      </c>
      <c r="BL86" s="18" t="s">
        <v>132</v>
      </c>
      <c r="BM86" s="216" t="s">
        <v>133</v>
      </c>
    </row>
    <row r="87" spans="1:47" s="2" customFormat="1" ht="12">
      <c r="A87" s="39"/>
      <c r="B87" s="40"/>
      <c r="C87" s="41"/>
      <c r="D87" s="218" t="s">
        <v>134</v>
      </c>
      <c r="E87" s="41"/>
      <c r="F87" s="219" t="s">
        <v>129</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134</v>
      </c>
      <c r="AU87" s="18" t="s">
        <v>87</v>
      </c>
    </row>
    <row r="88" spans="1:47" s="2" customFormat="1" ht="12">
      <c r="A88" s="39"/>
      <c r="B88" s="40"/>
      <c r="C88" s="41"/>
      <c r="D88" s="223" t="s">
        <v>135</v>
      </c>
      <c r="E88" s="41"/>
      <c r="F88" s="224" t="s">
        <v>136</v>
      </c>
      <c r="G88" s="41"/>
      <c r="H88" s="41"/>
      <c r="I88" s="220"/>
      <c r="J88" s="41"/>
      <c r="K88" s="41"/>
      <c r="L88" s="45"/>
      <c r="M88" s="221"/>
      <c r="N88" s="222"/>
      <c r="O88" s="85"/>
      <c r="P88" s="85"/>
      <c r="Q88" s="85"/>
      <c r="R88" s="85"/>
      <c r="S88" s="85"/>
      <c r="T88" s="86"/>
      <c r="U88" s="39"/>
      <c r="V88" s="39"/>
      <c r="W88" s="39"/>
      <c r="X88" s="39"/>
      <c r="Y88" s="39"/>
      <c r="Z88" s="39"/>
      <c r="AA88" s="39"/>
      <c r="AB88" s="39"/>
      <c r="AC88" s="39"/>
      <c r="AD88" s="39"/>
      <c r="AE88" s="39"/>
      <c r="AT88" s="18" t="s">
        <v>135</v>
      </c>
      <c r="AU88" s="18" t="s">
        <v>87</v>
      </c>
    </row>
    <row r="89" spans="1:51" s="13" customFormat="1" ht="12">
      <c r="A89" s="13"/>
      <c r="B89" s="225"/>
      <c r="C89" s="226"/>
      <c r="D89" s="218" t="s">
        <v>137</v>
      </c>
      <c r="E89" s="227" t="s">
        <v>19</v>
      </c>
      <c r="F89" s="228" t="s">
        <v>138</v>
      </c>
      <c r="G89" s="226"/>
      <c r="H89" s="227" t="s">
        <v>19</v>
      </c>
      <c r="I89" s="229"/>
      <c r="J89" s="226"/>
      <c r="K89" s="226"/>
      <c r="L89" s="230"/>
      <c r="M89" s="231"/>
      <c r="N89" s="232"/>
      <c r="O89" s="232"/>
      <c r="P89" s="232"/>
      <c r="Q89" s="232"/>
      <c r="R89" s="232"/>
      <c r="S89" s="232"/>
      <c r="T89" s="233"/>
      <c r="U89" s="13"/>
      <c r="V89" s="13"/>
      <c r="W89" s="13"/>
      <c r="X89" s="13"/>
      <c r="Y89" s="13"/>
      <c r="Z89" s="13"/>
      <c r="AA89" s="13"/>
      <c r="AB89" s="13"/>
      <c r="AC89" s="13"/>
      <c r="AD89" s="13"/>
      <c r="AE89" s="13"/>
      <c r="AT89" s="234" t="s">
        <v>137</v>
      </c>
      <c r="AU89" s="234" t="s">
        <v>87</v>
      </c>
      <c r="AV89" s="13" t="s">
        <v>85</v>
      </c>
      <c r="AW89" s="13" t="s">
        <v>37</v>
      </c>
      <c r="AX89" s="13" t="s">
        <v>77</v>
      </c>
      <c r="AY89" s="234" t="s">
        <v>124</v>
      </c>
    </row>
    <row r="90" spans="1:51" s="14" customFormat="1" ht="12">
      <c r="A90" s="14"/>
      <c r="B90" s="235"/>
      <c r="C90" s="236"/>
      <c r="D90" s="218" t="s">
        <v>137</v>
      </c>
      <c r="E90" s="237" t="s">
        <v>19</v>
      </c>
      <c r="F90" s="238" t="s">
        <v>85</v>
      </c>
      <c r="G90" s="236"/>
      <c r="H90" s="239">
        <v>1</v>
      </c>
      <c r="I90" s="240"/>
      <c r="J90" s="236"/>
      <c r="K90" s="236"/>
      <c r="L90" s="241"/>
      <c r="M90" s="242"/>
      <c r="N90" s="243"/>
      <c r="O90" s="243"/>
      <c r="P90" s="243"/>
      <c r="Q90" s="243"/>
      <c r="R90" s="243"/>
      <c r="S90" s="243"/>
      <c r="T90" s="244"/>
      <c r="U90" s="14"/>
      <c r="V90" s="14"/>
      <c r="W90" s="14"/>
      <c r="X90" s="14"/>
      <c r="Y90" s="14"/>
      <c r="Z90" s="14"/>
      <c r="AA90" s="14"/>
      <c r="AB90" s="14"/>
      <c r="AC90" s="14"/>
      <c r="AD90" s="14"/>
      <c r="AE90" s="14"/>
      <c r="AT90" s="245" t="s">
        <v>137</v>
      </c>
      <c r="AU90" s="245" t="s">
        <v>87</v>
      </c>
      <c r="AV90" s="14" t="s">
        <v>87</v>
      </c>
      <c r="AW90" s="14" t="s">
        <v>37</v>
      </c>
      <c r="AX90" s="14" t="s">
        <v>77</v>
      </c>
      <c r="AY90" s="245" t="s">
        <v>124</v>
      </c>
    </row>
    <row r="91" spans="1:51" s="15" customFormat="1" ht="12">
      <c r="A91" s="15"/>
      <c r="B91" s="246"/>
      <c r="C91" s="247"/>
      <c r="D91" s="218" t="s">
        <v>137</v>
      </c>
      <c r="E91" s="248" t="s">
        <v>19</v>
      </c>
      <c r="F91" s="249" t="s">
        <v>139</v>
      </c>
      <c r="G91" s="247"/>
      <c r="H91" s="250">
        <v>1</v>
      </c>
      <c r="I91" s="251"/>
      <c r="J91" s="247"/>
      <c r="K91" s="247"/>
      <c r="L91" s="252"/>
      <c r="M91" s="253"/>
      <c r="N91" s="254"/>
      <c r="O91" s="254"/>
      <c r="P91" s="254"/>
      <c r="Q91" s="254"/>
      <c r="R91" s="254"/>
      <c r="S91" s="254"/>
      <c r="T91" s="255"/>
      <c r="U91" s="15"/>
      <c r="V91" s="15"/>
      <c r="W91" s="15"/>
      <c r="X91" s="15"/>
      <c r="Y91" s="15"/>
      <c r="Z91" s="15"/>
      <c r="AA91" s="15"/>
      <c r="AB91" s="15"/>
      <c r="AC91" s="15"/>
      <c r="AD91" s="15"/>
      <c r="AE91" s="15"/>
      <c r="AT91" s="256" t="s">
        <v>137</v>
      </c>
      <c r="AU91" s="256" t="s">
        <v>87</v>
      </c>
      <c r="AV91" s="15" t="s">
        <v>140</v>
      </c>
      <c r="AW91" s="15" t="s">
        <v>4</v>
      </c>
      <c r="AX91" s="15" t="s">
        <v>85</v>
      </c>
      <c r="AY91" s="256" t="s">
        <v>124</v>
      </c>
    </row>
    <row r="92" spans="1:63" s="12" customFormat="1" ht="22.8" customHeight="1">
      <c r="A92" s="12"/>
      <c r="B92" s="189"/>
      <c r="C92" s="190"/>
      <c r="D92" s="191" t="s">
        <v>76</v>
      </c>
      <c r="E92" s="203" t="s">
        <v>141</v>
      </c>
      <c r="F92" s="203" t="s">
        <v>142</v>
      </c>
      <c r="G92" s="190"/>
      <c r="H92" s="190"/>
      <c r="I92" s="193"/>
      <c r="J92" s="204">
        <f>BK92</f>
        <v>0</v>
      </c>
      <c r="K92" s="190"/>
      <c r="L92" s="195"/>
      <c r="M92" s="196"/>
      <c r="N92" s="197"/>
      <c r="O92" s="197"/>
      <c r="P92" s="198">
        <f>SUM(P93:P113)</f>
        <v>0</v>
      </c>
      <c r="Q92" s="197"/>
      <c r="R92" s="198">
        <f>SUM(R93:R113)</f>
        <v>0</v>
      </c>
      <c r="S92" s="197"/>
      <c r="T92" s="199">
        <f>SUM(T93:T113)</f>
        <v>0</v>
      </c>
      <c r="U92" s="12"/>
      <c r="V92" s="12"/>
      <c r="W92" s="12"/>
      <c r="X92" s="12"/>
      <c r="Y92" s="12"/>
      <c r="Z92" s="12"/>
      <c r="AA92" s="12"/>
      <c r="AB92" s="12"/>
      <c r="AC92" s="12"/>
      <c r="AD92" s="12"/>
      <c r="AE92" s="12"/>
      <c r="AR92" s="200" t="s">
        <v>123</v>
      </c>
      <c r="AT92" s="201" t="s">
        <v>76</v>
      </c>
      <c r="AU92" s="201" t="s">
        <v>85</v>
      </c>
      <c r="AY92" s="200" t="s">
        <v>124</v>
      </c>
      <c r="BK92" s="202">
        <f>SUM(BK93:BK113)</f>
        <v>0</v>
      </c>
    </row>
    <row r="93" spans="1:65" s="2" customFormat="1" ht="16.5" customHeight="1">
      <c r="A93" s="39"/>
      <c r="B93" s="40"/>
      <c r="C93" s="205" t="s">
        <v>87</v>
      </c>
      <c r="D93" s="205" t="s">
        <v>127</v>
      </c>
      <c r="E93" s="206" t="s">
        <v>143</v>
      </c>
      <c r="F93" s="207" t="s">
        <v>144</v>
      </c>
      <c r="G93" s="208" t="s">
        <v>130</v>
      </c>
      <c r="H93" s="209">
        <v>1</v>
      </c>
      <c r="I93" s="210"/>
      <c r="J93" s="211">
        <f>ROUND(I93*H93,2)</f>
        <v>0</v>
      </c>
      <c r="K93" s="207" t="s">
        <v>131</v>
      </c>
      <c r="L93" s="45"/>
      <c r="M93" s="212" t="s">
        <v>19</v>
      </c>
      <c r="N93" s="213" t="s">
        <v>48</v>
      </c>
      <c r="O93" s="85"/>
      <c r="P93" s="214">
        <f>O93*H93</f>
        <v>0</v>
      </c>
      <c r="Q93" s="214">
        <v>0</v>
      </c>
      <c r="R93" s="214">
        <f>Q93*H93</f>
        <v>0</v>
      </c>
      <c r="S93" s="214">
        <v>0</v>
      </c>
      <c r="T93" s="215">
        <f>S93*H93</f>
        <v>0</v>
      </c>
      <c r="U93" s="39"/>
      <c r="V93" s="39"/>
      <c r="W93" s="39"/>
      <c r="X93" s="39"/>
      <c r="Y93" s="39"/>
      <c r="Z93" s="39"/>
      <c r="AA93" s="39"/>
      <c r="AB93" s="39"/>
      <c r="AC93" s="39"/>
      <c r="AD93" s="39"/>
      <c r="AE93" s="39"/>
      <c r="AR93" s="216" t="s">
        <v>132</v>
      </c>
      <c r="AT93" s="216" t="s">
        <v>127</v>
      </c>
      <c r="AU93" s="216" t="s">
        <v>87</v>
      </c>
      <c r="AY93" s="18" t="s">
        <v>124</v>
      </c>
      <c r="BE93" s="217">
        <f>IF(N93="základní",J93,0)</f>
        <v>0</v>
      </c>
      <c r="BF93" s="217">
        <f>IF(N93="snížená",J93,0)</f>
        <v>0</v>
      </c>
      <c r="BG93" s="217">
        <f>IF(N93="zákl. přenesená",J93,0)</f>
        <v>0</v>
      </c>
      <c r="BH93" s="217">
        <f>IF(N93="sníž. přenesená",J93,0)</f>
        <v>0</v>
      </c>
      <c r="BI93" s="217">
        <f>IF(N93="nulová",J93,0)</f>
        <v>0</v>
      </c>
      <c r="BJ93" s="18" t="s">
        <v>85</v>
      </c>
      <c r="BK93" s="217">
        <f>ROUND(I93*H93,2)</f>
        <v>0</v>
      </c>
      <c r="BL93" s="18" t="s">
        <v>132</v>
      </c>
      <c r="BM93" s="216" t="s">
        <v>145</v>
      </c>
    </row>
    <row r="94" spans="1:47" s="2" customFormat="1" ht="12">
      <c r="A94" s="39"/>
      <c r="B94" s="40"/>
      <c r="C94" s="41"/>
      <c r="D94" s="218" t="s">
        <v>134</v>
      </c>
      <c r="E94" s="41"/>
      <c r="F94" s="219" t="s">
        <v>144</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134</v>
      </c>
      <c r="AU94" s="18" t="s">
        <v>87</v>
      </c>
    </row>
    <row r="95" spans="1:47" s="2" customFormat="1" ht="12">
      <c r="A95" s="39"/>
      <c r="B95" s="40"/>
      <c r="C95" s="41"/>
      <c r="D95" s="223" t="s">
        <v>135</v>
      </c>
      <c r="E95" s="41"/>
      <c r="F95" s="224" t="s">
        <v>146</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135</v>
      </c>
      <c r="AU95" s="18" t="s">
        <v>87</v>
      </c>
    </row>
    <row r="96" spans="1:65" s="2" customFormat="1" ht="16.5" customHeight="1">
      <c r="A96" s="39"/>
      <c r="B96" s="40"/>
      <c r="C96" s="205" t="s">
        <v>147</v>
      </c>
      <c r="D96" s="205" t="s">
        <v>127</v>
      </c>
      <c r="E96" s="206" t="s">
        <v>148</v>
      </c>
      <c r="F96" s="207" t="s">
        <v>149</v>
      </c>
      <c r="G96" s="208" t="s">
        <v>130</v>
      </c>
      <c r="H96" s="209">
        <v>1</v>
      </c>
      <c r="I96" s="210"/>
      <c r="J96" s="211">
        <f>ROUND(I96*H96,2)</f>
        <v>0</v>
      </c>
      <c r="K96" s="207" t="s">
        <v>131</v>
      </c>
      <c r="L96" s="45"/>
      <c r="M96" s="212" t="s">
        <v>19</v>
      </c>
      <c r="N96" s="213" t="s">
        <v>48</v>
      </c>
      <c r="O96" s="85"/>
      <c r="P96" s="214">
        <f>O96*H96</f>
        <v>0</v>
      </c>
      <c r="Q96" s="214">
        <v>0</v>
      </c>
      <c r="R96" s="214">
        <f>Q96*H96</f>
        <v>0</v>
      </c>
      <c r="S96" s="214">
        <v>0</v>
      </c>
      <c r="T96" s="215">
        <f>S96*H96</f>
        <v>0</v>
      </c>
      <c r="U96" s="39"/>
      <c r="V96" s="39"/>
      <c r="W96" s="39"/>
      <c r="X96" s="39"/>
      <c r="Y96" s="39"/>
      <c r="Z96" s="39"/>
      <c r="AA96" s="39"/>
      <c r="AB96" s="39"/>
      <c r="AC96" s="39"/>
      <c r="AD96" s="39"/>
      <c r="AE96" s="39"/>
      <c r="AR96" s="216" t="s">
        <v>132</v>
      </c>
      <c r="AT96" s="216" t="s">
        <v>127</v>
      </c>
      <c r="AU96" s="216" t="s">
        <v>87</v>
      </c>
      <c r="AY96" s="18" t="s">
        <v>124</v>
      </c>
      <c r="BE96" s="217">
        <f>IF(N96="základní",J96,0)</f>
        <v>0</v>
      </c>
      <c r="BF96" s="217">
        <f>IF(N96="snížená",J96,0)</f>
        <v>0</v>
      </c>
      <c r="BG96" s="217">
        <f>IF(N96="zákl. přenesená",J96,0)</f>
        <v>0</v>
      </c>
      <c r="BH96" s="217">
        <f>IF(N96="sníž. přenesená",J96,0)</f>
        <v>0</v>
      </c>
      <c r="BI96" s="217">
        <f>IF(N96="nulová",J96,0)</f>
        <v>0</v>
      </c>
      <c r="BJ96" s="18" t="s">
        <v>85</v>
      </c>
      <c r="BK96" s="217">
        <f>ROUND(I96*H96,2)</f>
        <v>0</v>
      </c>
      <c r="BL96" s="18" t="s">
        <v>132</v>
      </c>
      <c r="BM96" s="216" t="s">
        <v>150</v>
      </c>
    </row>
    <row r="97" spans="1:47" s="2" customFormat="1" ht="12">
      <c r="A97" s="39"/>
      <c r="B97" s="40"/>
      <c r="C97" s="41"/>
      <c r="D97" s="218" t="s">
        <v>134</v>
      </c>
      <c r="E97" s="41"/>
      <c r="F97" s="219" t="s">
        <v>149</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134</v>
      </c>
      <c r="AU97" s="18" t="s">
        <v>87</v>
      </c>
    </row>
    <row r="98" spans="1:47" s="2" customFormat="1" ht="12">
      <c r="A98" s="39"/>
      <c r="B98" s="40"/>
      <c r="C98" s="41"/>
      <c r="D98" s="223" t="s">
        <v>135</v>
      </c>
      <c r="E98" s="41"/>
      <c r="F98" s="224" t="s">
        <v>151</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135</v>
      </c>
      <c r="AU98" s="18" t="s">
        <v>87</v>
      </c>
    </row>
    <row r="99" spans="1:65" s="2" customFormat="1" ht="16.5" customHeight="1">
      <c r="A99" s="39"/>
      <c r="B99" s="40"/>
      <c r="C99" s="205" t="s">
        <v>140</v>
      </c>
      <c r="D99" s="205" t="s">
        <v>127</v>
      </c>
      <c r="E99" s="206" t="s">
        <v>152</v>
      </c>
      <c r="F99" s="207" t="s">
        <v>153</v>
      </c>
      <c r="G99" s="208" t="s">
        <v>130</v>
      </c>
      <c r="H99" s="209">
        <v>1</v>
      </c>
      <c r="I99" s="210"/>
      <c r="J99" s="211">
        <f>ROUND(I99*H99,2)</f>
        <v>0</v>
      </c>
      <c r="K99" s="207" t="s">
        <v>131</v>
      </c>
      <c r="L99" s="45"/>
      <c r="M99" s="212" t="s">
        <v>19</v>
      </c>
      <c r="N99" s="213" t="s">
        <v>48</v>
      </c>
      <c r="O99" s="85"/>
      <c r="P99" s="214">
        <f>O99*H99</f>
        <v>0</v>
      </c>
      <c r="Q99" s="214">
        <v>0</v>
      </c>
      <c r="R99" s="214">
        <f>Q99*H99</f>
        <v>0</v>
      </c>
      <c r="S99" s="214">
        <v>0</v>
      </c>
      <c r="T99" s="215">
        <f>S99*H99</f>
        <v>0</v>
      </c>
      <c r="U99" s="39"/>
      <c r="V99" s="39"/>
      <c r="W99" s="39"/>
      <c r="X99" s="39"/>
      <c r="Y99" s="39"/>
      <c r="Z99" s="39"/>
      <c r="AA99" s="39"/>
      <c r="AB99" s="39"/>
      <c r="AC99" s="39"/>
      <c r="AD99" s="39"/>
      <c r="AE99" s="39"/>
      <c r="AR99" s="216" t="s">
        <v>132</v>
      </c>
      <c r="AT99" s="216" t="s">
        <v>127</v>
      </c>
      <c r="AU99" s="216" t="s">
        <v>87</v>
      </c>
      <c r="AY99" s="18" t="s">
        <v>124</v>
      </c>
      <c r="BE99" s="217">
        <f>IF(N99="základní",J99,0)</f>
        <v>0</v>
      </c>
      <c r="BF99" s="217">
        <f>IF(N99="snížená",J99,0)</f>
        <v>0</v>
      </c>
      <c r="BG99" s="217">
        <f>IF(N99="zákl. přenesená",J99,0)</f>
        <v>0</v>
      </c>
      <c r="BH99" s="217">
        <f>IF(N99="sníž. přenesená",J99,0)</f>
        <v>0</v>
      </c>
      <c r="BI99" s="217">
        <f>IF(N99="nulová",J99,0)</f>
        <v>0</v>
      </c>
      <c r="BJ99" s="18" t="s">
        <v>85</v>
      </c>
      <c r="BK99" s="217">
        <f>ROUND(I99*H99,2)</f>
        <v>0</v>
      </c>
      <c r="BL99" s="18" t="s">
        <v>132</v>
      </c>
      <c r="BM99" s="216" t="s">
        <v>154</v>
      </c>
    </row>
    <row r="100" spans="1:47" s="2" customFormat="1" ht="12">
      <c r="A100" s="39"/>
      <c r="B100" s="40"/>
      <c r="C100" s="41"/>
      <c r="D100" s="218" t="s">
        <v>134</v>
      </c>
      <c r="E100" s="41"/>
      <c r="F100" s="219" t="s">
        <v>153</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134</v>
      </c>
      <c r="AU100" s="18" t="s">
        <v>87</v>
      </c>
    </row>
    <row r="101" spans="1:47" s="2" customFormat="1" ht="12">
      <c r="A101" s="39"/>
      <c r="B101" s="40"/>
      <c r="C101" s="41"/>
      <c r="D101" s="223" t="s">
        <v>135</v>
      </c>
      <c r="E101" s="41"/>
      <c r="F101" s="224" t="s">
        <v>155</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135</v>
      </c>
      <c r="AU101" s="18" t="s">
        <v>87</v>
      </c>
    </row>
    <row r="102" spans="1:65" s="2" customFormat="1" ht="16.5" customHeight="1">
      <c r="A102" s="39"/>
      <c r="B102" s="40"/>
      <c r="C102" s="205" t="s">
        <v>123</v>
      </c>
      <c r="D102" s="205" t="s">
        <v>127</v>
      </c>
      <c r="E102" s="206" t="s">
        <v>156</v>
      </c>
      <c r="F102" s="207" t="s">
        <v>157</v>
      </c>
      <c r="G102" s="208" t="s">
        <v>130</v>
      </c>
      <c r="H102" s="209">
        <v>1</v>
      </c>
      <c r="I102" s="210"/>
      <c r="J102" s="211">
        <f>ROUND(I102*H102,2)</f>
        <v>0</v>
      </c>
      <c r="K102" s="207" t="s">
        <v>131</v>
      </c>
      <c r="L102" s="45"/>
      <c r="M102" s="212" t="s">
        <v>19</v>
      </c>
      <c r="N102" s="213" t="s">
        <v>48</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132</v>
      </c>
      <c r="AT102" s="216" t="s">
        <v>127</v>
      </c>
      <c r="AU102" s="216" t="s">
        <v>87</v>
      </c>
      <c r="AY102" s="18" t="s">
        <v>124</v>
      </c>
      <c r="BE102" s="217">
        <f>IF(N102="základní",J102,0)</f>
        <v>0</v>
      </c>
      <c r="BF102" s="217">
        <f>IF(N102="snížená",J102,0)</f>
        <v>0</v>
      </c>
      <c r="BG102" s="217">
        <f>IF(N102="zákl. přenesená",J102,0)</f>
        <v>0</v>
      </c>
      <c r="BH102" s="217">
        <f>IF(N102="sníž. přenesená",J102,0)</f>
        <v>0</v>
      </c>
      <c r="BI102" s="217">
        <f>IF(N102="nulová",J102,0)</f>
        <v>0</v>
      </c>
      <c r="BJ102" s="18" t="s">
        <v>85</v>
      </c>
      <c r="BK102" s="217">
        <f>ROUND(I102*H102,2)</f>
        <v>0</v>
      </c>
      <c r="BL102" s="18" t="s">
        <v>132</v>
      </c>
      <c r="BM102" s="216" t="s">
        <v>158</v>
      </c>
    </row>
    <row r="103" spans="1:47" s="2" customFormat="1" ht="12">
      <c r="A103" s="39"/>
      <c r="B103" s="40"/>
      <c r="C103" s="41"/>
      <c r="D103" s="218" t="s">
        <v>134</v>
      </c>
      <c r="E103" s="41"/>
      <c r="F103" s="219" t="s">
        <v>157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134</v>
      </c>
      <c r="AU103" s="18" t="s">
        <v>87</v>
      </c>
    </row>
    <row r="104" spans="1:47" s="2" customFormat="1" ht="12">
      <c r="A104" s="39"/>
      <c r="B104" s="40"/>
      <c r="C104" s="41"/>
      <c r="D104" s="223" t="s">
        <v>135</v>
      </c>
      <c r="E104" s="41"/>
      <c r="F104" s="224" t="s">
        <v>159</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135</v>
      </c>
      <c r="AU104" s="18" t="s">
        <v>87</v>
      </c>
    </row>
    <row r="105" spans="1:65" s="2" customFormat="1" ht="16.5" customHeight="1">
      <c r="A105" s="39"/>
      <c r="B105" s="40"/>
      <c r="C105" s="205" t="s">
        <v>160</v>
      </c>
      <c r="D105" s="205" t="s">
        <v>127</v>
      </c>
      <c r="E105" s="206" t="s">
        <v>161</v>
      </c>
      <c r="F105" s="207" t="s">
        <v>162</v>
      </c>
      <c r="G105" s="208" t="s">
        <v>130</v>
      </c>
      <c r="H105" s="209">
        <v>1</v>
      </c>
      <c r="I105" s="210"/>
      <c r="J105" s="211">
        <f>ROUND(I105*H105,2)</f>
        <v>0</v>
      </c>
      <c r="K105" s="207" t="s">
        <v>131</v>
      </c>
      <c r="L105" s="45"/>
      <c r="M105" s="212" t="s">
        <v>19</v>
      </c>
      <c r="N105" s="213" t="s">
        <v>48</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132</v>
      </c>
      <c r="AT105" s="216" t="s">
        <v>127</v>
      </c>
      <c r="AU105" s="216" t="s">
        <v>87</v>
      </c>
      <c r="AY105" s="18" t="s">
        <v>124</v>
      </c>
      <c r="BE105" s="217">
        <f>IF(N105="základní",J105,0)</f>
        <v>0</v>
      </c>
      <c r="BF105" s="217">
        <f>IF(N105="snížená",J105,0)</f>
        <v>0</v>
      </c>
      <c r="BG105" s="217">
        <f>IF(N105="zákl. přenesená",J105,0)</f>
        <v>0</v>
      </c>
      <c r="BH105" s="217">
        <f>IF(N105="sníž. přenesená",J105,0)</f>
        <v>0</v>
      </c>
      <c r="BI105" s="217">
        <f>IF(N105="nulová",J105,0)</f>
        <v>0</v>
      </c>
      <c r="BJ105" s="18" t="s">
        <v>85</v>
      </c>
      <c r="BK105" s="217">
        <f>ROUND(I105*H105,2)</f>
        <v>0</v>
      </c>
      <c r="BL105" s="18" t="s">
        <v>132</v>
      </c>
      <c r="BM105" s="216" t="s">
        <v>163</v>
      </c>
    </row>
    <row r="106" spans="1:47" s="2" customFormat="1" ht="12">
      <c r="A106" s="39"/>
      <c r="B106" s="40"/>
      <c r="C106" s="41"/>
      <c r="D106" s="218" t="s">
        <v>134</v>
      </c>
      <c r="E106" s="41"/>
      <c r="F106" s="219" t="s">
        <v>162</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134</v>
      </c>
      <c r="AU106" s="18" t="s">
        <v>87</v>
      </c>
    </row>
    <row r="107" spans="1:47" s="2" customFormat="1" ht="12">
      <c r="A107" s="39"/>
      <c r="B107" s="40"/>
      <c r="C107" s="41"/>
      <c r="D107" s="223" t="s">
        <v>135</v>
      </c>
      <c r="E107" s="41"/>
      <c r="F107" s="224" t="s">
        <v>164</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135</v>
      </c>
      <c r="AU107" s="18" t="s">
        <v>87</v>
      </c>
    </row>
    <row r="108" spans="1:65" s="2" customFormat="1" ht="16.5" customHeight="1">
      <c r="A108" s="39"/>
      <c r="B108" s="40"/>
      <c r="C108" s="205" t="s">
        <v>165</v>
      </c>
      <c r="D108" s="205" t="s">
        <v>127</v>
      </c>
      <c r="E108" s="206" t="s">
        <v>166</v>
      </c>
      <c r="F108" s="207" t="s">
        <v>167</v>
      </c>
      <c r="G108" s="208" t="s">
        <v>130</v>
      </c>
      <c r="H108" s="209">
        <v>1</v>
      </c>
      <c r="I108" s="210"/>
      <c r="J108" s="211">
        <f>ROUND(I108*H108,2)</f>
        <v>0</v>
      </c>
      <c r="K108" s="207" t="s">
        <v>131</v>
      </c>
      <c r="L108" s="45"/>
      <c r="M108" s="212" t="s">
        <v>19</v>
      </c>
      <c r="N108" s="213" t="s">
        <v>48</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132</v>
      </c>
      <c r="AT108" s="216" t="s">
        <v>127</v>
      </c>
      <c r="AU108" s="216" t="s">
        <v>87</v>
      </c>
      <c r="AY108" s="18" t="s">
        <v>124</v>
      </c>
      <c r="BE108" s="217">
        <f>IF(N108="základní",J108,0)</f>
        <v>0</v>
      </c>
      <c r="BF108" s="217">
        <f>IF(N108="snížená",J108,0)</f>
        <v>0</v>
      </c>
      <c r="BG108" s="217">
        <f>IF(N108="zákl. přenesená",J108,0)</f>
        <v>0</v>
      </c>
      <c r="BH108" s="217">
        <f>IF(N108="sníž. přenesená",J108,0)</f>
        <v>0</v>
      </c>
      <c r="BI108" s="217">
        <f>IF(N108="nulová",J108,0)</f>
        <v>0</v>
      </c>
      <c r="BJ108" s="18" t="s">
        <v>85</v>
      </c>
      <c r="BK108" s="217">
        <f>ROUND(I108*H108,2)</f>
        <v>0</v>
      </c>
      <c r="BL108" s="18" t="s">
        <v>132</v>
      </c>
      <c r="BM108" s="216" t="s">
        <v>168</v>
      </c>
    </row>
    <row r="109" spans="1:47" s="2" customFormat="1" ht="12">
      <c r="A109" s="39"/>
      <c r="B109" s="40"/>
      <c r="C109" s="41"/>
      <c r="D109" s="218" t="s">
        <v>134</v>
      </c>
      <c r="E109" s="41"/>
      <c r="F109" s="219" t="s">
        <v>167</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134</v>
      </c>
      <c r="AU109" s="18" t="s">
        <v>87</v>
      </c>
    </row>
    <row r="110" spans="1:47" s="2" customFormat="1" ht="12">
      <c r="A110" s="39"/>
      <c r="B110" s="40"/>
      <c r="C110" s="41"/>
      <c r="D110" s="223" t="s">
        <v>135</v>
      </c>
      <c r="E110" s="41"/>
      <c r="F110" s="224" t="s">
        <v>169</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135</v>
      </c>
      <c r="AU110" s="18" t="s">
        <v>87</v>
      </c>
    </row>
    <row r="111" spans="1:65" s="2" customFormat="1" ht="16.5" customHeight="1">
      <c r="A111" s="39"/>
      <c r="B111" s="40"/>
      <c r="C111" s="205" t="s">
        <v>170</v>
      </c>
      <c r="D111" s="205" t="s">
        <v>127</v>
      </c>
      <c r="E111" s="206" t="s">
        <v>171</v>
      </c>
      <c r="F111" s="207" t="s">
        <v>172</v>
      </c>
      <c r="G111" s="208" t="s">
        <v>130</v>
      </c>
      <c r="H111" s="209">
        <v>1</v>
      </c>
      <c r="I111" s="210"/>
      <c r="J111" s="211">
        <f>ROUND(I111*H111,2)</f>
        <v>0</v>
      </c>
      <c r="K111" s="207" t="s">
        <v>131</v>
      </c>
      <c r="L111" s="45"/>
      <c r="M111" s="212" t="s">
        <v>19</v>
      </c>
      <c r="N111" s="213" t="s">
        <v>48</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132</v>
      </c>
      <c r="AT111" s="216" t="s">
        <v>127</v>
      </c>
      <c r="AU111" s="216" t="s">
        <v>87</v>
      </c>
      <c r="AY111" s="18" t="s">
        <v>124</v>
      </c>
      <c r="BE111" s="217">
        <f>IF(N111="základní",J111,0)</f>
        <v>0</v>
      </c>
      <c r="BF111" s="217">
        <f>IF(N111="snížená",J111,0)</f>
        <v>0</v>
      </c>
      <c r="BG111" s="217">
        <f>IF(N111="zákl. přenesená",J111,0)</f>
        <v>0</v>
      </c>
      <c r="BH111" s="217">
        <f>IF(N111="sníž. přenesená",J111,0)</f>
        <v>0</v>
      </c>
      <c r="BI111" s="217">
        <f>IF(N111="nulová",J111,0)</f>
        <v>0</v>
      </c>
      <c r="BJ111" s="18" t="s">
        <v>85</v>
      </c>
      <c r="BK111" s="217">
        <f>ROUND(I111*H111,2)</f>
        <v>0</v>
      </c>
      <c r="BL111" s="18" t="s">
        <v>132</v>
      </c>
      <c r="BM111" s="216" t="s">
        <v>173</v>
      </c>
    </row>
    <row r="112" spans="1:47" s="2" customFormat="1" ht="12">
      <c r="A112" s="39"/>
      <c r="B112" s="40"/>
      <c r="C112" s="41"/>
      <c r="D112" s="218" t="s">
        <v>134</v>
      </c>
      <c r="E112" s="41"/>
      <c r="F112" s="219" t="s">
        <v>172</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134</v>
      </c>
      <c r="AU112" s="18" t="s">
        <v>87</v>
      </c>
    </row>
    <row r="113" spans="1:47" s="2" customFormat="1" ht="12">
      <c r="A113" s="39"/>
      <c r="B113" s="40"/>
      <c r="C113" s="41"/>
      <c r="D113" s="223" t="s">
        <v>135</v>
      </c>
      <c r="E113" s="41"/>
      <c r="F113" s="224" t="s">
        <v>174</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135</v>
      </c>
      <c r="AU113" s="18" t="s">
        <v>87</v>
      </c>
    </row>
    <row r="114" spans="1:63" s="12" customFormat="1" ht="22.8" customHeight="1">
      <c r="A114" s="12"/>
      <c r="B114" s="189"/>
      <c r="C114" s="190"/>
      <c r="D114" s="191" t="s">
        <v>76</v>
      </c>
      <c r="E114" s="203" t="s">
        <v>175</v>
      </c>
      <c r="F114" s="203" t="s">
        <v>176</v>
      </c>
      <c r="G114" s="190"/>
      <c r="H114" s="190"/>
      <c r="I114" s="193"/>
      <c r="J114" s="204">
        <f>BK114</f>
        <v>0</v>
      </c>
      <c r="K114" s="190"/>
      <c r="L114" s="195"/>
      <c r="M114" s="196"/>
      <c r="N114" s="197"/>
      <c r="O114" s="197"/>
      <c r="P114" s="198">
        <f>SUM(P115:P120)</f>
        <v>0</v>
      </c>
      <c r="Q114" s="197"/>
      <c r="R114" s="198">
        <f>SUM(R115:R120)</f>
        <v>0</v>
      </c>
      <c r="S114" s="197"/>
      <c r="T114" s="199">
        <f>SUM(T115:T120)</f>
        <v>0</v>
      </c>
      <c r="U114" s="12"/>
      <c r="V114" s="12"/>
      <c r="W114" s="12"/>
      <c r="X114" s="12"/>
      <c r="Y114" s="12"/>
      <c r="Z114" s="12"/>
      <c r="AA114" s="12"/>
      <c r="AB114" s="12"/>
      <c r="AC114" s="12"/>
      <c r="AD114" s="12"/>
      <c r="AE114" s="12"/>
      <c r="AR114" s="200" t="s">
        <v>123</v>
      </c>
      <c r="AT114" s="201" t="s">
        <v>76</v>
      </c>
      <c r="AU114" s="201" t="s">
        <v>85</v>
      </c>
      <c r="AY114" s="200" t="s">
        <v>124</v>
      </c>
      <c r="BK114" s="202">
        <f>SUM(BK115:BK120)</f>
        <v>0</v>
      </c>
    </row>
    <row r="115" spans="1:65" s="2" customFormat="1" ht="16.5" customHeight="1">
      <c r="A115" s="39"/>
      <c r="B115" s="40"/>
      <c r="C115" s="205" t="s">
        <v>177</v>
      </c>
      <c r="D115" s="205" t="s">
        <v>127</v>
      </c>
      <c r="E115" s="206" t="s">
        <v>178</v>
      </c>
      <c r="F115" s="207" t="s">
        <v>179</v>
      </c>
      <c r="G115" s="208" t="s">
        <v>130</v>
      </c>
      <c r="H115" s="209">
        <v>10</v>
      </c>
      <c r="I115" s="210"/>
      <c r="J115" s="211">
        <f>ROUND(I115*H115,2)</f>
        <v>0</v>
      </c>
      <c r="K115" s="207" t="s">
        <v>131</v>
      </c>
      <c r="L115" s="45"/>
      <c r="M115" s="212" t="s">
        <v>19</v>
      </c>
      <c r="N115" s="213" t="s">
        <v>48</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132</v>
      </c>
      <c r="AT115" s="216" t="s">
        <v>127</v>
      </c>
      <c r="AU115" s="216" t="s">
        <v>87</v>
      </c>
      <c r="AY115" s="18" t="s">
        <v>124</v>
      </c>
      <c r="BE115" s="217">
        <f>IF(N115="základní",J115,0)</f>
        <v>0</v>
      </c>
      <c r="BF115" s="217">
        <f>IF(N115="snížená",J115,0)</f>
        <v>0</v>
      </c>
      <c r="BG115" s="217">
        <f>IF(N115="zákl. přenesená",J115,0)</f>
        <v>0</v>
      </c>
      <c r="BH115" s="217">
        <f>IF(N115="sníž. přenesená",J115,0)</f>
        <v>0</v>
      </c>
      <c r="BI115" s="217">
        <f>IF(N115="nulová",J115,0)</f>
        <v>0</v>
      </c>
      <c r="BJ115" s="18" t="s">
        <v>85</v>
      </c>
      <c r="BK115" s="217">
        <f>ROUND(I115*H115,2)</f>
        <v>0</v>
      </c>
      <c r="BL115" s="18" t="s">
        <v>132</v>
      </c>
      <c r="BM115" s="216" t="s">
        <v>180</v>
      </c>
    </row>
    <row r="116" spans="1:47" s="2" customFormat="1" ht="12">
      <c r="A116" s="39"/>
      <c r="B116" s="40"/>
      <c r="C116" s="41"/>
      <c r="D116" s="218" t="s">
        <v>134</v>
      </c>
      <c r="E116" s="41"/>
      <c r="F116" s="219" t="s">
        <v>179</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134</v>
      </c>
      <c r="AU116" s="18" t="s">
        <v>87</v>
      </c>
    </row>
    <row r="117" spans="1:47" s="2" customFormat="1" ht="12">
      <c r="A117" s="39"/>
      <c r="B117" s="40"/>
      <c r="C117" s="41"/>
      <c r="D117" s="223" t="s">
        <v>135</v>
      </c>
      <c r="E117" s="41"/>
      <c r="F117" s="224" t="s">
        <v>181</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135</v>
      </c>
      <c r="AU117" s="18" t="s">
        <v>87</v>
      </c>
    </row>
    <row r="118" spans="1:65" s="2" customFormat="1" ht="16.5" customHeight="1">
      <c r="A118" s="39"/>
      <c r="B118" s="40"/>
      <c r="C118" s="205" t="s">
        <v>182</v>
      </c>
      <c r="D118" s="205" t="s">
        <v>127</v>
      </c>
      <c r="E118" s="206" t="s">
        <v>183</v>
      </c>
      <c r="F118" s="207" t="s">
        <v>184</v>
      </c>
      <c r="G118" s="208" t="s">
        <v>130</v>
      </c>
      <c r="H118" s="209">
        <v>1</v>
      </c>
      <c r="I118" s="210"/>
      <c r="J118" s="211">
        <f>ROUND(I118*H118,2)</f>
        <v>0</v>
      </c>
      <c r="K118" s="207" t="s">
        <v>131</v>
      </c>
      <c r="L118" s="45"/>
      <c r="M118" s="212" t="s">
        <v>19</v>
      </c>
      <c r="N118" s="213" t="s">
        <v>48</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132</v>
      </c>
      <c r="AT118" s="216" t="s">
        <v>127</v>
      </c>
      <c r="AU118" s="216" t="s">
        <v>87</v>
      </c>
      <c r="AY118" s="18" t="s">
        <v>124</v>
      </c>
      <c r="BE118" s="217">
        <f>IF(N118="základní",J118,0)</f>
        <v>0</v>
      </c>
      <c r="BF118" s="217">
        <f>IF(N118="snížená",J118,0)</f>
        <v>0</v>
      </c>
      <c r="BG118" s="217">
        <f>IF(N118="zákl. přenesená",J118,0)</f>
        <v>0</v>
      </c>
      <c r="BH118" s="217">
        <f>IF(N118="sníž. přenesená",J118,0)</f>
        <v>0</v>
      </c>
      <c r="BI118" s="217">
        <f>IF(N118="nulová",J118,0)</f>
        <v>0</v>
      </c>
      <c r="BJ118" s="18" t="s">
        <v>85</v>
      </c>
      <c r="BK118" s="217">
        <f>ROUND(I118*H118,2)</f>
        <v>0</v>
      </c>
      <c r="BL118" s="18" t="s">
        <v>132</v>
      </c>
      <c r="BM118" s="216" t="s">
        <v>185</v>
      </c>
    </row>
    <row r="119" spans="1:47" s="2" customFormat="1" ht="12">
      <c r="A119" s="39"/>
      <c r="B119" s="40"/>
      <c r="C119" s="41"/>
      <c r="D119" s="218" t="s">
        <v>134</v>
      </c>
      <c r="E119" s="41"/>
      <c r="F119" s="219" t="s">
        <v>184</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134</v>
      </c>
      <c r="AU119" s="18" t="s">
        <v>87</v>
      </c>
    </row>
    <row r="120" spans="1:47" s="2" customFormat="1" ht="12">
      <c r="A120" s="39"/>
      <c r="B120" s="40"/>
      <c r="C120" s="41"/>
      <c r="D120" s="223" t="s">
        <v>135</v>
      </c>
      <c r="E120" s="41"/>
      <c r="F120" s="224" t="s">
        <v>186</v>
      </c>
      <c r="G120" s="41"/>
      <c r="H120" s="41"/>
      <c r="I120" s="220"/>
      <c r="J120" s="41"/>
      <c r="K120" s="41"/>
      <c r="L120" s="45"/>
      <c r="M120" s="257"/>
      <c r="N120" s="258"/>
      <c r="O120" s="259"/>
      <c r="P120" s="259"/>
      <c r="Q120" s="259"/>
      <c r="R120" s="259"/>
      <c r="S120" s="259"/>
      <c r="T120" s="260"/>
      <c r="U120" s="39"/>
      <c r="V120" s="39"/>
      <c r="W120" s="39"/>
      <c r="X120" s="39"/>
      <c r="Y120" s="39"/>
      <c r="Z120" s="39"/>
      <c r="AA120" s="39"/>
      <c r="AB120" s="39"/>
      <c r="AC120" s="39"/>
      <c r="AD120" s="39"/>
      <c r="AE120" s="39"/>
      <c r="AT120" s="18" t="s">
        <v>135</v>
      </c>
      <c r="AU120" s="18" t="s">
        <v>87</v>
      </c>
    </row>
    <row r="121" spans="1:31" s="2" customFormat="1" ht="6.95" customHeight="1">
      <c r="A121" s="39"/>
      <c r="B121" s="60"/>
      <c r="C121" s="61"/>
      <c r="D121" s="61"/>
      <c r="E121" s="61"/>
      <c r="F121" s="61"/>
      <c r="G121" s="61"/>
      <c r="H121" s="61"/>
      <c r="I121" s="61"/>
      <c r="J121" s="61"/>
      <c r="K121" s="61"/>
      <c r="L121" s="45"/>
      <c r="M121" s="39"/>
      <c r="O121" s="39"/>
      <c r="P121" s="39"/>
      <c r="Q121" s="39"/>
      <c r="R121" s="39"/>
      <c r="S121" s="39"/>
      <c r="T121" s="39"/>
      <c r="U121" s="39"/>
      <c r="V121" s="39"/>
      <c r="W121" s="39"/>
      <c r="X121" s="39"/>
      <c r="Y121" s="39"/>
      <c r="Z121" s="39"/>
      <c r="AA121" s="39"/>
      <c r="AB121" s="39"/>
      <c r="AC121" s="39"/>
      <c r="AD121" s="39"/>
      <c r="AE121" s="39"/>
    </row>
  </sheetData>
  <sheetProtection password="CC35" sheet="1" objects="1" scenarios="1" formatColumns="0" formatRows="0" autoFilter="0"/>
  <autoFilter ref="C82:K120"/>
  <mergeCells count="9">
    <mergeCell ref="E7:H7"/>
    <mergeCell ref="E9:H9"/>
    <mergeCell ref="E18:H18"/>
    <mergeCell ref="E27:H27"/>
    <mergeCell ref="E48:H48"/>
    <mergeCell ref="E50:H50"/>
    <mergeCell ref="E73:H73"/>
    <mergeCell ref="E75:H75"/>
    <mergeCell ref="L2:V2"/>
  </mergeCells>
  <hyperlinks>
    <hyperlink ref="F88" r:id="rId1" display="https://podminky.urs.cz/item/CS_URS_2021_01/013294000"/>
    <hyperlink ref="F95" r:id="rId2" display="https://podminky.urs.cz/item/CS_URS_2021_01/032103000"/>
    <hyperlink ref="F98" r:id="rId3" display="https://podminky.urs.cz/item/CS_URS_2021_01/032903000"/>
    <hyperlink ref="F101" r:id="rId4" display="https://podminky.urs.cz/item/CS_URS_2021_01/033103000"/>
    <hyperlink ref="F104" r:id="rId5" display="https://podminky.urs.cz/item/CS_URS_2021_01/033203000"/>
    <hyperlink ref="F107" r:id="rId6" display="https://podminky.urs.cz/item/CS_URS_2021_01/034103000"/>
    <hyperlink ref="F110" r:id="rId7" display="https://podminky.urs.cz/item/CS_URS_2021_01/039103000"/>
    <hyperlink ref="F113" r:id="rId8" display="https://podminky.urs.cz/item/CS_URS_2021_01/039203000"/>
    <hyperlink ref="F117" r:id="rId9" display="https://podminky.urs.cz/item/CS_URS_2021_01/043154000"/>
    <hyperlink ref="F120" r:id="rId10" display="https://podminky.urs.cz/item/CS_URS_2021_01/0453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3.xml><?xml version="1.0" encoding="utf-8"?>
<worksheet xmlns="http://schemas.openxmlformats.org/spreadsheetml/2006/main" xmlns:r="http://schemas.openxmlformats.org/officeDocument/2006/relationships">
  <sheetPr>
    <pageSetUpPr fitToPage="1"/>
  </sheetPr>
  <dimension ref="A2:BM5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sportovního areálu při ZŠ U Lesa, Nový Bor</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187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15. 1. 2022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39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40</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42</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ROUND(J107,2)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ROUND((SUM(BE107:BE572)),2)</f>
        <v>0</v>
      </c>
      <c r="G33" s="39"/>
      <c r="H33" s="39"/>
      <c r="I33" s="149">
        <v>0.21</v>
      </c>
      <c r="J33" s="148">
        <f>ROUND(((SUM(BE107:BE572))*I33),2)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ROUND((SUM(BF107:BF572)),2)</f>
        <v>0</v>
      </c>
      <c r="G34" s="39"/>
      <c r="H34" s="39"/>
      <c r="I34" s="149">
        <v>0.15</v>
      </c>
      <c r="J34" s="148">
        <f>ROUND(((SUM(BF107:BF572))*I34),2)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ROUND((SUM(BG107:BG572)),2)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ROUND((SUM(BH107:BH572)),2)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ROUND((SUM(BI107:BI572)),2)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sportovního areálu při ZŠ U Lesa, Nový Bor</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Běžecká dráha a atletické sektory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Nový Bor</v>
      </c>
      <c r="G52" s="41"/>
      <c r="H52" s="41"/>
      <c r="I52" s="33" t="s">
        <v>23</v>
      </c>
      <c r="J52" s="73" t="str">
        <f>IF(J12="","",J12)</f>
        <v>15. 1. 2022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Nový Bor</v>
      </c>
      <c r="G54" s="41"/>
      <c r="H54" s="41"/>
      <c r="I54" s="33" t="s">
        <v>33</v>
      </c>
      <c r="J54" s="37" t="str">
        <f>E21</f>
        <v>Eva Palová</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Marek Pala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J107</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188</v>
      </c>
      <c r="E60" s="169"/>
      <c r="F60" s="169"/>
      <c r="G60" s="169"/>
      <c r="H60" s="169"/>
      <c r="I60" s="169"/>
      <c r="J60" s="170">
        <f>J108</f>
        <v>0</v>
      </c>
      <c r="K60" s="167"/>
      <c r="L60" s="171"/>
      <c r="S60" s="9"/>
      <c r="T60" s="9"/>
      <c r="U60" s="9"/>
      <c r="V60" s="9"/>
      <c r="W60" s="9"/>
      <c r="X60" s="9"/>
      <c r="Y60" s="9"/>
      <c r="Z60" s="9"/>
      <c r="AA60" s="9"/>
      <c r="AB60" s="9"/>
      <c r="AC60" s="9"/>
      <c r="AD60" s="9"/>
      <c r="AE60" s="9"/>
    </row>
    <row r="61" spans="1:31" s="10" customFormat="1" ht="19.9" customHeight="1">
      <c r="A61" s="10"/>
      <c r="B61" s="172"/>
      <c r="C61" s="173"/>
      <c r="D61" s="174" t="s">
        <v>189</v>
      </c>
      <c r="E61" s="175"/>
      <c r="F61" s="175"/>
      <c r="G61" s="175"/>
      <c r="H61" s="175"/>
      <c r="I61" s="175"/>
      <c r="J61" s="176">
        <f>J109</f>
        <v>0</v>
      </c>
      <c r="K61" s="173"/>
      <c r="L61" s="177"/>
      <c r="S61" s="10"/>
      <c r="T61" s="10"/>
      <c r="U61" s="10"/>
      <c r="V61" s="10"/>
      <c r="W61" s="10"/>
      <c r="X61" s="10"/>
      <c r="Y61" s="10"/>
      <c r="Z61" s="10"/>
      <c r="AA61" s="10"/>
      <c r="AB61" s="10"/>
      <c r="AC61" s="10"/>
      <c r="AD61" s="10"/>
      <c r="AE61" s="10"/>
    </row>
    <row r="62" spans="1:31" s="10" customFormat="1" ht="14.85" customHeight="1">
      <c r="A62" s="10"/>
      <c r="B62" s="172"/>
      <c r="C62" s="173"/>
      <c r="D62" s="174" t="s">
        <v>190</v>
      </c>
      <c r="E62" s="175"/>
      <c r="F62" s="175"/>
      <c r="G62" s="175"/>
      <c r="H62" s="175"/>
      <c r="I62" s="175"/>
      <c r="J62" s="176">
        <f>J110</f>
        <v>0</v>
      </c>
      <c r="K62" s="173"/>
      <c r="L62" s="177"/>
      <c r="S62" s="10"/>
      <c r="T62" s="10"/>
      <c r="U62" s="10"/>
      <c r="V62" s="10"/>
      <c r="W62" s="10"/>
      <c r="X62" s="10"/>
      <c r="Y62" s="10"/>
      <c r="Z62" s="10"/>
      <c r="AA62" s="10"/>
      <c r="AB62" s="10"/>
      <c r="AC62" s="10"/>
      <c r="AD62" s="10"/>
      <c r="AE62" s="10"/>
    </row>
    <row r="63" spans="1:31" s="10" customFormat="1" ht="14.85" customHeight="1">
      <c r="A63" s="10"/>
      <c r="B63" s="172"/>
      <c r="C63" s="173"/>
      <c r="D63" s="174" t="s">
        <v>191</v>
      </c>
      <c r="E63" s="175"/>
      <c r="F63" s="175"/>
      <c r="G63" s="175"/>
      <c r="H63" s="175"/>
      <c r="I63" s="175"/>
      <c r="J63" s="176">
        <f>J174</f>
        <v>0</v>
      </c>
      <c r="K63" s="173"/>
      <c r="L63" s="177"/>
      <c r="S63" s="10"/>
      <c r="T63" s="10"/>
      <c r="U63" s="10"/>
      <c r="V63" s="10"/>
      <c r="W63" s="10"/>
      <c r="X63" s="10"/>
      <c r="Y63" s="10"/>
      <c r="Z63" s="10"/>
      <c r="AA63" s="10"/>
      <c r="AB63" s="10"/>
      <c r="AC63" s="10"/>
      <c r="AD63" s="10"/>
      <c r="AE63" s="10"/>
    </row>
    <row r="64" spans="1:31" s="10" customFormat="1" ht="14.85" customHeight="1">
      <c r="A64" s="10"/>
      <c r="B64" s="172"/>
      <c r="C64" s="173"/>
      <c r="D64" s="174" t="s">
        <v>192</v>
      </c>
      <c r="E64" s="175"/>
      <c r="F64" s="175"/>
      <c r="G64" s="175"/>
      <c r="H64" s="175"/>
      <c r="I64" s="175"/>
      <c r="J64" s="176">
        <f>J189</f>
        <v>0</v>
      </c>
      <c r="K64" s="173"/>
      <c r="L64" s="177"/>
      <c r="S64" s="10"/>
      <c r="T64" s="10"/>
      <c r="U64" s="10"/>
      <c r="V64" s="10"/>
      <c r="W64" s="10"/>
      <c r="X64" s="10"/>
      <c r="Y64" s="10"/>
      <c r="Z64" s="10"/>
      <c r="AA64" s="10"/>
      <c r="AB64" s="10"/>
      <c r="AC64" s="10"/>
      <c r="AD64" s="10"/>
      <c r="AE64" s="10"/>
    </row>
    <row r="65" spans="1:31" s="10" customFormat="1" ht="14.85" customHeight="1">
      <c r="A65" s="10"/>
      <c r="B65" s="172"/>
      <c r="C65" s="173"/>
      <c r="D65" s="174" t="s">
        <v>193</v>
      </c>
      <c r="E65" s="175"/>
      <c r="F65" s="175"/>
      <c r="G65" s="175"/>
      <c r="H65" s="175"/>
      <c r="I65" s="175"/>
      <c r="J65" s="176">
        <f>J202</f>
        <v>0</v>
      </c>
      <c r="K65" s="173"/>
      <c r="L65" s="177"/>
      <c r="S65" s="10"/>
      <c r="T65" s="10"/>
      <c r="U65" s="10"/>
      <c r="V65" s="10"/>
      <c r="W65" s="10"/>
      <c r="X65" s="10"/>
      <c r="Y65" s="10"/>
      <c r="Z65" s="10"/>
      <c r="AA65" s="10"/>
      <c r="AB65" s="10"/>
      <c r="AC65" s="10"/>
      <c r="AD65" s="10"/>
      <c r="AE65" s="10"/>
    </row>
    <row r="66" spans="1:31" s="10" customFormat="1" ht="14.85" customHeight="1">
      <c r="A66" s="10"/>
      <c r="B66" s="172"/>
      <c r="C66" s="173"/>
      <c r="D66" s="174" t="s">
        <v>194</v>
      </c>
      <c r="E66" s="175"/>
      <c r="F66" s="175"/>
      <c r="G66" s="175"/>
      <c r="H66" s="175"/>
      <c r="I66" s="175"/>
      <c r="J66" s="176">
        <f>J237</f>
        <v>0</v>
      </c>
      <c r="K66" s="173"/>
      <c r="L66" s="177"/>
      <c r="S66" s="10"/>
      <c r="T66" s="10"/>
      <c r="U66" s="10"/>
      <c r="V66" s="10"/>
      <c r="W66" s="10"/>
      <c r="X66" s="10"/>
      <c r="Y66" s="10"/>
      <c r="Z66" s="10"/>
      <c r="AA66" s="10"/>
      <c r="AB66" s="10"/>
      <c r="AC66" s="10"/>
      <c r="AD66" s="10"/>
      <c r="AE66" s="10"/>
    </row>
    <row r="67" spans="1:31" s="10" customFormat="1" ht="14.85" customHeight="1">
      <c r="A67" s="10"/>
      <c r="B67" s="172"/>
      <c r="C67" s="173"/>
      <c r="D67" s="174" t="s">
        <v>195</v>
      </c>
      <c r="E67" s="175"/>
      <c r="F67" s="175"/>
      <c r="G67" s="175"/>
      <c r="H67" s="175"/>
      <c r="I67" s="175"/>
      <c r="J67" s="176">
        <f>J271</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196</v>
      </c>
      <c r="E68" s="175"/>
      <c r="F68" s="175"/>
      <c r="G68" s="175"/>
      <c r="H68" s="175"/>
      <c r="I68" s="175"/>
      <c r="J68" s="176">
        <f>J324</f>
        <v>0</v>
      </c>
      <c r="K68" s="173"/>
      <c r="L68" s="177"/>
      <c r="S68" s="10"/>
      <c r="T68" s="10"/>
      <c r="U68" s="10"/>
      <c r="V68" s="10"/>
      <c r="W68" s="10"/>
      <c r="X68" s="10"/>
      <c r="Y68" s="10"/>
      <c r="Z68" s="10"/>
      <c r="AA68" s="10"/>
      <c r="AB68" s="10"/>
      <c r="AC68" s="10"/>
      <c r="AD68" s="10"/>
      <c r="AE68" s="10"/>
    </row>
    <row r="69" spans="1:31" s="10" customFormat="1" ht="14.85" customHeight="1">
      <c r="A69" s="10"/>
      <c r="B69" s="172"/>
      <c r="C69" s="173"/>
      <c r="D69" s="174" t="s">
        <v>197</v>
      </c>
      <c r="E69" s="175"/>
      <c r="F69" s="175"/>
      <c r="G69" s="175"/>
      <c r="H69" s="175"/>
      <c r="I69" s="175"/>
      <c r="J69" s="176">
        <f>J325</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198</v>
      </c>
      <c r="E70" s="175"/>
      <c r="F70" s="175"/>
      <c r="G70" s="175"/>
      <c r="H70" s="175"/>
      <c r="I70" s="175"/>
      <c r="J70" s="176">
        <f>J339</f>
        <v>0</v>
      </c>
      <c r="K70" s="173"/>
      <c r="L70" s="177"/>
      <c r="S70" s="10"/>
      <c r="T70" s="10"/>
      <c r="U70" s="10"/>
      <c r="V70" s="10"/>
      <c r="W70" s="10"/>
      <c r="X70" s="10"/>
      <c r="Y70" s="10"/>
      <c r="Z70" s="10"/>
      <c r="AA70" s="10"/>
      <c r="AB70" s="10"/>
      <c r="AC70" s="10"/>
      <c r="AD70" s="10"/>
      <c r="AE70" s="10"/>
    </row>
    <row r="71" spans="1:31" s="10" customFormat="1" ht="14.85" customHeight="1">
      <c r="A71" s="10"/>
      <c r="B71" s="172"/>
      <c r="C71" s="173"/>
      <c r="D71" s="174" t="s">
        <v>199</v>
      </c>
      <c r="E71" s="175"/>
      <c r="F71" s="175"/>
      <c r="G71" s="175"/>
      <c r="H71" s="175"/>
      <c r="I71" s="175"/>
      <c r="J71" s="176">
        <f>J340</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200</v>
      </c>
      <c r="E72" s="175"/>
      <c r="F72" s="175"/>
      <c r="G72" s="175"/>
      <c r="H72" s="175"/>
      <c r="I72" s="175"/>
      <c r="J72" s="176">
        <f>J349</f>
        <v>0</v>
      </c>
      <c r="K72" s="173"/>
      <c r="L72" s="177"/>
      <c r="S72" s="10"/>
      <c r="T72" s="10"/>
      <c r="U72" s="10"/>
      <c r="V72" s="10"/>
      <c r="W72" s="10"/>
      <c r="X72" s="10"/>
      <c r="Y72" s="10"/>
      <c r="Z72" s="10"/>
      <c r="AA72" s="10"/>
      <c r="AB72" s="10"/>
      <c r="AC72" s="10"/>
      <c r="AD72" s="10"/>
      <c r="AE72" s="10"/>
    </row>
    <row r="73" spans="1:31" s="10" customFormat="1" ht="14.85" customHeight="1">
      <c r="A73" s="10"/>
      <c r="B73" s="172"/>
      <c r="C73" s="173"/>
      <c r="D73" s="174" t="s">
        <v>201</v>
      </c>
      <c r="E73" s="175"/>
      <c r="F73" s="175"/>
      <c r="G73" s="175"/>
      <c r="H73" s="175"/>
      <c r="I73" s="175"/>
      <c r="J73" s="176">
        <f>J350</f>
        <v>0</v>
      </c>
      <c r="K73" s="173"/>
      <c r="L73" s="177"/>
      <c r="S73" s="10"/>
      <c r="T73" s="10"/>
      <c r="U73" s="10"/>
      <c r="V73" s="10"/>
      <c r="W73" s="10"/>
      <c r="X73" s="10"/>
      <c r="Y73" s="10"/>
      <c r="Z73" s="10"/>
      <c r="AA73" s="10"/>
      <c r="AB73" s="10"/>
      <c r="AC73" s="10"/>
      <c r="AD73" s="10"/>
      <c r="AE73" s="10"/>
    </row>
    <row r="74" spans="1:31" s="10" customFormat="1" ht="14.85" customHeight="1">
      <c r="A74" s="10"/>
      <c r="B74" s="172"/>
      <c r="C74" s="173"/>
      <c r="D74" s="174" t="s">
        <v>202</v>
      </c>
      <c r="E74" s="175"/>
      <c r="F74" s="175"/>
      <c r="G74" s="175"/>
      <c r="H74" s="175"/>
      <c r="I74" s="175"/>
      <c r="J74" s="176">
        <f>J370</f>
        <v>0</v>
      </c>
      <c r="K74" s="173"/>
      <c r="L74" s="177"/>
      <c r="S74" s="10"/>
      <c r="T74" s="10"/>
      <c r="U74" s="10"/>
      <c r="V74" s="10"/>
      <c r="W74" s="10"/>
      <c r="X74" s="10"/>
      <c r="Y74" s="10"/>
      <c r="Z74" s="10"/>
      <c r="AA74" s="10"/>
      <c r="AB74" s="10"/>
      <c r="AC74" s="10"/>
      <c r="AD74" s="10"/>
      <c r="AE74" s="10"/>
    </row>
    <row r="75" spans="1:31" s="10" customFormat="1" ht="14.85" customHeight="1">
      <c r="A75" s="10"/>
      <c r="B75" s="172"/>
      <c r="C75" s="173"/>
      <c r="D75" s="174" t="s">
        <v>203</v>
      </c>
      <c r="E75" s="175"/>
      <c r="F75" s="175"/>
      <c r="G75" s="175"/>
      <c r="H75" s="175"/>
      <c r="I75" s="175"/>
      <c r="J75" s="176">
        <f>J407</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204</v>
      </c>
      <c r="E76" s="175"/>
      <c r="F76" s="175"/>
      <c r="G76" s="175"/>
      <c r="H76" s="175"/>
      <c r="I76" s="175"/>
      <c r="J76" s="176">
        <f>J432</f>
        <v>0</v>
      </c>
      <c r="K76" s="173"/>
      <c r="L76" s="177"/>
      <c r="S76" s="10"/>
      <c r="T76" s="10"/>
      <c r="U76" s="10"/>
      <c r="V76" s="10"/>
      <c r="W76" s="10"/>
      <c r="X76" s="10"/>
      <c r="Y76" s="10"/>
      <c r="Z76" s="10"/>
      <c r="AA76" s="10"/>
      <c r="AB76" s="10"/>
      <c r="AC76" s="10"/>
      <c r="AD76" s="10"/>
      <c r="AE76" s="10"/>
    </row>
    <row r="77" spans="1:31" s="10" customFormat="1" ht="14.85" customHeight="1">
      <c r="A77" s="10"/>
      <c r="B77" s="172"/>
      <c r="C77" s="173"/>
      <c r="D77" s="174" t="s">
        <v>205</v>
      </c>
      <c r="E77" s="175"/>
      <c r="F77" s="175"/>
      <c r="G77" s="175"/>
      <c r="H77" s="175"/>
      <c r="I77" s="175"/>
      <c r="J77" s="176">
        <f>J433</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206</v>
      </c>
      <c r="E78" s="175"/>
      <c r="F78" s="175"/>
      <c r="G78" s="175"/>
      <c r="H78" s="175"/>
      <c r="I78" s="175"/>
      <c r="J78" s="176">
        <f>J441</f>
        <v>0</v>
      </c>
      <c r="K78" s="173"/>
      <c r="L78" s="177"/>
      <c r="S78" s="10"/>
      <c r="T78" s="10"/>
      <c r="U78" s="10"/>
      <c r="V78" s="10"/>
      <c r="W78" s="10"/>
      <c r="X78" s="10"/>
      <c r="Y78" s="10"/>
      <c r="Z78" s="10"/>
      <c r="AA78" s="10"/>
      <c r="AB78" s="10"/>
      <c r="AC78" s="10"/>
      <c r="AD78" s="10"/>
      <c r="AE78" s="10"/>
    </row>
    <row r="79" spans="1:31" s="10" customFormat="1" ht="14.85" customHeight="1">
      <c r="A79" s="10"/>
      <c r="B79" s="172"/>
      <c r="C79" s="173"/>
      <c r="D79" s="174" t="s">
        <v>207</v>
      </c>
      <c r="E79" s="175"/>
      <c r="F79" s="175"/>
      <c r="G79" s="175"/>
      <c r="H79" s="175"/>
      <c r="I79" s="175"/>
      <c r="J79" s="176">
        <f>J442</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208</v>
      </c>
      <c r="E80" s="175"/>
      <c r="F80" s="175"/>
      <c r="G80" s="175"/>
      <c r="H80" s="175"/>
      <c r="I80" s="175"/>
      <c r="J80" s="176">
        <f>J459</f>
        <v>0</v>
      </c>
      <c r="K80" s="173"/>
      <c r="L80" s="177"/>
      <c r="S80" s="10"/>
      <c r="T80" s="10"/>
      <c r="U80" s="10"/>
      <c r="V80" s="10"/>
      <c r="W80" s="10"/>
      <c r="X80" s="10"/>
      <c r="Y80" s="10"/>
      <c r="Z80" s="10"/>
      <c r="AA80" s="10"/>
      <c r="AB80" s="10"/>
      <c r="AC80" s="10"/>
      <c r="AD80" s="10"/>
      <c r="AE80" s="10"/>
    </row>
    <row r="81" spans="1:31" s="10" customFormat="1" ht="14.85" customHeight="1">
      <c r="A81" s="10"/>
      <c r="B81" s="172"/>
      <c r="C81" s="173"/>
      <c r="D81" s="174" t="s">
        <v>209</v>
      </c>
      <c r="E81" s="175"/>
      <c r="F81" s="175"/>
      <c r="G81" s="175"/>
      <c r="H81" s="175"/>
      <c r="I81" s="175"/>
      <c r="J81" s="176">
        <f>J460</f>
        <v>0</v>
      </c>
      <c r="K81" s="173"/>
      <c r="L81" s="177"/>
      <c r="S81" s="10"/>
      <c r="T81" s="10"/>
      <c r="U81" s="10"/>
      <c r="V81" s="10"/>
      <c r="W81" s="10"/>
      <c r="X81" s="10"/>
      <c r="Y81" s="10"/>
      <c r="Z81" s="10"/>
      <c r="AA81" s="10"/>
      <c r="AB81" s="10"/>
      <c r="AC81" s="10"/>
      <c r="AD81" s="10"/>
      <c r="AE81" s="10"/>
    </row>
    <row r="82" spans="1:31" s="10" customFormat="1" ht="14.85" customHeight="1">
      <c r="A82" s="10"/>
      <c r="B82" s="172"/>
      <c r="C82" s="173"/>
      <c r="D82" s="174" t="s">
        <v>210</v>
      </c>
      <c r="E82" s="175"/>
      <c r="F82" s="175"/>
      <c r="G82" s="175"/>
      <c r="H82" s="175"/>
      <c r="I82" s="175"/>
      <c r="J82" s="176">
        <f>J485</f>
        <v>0</v>
      </c>
      <c r="K82" s="173"/>
      <c r="L82" s="177"/>
      <c r="S82" s="10"/>
      <c r="T82" s="10"/>
      <c r="U82" s="10"/>
      <c r="V82" s="10"/>
      <c r="W82" s="10"/>
      <c r="X82" s="10"/>
      <c r="Y82" s="10"/>
      <c r="Z82" s="10"/>
      <c r="AA82" s="10"/>
      <c r="AB82" s="10"/>
      <c r="AC82" s="10"/>
      <c r="AD82" s="10"/>
      <c r="AE82" s="10"/>
    </row>
    <row r="83" spans="1:31" s="10" customFormat="1" ht="14.85" customHeight="1">
      <c r="A83" s="10"/>
      <c r="B83" s="172"/>
      <c r="C83" s="173"/>
      <c r="D83" s="174" t="s">
        <v>211</v>
      </c>
      <c r="E83" s="175"/>
      <c r="F83" s="175"/>
      <c r="G83" s="175"/>
      <c r="H83" s="175"/>
      <c r="I83" s="175"/>
      <c r="J83" s="176">
        <f>J509</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212</v>
      </c>
      <c r="E84" s="175"/>
      <c r="F84" s="175"/>
      <c r="G84" s="175"/>
      <c r="H84" s="175"/>
      <c r="I84" s="175"/>
      <c r="J84" s="176">
        <f>J520</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213</v>
      </c>
      <c r="E85" s="175"/>
      <c r="F85" s="175"/>
      <c r="G85" s="175"/>
      <c r="H85" s="175"/>
      <c r="I85" s="175"/>
      <c r="J85" s="176">
        <f>J524</f>
        <v>0</v>
      </c>
      <c r="K85" s="173"/>
      <c r="L85" s="177"/>
      <c r="S85" s="10"/>
      <c r="T85" s="10"/>
      <c r="U85" s="10"/>
      <c r="V85" s="10"/>
      <c r="W85" s="10"/>
      <c r="X85" s="10"/>
      <c r="Y85" s="10"/>
      <c r="Z85" s="10"/>
      <c r="AA85" s="10"/>
      <c r="AB85" s="10"/>
      <c r="AC85" s="10"/>
      <c r="AD85" s="10"/>
      <c r="AE85" s="10"/>
    </row>
    <row r="86" spans="1:31" s="9" customFormat="1" ht="24.95" customHeight="1">
      <c r="A86" s="9"/>
      <c r="B86" s="166"/>
      <c r="C86" s="167"/>
      <c r="D86" s="168" t="s">
        <v>214</v>
      </c>
      <c r="E86" s="169"/>
      <c r="F86" s="169"/>
      <c r="G86" s="169"/>
      <c r="H86" s="169"/>
      <c r="I86" s="169"/>
      <c r="J86" s="170">
        <f>J553</f>
        <v>0</v>
      </c>
      <c r="K86" s="167"/>
      <c r="L86" s="171"/>
      <c r="S86" s="9"/>
      <c r="T86" s="9"/>
      <c r="U86" s="9"/>
      <c r="V86" s="9"/>
      <c r="W86" s="9"/>
      <c r="X86" s="9"/>
      <c r="Y86" s="9"/>
      <c r="Z86" s="9"/>
      <c r="AA86" s="9"/>
      <c r="AB86" s="9"/>
      <c r="AC86" s="9"/>
      <c r="AD86" s="9"/>
      <c r="AE86" s="9"/>
    </row>
    <row r="87" spans="1:31" s="10" customFormat="1" ht="19.9" customHeight="1">
      <c r="A87" s="10"/>
      <c r="B87" s="172"/>
      <c r="C87" s="173"/>
      <c r="D87" s="174" t="s">
        <v>215</v>
      </c>
      <c r="E87" s="175"/>
      <c r="F87" s="175"/>
      <c r="G87" s="175"/>
      <c r="H87" s="175"/>
      <c r="I87" s="175"/>
      <c r="J87" s="176">
        <f>J554</f>
        <v>0</v>
      </c>
      <c r="K87" s="173"/>
      <c r="L87" s="177"/>
      <c r="S87" s="10"/>
      <c r="T87" s="10"/>
      <c r="U87" s="10"/>
      <c r="V87" s="10"/>
      <c r="W87" s="10"/>
      <c r="X87" s="10"/>
      <c r="Y87" s="10"/>
      <c r="Z87" s="10"/>
      <c r="AA87" s="10"/>
      <c r="AB87" s="10"/>
      <c r="AC87" s="10"/>
      <c r="AD87" s="10"/>
      <c r="AE87" s="10"/>
    </row>
    <row r="88" spans="1:31" s="2" customFormat="1" ht="21.8"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60"/>
      <c r="C89" s="61"/>
      <c r="D89" s="61"/>
      <c r="E89" s="61"/>
      <c r="F89" s="61"/>
      <c r="G89" s="61"/>
      <c r="H89" s="61"/>
      <c r="I89" s="61"/>
      <c r="J89" s="61"/>
      <c r="K89" s="61"/>
      <c r="L89" s="135"/>
      <c r="S89" s="39"/>
      <c r="T89" s="39"/>
      <c r="U89" s="39"/>
      <c r="V89" s="39"/>
      <c r="W89" s="39"/>
      <c r="X89" s="39"/>
      <c r="Y89" s="39"/>
      <c r="Z89" s="39"/>
      <c r="AA89" s="39"/>
      <c r="AB89" s="39"/>
      <c r="AC89" s="39"/>
      <c r="AD89" s="39"/>
      <c r="AE89" s="39"/>
    </row>
    <row r="93" spans="1:31" s="2" customFormat="1" ht="6.95" customHeight="1">
      <c r="A93" s="39"/>
      <c r="B93" s="62"/>
      <c r="C93" s="63"/>
      <c r="D93" s="63"/>
      <c r="E93" s="63"/>
      <c r="F93" s="63"/>
      <c r="G93" s="63"/>
      <c r="H93" s="63"/>
      <c r="I93" s="63"/>
      <c r="J93" s="63"/>
      <c r="K93" s="63"/>
      <c r="L93" s="135"/>
      <c r="S93" s="39"/>
      <c r="T93" s="39"/>
      <c r="U93" s="39"/>
      <c r="V93" s="39"/>
      <c r="W93" s="39"/>
      <c r="X93" s="39"/>
      <c r="Y93" s="39"/>
      <c r="Z93" s="39"/>
      <c r="AA93" s="39"/>
      <c r="AB93" s="39"/>
      <c r="AC93" s="39"/>
      <c r="AD93" s="39"/>
      <c r="AE93" s="39"/>
    </row>
    <row r="94" spans="1:31" s="2" customFormat="1" ht="24.95" customHeight="1">
      <c r="A94" s="39"/>
      <c r="B94" s="40"/>
      <c r="C94" s="24" t="s">
        <v>108</v>
      </c>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2" customHeight="1">
      <c r="A96" s="39"/>
      <c r="B96" s="40"/>
      <c r="C96" s="33" t="s">
        <v>16</v>
      </c>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6.5" customHeight="1">
      <c r="A97" s="39"/>
      <c r="B97" s="40"/>
      <c r="C97" s="41"/>
      <c r="D97" s="41"/>
      <c r="E97" s="161" t="str">
        <f>E7</f>
        <v>Rekonstrukce sportovního areálu při ZŠ U Lesa, Nový Bor</v>
      </c>
      <c r="F97" s="33"/>
      <c r="G97" s="33"/>
      <c r="H97" s="33"/>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98</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16.5" customHeight="1">
      <c r="A99" s="39"/>
      <c r="B99" s="40"/>
      <c r="C99" s="41"/>
      <c r="D99" s="41"/>
      <c r="E99" s="70" t="str">
        <f>E9</f>
        <v>SO 01 - Běžecká dráha a atletické sektory</v>
      </c>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21</v>
      </c>
      <c r="D101" s="41"/>
      <c r="E101" s="41"/>
      <c r="F101" s="28" t="str">
        <f>F12</f>
        <v>Nový Bor</v>
      </c>
      <c r="G101" s="41"/>
      <c r="H101" s="41"/>
      <c r="I101" s="33" t="s">
        <v>23</v>
      </c>
      <c r="J101" s="73" t="str">
        <f>IF(J12="","",J12)</f>
        <v>15. 1. 2022</v>
      </c>
      <c r="K101" s="41"/>
      <c r="L101" s="135"/>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25</v>
      </c>
      <c r="D103" s="41"/>
      <c r="E103" s="41"/>
      <c r="F103" s="28" t="str">
        <f>E15</f>
        <v>Město Nový Bor</v>
      </c>
      <c r="G103" s="41"/>
      <c r="H103" s="41"/>
      <c r="I103" s="33" t="s">
        <v>33</v>
      </c>
      <c r="J103" s="37" t="str">
        <f>E21</f>
        <v>Eva Palová</v>
      </c>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31</v>
      </c>
      <c r="D104" s="41"/>
      <c r="E104" s="41"/>
      <c r="F104" s="28" t="str">
        <f>IF(E18="","",E18)</f>
        <v>Vyplň údaj</v>
      </c>
      <c r="G104" s="41"/>
      <c r="H104" s="41"/>
      <c r="I104" s="33" t="s">
        <v>38</v>
      </c>
      <c r="J104" s="37" t="str">
        <f>E24</f>
        <v>Marek Pala</v>
      </c>
      <c r="K104" s="41"/>
      <c r="L104" s="135"/>
      <c r="S104" s="39"/>
      <c r="T104" s="39"/>
      <c r="U104" s="39"/>
      <c r="V104" s="39"/>
      <c r="W104" s="39"/>
      <c r="X104" s="39"/>
      <c r="Y104" s="39"/>
      <c r="Z104" s="39"/>
      <c r="AA104" s="39"/>
      <c r="AB104" s="39"/>
      <c r="AC104" s="39"/>
      <c r="AD104" s="39"/>
      <c r="AE104" s="39"/>
    </row>
    <row r="105" spans="1:31" s="2" customFormat="1" ht="10.3"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11" customFormat="1" ht="29.25" customHeight="1">
      <c r="A106" s="178"/>
      <c r="B106" s="179"/>
      <c r="C106" s="180" t="s">
        <v>109</v>
      </c>
      <c r="D106" s="181" t="s">
        <v>62</v>
      </c>
      <c r="E106" s="181" t="s">
        <v>58</v>
      </c>
      <c r="F106" s="181" t="s">
        <v>59</v>
      </c>
      <c r="G106" s="181" t="s">
        <v>110</v>
      </c>
      <c r="H106" s="181" t="s">
        <v>111</v>
      </c>
      <c r="I106" s="181" t="s">
        <v>112</v>
      </c>
      <c r="J106" s="181" t="s">
        <v>102</v>
      </c>
      <c r="K106" s="182" t="s">
        <v>113</v>
      </c>
      <c r="L106" s="183"/>
      <c r="M106" s="93" t="s">
        <v>19</v>
      </c>
      <c r="N106" s="94" t="s">
        <v>47</v>
      </c>
      <c r="O106" s="94" t="s">
        <v>114</v>
      </c>
      <c r="P106" s="94" t="s">
        <v>115</v>
      </c>
      <c r="Q106" s="94" t="s">
        <v>116</v>
      </c>
      <c r="R106" s="94" t="s">
        <v>117</v>
      </c>
      <c r="S106" s="94" t="s">
        <v>118</v>
      </c>
      <c r="T106" s="95" t="s">
        <v>119</v>
      </c>
      <c r="U106" s="178"/>
      <c r="V106" s="178"/>
      <c r="W106" s="178"/>
      <c r="X106" s="178"/>
      <c r="Y106" s="178"/>
      <c r="Z106" s="178"/>
      <c r="AA106" s="178"/>
      <c r="AB106" s="178"/>
      <c r="AC106" s="178"/>
      <c r="AD106" s="178"/>
      <c r="AE106" s="178"/>
    </row>
    <row r="107" spans="1:63" s="2" customFormat="1" ht="22.8" customHeight="1">
      <c r="A107" s="39"/>
      <c r="B107" s="40"/>
      <c r="C107" s="100" t="s">
        <v>120</v>
      </c>
      <c r="D107" s="41"/>
      <c r="E107" s="41"/>
      <c r="F107" s="41"/>
      <c r="G107" s="41"/>
      <c r="H107" s="41"/>
      <c r="I107" s="41"/>
      <c r="J107" s="184">
        <f>BK107</f>
        <v>0</v>
      </c>
      <c r="K107" s="41"/>
      <c r="L107" s="45"/>
      <c r="M107" s="96"/>
      <c r="N107" s="185"/>
      <c r="O107" s="97"/>
      <c r="P107" s="186">
        <f>P108+P553</f>
        <v>0</v>
      </c>
      <c r="Q107" s="97"/>
      <c r="R107" s="186">
        <f>R108+R553</f>
        <v>90.2071782</v>
      </c>
      <c r="S107" s="97"/>
      <c r="T107" s="187">
        <f>T108+T553</f>
        <v>568.586</v>
      </c>
      <c r="U107" s="39"/>
      <c r="V107" s="39"/>
      <c r="W107" s="39"/>
      <c r="X107" s="39"/>
      <c r="Y107" s="39"/>
      <c r="Z107" s="39"/>
      <c r="AA107" s="39"/>
      <c r="AB107" s="39"/>
      <c r="AC107" s="39"/>
      <c r="AD107" s="39"/>
      <c r="AE107" s="39"/>
      <c r="AT107" s="18" t="s">
        <v>76</v>
      </c>
      <c r="AU107" s="18" t="s">
        <v>103</v>
      </c>
      <c r="BK107" s="188">
        <f>BK108+BK553</f>
        <v>0</v>
      </c>
    </row>
    <row r="108" spans="1:63" s="12" customFormat="1" ht="25.9" customHeight="1">
      <c r="A108" s="12"/>
      <c r="B108" s="189"/>
      <c r="C108" s="190"/>
      <c r="D108" s="191" t="s">
        <v>76</v>
      </c>
      <c r="E108" s="192" t="s">
        <v>216</v>
      </c>
      <c r="F108" s="192" t="s">
        <v>217</v>
      </c>
      <c r="G108" s="190"/>
      <c r="H108" s="190"/>
      <c r="I108" s="193"/>
      <c r="J108" s="194">
        <f>BK108</f>
        <v>0</v>
      </c>
      <c r="K108" s="190"/>
      <c r="L108" s="195"/>
      <c r="M108" s="196"/>
      <c r="N108" s="197"/>
      <c r="O108" s="197"/>
      <c r="P108" s="198">
        <f>P109+P324+P339+P349+P432+P441+P459+P520+P524</f>
        <v>0</v>
      </c>
      <c r="Q108" s="197"/>
      <c r="R108" s="198">
        <f>R109+R324+R339+R349+R432+R441+R459+R520+R524</f>
        <v>90.2051482</v>
      </c>
      <c r="S108" s="197"/>
      <c r="T108" s="199">
        <f>T109+T324+T339+T349+T432+T441+T459+T520+T524</f>
        <v>568.586</v>
      </c>
      <c r="U108" s="12"/>
      <c r="V108" s="12"/>
      <c r="W108" s="12"/>
      <c r="X108" s="12"/>
      <c r="Y108" s="12"/>
      <c r="Z108" s="12"/>
      <c r="AA108" s="12"/>
      <c r="AB108" s="12"/>
      <c r="AC108" s="12"/>
      <c r="AD108" s="12"/>
      <c r="AE108" s="12"/>
      <c r="AR108" s="200" t="s">
        <v>85</v>
      </c>
      <c r="AT108" s="201" t="s">
        <v>76</v>
      </c>
      <c r="AU108" s="201" t="s">
        <v>77</v>
      </c>
      <c r="AY108" s="200" t="s">
        <v>124</v>
      </c>
      <c r="BK108" s="202">
        <f>BK109+BK324+BK339+BK349+BK432+BK441+BK459+BK520+BK524</f>
        <v>0</v>
      </c>
    </row>
    <row r="109" spans="1:63" s="12" customFormat="1" ht="22.8" customHeight="1">
      <c r="A109" s="12"/>
      <c r="B109" s="189"/>
      <c r="C109" s="190"/>
      <c r="D109" s="191" t="s">
        <v>76</v>
      </c>
      <c r="E109" s="203" t="s">
        <v>85</v>
      </c>
      <c r="F109" s="203" t="s">
        <v>218</v>
      </c>
      <c r="G109" s="190"/>
      <c r="H109" s="190"/>
      <c r="I109" s="193"/>
      <c r="J109" s="204">
        <f>BK109</f>
        <v>0</v>
      </c>
      <c r="K109" s="190"/>
      <c r="L109" s="195"/>
      <c r="M109" s="196"/>
      <c r="N109" s="197"/>
      <c r="O109" s="197"/>
      <c r="P109" s="198">
        <f>P110+P174+P189+P202+P237+P271</f>
        <v>0</v>
      </c>
      <c r="Q109" s="197"/>
      <c r="R109" s="198">
        <f>R110+R174+R189+R202+R237+R271</f>
        <v>45.130725999999996</v>
      </c>
      <c r="S109" s="197"/>
      <c r="T109" s="199">
        <f>T110+T174+T189+T202+T237+T271</f>
        <v>563.186</v>
      </c>
      <c r="U109" s="12"/>
      <c r="V109" s="12"/>
      <c r="W109" s="12"/>
      <c r="X109" s="12"/>
      <c r="Y109" s="12"/>
      <c r="Z109" s="12"/>
      <c r="AA109" s="12"/>
      <c r="AB109" s="12"/>
      <c r="AC109" s="12"/>
      <c r="AD109" s="12"/>
      <c r="AE109" s="12"/>
      <c r="AR109" s="200" t="s">
        <v>85</v>
      </c>
      <c r="AT109" s="201" t="s">
        <v>76</v>
      </c>
      <c r="AU109" s="201" t="s">
        <v>85</v>
      </c>
      <c r="AY109" s="200" t="s">
        <v>124</v>
      </c>
      <c r="BK109" s="202">
        <f>BK110+BK174+BK189+BK202+BK237+BK271</f>
        <v>0</v>
      </c>
    </row>
    <row r="110" spans="1:63" s="12" customFormat="1" ht="20.85" customHeight="1">
      <c r="A110" s="12"/>
      <c r="B110" s="189"/>
      <c r="C110" s="190"/>
      <c r="D110" s="191" t="s">
        <v>76</v>
      </c>
      <c r="E110" s="203" t="s">
        <v>219</v>
      </c>
      <c r="F110" s="203" t="s">
        <v>220</v>
      </c>
      <c r="G110" s="190"/>
      <c r="H110" s="190"/>
      <c r="I110" s="193"/>
      <c r="J110" s="204">
        <f>BK110</f>
        <v>0</v>
      </c>
      <c r="K110" s="190"/>
      <c r="L110" s="195"/>
      <c r="M110" s="196"/>
      <c r="N110" s="197"/>
      <c r="O110" s="197"/>
      <c r="P110" s="198">
        <f>SUM(P111:P173)</f>
        <v>0</v>
      </c>
      <c r="Q110" s="197"/>
      <c r="R110" s="198">
        <f>SUM(R111:R173)</f>
        <v>0</v>
      </c>
      <c r="S110" s="197"/>
      <c r="T110" s="199">
        <f>SUM(T111:T173)</f>
        <v>563.186</v>
      </c>
      <c r="U110" s="12"/>
      <c r="V110" s="12"/>
      <c r="W110" s="12"/>
      <c r="X110" s="12"/>
      <c r="Y110" s="12"/>
      <c r="Z110" s="12"/>
      <c r="AA110" s="12"/>
      <c r="AB110" s="12"/>
      <c r="AC110" s="12"/>
      <c r="AD110" s="12"/>
      <c r="AE110" s="12"/>
      <c r="AR110" s="200" t="s">
        <v>85</v>
      </c>
      <c r="AT110" s="201" t="s">
        <v>76</v>
      </c>
      <c r="AU110" s="201" t="s">
        <v>87</v>
      </c>
      <c r="AY110" s="200" t="s">
        <v>124</v>
      </c>
      <c r="BK110" s="202">
        <f>SUM(BK111:BK173)</f>
        <v>0</v>
      </c>
    </row>
    <row r="111" spans="1:65" s="2" customFormat="1" ht="33" customHeight="1">
      <c r="A111" s="39"/>
      <c r="B111" s="40"/>
      <c r="C111" s="205" t="s">
        <v>85</v>
      </c>
      <c r="D111" s="205" t="s">
        <v>127</v>
      </c>
      <c r="E111" s="206" t="s">
        <v>221</v>
      </c>
      <c r="F111" s="207" t="s">
        <v>222</v>
      </c>
      <c r="G111" s="208" t="s">
        <v>223</v>
      </c>
      <c r="H111" s="209">
        <v>2</v>
      </c>
      <c r="I111" s="210"/>
      <c r="J111" s="211">
        <f>ROUND(I111*H111,2)</f>
        <v>0</v>
      </c>
      <c r="K111" s="207" t="s">
        <v>131</v>
      </c>
      <c r="L111" s="45"/>
      <c r="M111" s="212" t="s">
        <v>19</v>
      </c>
      <c r="N111" s="213" t="s">
        <v>48</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140</v>
      </c>
      <c r="AT111" s="216" t="s">
        <v>127</v>
      </c>
      <c r="AU111" s="216" t="s">
        <v>147</v>
      </c>
      <c r="AY111" s="18" t="s">
        <v>124</v>
      </c>
      <c r="BE111" s="217">
        <f>IF(N111="základní",J111,0)</f>
        <v>0</v>
      </c>
      <c r="BF111" s="217">
        <f>IF(N111="snížená",J111,0)</f>
        <v>0</v>
      </c>
      <c r="BG111" s="217">
        <f>IF(N111="zákl. přenesená",J111,0)</f>
        <v>0</v>
      </c>
      <c r="BH111" s="217">
        <f>IF(N111="sníž. přenesená",J111,0)</f>
        <v>0</v>
      </c>
      <c r="BI111" s="217">
        <f>IF(N111="nulová",J111,0)</f>
        <v>0</v>
      </c>
      <c r="BJ111" s="18" t="s">
        <v>85</v>
      </c>
      <c r="BK111" s="217">
        <f>ROUND(I111*H111,2)</f>
        <v>0</v>
      </c>
      <c r="BL111" s="18" t="s">
        <v>140</v>
      </c>
      <c r="BM111" s="216" t="s">
        <v>224</v>
      </c>
    </row>
    <row r="112" spans="1:47" s="2" customFormat="1" ht="12">
      <c r="A112" s="39"/>
      <c r="B112" s="40"/>
      <c r="C112" s="41"/>
      <c r="D112" s="218" t="s">
        <v>134</v>
      </c>
      <c r="E112" s="41"/>
      <c r="F112" s="219" t="s">
        <v>222</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134</v>
      </c>
      <c r="AU112" s="18" t="s">
        <v>147</v>
      </c>
    </row>
    <row r="113" spans="1:47" s="2" customFormat="1" ht="12">
      <c r="A113" s="39"/>
      <c r="B113" s="40"/>
      <c r="C113" s="41"/>
      <c r="D113" s="223" t="s">
        <v>135</v>
      </c>
      <c r="E113" s="41"/>
      <c r="F113" s="224" t="s">
        <v>225</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135</v>
      </c>
      <c r="AU113" s="18" t="s">
        <v>147</v>
      </c>
    </row>
    <row r="114" spans="1:65" s="2" customFormat="1" ht="37.8" customHeight="1">
      <c r="A114" s="39"/>
      <c r="B114" s="40"/>
      <c r="C114" s="205" t="s">
        <v>87</v>
      </c>
      <c r="D114" s="205" t="s">
        <v>127</v>
      </c>
      <c r="E114" s="206" t="s">
        <v>226</v>
      </c>
      <c r="F114" s="207" t="s">
        <v>227</v>
      </c>
      <c r="G114" s="208" t="s">
        <v>223</v>
      </c>
      <c r="H114" s="209">
        <v>6</v>
      </c>
      <c r="I114" s="210"/>
      <c r="J114" s="211">
        <f>ROUND(I114*H114,2)</f>
        <v>0</v>
      </c>
      <c r="K114" s="207" t="s">
        <v>131</v>
      </c>
      <c r="L114" s="45"/>
      <c r="M114" s="212" t="s">
        <v>19</v>
      </c>
      <c r="N114" s="213" t="s">
        <v>48</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140</v>
      </c>
      <c r="AT114" s="216" t="s">
        <v>127</v>
      </c>
      <c r="AU114" s="216" t="s">
        <v>147</v>
      </c>
      <c r="AY114" s="18" t="s">
        <v>124</v>
      </c>
      <c r="BE114" s="217">
        <f>IF(N114="základní",J114,0)</f>
        <v>0</v>
      </c>
      <c r="BF114" s="217">
        <f>IF(N114="snížená",J114,0)</f>
        <v>0</v>
      </c>
      <c r="BG114" s="217">
        <f>IF(N114="zákl. přenesená",J114,0)</f>
        <v>0</v>
      </c>
      <c r="BH114" s="217">
        <f>IF(N114="sníž. přenesená",J114,0)</f>
        <v>0</v>
      </c>
      <c r="BI114" s="217">
        <f>IF(N114="nulová",J114,0)</f>
        <v>0</v>
      </c>
      <c r="BJ114" s="18" t="s">
        <v>85</v>
      </c>
      <c r="BK114" s="217">
        <f>ROUND(I114*H114,2)</f>
        <v>0</v>
      </c>
      <c r="BL114" s="18" t="s">
        <v>140</v>
      </c>
      <c r="BM114" s="216" t="s">
        <v>228</v>
      </c>
    </row>
    <row r="115" spans="1:47" s="2" customFormat="1" ht="12">
      <c r="A115" s="39"/>
      <c r="B115" s="40"/>
      <c r="C115" s="41"/>
      <c r="D115" s="218" t="s">
        <v>134</v>
      </c>
      <c r="E115" s="41"/>
      <c r="F115" s="219" t="s">
        <v>227</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134</v>
      </c>
      <c r="AU115" s="18" t="s">
        <v>147</v>
      </c>
    </row>
    <row r="116" spans="1:47" s="2" customFormat="1" ht="12">
      <c r="A116" s="39"/>
      <c r="B116" s="40"/>
      <c r="C116" s="41"/>
      <c r="D116" s="223" t="s">
        <v>135</v>
      </c>
      <c r="E116" s="41"/>
      <c r="F116" s="224" t="s">
        <v>229</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135</v>
      </c>
      <c r="AU116" s="18" t="s">
        <v>147</v>
      </c>
    </row>
    <row r="117" spans="1:65" s="2" customFormat="1" ht="37.8" customHeight="1">
      <c r="A117" s="39"/>
      <c r="B117" s="40"/>
      <c r="C117" s="205" t="s">
        <v>147</v>
      </c>
      <c r="D117" s="205" t="s">
        <v>127</v>
      </c>
      <c r="E117" s="206" t="s">
        <v>230</v>
      </c>
      <c r="F117" s="207" t="s">
        <v>231</v>
      </c>
      <c r="G117" s="208" t="s">
        <v>223</v>
      </c>
      <c r="H117" s="209">
        <v>8</v>
      </c>
      <c r="I117" s="210"/>
      <c r="J117" s="211">
        <f>ROUND(I117*H117,2)</f>
        <v>0</v>
      </c>
      <c r="K117" s="207" t="s">
        <v>131</v>
      </c>
      <c r="L117" s="45"/>
      <c r="M117" s="212" t="s">
        <v>19</v>
      </c>
      <c r="N117" s="213" t="s">
        <v>48</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140</v>
      </c>
      <c r="AT117" s="216" t="s">
        <v>127</v>
      </c>
      <c r="AU117" s="216" t="s">
        <v>147</v>
      </c>
      <c r="AY117" s="18" t="s">
        <v>124</v>
      </c>
      <c r="BE117" s="217">
        <f>IF(N117="základní",J117,0)</f>
        <v>0</v>
      </c>
      <c r="BF117" s="217">
        <f>IF(N117="snížená",J117,0)</f>
        <v>0</v>
      </c>
      <c r="BG117" s="217">
        <f>IF(N117="zákl. přenesená",J117,0)</f>
        <v>0</v>
      </c>
      <c r="BH117" s="217">
        <f>IF(N117="sníž. přenesená",J117,0)</f>
        <v>0</v>
      </c>
      <c r="BI117" s="217">
        <f>IF(N117="nulová",J117,0)</f>
        <v>0</v>
      </c>
      <c r="BJ117" s="18" t="s">
        <v>85</v>
      </c>
      <c r="BK117" s="217">
        <f>ROUND(I117*H117,2)</f>
        <v>0</v>
      </c>
      <c r="BL117" s="18" t="s">
        <v>140</v>
      </c>
      <c r="BM117" s="216" t="s">
        <v>232</v>
      </c>
    </row>
    <row r="118" spans="1:47" s="2" customFormat="1" ht="12">
      <c r="A118" s="39"/>
      <c r="B118" s="40"/>
      <c r="C118" s="41"/>
      <c r="D118" s="218" t="s">
        <v>134</v>
      </c>
      <c r="E118" s="41"/>
      <c r="F118" s="219" t="s">
        <v>231</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134</v>
      </c>
      <c r="AU118" s="18" t="s">
        <v>147</v>
      </c>
    </row>
    <row r="119" spans="1:47" s="2" customFormat="1" ht="12">
      <c r="A119" s="39"/>
      <c r="B119" s="40"/>
      <c r="C119" s="41"/>
      <c r="D119" s="223" t="s">
        <v>135</v>
      </c>
      <c r="E119" s="41"/>
      <c r="F119" s="224" t="s">
        <v>233</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135</v>
      </c>
      <c r="AU119" s="18" t="s">
        <v>147</v>
      </c>
    </row>
    <row r="120" spans="1:65" s="2" customFormat="1" ht="37.8" customHeight="1">
      <c r="A120" s="39"/>
      <c r="B120" s="40"/>
      <c r="C120" s="205" t="s">
        <v>140</v>
      </c>
      <c r="D120" s="205" t="s">
        <v>127</v>
      </c>
      <c r="E120" s="206" t="s">
        <v>234</v>
      </c>
      <c r="F120" s="207" t="s">
        <v>235</v>
      </c>
      <c r="G120" s="208" t="s">
        <v>223</v>
      </c>
      <c r="H120" s="209">
        <v>8</v>
      </c>
      <c r="I120" s="210"/>
      <c r="J120" s="211">
        <f>ROUND(I120*H120,2)</f>
        <v>0</v>
      </c>
      <c r="K120" s="207" t="s">
        <v>131</v>
      </c>
      <c r="L120" s="45"/>
      <c r="M120" s="212" t="s">
        <v>19</v>
      </c>
      <c r="N120" s="213" t="s">
        <v>48</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140</v>
      </c>
      <c r="AT120" s="216" t="s">
        <v>127</v>
      </c>
      <c r="AU120" s="216" t="s">
        <v>147</v>
      </c>
      <c r="AY120" s="18" t="s">
        <v>124</v>
      </c>
      <c r="BE120" s="217">
        <f>IF(N120="základní",J120,0)</f>
        <v>0</v>
      </c>
      <c r="BF120" s="217">
        <f>IF(N120="snížená",J120,0)</f>
        <v>0</v>
      </c>
      <c r="BG120" s="217">
        <f>IF(N120="zákl. přenesená",J120,0)</f>
        <v>0</v>
      </c>
      <c r="BH120" s="217">
        <f>IF(N120="sníž. přenesená",J120,0)</f>
        <v>0</v>
      </c>
      <c r="BI120" s="217">
        <f>IF(N120="nulová",J120,0)</f>
        <v>0</v>
      </c>
      <c r="BJ120" s="18" t="s">
        <v>85</v>
      </c>
      <c r="BK120" s="217">
        <f>ROUND(I120*H120,2)</f>
        <v>0</v>
      </c>
      <c r="BL120" s="18" t="s">
        <v>140</v>
      </c>
      <c r="BM120" s="216" t="s">
        <v>236</v>
      </c>
    </row>
    <row r="121" spans="1:47" s="2" customFormat="1" ht="12">
      <c r="A121" s="39"/>
      <c r="B121" s="40"/>
      <c r="C121" s="41"/>
      <c r="D121" s="218" t="s">
        <v>134</v>
      </c>
      <c r="E121" s="41"/>
      <c r="F121" s="219" t="s">
        <v>235</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134</v>
      </c>
      <c r="AU121" s="18" t="s">
        <v>147</v>
      </c>
    </row>
    <row r="122" spans="1:47" s="2" customFormat="1" ht="12">
      <c r="A122" s="39"/>
      <c r="B122" s="40"/>
      <c r="C122" s="41"/>
      <c r="D122" s="223" t="s">
        <v>135</v>
      </c>
      <c r="E122" s="41"/>
      <c r="F122" s="224" t="s">
        <v>237</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135</v>
      </c>
      <c r="AU122" s="18" t="s">
        <v>147</v>
      </c>
    </row>
    <row r="123" spans="1:65" s="2" customFormat="1" ht="37.8" customHeight="1">
      <c r="A123" s="39"/>
      <c r="B123" s="40"/>
      <c r="C123" s="205" t="s">
        <v>123</v>
      </c>
      <c r="D123" s="205" t="s">
        <v>127</v>
      </c>
      <c r="E123" s="206" t="s">
        <v>238</v>
      </c>
      <c r="F123" s="207" t="s">
        <v>239</v>
      </c>
      <c r="G123" s="208" t="s">
        <v>240</v>
      </c>
      <c r="H123" s="209">
        <v>2.262</v>
      </c>
      <c r="I123" s="210"/>
      <c r="J123" s="211">
        <f>ROUND(I123*H123,2)</f>
        <v>0</v>
      </c>
      <c r="K123" s="207" t="s">
        <v>131</v>
      </c>
      <c r="L123" s="45"/>
      <c r="M123" s="212" t="s">
        <v>19</v>
      </c>
      <c r="N123" s="213" t="s">
        <v>48</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140</v>
      </c>
      <c r="AT123" s="216" t="s">
        <v>127</v>
      </c>
      <c r="AU123" s="216" t="s">
        <v>147</v>
      </c>
      <c r="AY123" s="18" t="s">
        <v>124</v>
      </c>
      <c r="BE123" s="217">
        <f>IF(N123="základní",J123,0)</f>
        <v>0</v>
      </c>
      <c r="BF123" s="217">
        <f>IF(N123="snížená",J123,0)</f>
        <v>0</v>
      </c>
      <c r="BG123" s="217">
        <f>IF(N123="zákl. přenesená",J123,0)</f>
        <v>0</v>
      </c>
      <c r="BH123" s="217">
        <f>IF(N123="sníž. přenesená",J123,0)</f>
        <v>0</v>
      </c>
      <c r="BI123" s="217">
        <f>IF(N123="nulová",J123,0)</f>
        <v>0</v>
      </c>
      <c r="BJ123" s="18" t="s">
        <v>85</v>
      </c>
      <c r="BK123" s="217">
        <f>ROUND(I123*H123,2)</f>
        <v>0</v>
      </c>
      <c r="BL123" s="18" t="s">
        <v>140</v>
      </c>
      <c r="BM123" s="216" t="s">
        <v>241</v>
      </c>
    </row>
    <row r="124" spans="1:47" s="2" customFormat="1" ht="12">
      <c r="A124" s="39"/>
      <c r="B124" s="40"/>
      <c r="C124" s="41"/>
      <c r="D124" s="218" t="s">
        <v>134</v>
      </c>
      <c r="E124" s="41"/>
      <c r="F124" s="219" t="s">
        <v>239</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134</v>
      </c>
      <c r="AU124" s="18" t="s">
        <v>147</v>
      </c>
    </row>
    <row r="125" spans="1:47" s="2" customFormat="1" ht="12">
      <c r="A125" s="39"/>
      <c r="B125" s="40"/>
      <c r="C125" s="41"/>
      <c r="D125" s="223" t="s">
        <v>135</v>
      </c>
      <c r="E125" s="41"/>
      <c r="F125" s="224" t="s">
        <v>242</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135</v>
      </c>
      <c r="AU125" s="18" t="s">
        <v>147</v>
      </c>
    </row>
    <row r="126" spans="1:51" s="14" customFormat="1" ht="12">
      <c r="A126" s="14"/>
      <c r="B126" s="235"/>
      <c r="C126" s="236"/>
      <c r="D126" s="218" t="s">
        <v>137</v>
      </c>
      <c r="E126" s="237" t="s">
        <v>19</v>
      </c>
      <c r="F126" s="238" t="s">
        <v>243</v>
      </c>
      <c r="G126" s="236"/>
      <c r="H126" s="239">
        <v>2.262</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137</v>
      </c>
      <c r="AU126" s="245" t="s">
        <v>147</v>
      </c>
      <c r="AV126" s="14" t="s">
        <v>87</v>
      </c>
      <c r="AW126" s="14" t="s">
        <v>37</v>
      </c>
      <c r="AX126" s="14" t="s">
        <v>77</v>
      </c>
      <c r="AY126" s="245" t="s">
        <v>124</v>
      </c>
    </row>
    <row r="127" spans="1:51" s="15" customFormat="1" ht="12">
      <c r="A127" s="15"/>
      <c r="B127" s="246"/>
      <c r="C127" s="247"/>
      <c r="D127" s="218" t="s">
        <v>137</v>
      </c>
      <c r="E127" s="248" t="s">
        <v>19</v>
      </c>
      <c r="F127" s="249" t="s">
        <v>139</v>
      </c>
      <c r="G127" s="247"/>
      <c r="H127" s="250">
        <v>2.262</v>
      </c>
      <c r="I127" s="251"/>
      <c r="J127" s="247"/>
      <c r="K127" s="247"/>
      <c r="L127" s="252"/>
      <c r="M127" s="253"/>
      <c r="N127" s="254"/>
      <c r="O127" s="254"/>
      <c r="P127" s="254"/>
      <c r="Q127" s="254"/>
      <c r="R127" s="254"/>
      <c r="S127" s="254"/>
      <c r="T127" s="255"/>
      <c r="U127" s="15"/>
      <c r="V127" s="15"/>
      <c r="W127" s="15"/>
      <c r="X127" s="15"/>
      <c r="Y127" s="15"/>
      <c r="Z127" s="15"/>
      <c r="AA127" s="15"/>
      <c r="AB127" s="15"/>
      <c r="AC127" s="15"/>
      <c r="AD127" s="15"/>
      <c r="AE127" s="15"/>
      <c r="AT127" s="256" t="s">
        <v>137</v>
      </c>
      <c r="AU127" s="256" t="s">
        <v>147</v>
      </c>
      <c r="AV127" s="15" t="s">
        <v>140</v>
      </c>
      <c r="AW127" s="15" t="s">
        <v>4</v>
      </c>
      <c r="AX127" s="15" t="s">
        <v>85</v>
      </c>
      <c r="AY127" s="256" t="s">
        <v>124</v>
      </c>
    </row>
    <row r="128" spans="1:65" s="2" customFormat="1" ht="66.75" customHeight="1">
      <c r="A128" s="39"/>
      <c r="B128" s="40"/>
      <c r="C128" s="205" t="s">
        <v>160</v>
      </c>
      <c r="D128" s="205" t="s">
        <v>127</v>
      </c>
      <c r="E128" s="206" t="s">
        <v>244</v>
      </c>
      <c r="F128" s="207" t="s">
        <v>245</v>
      </c>
      <c r="G128" s="208" t="s">
        <v>240</v>
      </c>
      <c r="H128" s="209">
        <v>77</v>
      </c>
      <c r="I128" s="210"/>
      <c r="J128" s="211">
        <f>ROUND(I128*H128,2)</f>
        <v>0</v>
      </c>
      <c r="K128" s="207" t="s">
        <v>131</v>
      </c>
      <c r="L128" s="45"/>
      <c r="M128" s="212" t="s">
        <v>19</v>
      </c>
      <c r="N128" s="213" t="s">
        <v>48</v>
      </c>
      <c r="O128" s="85"/>
      <c r="P128" s="214">
        <f>O128*H128</f>
        <v>0</v>
      </c>
      <c r="Q128" s="214">
        <v>0</v>
      </c>
      <c r="R128" s="214">
        <f>Q128*H128</f>
        <v>0</v>
      </c>
      <c r="S128" s="214">
        <v>0.5</v>
      </c>
      <c r="T128" s="215">
        <f>S128*H128</f>
        <v>38.5</v>
      </c>
      <c r="U128" s="39"/>
      <c r="V128" s="39"/>
      <c r="W128" s="39"/>
      <c r="X128" s="39"/>
      <c r="Y128" s="39"/>
      <c r="Z128" s="39"/>
      <c r="AA128" s="39"/>
      <c r="AB128" s="39"/>
      <c r="AC128" s="39"/>
      <c r="AD128" s="39"/>
      <c r="AE128" s="39"/>
      <c r="AR128" s="216" t="s">
        <v>140</v>
      </c>
      <c r="AT128" s="216" t="s">
        <v>127</v>
      </c>
      <c r="AU128" s="216" t="s">
        <v>147</v>
      </c>
      <c r="AY128" s="18" t="s">
        <v>124</v>
      </c>
      <c r="BE128" s="217">
        <f>IF(N128="základní",J128,0)</f>
        <v>0</v>
      </c>
      <c r="BF128" s="217">
        <f>IF(N128="snížená",J128,0)</f>
        <v>0</v>
      </c>
      <c r="BG128" s="217">
        <f>IF(N128="zákl. přenesená",J128,0)</f>
        <v>0</v>
      </c>
      <c r="BH128" s="217">
        <f>IF(N128="sníž. přenesená",J128,0)</f>
        <v>0</v>
      </c>
      <c r="BI128" s="217">
        <f>IF(N128="nulová",J128,0)</f>
        <v>0</v>
      </c>
      <c r="BJ128" s="18" t="s">
        <v>85</v>
      </c>
      <c r="BK128" s="217">
        <f>ROUND(I128*H128,2)</f>
        <v>0</v>
      </c>
      <c r="BL128" s="18" t="s">
        <v>140</v>
      </c>
      <c r="BM128" s="216" t="s">
        <v>246</v>
      </c>
    </row>
    <row r="129" spans="1:47" s="2" customFormat="1" ht="12">
      <c r="A129" s="39"/>
      <c r="B129" s="40"/>
      <c r="C129" s="41"/>
      <c r="D129" s="218" t="s">
        <v>134</v>
      </c>
      <c r="E129" s="41"/>
      <c r="F129" s="219" t="s">
        <v>245</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134</v>
      </c>
      <c r="AU129" s="18" t="s">
        <v>147</v>
      </c>
    </row>
    <row r="130" spans="1:47" s="2" customFormat="1" ht="12">
      <c r="A130" s="39"/>
      <c r="B130" s="40"/>
      <c r="C130" s="41"/>
      <c r="D130" s="223" t="s">
        <v>135</v>
      </c>
      <c r="E130" s="41"/>
      <c r="F130" s="224" t="s">
        <v>247</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135</v>
      </c>
      <c r="AU130" s="18" t="s">
        <v>147</v>
      </c>
    </row>
    <row r="131" spans="1:51" s="13" customFormat="1" ht="12">
      <c r="A131" s="13"/>
      <c r="B131" s="225"/>
      <c r="C131" s="226"/>
      <c r="D131" s="218" t="s">
        <v>137</v>
      </c>
      <c r="E131" s="227" t="s">
        <v>19</v>
      </c>
      <c r="F131" s="228" t="s">
        <v>248</v>
      </c>
      <c r="G131" s="226"/>
      <c r="H131" s="227" t="s">
        <v>19</v>
      </c>
      <c r="I131" s="229"/>
      <c r="J131" s="226"/>
      <c r="K131" s="226"/>
      <c r="L131" s="230"/>
      <c r="M131" s="231"/>
      <c r="N131" s="232"/>
      <c r="O131" s="232"/>
      <c r="P131" s="232"/>
      <c r="Q131" s="232"/>
      <c r="R131" s="232"/>
      <c r="S131" s="232"/>
      <c r="T131" s="233"/>
      <c r="U131" s="13"/>
      <c r="V131" s="13"/>
      <c r="W131" s="13"/>
      <c r="X131" s="13"/>
      <c r="Y131" s="13"/>
      <c r="Z131" s="13"/>
      <c r="AA131" s="13"/>
      <c r="AB131" s="13"/>
      <c r="AC131" s="13"/>
      <c r="AD131" s="13"/>
      <c r="AE131" s="13"/>
      <c r="AT131" s="234" t="s">
        <v>137</v>
      </c>
      <c r="AU131" s="234" t="s">
        <v>147</v>
      </c>
      <c r="AV131" s="13" t="s">
        <v>85</v>
      </c>
      <c r="AW131" s="13" t="s">
        <v>37</v>
      </c>
      <c r="AX131" s="13" t="s">
        <v>77</v>
      </c>
      <c r="AY131" s="234" t="s">
        <v>124</v>
      </c>
    </row>
    <row r="132" spans="1:51" s="14" customFormat="1" ht="12">
      <c r="A132" s="14"/>
      <c r="B132" s="235"/>
      <c r="C132" s="236"/>
      <c r="D132" s="218" t="s">
        <v>137</v>
      </c>
      <c r="E132" s="237" t="s">
        <v>19</v>
      </c>
      <c r="F132" s="238" t="s">
        <v>249</v>
      </c>
      <c r="G132" s="236"/>
      <c r="H132" s="239">
        <v>77</v>
      </c>
      <c r="I132" s="240"/>
      <c r="J132" s="236"/>
      <c r="K132" s="236"/>
      <c r="L132" s="241"/>
      <c r="M132" s="242"/>
      <c r="N132" s="243"/>
      <c r="O132" s="243"/>
      <c r="P132" s="243"/>
      <c r="Q132" s="243"/>
      <c r="R132" s="243"/>
      <c r="S132" s="243"/>
      <c r="T132" s="244"/>
      <c r="U132" s="14"/>
      <c r="V132" s="14"/>
      <c r="W132" s="14"/>
      <c r="X132" s="14"/>
      <c r="Y132" s="14"/>
      <c r="Z132" s="14"/>
      <c r="AA132" s="14"/>
      <c r="AB132" s="14"/>
      <c r="AC132" s="14"/>
      <c r="AD132" s="14"/>
      <c r="AE132" s="14"/>
      <c r="AT132" s="245" t="s">
        <v>137</v>
      </c>
      <c r="AU132" s="245" t="s">
        <v>147</v>
      </c>
      <c r="AV132" s="14" t="s">
        <v>87</v>
      </c>
      <c r="AW132" s="14" t="s">
        <v>37</v>
      </c>
      <c r="AX132" s="14" t="s">
        <v>77</v>
      </c>
      <c r="AY132" s="245" t="s">
        <v>124</v>
      </c>
    </row>
    <row r="133" spans="1:51" s="15" customFormat="1" ht="12">
      <c r="A133" s="15"/>
      <c r="B133" s="246"/>
      <c r="C133" s="247"/>
      <c r="D133" s="218" t="s">
        <v>137</v>
      </c>
      <c r="E133" s="248" t="s">
        <v>19</v>
      </c>
      <c r="F133" s="249" t="s">
        <v>139</v>
      </c>
      <c r="G133" s="247"/>
      <c r="H133" s="250">
        <v>77</v>
      </c>
      <c r="I133" s="251"/>
      <c r="J133" s="247"/>
      <c r="K133" s="247"/>
      <c r="L133" s="252"/>
      <c r="M133" s="253"/>
      <c r="N133" s="254"/>
      <c r="O133" s="254"/>
      <c r="P133" s="254"/>
      <c r="Q133" s="254"/>
      <c r="R133" s="254"/>
      <c r="S133" s="254"/>
      <c r="T133" s="255"/>
      <c r="U133" s="15"/>
      <c r="V133" s="15"/>
      <c r="W133" s="15"/>
      <c r="X133" s="15"/>
      <c r="Y133" s="15"/>
      <c r="Z133" s="15"/>
      <c r="AA133" s="15"/>
      <c r="AB133" s="15"/>
      <c r="AC133" s="15"/>
      <c r="AD133" s="15"/>
      <c r="AE133" s="15"/>
      <c r="AT133" s="256" t="s">
        <v>137</v>
      </c>
      <c r="AU133" s="256" t="s">
        <v>147</v>
      </c>
      <c r="AV133" s="15" t="s">
        <v>140</v>
      </c>
      <c r="AW133" s="15" t="s">
        <v>4</v>
      </c>
      <c r="AX133" s="15" t="s">
        <v>85</v>
      </c>
      <c r="AY133" s="256" t="s">
        <v>124</v>
      </c>
    </row>
    <row r="134" spans="1:65" s="2" customFormat="1" ht="62.7" customHeight="1">
      <c r="A134" s="39"/>
      <c r="B134" s="40"/>
      <c r="C134" s="205" t="s">
        <v>165</v>
      </c>
      <c r="D134" s="205" t="s">
        <v>127</v>
      </c>
      <c r="E134" s="206" t="s">
        <v>250</v>
      </c>
      <c r="F134" s="207" t="s">
        <v>251</v>
      </c>
      <c r="G134" s="208" t="s">
        <v>240</v>
      </c>
      <c r="H134" s="209">
        <v>1947</v>
      </c>
      <c r="I134" s="210"/>
      <c r="J134" s="211">
        <f>ROUND(I134*H134,2)</f>
        <v>0</v>
      </c>
      <c r="K134" s="207" t="s">
        <v>131</v>
      </c>
      <c r="L134" s="45"/>
      <c r="M134" s="212" t="s">
        <v>19</v>
      </c>
      <c r="N134" s="213" t="s">
        <v>48</v>
      </c>
      <c r="O134" s="85"/>
      <c r="P134" s="214">
        <f>O134*H134</f>
        <v>0</v>
      </c>
      <c r="Q134" s="214">
        <v>0</v>
      </c>
      <c r="R134" s="214">
        <f>Q134*H134</f>
        <v>0</v>
      </c>
      <c r="S134" s="214">
        <v>0.17</v>
      </c>
      <c r="T134" s="215">
        <f>S134*H134</f>
        <v>330.99</v>
      </c>
      <c r="U134" s="39"/>
      <c r="V134" s="39"/>
      <c r="W134" s="39"/>
      <c r="X134" s="39"/>
      <c r="Y134" s="39"/>
      <c r="Z134" s="39"/>
      <c r="AA134" s="39"/>
      <c r="AB134" s="39"/>
      <c r="AC134" s="39"/>
      <c r="AD134" s="39"/>
      <c r="AE134" s="39"/>
      <c r="AR134" s="216" t="s">
        <v>140</v>
      </c>
      <c r="AT134" s="216" t="s">
        <v>127</v>
      </c>
      <c r="AU134" s="216" t="s">
        <v>147</v>
      </c>
      <c r="AY134" s="18" t="s">
        <v>124</v>
      </c>
      <c r="BE134" s="217">
        <f>IF(N134="základní",J134,0)</f>
        <v>0</v>
      </c>
      <c r="BF134" s="217">
        <f>IF(N134="snížená",J134,0)</f>
        <v>0</v>
      </c>
      <c r="BG134" s="217">
        <f>IF(N134="zákl. přenesená",J134,0)</f>
        <v>0</v>
      </c>
      <c r="BH134" s="217">
        <f>IF(N134="sníž. přenesená",J134,0)</f>
        <v>0</v>
      </c>
      <c r="BI134" s="217">
        <f>IF(N134="nulová",J134,0)</f>
        <v>0</v>
      </c>
      <c r="BJ134" s="18" t="s">
        <v>85</v>
      </c>
      <c r="BK134" s="217">
        <f>ROUND(I134*H134,2)</f>
        <v>0</v>
      </c>
      <c r="BL134" s="18" t="s">
        <v>140</v>
      </c>
      <c r="BM134" s="216" t="s">
        <v>252</v>
      </c>
    </row>
    <row r="135" spans="1:47" s="2" customFormat="1" ht="12">
      <c r="A135" s="39"/>
      <c r="B135" s="40"/>
      <c r="C135" s="41"/>
      <c r="D135" s="218" t="s">
        <v>134</v>
      </c>
      <c r="E135" s="41"/>
      <c r="F135" s="219" t="s">
        <v>251</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134</v>
      </c>
      <c r="AU135" s="18" t="s">
        <v>147</v>
      </c>
    </row>
    <row r="136" spans="1:47" s="2" customFormat="1" ht="12">
      <c r="A136" s="39"/>
      <c r="B136" s="40"/>
      <c r="C136" s="41"/>
      <c r="D136" s="223" t="s">
        <v>135</v>
      </c>
      <c r="E136" s="41"/>
      <c r="F136" s="224" t="s">
        <v>253</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135</v>
      </c>
      <c r="AU136" s="18" t="s">
        <v>147</v>
      </c>
    </row>
    <row r="137" spans="1:51" s="13" customFormat="1" ht="12">
      <c r="A137" s="13"/>
      <c r="B137" s="225"/>
      <c r="C137" s="226"/>
      <c r="D137" s="218" t="s">
        <v>137</v>
      </c>
      <c r="E137" s="227" t="s">
        <v>19</v>
      </c>
      <c r="F137" s="228" t="s">
        <v>254</v>
      </c>
      <c r="G137" s="226"/>
      <c r="H137" s="227" t="s">
        <v>19</v>
      </c>
      <c r="I137" s="229"/>
      <c r="J137" s="226"/>
      <c r="K137" s="226"/>
      <c r="L137" s="230"/>
      <c r="M137" s="231"/>
      <c r="N137" s="232"/>
      <c r="O137" s="232"/>
      <c r="P137" s="232"/>
      <c r="Q137" s="232"/>
      <c r="R137" s="232"/>
      <c r="S137" s="232"/>
      <c r="T137" s="233"/>
      <c r="U137" s="13"/>
      <c r="V137" s="13"/>
      <c r="W137" s="13"/>
      <c r="X137" s="13"/>
      <c r="Y137" s="13"/>
      <c r="Z137" s="13"/>
      <c r="AA137" s="13"/>
      <c r="AB137" s="13"/>
      <c r="AC137" s="13"/>
      <c r="AD137" s="13"/>
      <c r="AE137" s="13"/>
      <c r="AT137" s="234" t="s">
        <v>137</v>
      </c>
      <c r="AU137" s="234" t="s">
        <v>147</v>
      </c>
      <c r="AV137" s="13" t="s">
        <v>85</v>
      </c>
      <c r="AW137" s="13" t="s">
        <v>37</v>
      </c>
      <c r="AX137" s="13" t="s">
        <v>77</v>
      </c>
      <c r="AY137" s="234" t="s">
        <v>124</v>
      </c>
    </row>
    <row r="138" spans="1:51" s="14" customFormat="1" ht="12">
      <c r="A138" s="14"/>
      <c r="B138" s="235"/>
      <c r="C138" s="236"/>
      <c r="D138" s="218" t="s">
        <v>137</v>
      </c>
      <c r="E138" s="237" t="s">
        <v>19</v>
      </c>
      <c r="F138" s="238" t="s">
        <v>255</v>
      </c>
      <c r="G138" s="236"/>
      <c r="H138" s="239">
        <v>1869</v>
      </c>
      <c r="I138" s="240"/>
      <c r="J138" s="236"/>
      <c r="K138" s="236"/>
      <c r="L138" s="241"/>
      <c r="M138" s="242"/>
      <c r="N138" s="243"/>
      <c r="O138" s="243"/>
      <c r="P138" s="243"/>
      <c r="Q138" s="243"/>
      <c r="R138" s="243"/>
      <c r="S138" s="243"/>
      <c r="T138" s="244"/>
      <c r="U138" s="14"/>
      <c r="V138" s="14"/>
      <c r="W138" s="14"/>
      <c r="X138" s="14"/>
      <c r="Y138" s="14"/>
      <c r="Z138" s="14"/>
      <c r="AA138" s="14"/>
      <c r="AB138" s="14"/>
      <c r="AC138" s="14"/>
      <c r="AD138" s="14"/>
      <c r="AE138" s="14"/>
      <c r="AT138" s="245" t="s">
        <v>137</v>
      </c>
      <c r="AU138" s="245" t="s">
        <v>147</v>
      </c>
      <c r="AV138" s="14" t="s">
        <v>87</v>
      </c>
      <c r="AW138" s="14" t="s">
        <v>37</v>
      </c>
      <c r="AX138" s="14" t="s">
        <v>77</v>
      </c>
      <c r="AY138" s="245" t="s">
        <v>124</v>
      </c>
    </row>
    <row r="139" spans="1:51" s="13" customFormat="1" ht="12">
      <c r="A139" s="13"/>
      <c r="B139" s="225"/>
      <c r="C139" s="226"/>
      <c r="D139" s="218" t="s">
        <v>137</v>
      </c>
      <c r="E139" s="227" t="s">
        <v>19</v>
      </c>
      <c r="F139" s="228" t="s">
        <v>256</v>
      </c>
      <c r="G139" s="226"/>
      <c r="H139" s="227" t="s">
        <v>19</v>
      </c>
      <c r="I139" s="229"/>
      <c r="J139" s="226"/>
      <c r="K139" s="226"/>
      <c r="L139" s="230"/>
      <c r="M139" s="231"/>
      <c r="N139" s="232"/>
      <c r="O139" s="232"/>
      <c r="P139" s="232"/>
      <c r="Q139" s="232"/>
      <c r="R139" s="232"/>
      <c r="S139" s="232"/>
      <c r="T139" s="233"/>
      <c r="U139" s="13"/>
      <c r="V139" s="13"/>
      <c r="W139" s="13"/>
      <c r="X139" s="13"/>
      <c r="Y139" s="13"/>
      <c r="Z139" s="13"/>
      <c r="AA139" s="13"/>
      <c r="AB139" s="13"/>
      <c r="AC139" s="13"/>
      <c r="AD139" s="13"/>
      <c r="AE139" s="13"/>
      <c r="AT139" s="234" t="s">
        <v>137</v>
      </c>
      <c r="AU139" s="234" t="s">
        <v>147</v>
      </c>
      <c r="AV139" s="13" t="s">
        <v>85</v>
      </c>
      <c r="AW139" s="13" t="s">
        <v>37</v>
      </c>
      <c r="AX139" s="13" t="s">
        <v>77</v>
      </c>
      <c r="AY139" s="234" t="s">
        <v>124</v>
      </c>
    </row>
    <row r="140" spans="1:51" s="14" customFormat="1" ht="12">
      <c r="A140" s="14"/>
      <c r="B140" s="235"/>
      <c r="C140" s="236"/>
      <c r="D140" s="218" t="s">
        <v>137</v>
      </c>
      <c r="E140" s="237" t="s">
        <v>19</v>
      </c>
      <c r="F140" s="238" t="s">
        <v>257</v>
      </c>
      <c r="G140" s="236"/>
      <c r="H140" s="239">
        <v>78</v>
      </c>
      <c r="I140" s="240"/>
      <c r="J140" s="236"/>
      <c r="K140" s="236"/>
      <c r="L140" s="241"/>
      <c r="M140" s="242"/>
      <c r="N140" s="243"/>
      <c r="O140" s="243"/>
      <c r="P140" s="243"/>
      <c r="Q140" s="243"/>
      <c r="R140" s="243"/>
      <c r="S140" s="243"/>
      <c r="T140" s="244"/>
      <c r="U140" s="14"/>
      <c r="V140" s="14"/>
      <c r="W140" s="14"/>
      <c r="X140" s="14"/>
      <c r="Y140" s="14"/>
      <c r="Z140" s="14"/>
      <c r="AA140" s="14"/>
      <c r="AB140" s="14"/>
      <c r="AC140" s="14"/>
      <c r="AD140" s="14"/>
      <c r="AE140" s="14"/>
      <c r="AT140" s="245" t="s">
        <v>137</v>
      </c>
      <c r="AU140" s="245" t="s">
        <v>147</v>
      </c>
      <c r="AV140" s="14" t="s">
        <v>87</v>
      </c>
      <c r="AW140" s="14" t="s">
        <v>37</v>
      </c>
      <c r="AX140" s="14" t="s">
        <v>77</v>
      </c>
      <c r="AY140" s="245" t="s">
        <v>124</v>
      </c>
    </row>
    <row r="141" spans="1:51" s="15" customFormat="1" ht="12">
      <c r="A141" s="15"/>
      <c r="B141" s="246"/>
      <c r="C141" s="247"/>
      <c r="D141" s="218" t="s">
        <v>137</v>
      </c>
      <c r="E141" s="248" t="s">
        <v>19</v>
      </c>
      <c r="F141" s="249" t="s">
        <v>139</v>
      </c>
      <c r="G141" s="247"/>
      <c r="H141" s="250">
        <v>1947</v>
      </c>
      <c r="I141" s="251"/>
      <c r="J141" s="247"/>
      <c r="K141" s="247"/>
      <c r="L141" s="252"/>
      <c r="M141" s="253"/>
      <c r="N141" s="254"/>
      <c r="O141" s="254"/>
      <c r="P141" s="254"/>
      <c r="Q141" s="254"/>
      <c r="R141" s="254"/>
      <c r="S141" s="254"/>
      <c r="T141" s="255"/>
      <c r="U141" s="15"/>
      <c r="V141" s="15"/>
      <c r="W141" s="15"/>
      <c r="X141" s="15"/>
      <c r="Y141" s="15"/>
      <c r="Z141" s="15"/>
      <c r="AA141" s="15"/>
      <c r="AB141" s="15"/>
      <c r="AC141" s="15"/>
      <c r="AD141" s="15"/>
      <c r="AE141" s="15"/>
      <c r="AT141" s="256" t="s">
        <v>137</v>
      </c>
      <c r="AU141" s="256" t="s">
        <v>147</v>
      </c>
      <c r="AV141" s="15" t="s">
        <v>140</v>
      </c>
      <c r="AW141" s="15" t="s">
        <v>4</v>
      </c>
      <c r="AX141" s="15" t="s">
        <v>85</v>
      </c>
      <c r="AY141" s="256" t="s">
        <v>124</v>
      </c>
    </row>
    <row r="142" spans="1:65" s="2" customFormat="1" ht="62.7" customHeight="1">
      <c r="A142" s="39"/>
      <c r="B142" s="40"/>
      <c r="C142" s="205" t="s">
        <v>170</v>
      </c>
      <c r="D142" s="205" t="s">
        <v>127</v>
      </c>
      <c r="E142" s="206" t="s">
        <v>258</v>
      </c>
      <c r="F142" s="207" t="s">
        <v>259</v>
      </c>
      <c r="G142" s="208" t="s">
        <v>240</v>
      </c>
      <c r="H142" s="209">
        <v>45.5</v>
      </c>
      <c r="I142" s="210"/>
      <c r="J142" s="211">
        <f>ROUND(I142*H142,2)</f>
        <v>0</v>
      </c>
      <c r="K142" s="207" t="s">
        <v>131</v>
      </c>
      <c r="L142" s="45"/>
      <c r="M142" s="212" t="s">
        <v>19</v>
      </c>
      <c r="N142" s="213" t="s">
        <v>48</v>
      </c>
      <c r="O142" s="85"/>
      <c r="P142" s="214">
        <f>O142*H142</f>
        <v>0</v>
      </c>
      <c r="Q142" s="214">
        <v>0</v>
      </c>
      <c r="R142" s="214">
        <f>Q142*H142</f>
        <v>0</v>
      </c>
      <c r="S142" s="214">
        <v>0.5</v>
      </c>
      <c r="T142" s="215">
        <f>S142*H142</f>
        <v>22.75</v>
      </c>
      <c r="U142" s="39"/>
      <c r="V142" s="39"/>
      <c r="W142" s="39"/>
      <c r="X142" s="39"/>
      <c r="Y142" s="39"/>
      <c r="Z142" s="39"/>
      <c r="AA142" s="39"/>
      <c r="AB142" s="39"/>
      <c r="AC142" s="39"/>
      <c r="AD142" s="39"/>
      <c r="AE142" s="39"/>
      <c r="AR142" s="216" t="s">
        <v>140</v>
      </c>
      <c r="AT142" s="216" t="s">
        <v>127</v>
      </c>
      <c r="AU142" s="216" t="s">
        <v>147</v>
      </c>
      <c r="AY142" s="18" t="s">
        <v>124</v>
      </c>
      <c r="BE142" s="217">
        <f>IF(N142="základní",J142,0)</f>
        <v>0</v>
      </c>
      <c r="BF142" s="217">
        <f>IF(N142="snížená",J142,0)</f>
        <v>0</v>
      </c>
      <c r="BG142" s="217">
        <f>IF(N142="zákl. přenesená",J142,0)</f>
        <v>0</v>
      </c>
      <c r="BH142" s="217">
        <f>IF(N142="sníž. přenesená",J142,0)</f>
        <v>0</v>
      </c>
      <c r="BI142" s="217">
        <f>IF(N142="nulová",J142,0)</f>
        <v>0</v>
      </c>
      <c r="BJ142" s="18" t="s">
        <v>85</v>
      </c>
      <c r="BK142" s="217">
        <f>ROUND(I142*H142,2)</f>
        <v>0</v>
      </c>
      <c r="BL142" s="18" t="s">
        <v>140</v>
      </c>
      <c r="BM142" s="216" t="s">
        <v>260</v>
      </c>
    </row>
    <row r="143" spans="1:47" s="2" customFormat="1" ht="12">
      <c r="A143" s="39"/>
      <c r="B143" s="40"/>
      <c r="C143" s="41"/>
      <c r="D143" s="218" t="s">
        <v>134</v>
      </c>
      <c r="E143" s="41"/>
      <c r="F143" s="219" t="s">
        <v>259</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134</v>
      </c>
      <c r="AU143" s="18" t="s">
        <v>147</v>
      </c>
    </row>
    <row r="144" spans="1:47" s="2" customFormat="1" ht="12">
      <c r="A144" s="39"/>
      <c r="B144" s="40"/>
      <c r="C144" s="41"/>
      <c r="D144" s="223" t="s">
        <v>135</v>
      </c>
      <c r="E144" s="41"/>
      <c r="F144" s="224" t="s">
        <v>261</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135</v>
      </c>
      <c r="AU144" s="18" t="s">
        <v>147</v>
      </c>
    </row>
    <row r="145" spans="1:51" s="13" customFormat="1" ht="12">
      <c r="A145" s="13"/>
      <c r="B145" s="225"/>
      <c r="C145" s="226"/>
      <c r="D145" s="218" t="s">
        <v>137</v>
      </c>
      <c r="E145" s="227" t="s">
        <v>19</v>
      </c>
      <c r="F145" s="228" t="s">
        <v>262</v>
      </c>
      <c r="G145" s="226"/>
      <c r="H145" s="227" t="s">
        <v>19</v>
      </c>
      <c r="I145" s="229"/>
      <c r="J145" s="226"/>
      <c r="K145" s="226"/>
      <c r="L145" s="230"/>
      <c r="M145" s="231"/>
      <c r="N145" s="232"/>
      <c r="O145" s="232"/>
      <c r="P145" s="232"/>
      <c r="Q145" s="232"/>
      <c r="R145" s="232"/>
      <c r="S145" s="232"/>
      <c r="T145" s="233"/>
      <c r="U145" s="13"/>
      <c r="V145" s="13"/>
      <c r="W145" s="13"/>
      <c r="X145" s="13"/>
      <c r="Y145" s="13"/>
      <c r="Z145" s="13"/>
      <c r="AA145" s="13"/>
      <c r="AB145" s="13"/>
      <c r="AC145" s="13"/>
      <c r="AD145" s="13"/>
      <c r="AE145" s="13"/>
      <c r="AT145" s="234" t="s">
        <v>137</v>
      </c>
      <c r="AU145" s="234" t="s">
        <v>147</v>
      </c>
      <c r="AV145" s="13" t="s">
        <v>85</v>
      </c>
      <c r="AW145" s="13" t="s">
        <v>37</v>
      </c>
      <c r="AX145" s="13" t="s">
        <v>77</v>
      </c>
      <c r="AY145" s="234" t="s">
        <v>124</v>
      </c>
    </row>
    <row r="146" spans="1:51" s="14" customFormat="1" ht="12">
      <c r="A146" s="14"/>
      <c r="B146" s="235"/>
      <c r="C146" s="236"/>
      <c r="D146" s="218" t="s">
        <v>137</v>
      </c>
      <c r="E146" s="237" t="s">
        <v>19</v>
      </c>
      <c r="F146" s="238" t="s">
        <v>263</v>
      </c>
      <c r="G146" s="236"/>
      <c r="H146" s="239">
        <v>45.5</v>
      </c>
      <c r="I146" s="240"/>
      <c r="J146" s="236"/>
      <c r="K146" s="236"/>
      <c r="L146" s="241"/>
      <c r="M146" s="242"/>
      <c r="N146" s="243"/>
      <c r="O146" s="243"/>
      <c r="P146" s="243"/>
      <c r="Q146" s="243"/>
      <c r="R146" s="243"/>
      <c r="S146" s="243"/>
      <c r="T146" s="244"/>
      <c r="U146" s="14"/>
      <c r="V146" s="14"/>
      <c r="W146" s="14"/>
      <c r="X146" s="14"/>
      <c r="Y146" s="14"/>
      <c r="Z146" s="14"/>
      <c r="AA146" s="14"/>
      <c r="AB146" s="14"/>
      <c r="AC146" s="14"/>
      <c r="AD146" s="14"/>
      <c r="AE146" s="14"/>
      <c r="AT146" s="245" t="s">
        <v>137</v>
      </c>
      <c r="AU146" s="245" t="s">
        <v>147</v>
      </c>
      <c r="AV146" s="14" t="s">
        <v>87</v>
      </c>
      <c r="AW146" s="14" t="s">
        <v>37</v>
      </c>
      <c r="AX146" s="14" t="s">
        <v>77</v>
      </c>
      <c r="AY146" s="245" t="s">
        <v>124</v>
      </c>
    </row>
    <row r="147" spans="1:51" s="15" customFormat="1" ht="12">
      <c r="A147" s="15"/>
      <c r="B147" s="246"/>
      <c r="C147" s="247"/>
      <c r="D147" s="218" t="s">
        <v>137</v>
      </c>
      <c r="E147" s="248" t="s">
        <v>19</v>
      </c>
      <c r="F147" s="249" t="s">
        <v>139</v>
      </c>
      <c r="G147" s="247"/>
      <c r="H147" s="250">
        <v>45.5</v>
      </c>
      <c r="I147" s="251"/>
      <c r="J147" s="247"/>
      <c r="K147" s="247"/>
      <c r="L147" s="252"/>
      <c r="M147" s="253"/>
      <c r="N147" s="254"/>
      <c r="O147" s="254"/>
      <c r="P147" s="254"/>
      <c r="Q147" s="254"/>
      <c r="R147" s="254"/>
      <c r="S147" s="254"/>
      <c r="T147" s="255"/>
      <c r="U147" s="15"/>
      <c r="V147" s="15"/>
      <c r="W147" s="15"/>
      <c r="X147" s="15"/>
      <c r="Y147" s="15"/>
      <c r="Z147" s="15"/>
      <c r="AA147" s="15"/>
      <c r="AB147" s="15"/>
      <c r="AC147" s="15"/>
      <c r="AD147" s="15"/>
      <c r="AE147" s="15"/>
      <c r="AT147" s="256" t="s">
        <v>137</v>
      </c>
      <c r="AU147" s="256" t="s">
        <v>147</v>
      </c>
      <c r="AV147" s="15" t="s">
        <v>140</v>
      </c>
      <c r="AW147" s="15" t="s">
        <v>4</v>
      </c>
      <c r="AX147" s="15" t="s">
        <v>85</v>
      </c>
      <c r="AY147" s="256" t="s">
        <v>124</v>
      </c>
    </row>
    <row r="148" spans="1:65" s="2" customFormat="1" ht="49.05" customHeight="1">
      <c r="A148" s="39"/>
      <c r="B148" s="40"/>
      <c r="C148" s="205" t="s">
        <v>177</v>
      </c>
      <c r="D148" s="205" t="s">
        <v>127</v>
      </c>
      <c r="E148" s="206" t="s">
        <v>264</v>
      </c>
      <c r="F148" s="207" t="s">
        <v>265</v>
      </c>
      <c r="G148" s="208" t="s">
        <v>266</v>
      </c>
      <c r="H148" s="209">
        <v>126.1</v>
      </c>
      <c r="I148" s="210"/>
      <c r="J148" s="211">
        <f>ROUND(I148*H148,2)</f>
        <v>0</v>
      </c>
      <c r="K148" s="207" t="s">
        <v>131</v>
      </c>
      <c r="L148" s="45"/>
      <c r="M148" s="212" t="s">
        <v>19</v>
      </c>
      <c r="N148" s="213" t="s">
        <v>48</v>
      </c>
      <c r="O148" s="85"/>
      <c r="P148" s="214">
        <f>O148*H148</f>
        <v>0</v>
      </c>
      <c r="Q148" s="214">
        <v>0</v>
      </c>
      <c r="R148" s="214">
        <f>Q148*H148</f>
        <v>0</v>
      </c>
      <c r="S148" s="214">
        <v>0.205</v>
      </c>
      <c r="T148" s="215">
        <f>S148*H148</f>
        <v>25.850499999999997</v>
      </c>
      <c r="U148" s="39"/>
      <c r="V148" s="39"/>
      <c r="W148" s="39"/>
      <c r="X148" s="39"/>
      <c r="Y148" s="39"/>
      <c r="Z148" s="39"/>
      <c r="AA148" s="39"/>
      <c r="AB148" s="39"/>
      <c r="AC148" s="39"/>
      <c r="AD148" s="39"/>
      <c r="AE148" s="39"/>
      <c r="AR148" s="216" t="s">
        <v>140</v>
      </c>
      <c r="AT148" s="216" t="s">
        <v>127</v>
      </c>
      <c r="AU148" s="216" t="s">
        <v>147</v>
      </c>
      <c r="AY148" s="18" t="s">
        <v>124</v>
      </c>
      <c r="BE148" s="217">
        <f>IF(N148="základní",J148,0)</f>
        <v>0</v>
      </c>
      <c r="BF148" s="217">
        <f>IF(N148="snížená",J148,0)</f>
        <v>0</v>
      </c>
      <c r="BG148" s="217">
        <f>IF(N148="zákl. přenesená",J148,0)</f>
        <v>0</v>
      </c>
      <c r="BH148" s="217">
        <f>IF(N148="sníž. přenesená",J148,0)</f>
        <v>0</v>
      </c>
      <c r="BI148" s="217">
        <f>IF(N148="nulová",J148,0)</f>
        <v>0</v>
      </c>
      <c r="BJ148" s="18" t="s">
        <v>85</v>
      </c>
      <c r="BK148" s="217">
        <f>ROUND(I148*H148,2)</f>
        <v>0</v>
      </c>
      <c r="BL148" s="18" t="s">
        <v>140</v>
      </c>
      <c r="BM148" s="216" t="s">
        <v>267</v>
      </c>
    </row>
    <row r="149" spans="1:47" s="2" customFormat="1" ht="12">
      <c r="A149" s="39"/>
      <c r="B149" s="40"/>
      <c r="C149" s="41"/>
      <c r="D149" s="218" t="s">
        <v>134</v>
      </c>
      <c r="E149" s="41"/>
      <c r="F149" s="219" t="s">
        <v>265</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134</v>
      </c>
      <c r="AU149" s="18" t="s">
        <v>147</v>
      </c>
    </row>
    <row r="150" spans="1:47" s="2" customFormat="1" ht="12">
      <c r="A150" s="39"/>
      <c r="B150" s="40"/>
      <c r="C150" s="41"/>
      <c r="D150" s="223" t="s">
        <v>135</v>
      </c>
      <c r="E150" s="41"/>
      <c r="F150" s="224" t="s">
        <v>268</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135</v>
      </c>
      <c r="AU150" s="18" t="s">
        <v>147</v>
      </c>
    </row>
    <row r="151" spans="1:51" s="13" customFormat="1" ht="12">
      <c r="A151" s="13"/>
      <c r="B151" s="225"/>
      <c r="C151" s="226"/>
      <c r="D151" s="218" t="s">
        <v>137</v>
      </c>
      <c r="E151" s="227" t="s">
        <v>19</v>
      </c>
      <c r="F151" s="228" t="s">
        <v>269</v>
      </c>
      <c r="G151" s="226"/>
      <c r="H151" s="227" t="s">
        <v>19</v>
      </c>
      <c r="I151" s="229"/>
      <c r="J151" s="226"/>
      <c r="K151" s="226"/>
      <c r="L151" s="230"/>
      <c r="M151" s="231"/>
      <c r="N151" s="232"/>
      <c r="O151" s="232"/>
      <c r="P151" s="232"/>
      <c r="Q151" s="232"/>
      <c r="R151" s="232"/>
      <c r="S151" s="232"/>
      <c r="T151" s="233"/>
      <c r="U151" s="13"/>
      <c r="V151" s="13"/>
      <c r="W151" s="13"/>
      <c r="X151" s="13"/>
      <c r="Y151" s="13"/>
      <c r="Z151" s="13"/>
      <c r="AA151" s="13"/>
      <c r="AB151" s="13"/>
      <c r="AC151" s="13"/>
      <c r="AD151" s="13"/>
      <c r="AE151" s="13"/>
      <c r="AT151" s="234" t="s">
        <v>137</v>
      </c>
      <c r="AU151" s="234" t="s">
        <v>147</v>
      </c>
      <c r="AV151" s="13" t="s">
        <v>85</v>
      </c>
      <c r="AW151" s="13" t="s">
        <v>37</v>
      </c>
      <c r="AX151" s="13" t="s">
        <v>77</v>
      </c>
      <c r="AY151" s="234" t="s">
        <v>124</v>
      </c>
    </row>
    <row r="152" spans="1:51" s="14" customFormat="1" ht="12">
      <c r="A152" s="14"/>
      <c r="B152" s="235"/>
      <c r="C152" s="236"/>
      <c r="D152" s="218" t="s">
        <v>137</v>
      </c>
      <c r="E152" s="237" t="s">
        <v>19</v>
      </c>
      <c r="F152" s="238" t="s">
        <v>270</v>
      </c>
      <c r="G152" s="236"/>
      <c r="H152" s="239">
        <v>126.1</v>
      </c>
      <c r="I152" s="240"/>
      <c r="J152" s="236"/>
      <c r="K152" s="236"/>
      <c r="L152" s="241"/>
      <c r="M152" s="242"/>
      <c r="N152" s="243"/>
      <c r="O152" s="243"/>
      <c r="P152" s="243"/>
      <c r="Q152" s="243"/>
      <c r="R152" s="243"/>
      <c r="S152" s="243"/>
      <c r="T152" s="244"/>
      <c r="U152" s="14"/>
      <c r="V152" s="14"/>
      <c r="W152" s="14"/>
      <c r="X152" s="14"/>
      <c r="Y152" s="14"/>
      <c r="Z152" s="14"/>
      <c r="AA152" s="14"/>
      <c r="AB152" s="14"/>
      <c r="AC152" s="14"/>
      <c r="AD152" s="14"/>
      <c r="AE152" s="14"/>
      <c r="AT152" s="245" t="s">
        <v>137</v>
      </c>
      <c r="AU152" s="245" t="s">
        <v>147</v>
      </c>
      <c r="AV152" s="14" t="s">
        <v>87</v>
      </c>
      <c r="AW152" s="14" t="s">
        <v>37</v>
      </c>
      <c r="AX152" s="14" t="s">
        <v>77</v>
      </c>
      <c r="AY152" s="245" t="s">
        <v>124</v>
      </c>
    </row>
    <row r="153" spans="1:51" s="15" customFormat="1" ht="12">
      <c r="A153" s="15"/>
      <c r="B153" s="246"/>
      <c r="C153" s="247"/>
      <c r="D153" s="218" t="s">
        <v>137</v>
      </c>
      <c r="E153" s="248" t="s">
        <v>19</v>
      </c>
      <c r="F153" s="249" t="s">
        <v>139</v>
      </c>
      <c r="G153" s="247"/>
      <c r="H153" s="250">
        <v>126.1</v>
      </c>
      <c r="I153" s="251"/>
      <c r="J153" s="247"/>
      <c r="K153" s="247"/>
      <c r="L153" s="252"/>
      <c r="M153" s="253"/>
      <c r="N153" s="254"/>
      <c r="O153" s="254"/>
      <c r="P153" s="254"/>
      <c r="Q153" s="254"/>
      <c r="R153" s="254"/>
      <c r="S153" s="254"/>
      <c r="T153" s="255"/>
      <c r="U153" s="15"/>
      <c r="V153" s="15"/>
      <c r="W153" s="15"/>
      <c r="X153" s="15"/>
      <c r="Y153" s="15"/>
      <c r="Z153" s="15"/>
      <c r="AA153" s="15"/>
      <c r="AB153" s="15"/>
      <c r="AC153" s="15"/>
      <c r="AD153" s="15"/>
      <c r="AE153" s="15"/>
      <c r="AT153" s="256" t="s">
        <v>137</v>
      </c>
      <c r="AU153" s="256" t="s">
        <v>147</v>
      </c>
      <c r="AV153" s="15" t="s">
        <v>140</v>
      </c>
      <c r="AW153" s="15" t="s">
        <v>4</v>
      </c>
      <c r="AX153" s="15" t="s">
        <v>85</v>
      </c>
      <c r="AY153" s="256" t="s">
        <v>124</v>
      </c>
    </row>
    <row r="154" spans="1:65" s="2" customFormat="1" ht="37.8" customHeight="1">
      <c r="A154" s="39"/>
      <c r="B154" s="40"/>
      <c r="C154" s="205" t="s">
        <v>182</v>
      </c>
      <c r="D154" s="205" t="s">
        <v>127</v>
      </c>
      <c r="E154" s="206" t="s">
        <v>271</v>
      </c>
      <c r="F154" s="207" t="s">
        <v>272</v>
      </c>
      <c r="G154" s="208" t="s">
        <v>266</v>
      </c>
      <c r="H154" s="209">
        <v>162.8</v>
      </c>
      <c r="I154" s="210"/>
      <c r="J154" s="211">
        <f>ROUND(I154*H154,2)</f>
        <v>0</v>
      </c>
      <c r="K154" s="207" t="s">
        <v>131</v>
      </c>
      <c r="L154" s="45"/>
      <c r="M154" s="212" t="s">
        <v>19</v>
      </c>
      <c r="N154" s="213" t="s">
        <v>48</v>
      </c>
      <c r="O154" s="85"/>
      <c r="P154" s="214">
        <f>O154*H154</f>
        <v>0</v>
      </c>
      <c r="Q154" s="214">
        <v>0</v>
      </c>
      <c r="R154" s="214">
        <f>Q154*H154</f>
        <v>0</v>
      </c>
      <c r="S154" s="214">
        <v>0.04</v>
      </c>
      <c r="T154" s="215">
        <f>S154*H154</f>
        <v>6.5120000000000005</v>
      </c>
      <c r="U154" s="39"/>
      <c r="V154" s="39"/>
      <c r="W154" s="39"/>
      <c r="X154" s="39"/>
      <c r="Y154" s="39"/>
      <c r="Z154" s="39"/>
      <c r="AA154" s="39"/>
      <c r="AB154" s="39"/>
      <c r="AC154" s="39"/>
      <c r="AD154" s="39"/>
      <c r="AE154" s="39"/>
      <c r="AR154" s="216" t="s">
        <v>140</v>
      </c>
      <c r="AT154" s="216" t="s">
        <v>127</v>
      </c>
      <c r="AU154" s="216" t="s">
        <v>147</v>
      </c>
      <c r="AY154" s="18" t="s">
        <v>124</v>
      </c>
      <c r="BE154" s="217">
        <f>IF(N154="základní",J154,0)</f>
        <v>0</v>
      </c>
      <c r="BF154" s="217">
        <f>IF(N154="snížená",J154,0)</f>
        <v>0</v>
      </c>
      <c r="BG154" s="217">
        <f>IF(N154="zákl. přenesená",J154,0)</f>
        <v>0</v>
      </c>
      <c r="BH154" s="217">
        <f>IF(N154="sníž. přenesená",J154,0)</f>
        <v>0</v>
      </c>
      <c r="BI154" s="217">
        <f>IF(N154="nulová",J154,0)</f>
        <v>0</v>
      </c>
      <c r="BJ154" s="18" t="s">
        <v>85</v>
      </c>
      <c r="BK154" s="217">
        <f>ROUND(I154*H154,2)</f>
        <v>0</v>
      </c>
      <c r="BL154" s="18" t="s">
        <v>140</v>
      </c>
      <c r="BM154" s="216" t="s">
        <v>273</v>
      </c>
    </row>
    <row r="155" spans="1:47" s="2" customFormat="1" ht="12">
      <c r="A155" s="39"/>
      <c r="B155" s="40"/>
      <c r="C155" s="41"/>
      <c r="D155" s="218" t="s">
        <v>134</v>
      </c>
      <c r="E155" s="41"/>
      <c r="F155" s="219" t="s">
        <v>272</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134</v>
      </c>
      <c r="AU155" s="18" t="s">
        <v>147</v>
      </c>
    </row>
    <row r="156" spans="1:47" s="2" customFormat="1" ht="12">
      <c r="A156" s="39"/>
      <c r="B156" s="40"/>
      <c r="C156" s="41"/>
      <c r="D156" s="223" t="s">
        <v>135</v>
      </c>
      <c r="E156" s="41"/>
      <c r="F156" s="224" t="s">
        <v>274</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135</v>
      </c>
      <c r="AU156" s="18" t="s">
        <v>147</v>
      </c>
    </row>
    <row r="157" spans="1:51" s="13" customFormat="1" ht="12">
      <c r="A157" s="13"/>
      <c r="B157" s="225"/>
      <c r="C157" s="226"/>
      <c r="D157" s="218" t="s">
        <v>137</v>
      </c>
      <c r="E157" s="227" t="s">
        <v>19</v>
      </c>
      <c r="F157" s="228" t="s">
        <v>256</v>
      </c>
      <c r="G157" s="226"/>
      <c r="H157" s="227" t="s">
        <v>19</v>
      </c>
      <c r="I157" s="229"/>
      <c r="J157" s="226"/>
      <c r="K157" s="226"/>
      <c r="L157" s="230"/>
      <c r="M157" s="231"/>
      <c r="N157" s="232"/>
      <c r="O157" s="232"/>
      <c r="P157" s="232"/>
      <c r="Q157" s="232"/>
      <c r="R157" s="232"/>
      <c r="S157" s="232"/>
      <c r="T157" s="233"/>
      <c r="U157" s="13"/>
      <c r="V157" s="13"/>
      <c r="W157" s="13"/>
      <c r="X157" s="13"/>
      <c r="Y157" s="13"/>
      <c r="Z157" s="13"/>
      <c r="AA157" s="13"/>
      <c r="AB157" s="13"/>
      <c r="AC157" s="13"/>
      <c r="AD157" s="13"/>
      <c r="AE157" s="13"/>
      <c r="AT157" s="234" t="s">
        <v>137</v>
      </c>
      <c r="AU157" s="234" t="s">
        <v>147</v>
      </c>
      <c r="AV157" s="13" t="s">
        <v>85</v>
      </c>
      <c r="AW157" s="13" t="s">
        <v>37</v>
      </c>
      <c r="AX157" s="13" t="s">
        <v>77</v>
      </c>
      <c r="AY157" s="234" t="s">
        <v>124</v>
      </c>
    </row>
    <row r="158" spans="1:51" s="14" customFormat="1" ht="12">
      <c r="A158" s="14"/>
      <c r="B158" s="235"/>
      <c r="C158" s="236"/>
      <c r="D158" s="218" t="s">
        <v>137</v>
      </c>
      <c r="E158" s="237" t="s">
        <v>19</v>
      </c>
      <c r="F158" s="238" t="s">
        <v>275</v>
      </c>
      <c r="G158" s="236"/>
      <c r="H158" s="239">
        <v>122.8</v>
      </c>
      <c r="I158" s="240"/>
      <c r="J158" s="236"/>
      <c r="K158" s="236"/>
      <c r="L158" s="241"/>
      <c r="M158" s="242"/>
      <c r="N158" s="243"/>
      <c r="O158" s="243"/>
      <c r="P158" s="243"/>
      <c r="Q158" s="243"/>
      <c r="R158" s="243"/>
      <c r="S158" s="243"/>
      <c r="T158" s="244"/>
      <c r="U158" s="14"/>
      <c r="V158" s="14"/>
      <c r="W158" s="14"/>
      <c r="X158" s="14"/>
      <c r="Y158" s="14"/>
      <c r="Z158" s="14"/>
      <c r="AA158" s="14"/>
      <c r="AB158" s="14"/>
      <c r="AC158" s="14"/>
      <c r="AD158" s="14"/>
      <c r="AE158" s="14"/>
      <c r="AT158" s="245" t="s">
        <v>137</v>
      </c>
      <c r="AU158" s="245" t="s">
        <v>147</v>
      </c>
      <c r="AV158" s="14" t="s">
        <v>87</v>
      </c>
      <c r="AW158" s="14" t="s">
        <v>37</v>
      </c>
      <c r="AX158" s="14" t="s">
        <v>77</v>
      </c>
      <c r="AY158" s="245" t="s">
        <v>124</v>
      </c>
    </row>
    <row r="159" spans="1:51" s="13" customFormat="1" ht="12">
      <c r="A159" s="13"/>
      <c r="B159" s="225"/>
      <c r="C159" s="226"/>
      <c r="D159" s="218" t="s">
        <v>137</v>
      </c>
      <c r="E159" s="227" t="s">
        <v>19</v>
      </c>
      <c r="F159" s="228" t="s">
        <v>248</v>
      </c>
      <c r="G159" s="226"/>
      <c r="H159" s="227" t="s">
        <v>19</v>
      </c>
      <c r="I159" s="229"/>
      <c r="J159" s="226"/>
      <c r="K159" s="226"/>
      <c r="L159" s="230"/>
      <c r="M159" s="231"/>
      <c r="N159" s="232"/>
      <c r="O159" s="232"/>
      <c r="P159" s="232"/>
      <c r="Q159" s="232"/>
      <c r="R159" s="232"/>
      <c r="S159" s="232"/>
      <c r="T159" s="233"/>
      <c r="U159" s="13"/>
      <c r="V159" s="13"/>
      <c r="W159" s="13"/>
      <c r="X159" s="13"/>
      <c r="Y159" s="13"/>
      <c r="Z159" s="13"/>
      <c r="AA159" s="13"/>
      <c r="AB159" s="13"/>
      <c r="AC159" s="13"/>
      <c r="AD159" s="13"/>
      <c r="AE159" s="13"/>
      <c r="AT159" s="234" t="s">
        <v>137</v>
      </c>
      <c r="AU159" s="234" t="s">
        <v>147</v>
      </c>
      <c r="AV159" s="13" t="s">
        <v>85</v>
      </c>
      <c r="AW159" s="13" t="s">
        <v>37</v>
      </c>
      <c r="AX159" s="13" t="s">
        <v>77</v>
      </c>
      <c r="AY159" s="234" t="s">
        <v>124</v>
      </c>
    </row>
    <row r="160" spans="1:51" s="14" customFormat="1" ht="12">
      <c r="A160" s="14"/>
      <c r="B160" s="235"/>
      <c r="C160" s="236"/>
      <c r="D160" s="218" t="s">
        <v>137</v>
      </c>
      <c r="E160" s="237" t="s">
        <v>19</v>
      </c>
      <c r="F160" s="238" t="s">
        <v>276</v>
      </c>
      <c r="G160" s="236"/>
      <c r="H160" s="239">
        <v>40</v>
      </c>
      <c r="I160" s="240"/>
      <c r="J160" s="236"/>
      <c r="K160" s="236"/>
      <c r="L160" s="241"/>
      <c r="M160" s="242"/>
      <c r="N160" s="243"/>
      <c r="O160" s="243"/>
      <c r="P160" s="243"/>
      <c r="Q160" s="243"/>
      <c r="R160" s="243"/>
      <c r="S160" s="243"/>
      <c r="T160" s="244"/>
      <c r="U160" s="14"/>
      <c r="V160" s="14"/>
      <c r="W160" s="14"/>
      <c r="X160" s="14"/>
      <c r="Y160" s="14"/>
      <c r="Z160" s="14"/>
      <c r="AA160" s="14"/>
      <c r="AB160" s="14"/>
      <c r="AC160" s="14"/>
      <c r="AD160" s="14"/>
      <c r="AE160" s="14"/>
      <c r="AT160" s="245" t="s">
        <v>137</v>
      </c>
      <c r="AU160" s="245" t="s">
        <v>147</v>
      </c>
      <c r="AV160" s="14" t="s">
        <v>87</v>
      </c>
      <c r="AW160" s="14" t="s">
        <v>37</v>
      </c>
      <c r="AX160" s="14" t="s">
        <v>77</v>
      </c>
      <c r="AY160" s="245" t="s">
        <v>124</v>
      </c>
    </row>
    <row r="161" spans="1:51" s="15" customFormat="1" ht="12">
      <c r="A161" s="15"/>
      <c r="B161" s="246"/>
      <c r="C161" s="247"/>
      <c r="D161" s="218" t="s">
        <v>137</v>
      </c>
      <c r="E161" s="248" t="s">
        <v>19</v>
      </c>
      <c r="F161" s="249" t="s">
        <v>139</v>
      </c>
      <c r="G161" s="247"/>
      <c r="H161" s="250">
        <v>162.8</v>
      </c>
      <c r="I161" s="251"/>
      <c r="J161" s="247"/>
      <c r="K161" s="247"/>
      <c r="L161" s="252"/>
      <c r="M161" s="253"/>
      <c r="N161" s="254"/>
      <c r="O161" s="254"/>
      <c r="P161" s="254"/>
      <c r="Q161" s="254"/>
      <c r="R161" s="254"/>
      <c r="S161" s="254"/>
      <c r="T161" s="255"/>
      <c r="U161" s="15"/>
      <c r="V161" s="15"/>
      <c r="W161" s="15"/>
      <c r="X161" s="15"/>
      <c r="Y161" s="15"/>
      <c r="Z161" s="15"/>
      <c r="AA161" s="15"/>
      <c r="AB161" s="15"/>
      <c r="AC161" s="15"/>
      <c r="AD161" s="15"/>
      <c r="AE161" s="15"/>
      <c r="AT161" s="256" t="s">
        <v>137</v>
      </c>
      <c r="AU161" s="256" t="s">
        <v>147</v>
      </c>
      <c r="AV161" s="15" t="s">
        <v>140</v>
      </c>
      <c r="AW161" s="15" t="s">
        <v>4</v>
      </c>
      <c r="AX161" s="15" t="s">
        <v>85</v>
      </c>
      <c r="AY161" s="256" t="s">
        <v>124</v>
      </c>
    </row>
    <row r="162" spans="1:65" s="2" customFormat="1" ht="37.8" customHeight="1">
      <c r="A162" s="39"/>
      <c r="B162" s="40"/>
      <c r="C162" s="205" t="s">
        <v>219</v>
      </c>
      <c r="D162" s="205" t="s">
        <v>127</v>
      </c>
      <c r="E162" s="206" t="s">
        <v>277</v>
      </c>
      <c r="F162" s="207" t="s">
        <v>278</v>
      </c>
      <c r="G162" s="208" t="s">
        <v>240</v>
      </c>
      <c r="H162" s="209">
        <v>1947</v>
      </c>
      <c r="I162" s="210"/>
      <c r="J162" s="211">
        <f>ROUND(I162*H162,2)</f>
        <v>0</v>
      </c>
      <c r="K162" s="207" t="s">
        <v>19</v>
      </c>
      <c r="L162" s="45"/>
      <c r="M162" s="212" t="s">
        <v>19</v>
      </c>
      <c r="N162" s="213" t="s">
        <v>48</v>
      </c>
      <c r="O162" s="85"/>
      <c r="P162" s="214">
        <f>O162*H162</f>
        <v>0</v>
      </c>
      <c r="Q162" s="214">
        <v>0</v>
      </c>
      <c r="R162" s="214">
        <f>Q162*H162</f>
        <v>0</v>
      </c>
      <c r="S162" s="214">
        <v>0.0705</v>
      </c>
      <c r="T162" s="215">
        <f>S162*H162</f>
        <v>137.2635</v>
      </c>
      <c r="U162" s="39"/>
      <c r="V162" s="39"/>
      <c r="W162" s="39"/>
      <c r="X162" s="39"/>
      <c r="Y162" s="39"/>
      <c r="Z162" s="39"/>
      <c r="AA162" s="39"/>
      <c r="AB162" s="39"/>
      <c r="AC162" s="39"/>
      <c r="AD162" s="39"/>
      <c r="AE162" s="39"/>
      <c r="AR162" s="216" t="s">
        <v>140</v>
      </c>
      <c r="AT162" s="216" t="s">
        <v>127</v>
      </c>
      <c r="AU162" s="216" t="s">
        <v>147</v>
      </c>
      <c r="AY162" s="18" t="s">
        <v>124</v>
      </c>
      <c r="BE162" s="217">
        <f>IF(N162="základní",J162,0)</f>
        <v>0</v>
      </c>
      <c r="BF162" s="217">
        <f>IF(N162="snížená",J162,0)</f>
        <v>0</v>
      </c>
      <c r="BG162" s="217">
        <f>IF(N162="zákl. přenesená",J162,0)</f>
        <v>0</v>
      </c>
      <c r="BH162" s="217">
        <f>IF(N162="sníž. přenesená",J162,0)</f>
        <v>0</v>
      </c>
      <c r="BI162" s="217">
        <f>IF(N162="nulová",J162,0)</f>
        <v>0</v>
      </c>
      <c r="BJ162" s="18" t="s">
        <v>85</v>
      </c>
      <c r="BK162" s="217">
        <f>ROUND(I162*H162,2)</f>
        <v>0</v>
      </c>
      <c r="BL162" s="18" t="s">
        <v>140</v>
      </c>
      <c r="BM162" s="216" t="s">
        <v>279</v>
      </c>
    </row>
    <row r="163" spans="1:47" s="2" customFormat="1" ht="12">
      <c r="A163" s="39"/>
      <c r="B163" s="40"/>
      <c r="C163" s="41"/>
      <c r="D163" s="218" t="s">
        <v>134</v>
      </c>
      <c r="E163" s="41"/>
      <c r="F163" s="219" t="s">
        <v>278</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134</v>
      </c>
      <c r="AU163" s="18" t="s">
        <v>147</v>
      </c>
    </row>
    <row r="164" spans="1:51" s="13" customFormat="1" ht="12">
      <c r="A164" s="13"/>
      <c r="B164" s="225"/>
      <c r="C164" s="226"/>
      <c r="D164" s="218" t="s">
        <v>137</v>
      </c>
      <c r="E164" s="227" t="s">
        <v>19</v>
      </c>
      <c r="F164" s="228" t="s">
        <v>254</v>
      </c>
      <c r="G164" s="226"/>
      <c r="H164" s="227" t="s">
        <v>19</v>
      </c>
      <c r="I164" s="229"/>
      <c r="J164" s="226"/>
      <c r="K164" s="226"/>
      <c r="L164" s="230"/>
      <c r="M164" s="231"/>
      <c r="N164" s="232"/>
      <c r="O164" s="232"/>
      <c r="P164" s="232"/>
      <c r="Q164" s="232"/>
      <c r="R164" s="232"/>
      <c r="S164" s="232"/>
      <c r="T164" s="233"/>
      <c r="U164" s="13"/>
      <c r="V164" s="13"/>
      <c r="W164" s="13"/>
      <c r="X164" s="13"/>
      <c r="Y164" s="13"/>
      <c r="Z164" s="13"/>
      <c r="AA164" s="13"/>
      <c r="AB164" s="13"/>
      <c r="AC164" s="13"/>
      <c r="AD164" s="13"/>
      <c r="AE164" s="13"/>
      <c r="AT164" s="234" t="s">
        <v>137</v>
      </c>
      <c r="AU164" s="234" t="s">
        <v>147</v>
      </c>
      <c r="AV164" s="13" t="s">
        <v>85</v>
      </c>
      <c r="AW164" s="13" t="s">
        <v>37</v>
      </c>
      <c r="AX164" s="13" t="s">
        <v>77</v>
      </c>
      <c r="AY164" s="234" t="s">
        <v>124</v>
      </c>
    </row>
    <row r="165" spans="1:51" s="14" customFormat="1" ht="12">
      <c r="A165" s="14"/>
      <c r="B165" s="235"/>
      <c r="C165" s="236"/>
      <c r="D165" s="218" t="s">
        <v>137</v>
      </c>
      <c r="E165" s="237" t="s">
        <v>19</v>
      </c>
      <c r="F165" s="238" t="s">
        <v>255</v>
      </c>
      <c r="G165" s="236"/>
      <c r="H165" s="239">
        <v>1869</v>
      </c>
      <c r="I165" s="240"/>
      <c r="J165" s="236"/>
      <c r="K165" s="236"/>
      <c r="L165" s="241"/>
      <c r="M165" s="242"/>
      <c r="N165" s="243"/>
      <c r="O165" s="243"/>
      <c r="P165" s="243"/>
      <c r="Q165" s="243"/>
      <c r="R165" s="243"/>
      <c r="S165" s="243"/>
      <c r="T165" s="244"/>
      <c r="U165" s="14"/>
      <c r="V165" s="14"/>
      <c r="W165" s="14"/>
      <c r="X165" s="14"/>
      <c r="Y165" s="14"/>
      <c r="Z165" s="14"/>
      <c r="AA165" s="14"/>
      <c r="AB165" s="14"/>
      <c r="AC165" s="14"/>
      <c r="AD165" s="14"/>
      <c r="AE165" s="14"/>
      <c r="AT165" s="245" t="s">
        <v>137</v>
      </c>
      <c r="AU165" s="245" t="s">
        <v>147</v>
      </c>
      <c r="AV165" s="14" t="s">
        <v>87</v>
      </c>
      <c r="AW165" s="14" t="s">
        <v>37</v>
      </c>
      <c r="AX165" s="14" t="s">
        <v>77</v>
      </c>
      <c r="AY165" s="245" t="s">
        <v>124</v>
      </c>
    </row>
    <row r="166" spans="1:51" s="13" customFormat="1" ht="12">
      <c r="A166" s="13"/>
      <c r="B166" s="225"/>
      <c r="C166" s="226"/>
      <c r="D166" s="218" t="s">
        <v>137</v>
      </c>
      <c r="E166" s="227" t="s">
        <v>19</v>
      </c>
      <c r="F166" s="228" t="s">
        <v>280</v>
      </c>
      <c r="G166" s="226"/>
      <c r="H166" s="227" t="s">
        <v>19</v>
      </c>
      <c r="I166" s="229"/>
      <c r="J166" s="226"/>
      <c r="K166" s="226"/>
      <c r="L166" s="230"/>
      <c r="M166" s="231"/>
      <c r="N166" s="232"/>
      <c r="O166" s="232"/>
      <c r="P166" s="232"/>
      <c r="Q166" s="232"/>
      <c r="R166" s="232"/>
      <c r="S166" s="232"/>
      <c r="T166" s="233"/>
      <c r="U166" s="13"/>
      <c r="V166" s="13"/>
      <c r="W166" s="13"/>
      <c r="X166" s="13"/>
      <c r="Y166" s="13"/>
      <c r="Z166" s="13"/>
      <c r="AA166" s="13"/>
      <c r="AB166" s="13"/>
      <c r="AC166" s="13"/>
      <c r="AD166" s="13"/>
      <c r="AE166" s="13"/>
      <c r="AT166" s="234" t="s">
        <v>137</v>
      </c>
      <c r="AU166" s="234" t="s">
        <v>147</v>
      </c>
      <c r="AV166" s="13" t="s">
        <v>85</v>
      </c>
      <c r="AW166" s="13" t="s">
        <v>37</v>
      </c>
      <c r="AX166" s="13" t="s">
        <v>77</v>
      </c>
      <c r="AY166" s="234" t="s">
        <v>124</v>
      </c>
    </row>
    <row r="167" spans="1:51" s="14" customFormat="1" ht="12">
      <c r="A167" s="14"/>
      <c r="B167" s="235"/>
      <c r="C167" s="236"/>
      <c r="D167" s="218" t="s">
        <v>137</v>
      </c>
      <c r="E167" s="237" t="s">
        <v>19</v>
      </c>
      <c r="F167" s="238" t="s">
        <v>257</v>
      </c>
      <c r="G167" s="236"/>
      <c r="H167" s="239">
        <v>78</v>
      </c>
      <c r="I167" s="240"/>
      <c r="J167" s="236"/>
      <c r="K167" s="236"/>
      <c r="L167" s="241"/>
      <c r="M167" s="242"/>
      <c r="N167" s="243"/>
      <c r="O167" s="243"/>
      <c r="P167" s="243"/>
      <c r="Q167" s="243"/>
      <c r="R167" s="243"/>
      <c r="S167" s="243"/>
      <c r="T167" s="244"/>
      <c r="U167" s="14"/>
      <c r="V167" s="14"/>
      <c r="W167" s="14"/>
      <c r="X167" s="14"/>
      <c r="Y167" s="14"/>
      <c r="Z167" s="14"/>
      <c r="AA167" s="14"/>
      <c r="AB167" s="14"/>
      <c r="AC167" s="14"/>
      <c r="AD167" s="14"/>
      <c r="AE167" s="14"/>
      <c r="AT167" s="245" t="s">
        <v>137</v>
      </c>
      <c r="AU167" s="245" t="s">
        <v>147</v>
      </c>
      <c r="AV167" s="14" t="s">
        <v>87</v>
      </c>
      <c r="AW167" s="14" t="s">
        <v>37</v>
      </c>
      <c r="AX167" s="14" t="s">
        <v>77</v>
      </c>
      <c r="AY167" s="245" t="s">
        <v>124</v>
      </c>
    </row>
    <row r="168" spans="1:51" s="15" customFormat="1" ht="12">
      <c r="A168" s="15"/>
      <c r="B168" s="246"/>
      <c r="C168" s="247"/>
      <c r="D168" s="218" t="s">
        <v>137</v>
      </c>
      <c r="E168" s="248" t="s">
        <v>19</v>
      </c>
      <c r="F168" s="249" t="s">
        <v>139</v>
      </c>
      <c r="G168" s="247"/>
      <c r="H168" s="250">
        <v>1947</v>
      </c>
      <c r="I168" s="251"/>
      <c r="J168" s="247"/>
      <c r="K168" s="247"/>
      <c r="L168" s="252"/>
      <c r="M168" s="253"/>
      <c r="N168" s="254"/>
      <c r="O168" s="254"/>
      <c r="P168" s="254"/>
      <c r="Q168" s="254"/>
      <c r="R168" s="254"/>
      <c r="S168" s="254"/>
      <c r="T168" s="255"/>
      <c r="U168" s="15"/>
      <c r="V168" s="15"/>
      <c r="W168" s="15"/>
      <c r="X168" s="15"/>
      <c r="Y168" s="15"/>
      <c r="Z168" s="15"/>
      <c r="AA168" s="15"/>
      <c r="AB168" s="15"/>
      <c r="AC168" s="15"/>
      <c r="AD168" s="15"/>
      <c r="AE168" s="15"/>
      <c r="AT168" s="256" t="s">
        <v>137</v>
      </c>
      <c r="AU168" s="256" t="s">
        <v>147</v>
      </c>
      <c r="AV168" s="15" t="s">
        <v>140</v>
      </c>
      <c r="AW168" s="15" t="s">
        <v>4</v>
      </c>
      <c r="AX168" s="15" t="s">
        <v>85</v>
      </c>
      <c r="AY168" s="256" t="s">
        <v>124</v>
      </c>
    </row>
    <row r="169" spans="1:65" s="2" customFormat="1" ht="37.8" customHeight="1">
      <c r="A169" s="39"/>
      <c r="B169" s="40"/>
      <c r="C169" s="205" t="s">
        <v>281</v>
      </c>
      <c r="D169" s="205" t="s">
        <v>127</v>
      </c>
      <c r="E169" s="206" t="s">
        <v>282</v>
      </c>
      <c r="F169" s="207" t="s">
        <v>283</v>
      </c>
      <c r="G169" s="208" t="s">
        <v>266</v>
      </c>
      <c r="H169" s="209">
        <v>33</v>
      </c>
      <c r="I169" s="210"/>
      <c r="J169" s="211">
        <f>ROUND(I169*H169,2)</f>
        <v>0</v>
      </c>
      <c r="K169" s="207" t="s">
        <v>19</v>
      </c>
      <c r="L169" s="45"/>
      <c r="M169" s="212" t="s">
        <v>19</v>
      </c>
      <c r="N169" s="213" t="s">
        <v>48</v>
      </c>
      <c r="O169" s="85"/>
      <c r="P169" s="214">
        <f>O169*H169</f>
        <v>0</v>
      </c>
      <c r="Q169" s="214">
        <v>0</v>
      </c>
      <c r="R169" s="214">
        <f>Q169*H169</f>
        <v>0</v>
      </c>
      <c r="S169" s="214">
        <v>0.04</v>
      </c>
      <c r="T169" s="215">
        <f>S169*H169</f>
        <v>1.32</v>
      </c>
      <c r="U169" s="39"/>
      <c r="V169" s="39"/>
      <c r="W169" s="39"/>
      <c r="X169" s="39"/>
      <c r="Y169" s="39"/>
      <c r="Z169" s="39"/>
      <c r="AA169" s="39"/>
      <c r="AB169" s="39"/>
      <c r="AC169" s="39"/>
      <c r="AD169" s="39"/>
      <c r="AE169" s="39"/>
      <c r="AR169" s="216" t="s">
        <v>140</v>
      </c>
      <c r="AT169" s="216" t="s">
        <v>127</v>
      </c>
      <c r="AU169" s="216" t="s">
        <v>147</v>
      </c>
      <c r="AY169" s="18" t="s">
        <v>124</v>
      </c>
      <c r="BE169" s="217">
        <f>IF(N169="základní",J169,0)</f>
        <v>0</v>
      </c>
      <c r="BF169" s="217">
        <f>IF(N169="snížená",J169,0)</f>
        <v>0</v>
      </c>
      <c r="BG169" s="217">
        <f>IF(N169="zákl. přenesená",J169,0)</f>
        <v>0</v>
      </c>
      <c r="BH169" s="217">
        <f>IF(N169="sníž. přenesená",J169,0)</f>
        <v>0</v>
      </c>
      <c r="BI169" s="217">
        <f>IF(N169="nulová",J169,0)</f>
        <v>0</v>
      </c>
      <c r="BJ169" s="18" t="s">
        <v>85</v>
      </c>
      <c r="BK169" s="217">
        <f>ROUND(I169*H169,2)</f>
        <v>0</v>
      </c>
      <c r="BL169" s="18" t="s">
        <v>140</v>
      </c>
      <c r="BM169" s="216" t="s">
        <v>284</v>
      </c>
    </row>
    <row r="170" spans="1:47" s="2" customFormat="1" ht="12">
      <c r="A170" s="39"/>
      <c r="B170" s="40"/>
      <c r="C170" s="41"/>
      <c r="D170" s="218" t="s">
        <v>134</v>
      </c>
      <c r="E170" s="41"/>
      <c r="F170" s="219" t="s">
        <v>283</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134</v>
      </c>
      <c r="AU170" s="18" t="s">
        <v>147</v>
      </c>
    </row>
    <row r="171" spans="1:51" s="13" customFormat="1" ht="12">
      <c r="A171" s="13"/>
      <c r="B171" s="225"/>
      <c r="C171" s="226"/>
      <c r="D171" s="218" t="s">
        <v>137</v>
      </c>
      <c r="E171" s="227" t="s">
        <v>19</v>
      </c>
      <c r="F171" s="228" t="s">
        <v>285</v>
      </c>
      <c r="G171" s="226"/>
      <c r="H171" s="227" t="s">
        <v>19</v>
      </c>
      <c r="I171" s="229"/>
      <c r="J171" s="226"/>
      <c r="K171" s="226"/>
      <c r="L171" s="230"/>
      <c r="M171" s="231"/>
      <c r="N171" s="232"/>
      <c r="O171" s="232"/>
      <c r="P171" s="232"/>
      <c r="Q171" s="232"/>
      <c r="R171" s="232"/>
      <c r="S171" s="232"/>
      <c r="T171" s="233"/>
      <c r="U171" s="13"/>
      <c r="V171" s="13"/>
      <c r="W171" s="13"/>
      <c r="X171" s="13"/>
      <c r="Y171" s="13"/>
      <c r="Z171" s="13"/>
      <c r="AA171" s="13"/>
      <c r="AB171" s="13"/>
      <c r="AC171" s="13"/>
      <c r="AD171" s="13"/>
      <c r="AE171" s="13"/>
      <c r="AT171" s="234" t="s">
        <v>137</v>
      </c>
      <c r="AU171" s="234" t="s">
        <v>147</v>
      </c>
      <c r="AV171" s="13" t="s">
        <v>85</v>
      </c>
      <c r="AW171" s="13" t="s">
        <v>37</v>
      </c>
      <c r="AX171" s="13" t="s">
        <v>77</v>
      </c>
      <c r="AY171" s="234" t="s">
        <v>124</v>
      </c>
    </row>
    <row r="172" spans="1:51" s="14" customFormat="1" ht="12">
      <c r="A172" s="14"/>
      <c r="B172" s="235"/>
      <c r="C172" s="236"/>
      <c r="D172" s="218" t="s">
        <v>137</v>
      </c>
      <c r="E172" s="237" t="s">
        <v>19</v>
      </c>
      <c r="F172" s="238" t="s">
        <v>286</v>
      </c>
      <c r="G172" s="236"/>
      <c r="H172" s="239">
        <v>33</v>
      </c>
      <c r="I172" s="240"/>
      <c r="J172" s="236"/>
      <c r="K172" s="236"/>
      <c r="L172" s="241"/>
      <c r="M172" s="242"/>
      <c r="N172" s="243"/>
      <c r="O172" s="243"/>
      <c r="P172" s="243"/>
      <c r="Q172" s="243"/>
      <c r="R172" s="243"/>
      <c r="S172" s="243"/>
      <c r="T172" s="244"/>
      <c r="U172" s="14"/>
      <c r="V172" s="14"/>
      <c r="W172" s="14"/>
      <c r="X172" s="14"/>
      <c r="Y172" s="14"/>
      <c r="Z172" s="14"/>
      <c r="AA172" s="14"/>
      <c r="AB172" s="14"/>
      <c r="AC172" s="14"/>
      <c r="AD172" s="14"/>
      <c r="AE172" s="14"/>
      <c r="AT172" s="245" t="s">
        <v>137</v>
      </c>
      <c r="AU172" s="245" t="s">
        <v>147</v>
      </c>
      <c r="AV172" s="14" t="s">
        <v>87</v>
      </c>
      <c r="AW172" s="14" t="s">
        <v>37</v>
      </c>
      <c r="AX172" s="14" t="s">
        <v>77</v>
      </c>
      <c r="AY172" s="245" t="s">
        <v>124</v>
      </c>
    </row>
    <row r="173" spans="1:51" s="15" customFormat="1" ht="12">
      <c r="A173" s="15"/>
      <c r="B173" s="246"/>
      <c r="C173" s="247"/>
      <c r="D173" s="218" t="s">
        <v>137</v>
      </c>
      <c r="E173" s="248" t="s">
        <v>19</v>
      </c>
      <c r="F173" s="249" t="s">
        <v>139</v>
      </c>
      <c r="G173" s="247"/>
      <c r="H173" s="250">
        <v>33</v>
      </c>
      <c r="I173" s="251"/>
      <c r="J173" s="247"/>
      <c r="K173" s="247"/>
      <c r="L173" s="252"/>
      <c r="M173" s="253"/>
      <c r="N173" s="254"/>
      <c r="O173" s="254"/>
      <c r="P173" s="254"/>
      <c r="Q173" s="254"/>
      <c r="R173" s="254"/>
      <c r="S173" s="254"/>
      <c r="T173" s="255"/>
      <c r="U173" s="15"/>
      <c r="V173" s="15"/>
      <c r="W173" s="15"/>
      <c r="X173" s="15"/>
      <c r="Y173" s="15"/>
      <c r="Z173" s="15"/>
      <c r="AA173" s="15"/>
      <c r="AB173" s="15"/>
      <c r="AC173" s="15"/>
      <c r="AD173" s="15"/>
      <c r="AE173" s="15"/>
      <c r="AT173" s="256" t="s">
        <v>137</v>
      </c>
      <c r="AU173" s="256" t="s">
        <v>147</v>
      </c>
      <c r="AV173" s="15" t="s">
        <v>140</v>
      </c>
      <c r="AW173" s="15" t="s">
        <v>4</v>
      </c>
      <c r="AX173" s="15" t="s">
        <v>85</v>
      </c>
      <c r="AY173" s="256" t="s">
        <v>124</v>
      </c>
    </row>
    <row r="174" spans="1:63" s="12" customFormat="1" ht="20.85" customHeight="1">
      <c r="A174" s="12"/>
      <c r="B174" s="189"/>
      <c r="C174" s="190"/>
      <c r="D174" s="191" t="s">
        <v>76</v>
      </c>
      <c r="E174" s="203" t="s">
        <v>281</v>
      </c>
      <c r="F174" s="203" t="s">
        <v>287</v>
      </c>
      <c r="G174" s="190"/>
      <c r="H174" s="190"/>
      <c r="I174" s="193"/>
      <c r="J174" s="204">
        <f>BK174</f>
        <v>0</v>
      </c>
      <c r="K174" s="190"/>
      <c r="L174" s="195"/>
      <c r="M174" s="196"/>
      <c r="N174" s="197"/>
      <c r="O174" s="197"/>
      <c r="P174" s="198">
        <f>SUM(P175:P188)</f>
        <v>0</v>
      </c>
      <c r="Q174" s="197"/>
      <c r="R174" s="198">
        <f>SUM(R175:R188)</f>
        <v>0</v>
      </c>
      <c r="S174" s="197"/>
      <c r="T174" s="199">
        <f>SUM(T175:T188)</f>
        <v>0</v>
      </c>
      <c r="U174" s="12"/>
      <c r="V174" s="12"/>
      <c r="W174" s="12"/>
      <c r="X174" s="12"/>
      <c r="Y174" s="12"/>
      <c r="Z174" s="12"/>
      <c r="AA174" s="12"/>
      <c r="AB174" s="12"/>
      <c r="AC174" s="12"/>
      <c r="AD174" s="12"/>
      <c r="AE174" s="12"/>
      <c r="AR174" s="200" t="s">
        <v>85</v>
      </c>
      <c r="AT174" s="201" t="s">
        <v>76</v>
      </c>
      <c r="AU174" s="201" t="s">
        <v>87</v>
      </c>
      <c r="AY174" s="200" t="s">
        <v>124</v>
      </c>
      <c r="BK174" s="202">
        <f>SUM(BK175:BK188)</f>
        <v>0</v>
      </c>
    </row>
    <row r="175" spans="1:65" s="2" customFormat="1" ht="24.15" customHeight="1">
      <c r="A175" s="39"/>
      <c r="B175" s="40"/>
      <c r="C175" s="205" t="s">
        <v>288</v>
      </c>
      <c r="D175" s="205" t="s">
        <v>127</v>
      </c>
      <c r="E175" s="206" t="s">
        <v>289</v>
      </c>
      <c r="F175" s="207" t="s">
        <v>290</v>
      </c>
      <c r="G175" s="208" t="s">
        <v>291</v>
      </c>
      <c r="H175" s="209">
        <v>12.25</v>
      </c>
      <c r="I175" s="210"/>
      <c r="J175" s="211">
        <f>ROUND(I175*H175,2)</f>
        <v>0</v>
      </c>
      <c r="K175" s="207" t="s">
        <v>131</v>
      </c>
      <c r="L175" s="45"/>
      <c r="M175" s="212" t="s">
        <v>19</v>
      </c>
      <c r="N175" s="213" t="s">
        <v>48</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140</v>
      </c>
      <c r="AT175" s="216" t="s">
        <v>127</v>
      </c>
      <c r="AU175" s="216" t="s">
        <v>147</v>
      </c>
      <c r="AY175" s="18" t="s">
        <v>124</v>
      </c>
      <c r="BE175" s="217">
        <f>IF(N175="základní",J175,0)</f>
        <v>0</v>
      </c>
      <c r="BF175" s="217">
        <f>IF(N175="snížená",J175,0)</f>
        <v>0</v>
      </c>
      <c r="BG175" s="217">
        <f>IF(N175="zákl. přenesená",J175,0)</f>
        <v>0</v>
      </c>
      <c r="BH175" s="217">
        <f>IF(N175="sníž. přenesená",J175,0)</f>
        <v>0</v>
      </c>
      <c r="BI175" s="217">
        <f>IF(N175="nulová",J175,0)</f>
        <v>0</v>
      </c>
      <c r="BJ175" s="18" t="s">
        <v>85</v>
      </c>
      <c r="BK175" s="217">
        <f>ROUND(I175*H175,2)</f>
        <v>0</v>
      </c>
      <c r="BL175" s="18" t="s">
        <v>140</v>
      </c>
      <c r="BM175" s="216" t="s">
        <v>292</v>
      </c>
    </row>
    <row r="176" spans="1:47" s="2" customFormat="1" ht="12">
      <c r="A176" s="39"/>
      <c r="B176" s="40"/>
      <c r="C176" s="41"/>
      <c r="D176" s="218" t="s">
        <v>134</v>
      </c>
      <c r="E176" s="41"/>
      <c r="F176" s="219" t="s">
        <v>290</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134</v>
      </c>
      <c r="AU176" s="18" t="s">
        <v>147</v>
      </c>
    </row>
    <row r="177" spans="1:47" s="2" customFormat="1" ht="12">
      <c r="A177" s="39"/>
      <c r="B177" s="40"/>
      <c r="C177" s="41"/>
      <c r="D177" s="223" t="s">
        <v>135</v>
      </c>
      <c r="E177" s="41"/>
      <c r="F177" s="224" t="s">
        <v>293</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135</v>
      </c>
      <c r="AU177" s="18" t="s">
        <v>147</v>
      </c>
    </row>
    <row r="178" spans="1:51" s="13" customFormat="1" ht="12">
      <c r="A178" s="13"/>
      <c r="B178" s="225"/>
      <c r="C178" s="226"/>
      <c r="D178" s="218" t="s">
        <v>137</v>
      </c>
      <c r="E178" s="227" t="s">
        <v>19</v>
      </c>
      <c r="F178" s="228" t="s">
        <v>248</v>
      </c>
      <c r="G178" s="226"/>
      <c r="H178" s="227" t="s">
        <v>19</v>
      </c>
      <c r="I178" s="229"/>
      <c r="J178" s="226"/>
      <c r="K178" s="226"/>
      <c r="L178" s="230"/>
      <c r="M178" s="231"/>
      <c r="N178" s="232"/>
      <c r="O178" s="232"/>
      <c r="P178" s="232"/>
      <c r="Q178" s="232"/>
      <c r="R178" s="232"/>
      <c r="S178" s="232"/>
      <c r="T178" s="233"/>
      <c r="U178" s="13"/>
      <c r="V178" s="13"/>
      <c r="W178" s="13"/>
      <c r="X178" s="13"/>
      <c r="Y178" s="13"/>
      <c r="Z178" s="13"/>
      <c r="AA178" s="13"/>
      <c r="AB178" s="13"/>
      <c r="AC178" s="13"/>
      <c r="AD178" s="13"/>
      <c r="AE178" s="13"/>
      <c r="AT178" s="234" t="s">
        <v>137</v>
      </c>
      <c r="AU178" s="234" t="s">
        <v>147</v>
      </c>
      <c r="AV178" s="13" t="s">
        <v>85</v>
      </c>
      <c r="AW178" s="13" t="s">
        <v>37</v>
      </c>
      <c r="AX178" s="13" t="s">
        <v>77</v>
      </c>
      <c r="AY178" s="234" t="s">
        <v>124</v>
      </c>
    </row>
    <row r="179" spans="1:51" s="14" customFormat="1" ht="12">
      <c r="A179" s="14"/>
      <c r="B179" s="235"/>
      <c r="C179" s="236"/>
      <c r="D179" s="218" t="s">
        <v>137</v>
      </c>
      <c r="E179" s="237" t="s">
        <v>19</v>
      </c>
      <c r="F179" s="238" t="s">
        <v>294</v>
      </c>
      <c r="G179" s="236"/>
      <c r="H179" s="239">
        <v>7.7</v>
      </c>
      <c r="I179" s="240"/>
      <c r="J179" s="236"/>
      <c r="K179" s="236"/>
      <c r="L179" s="241"/>
      <c r="M179" s="242"/>
      <c r="N179" s="243"/>
      <c r="O179" s="243"/>
      <c r="P179" s="243"/>
      <c r="Q179" s="243"/>
      <c r="R179" s="243"/>
      <c r="S179" s="243"/>
      <c r="T179" s="244"/>
      <c r="U179" s="14"/>
      <c r="V179" s="14"/>
      <c r="W179" s="14"/>
      <c r="X179" s="14"/>
      <c r="Y179" s="14"/>
      <c r="Z179" s="14"/>
      <c r="AA179" s="14"/>
      <c r="AB179" s="14"/>
      <c r="AC179" s="14"/>
      <c r="AD179" s="14"/>
      <c r="AE179" s="14"/>
      <c r="AT179" s="245" t="s">
        <v>137</v>
      </c>
      <c r="AU179" s="245" t="s">
        <v>147</v>
      </c>
      <c r="AV179" s="14" t="s">
        <v>87</v>
      </c>
      <c r="AW179" s="14" t="s">
        <v>37</v>
      </c>
      <c r="AX179" s="14" t="s">
        <v>77</v>
      </c>
      <c r="AY179" s="245" t="s">
        <v>124</v>
      </c>
    </row>
    <row r="180" spans="1:51" s="13" customFormat="1" ht="12">
      <c r="A180" s="13"/>
      <c r="B180" s="225"/>
      <c r="C180" s="226"/>
      <c r="D180" s="218" t="s">
        <v>137</v>
      </c>
      <c r="E180" s="227" t="s">
        <v>19</v>
      </c>
      <c r="F180" s="228" t="s">
        <v>262</v>
      </c>
      <c r="G180" s="226"/>
      <c r="H180" s="227" t="s">
        <v>19</v>
      </c>
      <c r="I180" s="229"/>
      <c r="J180" s="226"/>
      <c r="K180" s="226"/>
      <c r="L180" s="230"/>
      <c r="M180" s="231"/>
      <c r="N180" s="232"/>
      <c r="O180" s="232"/>
      <c r="P180" s="232"/>
      <c r="Q180" s="232"/>
      <c r="R180" s="232"/>
      <c r="S180" s="232"/>
      <c r="T180" s="233"/>
      <c r="U180" s="13"/>
      <c r="V180" s="13"/>
      <c r="W180" s="13"/>
      <c r="X180" s="13"/>
      <c r="Y180" s="13"/>
      <c r="Z180" s="13"/>
      <c r="AA180" s="13"/>
      <c r="AB180" s="13"/>
      <c r="AC180" s="13"/>
      <c r="AD180" s="13"/>
      <c r="AE180" s="13"/>
      <c r="AT180" s="234" t="s">
        <v>137</v>
      </c>
      <c r="AU180" s="234" t="s">
        <v>147</v>
      </c>
      <c r="AV180" s="13" t="s">
        <v>85</v>
      </c>
      <c r="AW180" s="13" t="s">
        <v>37</v>
      </c>
      <c r="AX180" s="13" t="s">
        <v>77</v>
      </c>
      <c r="AY180" s="234" t="s">
        <v>124</v>
      </c>
    </row>
    <row r="181" spans="1:51" s="14" customFormat="1" ht="12">
      <c r="A181" s="14"/>
      <c r="B181" s="235"/>
      <c r="C181" s="236"/>
      <c r="D181" s="218" t="s">
        <v>137</v>
      </c>
      <c r="E181" s="237" t="s">
        <v>19</v>
      </c>
      <c r="F181" s="238" t="s">
        <v>295</v>
      </c>
      <c r="G181" s="236"/>
      <c r="H181" s="239">
        <v>4.55</v>
      </c>
      <c r="I181" s="240"/>
      <c r="J181" s="236"/>
      <c r="K181" s="236"/>
      <c r="L181" s="241"/>
      <c r="M181" s="242"/>
      <c r="N181" s="243"/>
      <c r="O181" s="243"/>
      <c r="P181" s="243"/>
      <c r="Q181" s="243"/>
      <c r="R181" s="243"/>
      <c r="S181" s="243"/>
      <c r="T181" s="244"/>
      <c r="U181" s="14"/>
      <c r="V181" s="14"/>
      <c r="W181" s="14"/>
      <c r="X181" s="14"/>
      <c r="Y181" s="14"/>
      <c r="Z181" s="14"/>
      <c r="AA181" s="14"/>
      <c r="AB181" s="14"/>
      <c r="AC181" s="14"/>
      <c r="AD181" s="14"/>
      <c r="AE181" s="14"/>
      <c r="AT181" s="245" t="s">
        <v>137</v>
      </c>
      <c r="AU181" s="245" t="s">
        <v>147</v>
      </c>
      <c r="AV181" s="14" t="s">
        <v>87</v>
      </c>
      <c r="AW181" s="14" t="s">
        <v>37</v>
      </c>
      <c r="AX181" s="14" t="s">
        <v>77</v>
      </c>
      <c r="AY181" s="245" t="s">
        <v>124</v>
      </c>
    </row>
    <row r="182" spans="1:51" s="15" customFormat="1" ht="12">
      <c r="A182" s="15"/>
      <c r="B182" s="246"/>
      <c r="C182" s="247"/>
      <c r="D182" s="218" t="s">
        <v>137</v>
      </c>
      <c r="E182" s="248" t="s">
        <v>19</v>
      </c>
      <c r="F182" s="249" t="s">
        <v>139</v>
      </c>
      <c r="G182" s="247"/>
      <c r="H182" s="250">
        <v>12.25</v>
      </c>
      <c r="I182" s="251"/>
      <c r="J182" s="247"/>
      <c r="K182" s="247"/>
      <c r="L182" s="252"/>
      <c r="M182" s="253"/>
      <c r="N182" s="254"/>
      <c r="O182" s="254"/>
      <c r="P182" s="254"/>
      <c r="Q182" s="254"/>
      <c r="R182" s="254"/>
      <c r="S182" s="254"/>
      <c r="T182" s="255"/>
      <c r="U182" s="15"/>
      <c r="V182" s="15"/>
      <c r="W182" s="15"/>
      <c r="X182" s="15"/>
      <c r="Y182" s="15"/>
      <c r="Z182" s="15"/>
      <c r="AA182" s="15"/>
      <c r="AB182" s="15"/>
      <c r="AC182" s="15"/>
      <c r="AD182" s="15"/>
      <c r="AE182" s="15"/>
      <c r="AT182" s="256" t="s">
        <v>137</v>
      </c>
      <c r="AU182" s="256" t="s">
        <v>147</v>
      </c>
      <c r="AV182" s="15" t="s">
        <v>140</v>
      </c>
      <c r="AW182" s="15" t="s">
        <v>4</v>
      </c>
      <c r="AX182" s="15" t="s">
        <v>85</v>
      </c>
      <c r="AY182" s="256" t="s">
        <v>124</v>
      </c>
    </row>
    <row r="183" spans="1:65" s="2" customFormat="1" ht="33" customHeight="1">
      <c r="A183" s="39"/>
      <c r="B183" s="40"/>
      <c r="C183" s="205" t="s">
        <v>296</v>
      </c>
      <c r="D183" s="205" t="s">
        <v>127</v>
      </c>
      <c r="E183" s="206" t="s">
        <v>297</v>
      </c>
      <c r="F183" s="207" t="s">
        <v>298</v>
      </c>
      <c r="G183" s="208" t="s">
        <v>240</v>
      </c>
      <c r="H183" s="209">
        <v>2.262</v>
      </c>
      <c r="I183" s="210"/>
      <c r="J183" s="211">
        <f>ROUND(I183*H183,2)</f>
        <v>0</v>
      </c>
      <c r="K183" s="207" t="s">
        <v>131</v>
      </c>
      <c r="L183" s="45"/>
      <c r="M183" s="212" t="s">
        <v>19</v>
      </c>
      <c r="N183" s="213" t="s">
        <v>48</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140</v>
      </c>
      <c r="AT183" s="216" t="s">
        <v>127</v>
      </c>
      <c r="AU183" s="216" t="s">
        <v>147</v>
      </c>
      <c r="AY183" s="18" t="s">
        <v>124</v>
      </c>
      <c r="BE183" s="217">
        <f>IF(N183="základní",J183,0)</f>
        <v>0</v>
      </c>
      <c r="BF183" s="217">
        <f>IF(N183="snížená",J183,0)</f>
        <v>0</v>
      </c>
      <c r="BG183" s="217">
        <f>IF(N183="zákl. přenesená",J183,0)</f>
        <v>0</v>
      </c>
      <c r="BH183" s="217">
        <f>IF(N183="sníž. přenesená",J183,0)</f>
        <v>0</v>
      </c>
      <c r="BI183" s="217">
        <f>IF(N183="nulová",J183,0)</f>
        <v>0</v>
      </c>
      <c r="BJ183" s="18" t="s">
        <v>85</v>
      </c>
      <c r="BK183" s="217">
        <f>ROUND(I183*H183,2)</f>
        <v>0</v>
      </c>
      <c r="BL183" s="18" t="s">
        <v>140</v>
      </c>
      <c r="BM183" s="216" t="s">
        <v>299</v>
      </c>
    </row>
    <row r="184" spans="1:47" s="2" customFormat="1" ht="12">
      <c r="A184" s="39"/>
      <c r="B184" s="40"/>
      <c r="C184" s="41"/>
      <c r="D184" s="218" t="s">
        <v>134</v>
      </c>
      <c r="E184" s="41"/>
      <c r="F184" s="219" t="s">
        <v>298</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134</v>
      </c>
      <c r="AU184" s="18" t="s">
        <v>147</v>
      </c>
    </row>
    <row r="185" spans="1:47" s="2" customFormat="1" ht="12">
      <c r="A185" s="39"/>
      <c r="B185" s="40"/>
      <c r="C185" s="41"/>
      <c r="D185" s="223" t="s">
        <v>135</v>
      </c>
      <c r="E185" s="41"/>
      <c r="F185" s="224" t="s">
        <v>300</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135</v>
      </c>
      <c r="AU185" s="18" t="s">
        <v>147</v>
      </c>
    </row>
    <row r="186" spans="1:51" s="13" customFormat="1" ht="12">
      <c r="A186" s="13"/>
      <c r="B186" s="225"/>
      <c r="C186" s="226"/>
      <c r="D186" s="218" t="s">
        <v>137</v>
      </c>
      <c r="E186" s="227" t="s">
        <v>19</v>
      </c>
      <c r="F186" s="228" t="s">
        <v>301</v>
      </c>
      <c r="G186" s="226"/>
      <c r="H186" s="227" t="s">
        <v>19</v>
      </c>
      <c r="I186" s="229"/>
      <c r="J186" s="226"/>
      <c r="K186" s="226"/>
      <c r="L186" s="230"/>
      <c r="M186" s="231"/>
      <c r="N186" s="232"/>
      <c r="O186" s="232"/>
      <c r="P186" s="232"/>
      <c r="Q186" s="232"/>
      <c r="R186" s="232"/>
      <c r="S186" s="232"/>
      <c r="T186" s="233"/>
      <c r="U186" s="13"/>
      <c r="V186" s="13"/>
      <c r="W186" s="13"/>
      <c r="X186" s="13"/>
      <c r="Y186" s="13"/>
      <c r="Z186" s="13"/>
      <c r="AA186" s="13"/>
      <c r="AB186" s="13"/>
      <c r="AC186" s="13"/>
      <c r="AD186" s="13"/>
      <c r="AE186" s="13"/>
      <c r="AT186" s="234" t="s">
        <v>137</v>
      </c>
      <c r="AU186" s="234" t="s">
        <v>147</v>
      </c>
      <c r="AV186" s="13" t="s">
        <v>85</v>
      </c>
      <c r="AW186" s="13" t="s">
        <v>37</v>
      </c>
      <c r="AX186" s="13" t="s">
        <v>77</v>
      </c>
      <c r="AY186" s="234" t="s">
        <v>124</v>
      </c>
    </row>
    <row r="187" spans="1:51" s="14" customFormat="1" ht="12">
      <c r="A187" s="14"/>
      <c r="B187" s="235"/>
      <c r="C187" s="236"/>
      <c r="D187" s="218" t="s">
        <v>137</v>
      </c>
      <c r="E187" s="237" t="s">
        <v>19</v>
      </c>
      <c r="F187" s="238" t="s">
        <v>302</v>
      </c>
      <c r="G187" s="236"/>
      <c r="H187" s="239">
        <v>2.262</v>
      </c>
      <c r="I187" s="240"/>
      <c r="J187" s="236"/>
      <c r="K187" s="236"/>
      <c r="L187" s="241"/>
      <c r="M187" s="242"/>
      <c r="N187" s="243"/>
      <c r="O187" s="243"/>
      <c r="P187" s="243"/>
      <c r="Q187" s="243"/>
      <c r="R187" s="243"/>
      <c r="S187" s="243"/>
      <c r="T187" s="244"/>
      <c r="U187" s="14"/>
      <c r="V187" s="14"/>
      <c r="W187" s="14"/>
      <c r="X187" s="14"/>
      <c r="Y187" s="14"/>
      <c r="Z187" s="14"/>
      <c r="AA187" s="14"/>
      <c r="AB187" s="14"/>
      <c r="AC187" s="14"/>
      <c r="AD187" s="14"/>
      <c r="AE187" s="14"/>
      <c r="AT187" s="245" t="s">
        <v>137</v>
      </c>
      <c r="AU187" s="245" t="s">
        <v>147</v>
      </c>
      <c r="AV187" s="14" t="s">
        <v>87</v>
      </c>
      <c r="AW187" s="14" t="s">
        <v>37</v>
      </c>
      <c r="AX187" s="14" t="s">
        <v>77</v>
      </c>
      <c r="AY187" s="245" t="s">
        <v>124</v>
      </c>
    </row>
    <row r="188" spans="1:51" s="15" customFormat="1" ht="12">
      <c r="A188" s="15"/>
      <c r="B188" s="246"/>
      <c r="C188" s="247"/>
      <c r="D188" s="218" t="s">
        <v>137</v>
      </c>
      <c r="E188" s="248" t="s">
        <v>19</v>
      </c>
      <c r="F188" s="249" t="s">
        <v>139</v>
      </c>
      <c r="G188" s="247"/>
      <c r="H188" s="250">
        <v>2.262</v>
      </c>
      <c r="I188" s="251"/>
      <c r="J188" s="247"/>
      <c r="K188" s="247"/>
      <c r="L188" s="252"/>
      <c r="M188" s="253"/>
      <c r="N188" s="254"/>
      <c r="O188" s="254"/>
      <c r="P188" s="254"/>
      <c r="Q188" s="254"/>
      <c r="R188" s="254"/>
      <c r="S188" s="254"/>
      <c r="T188" s="255"/>
      <c r="U188" s="15"/>
      <c r="V188" s="15"/>
      <c r="W188" s="15"/>
      <c r="X188" s="15"/>
      <c r="Y188" s="15"/>
      <c r="Z188" s="15"/>
      <c r="AA188" s="15"/>
      <c r="AB188" s="15"/>
      <c r="AC188" s="15"/>
      <c r="AD188" s="15"/>
      <c r="AE188" s="15"/>
      <c r="AT188" s="256" t="s">
        <v>137</v>
      </c>
      <c r="AU188" s="256" t="s">
        <v>147</v>
      </c>
      <c r="AV188" s="15" t="s">
        <v>140</v>
      </c>
      <c r="AW188" s="15" t="s">
        <v>4</v>
      </c>
      <c r="AX188" s="15" t="s">
        <v>85</v>
      </c>
      <c r="AY188" s="256" t="s">
        <v>124</v>
      </c>
    </row>
    <row r="189" spans="1:63" s="12" customFormat="1" ht="20.85" customHeight="1">
      <c r="A189" s="12"/>
      <c r="B189" s="189"/>
      <c r="C189" s="190"/>
      <c r="D189" s="191" t="s">
        <v>76</v>
      </c>
      <c r="E189" s="203" t="s">
        <v>288</v>
      </c>
      <c r="F189" s="203" t="s">
        <v>303</v>
      </c>
      <c r="G189" s="190"/>
      <c r="H189" s="190"/>
      <c r="I189" s="193"/>
      <c r="J189" s="204">
        <f>BK189</f>
        <v>0</v>
      </c>
      <c r="K189" s="190"/>
      <c r="L189" s="195"/>
      <c r="M189" s="196"/>
      <c r="N189" s="197"/>
      <c r="O189" s="197"/>
      <c r="P189" s="198">
        <f>SUM(P190:P201)</f>
        <v>0</v>
      </c>
      <c r="Q189" s="197"/>
      <c r="R189" s="198">
        <f>SUM(R190:R201)</f>
        <v>0</v>
      </c>
      <c r="S189" s="197"/>
      <c r="T189" s="199">
        <f>SUM(T190:T201)</f>
        <v>0</v>
      </c>
      <c r="U189" s="12"/>
      <c r="V189" s="12"/>
      <c r="W189" s="12"/>
      <c r="X189" s="12"/>
      <c r="Y189" s="12"/>
      <c r="Z189" s="12"/>
      <c r="AA189" s="12"/>
      <c r="AB189" s="12"/>
      <c r="AC189" s="12"/>
      <c r="AD189" s="12"/>
      <c r="AE189" s="12"/>
      <c r="AR189" s="200" t="s">
        <v>85</v>
      </c>
      <c r="AT189" s="201" t="s">
        <v>76</v>
      </c>
      <c r="AU189" s="201" t="s">
        <v>87</v>
      </c>
      <c r="AY189" s="200" t="s">
        <v>124</v>
      </c>
      <c r="BK189" s="202">
        <f>SUM(BK190:BK201)</f>
        <v>0</v>
      </c>
    </row>
    <row r="190" spans="1:65" s="2" customFormat="1" ht="49.05" customHeight="1">
      <c r="A190" s="39"/>
      <c r="B190" s="40"/>
      <c r="C190" s="205" t="s">
        <v>8</v>
      </c>
      <c r="D190" s="205" t="s">
        <v>127</v>
      </c>
      <c r="E190" s="206" t="s">
        <v>304</v>
      </c>
      <c r="F190" s="207" t="s">
        <v>305</v>
      </c>
      <c r="G190" s="208" t="s">
        <v>291</v>
      </c>
      <c r="H190" s="209">
        <v>5.76</v>
      </c>
      <c r="I190" s="210"/>
      <c r="J190" s="211">
        <f>ROUND(I190*H190,2)</f>
        <v>0</v>
      </c>
      <c r="K190" s="207" t="s">
        <v>131</v>
      </c>
      <c r="L190" s="45"/>
      <c r="M190" s="212" t="s">
        <v>19</v>
      </c>
      <c r="N190" s="213" t="s">
        <v>48</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140</v>
      </c>
      <c r="AT190" s="216" t="s">
        <v>127</v>
      </c>
      <c r="AU190" s="216" t="s">
        <v>147</v>
      </c>
      <c r="AY190" s="18" t="s">
        <v>124</v>
      </c>
      <c r="BE190" s="217">
        <f>IF(N190="základní",J190,0)</f>
        <v>0</v>
      </c>
      <c r="BF190" s="217">
        <f>IF(N190="snížená",J190,0)</f>
        <v>0</v>
      </c>
      <c r="BG190" s="217">
        <f>IF(N190="zákl. přenesená",J190,0)</f>
        <v>0</v>
      </c>
      <c r="BH190" s="217">
        <f>IF(N190="sníž. přenesená",J190,0)</f>
        <v>0</v>
      </c>
      <c r="BI190" s="217">
        <f>IF(N190="nulová",J190,0)</f>
        <v>0</v>
      </c>
      <c r="BJ190" s="18" t="s">
        <v>85</v>
      </c>
      <c r="BK190" s="217">
        <f>ROUND(I190*H190,2)</f>
        <v>0</v>
      </c>
      <c r="BL190" s="18" t="s">
        <v>140</v>
      </c>
      <c r="BM190" s="216" t="s">
        <v>306</v>
      </c>
    </row>
    <row r="191" spans="1:47" s="2" customFormat="1" ht="12">
      <c r="A191" s="39"/>
      <c r="B191" s="40"/>
      <c r="C191" s="41"/>
      <c r="D191" s="218" t="s">
        <v>134</v>
      </c>
      <c r="E191" s="41"/>
      <c r="F191" s="219" t="s">
        <v>305</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134</v>
      </c>
      <c r="AU191" s="18" t="s">
        <v>147</v>
      </c>
    </row>
    <row r="192" spans="1:47" s="2" customFormat="1" ht="12">
      <c r="A192" s="39"/>
      <c r="B192" s="40"/>
      <c r="C192" s="41"/>
      <c r="D192" s="223" t="s">
        <v>135</v>
      </c>
      <c r="E192" s="41"/>
      <c r="F192" s="224" t="s">
        <v>307</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135</v>
      </c>
      <c r="AU192" s="18" t="s">
        <v>147</v>
      </c>
    </row>
    <row r="193" spans="1:51" s="13" customFormat="1" ht="12">
      <c r="A193" s="13"/>
      <c r="B193" s="225"/>
      <c r="C193" s="226"/>
      <c r="D193" s="218" t="s">
        <v>137</v>
      </c>
      <c r="E193" s="227" t="s">
        <v>19</v>
      </c>
      <c r="F193" s="228" t="s">
        <v>308</v>
      </c>
      <c r="G193" s="226"/>
      <c r="H193" s="227" t="s">
        <v>19</v>
      </c>
      <c r="I193" s="229"/>
      <c r="J193" s="226"/>
      <c r="K193" s="226"/>
      <c r="L193" s="230"/>
      <c r="M193" s="231"/>
      <c r="N193" s="232"/>
      <c r="O193" s="232"/>
      <c r="P193" s="232"/>
      <c r="Q193" s="232"/>
      <c r="R193" s="232"/>
      <c r="S193" s="232"/>
      <c r="T193" s="233"/>
      <c r="U193" s="13"/>
      <c r="V193" s="13"/>
      <c r="W193" s="13"/>
      <c r="X193" s="13"/>
      <c r="Y193" s="13"/>
      <c r="Z193" s="13"/>
      <c r="AA193" s="13"/>
      <c r="AB193" s="13"/>
      <c r="AC193" s="13"/>
      <c r="AD193" s="13"/>
      <c r="AE193" s="13"/>
      <c r="AT193" s="234" t="s">
        <v>137</v>
      </c>
      <c r="AU193" s="234" t="s">
        <v>147</v>
      </c>
      <c r="AV193" s="13" t="s">
        <v>85</v>
      </c>
      <c r="AW193" s="13" t="s">
        <v>37</v>
      </c>
      <c r="AX193" s="13" t="s">
        <v>77</v>
      </c>
      <c r="AY193" s="234" t="s">
        <v>124</v>
      </c>
    </row>
    <row r="194" spans="1:51" s="14" customFormat="1" ht="12">
      <c r="A194" s="14"/>
      <c r="B194" s="235"/>
      <c r="C194" s="236"/>
      <c r="D194" s="218" t="s">
        <v>137</v>
      </c>
      <c r="E194" s="237" t="s">
        <v>19</v>
      </c>
      <c r="F194" s="238" t="s">
        <v>309</v>
      </c>
      <c r="G194" s="236"/>
      <c r="H194" s="239">
        <v>5.76</v>
      </c>
      <c r="I194" s="240"/>
      <c r="J194" s="236"/>
      <c r="K194" s="236"/>
      <c r="L194" s="241"/>
      <c r="M194" s="242"/>
      <c r="N194" s="243"/>
      <c r="O194" s="243"/>
      <c r="P194" s="243"/>
      <c r="Q194" s="243"/>
      <c r="R194" s="243"/>
      <c r="S194" s="243"/>
      <c r="T194" s="244"/>
      <c r="U194" s="14"/>
      <c r="V194" s="14"/>
      <c r="W194" s="14"/>
      <c r="X194" s="14"/>
      <c r="Y194" s="14"/>
      <c r="Z194" s="14"/>
      <c r="AA194" s="14"/>
      <c r="AB194" s="14"/>
      <c r="AC194" s="14"/>
      <c r="AD194" s="14"/>
      <c r="AE194" s="14"/>
      <c r="AT194" s="245" t="s">
        <v>137</v>
      </c>
      <c r="AU194" s="245" t="s">
        <v>147</v>
      </c>
      <c r="AV194" s="14" t="s">
        <v>87</v>
      </c>
      <c r="AW194" s="14" t="s">
        <v>37</v>
      </c>
      <c r="AX194" s="14" t="s">
        <v>77</v>
      </c>
      <c r="AY194" s="245" t="s">
        <v>124</v>
      </c>
    </row>
    <row r="195" spans="1:51" s="15" customFormat="1" ht="12">
      <c r="A195" s="15"/>
      <c r="B195" s="246"/>
      <c r="C195" s="247"/>
      <c r="D195" s="218" t="s">
        <v>137</v>
      </c>
      <c r="E195" s="248" t="s">
        <v>19</v>
      </c>
      <c r="F195" s="249" t="s">
        <v>139</v>
      </c>
      <c r="G195" s="247"/>
      <c r="H195" s="250">
        <v>5.76</v>
      </c>
      <c r="I195" s="251"/>
      <c r="J195" s="247"/>
      <c r="K195" s="247"/>
      <c r="L195" s="252"/>
      <c r="M195" s="253"/>
      <c r="N195" s="254"/>
      <c r="O195" s="254"/>
      <c r="P195" s="254"/>
      <c r="Q195" s="254"/>
      <c r="R195" s="254"/>
      <c r="S195" s="254"/>
      <c r="T195" s="255"/>
      <c r="U195" s="15"/>
      <c r="V195" s="15"/>
      <c r="W195" s="15"/>
      <c r="X195" s="15"/>
      <c r="Y195" s="15"/>
      <c r="Z195" s="15"/>
      <c r="AA195" s="15"/>
      <c r="AB195" s="15"/>
      <c r="AC195" s="15"/>
      <c r="AD195" s="15"/>
      <c r="AE195" s="15"/>
      <c r="AT195" s="256" t="s">
        <v>137</v>
      </c>
      <c r="AU195" s="256" t="s">
        <v>147</v>
      </c>
      <c r="AV195" s="15" t="s">
        <v>140</v>
      </c>
      <c r="AW195" s="15" t="s">
        <v>4</v>
      </c>
      <c r="AX195" s="15" t="s">
        <v>85</v>
      </c>
      <c r="AY195" s="256" t="s">
        <v>124</v>
      </c>
    </row>
    <row r="196" spans="1:65" s="2" customFormat="1" ht="44.25" customHeight="1">
      <c r="A196" s="39"/>
      <c r="B196" s="40"/>
      <c r="C196" s="205" t="s">
        <v>310</v>
      </c>
      <c r="D196" s="205" t="s">
        <v>127</v>
      </c>
      <c r="E196" s="206" t="s">
        <v>311</v>
      </c>
      <c r="F196" s="207" t="s">
        <v>312</v>
      </c>
      <c r="G196" s="208" t="s">
        <v>291</v>
      </c>
      <c r="H196" s="209">
        <v>21.456</v>
      </c>
      <c r="I196" s="210"/>
      <c r="J196" s="211">
        <f>ROUND(I196*H196,2)</f>
        <v>0</v>
      </c>
      <c r="K196" s="207" t="s">
        <v>131</v>
      </c>
      <c r="L196" s="45"/>
      <c r="M196" s="212" t="s">
        <v>19</v>
      </c>
      <c r="N196" s="213" t="s">
        <v>48</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140</v>
      </c>
      <c r="AT196" s="216" t="s">
        <v>127</v>
      </c>
      <c r="AU196" s="216" t="s">
        <v>147</v>
      </c>
      <c r="AY196" s="18" t="s">
        <v>124</v>
      </c>
      <c r="BE196" s="217">
        <f>IF(N196="základní",J196,0)</f>
        <v>0</v>
      </c>
      <c r="BF196" s="217">
        <f>IF(N196="snížená",J196,0)</f>
        <v>0</v>
      </c>
      <c r="BG196" s="217">
        <f>IF(N196="zákl. přenesená",J196,0)</f>
        <v>0</v>
      </c>
      <c r="BH196" s="217">
        <f>IF(N196="sníž. přenesená",J196,0)</f>
        <v>0</v>
      </c>
      <c r="BI196" s="217">
        <f>IF(N196="nulová",J196,0)</f>
        <v>0</v>
      </c>
      <c r="BJ196" s="18" t="s">
        <v>85</v>
      </c>
      <c r="BK196" s="217">
        <f>ROUND(I196*H196,2)</f>
        <v>0</v>
      </c>
      <c r="BL196" s="18" t="s">
        <v>140</v>
      </c>
      <c r="BM196" s="216" t="s">
        <v>313</v>
      </c>
    </row>
    <row r="197" spans="1:47" s="2" customFormat="1" ht="12">
      <c r="A197" s="39"/>
      <c r="B197" s="40"/>
      <c r="C197" s="41"/>
      <c r="D197" s="218" t="s">
        <v>134</v>
      </c>
      <c r="E197" s="41"/>
      <c r="F197" s="219" t="s">
        <v>312</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134</v>
      </c>
      <c r="AU197" s="18" t="s">
        <v>147</v>
      </c>
    </row>
    <row r="198" spans="1:47" s="2" customFormat="1" ht="12">
      <c r="A198" s="39"/>
      <c r="B198" s="40"/>
      <c r="C198" s="41"/>
      <c r="D198" s="223" t="s">
        <v>135</v>
      </c>
      <c r="E198" s="41"/>
      <c r="F198" s="224" t="s">
        <v>314</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135</v>
      </c>
      <c r="AU198" s="18" t="s">
        <v>147</v>
      </c>
    </row>
    <row r="199" spans="1:51" s="13" customFormat="1" ht="12">
      <c r="A199" s="13"/>
      <c r="B199" s="225"/>
      <c r="C199" s="226"/>
      <c r="D199" s="218" t="s">
        <v>137</v>
      </c>
      <c r="E199" s="227" t="s">
        <v>19</v>
      </c>
      <c r="F199" s="228" t="s">
        <v>315</v>
      </c>
      <c r="G199" s="226"/>
      <c r="H199" s="227" t="s">
        <v>19</v>
      </c>
      <c r="I199" s="229"/>
      <c r="J199" s="226"/>
      <c r="K199" s="226"/>
      <c r="L199" s="230"/>
      <c r="M199" s="231"/>
      <c r="N199" s="232"/>
      <c r="O199" s="232"/>
      <c r="P199" s="232"/>
      <c r="Q199" s="232"/>
      <c r="R199" s="232"/>
      <c r="S199" s="232"/>
      <c r="T199" s="233"/>
      <c r="U199" s="13"/>
      <c r="V199" s="13"/>
      <c r="W199" s="13"/>
      <c r="X199" s="13"/>
      <c r="Y199" s="13"/>
      <c r="Z199" s="13"/>
      <c r="AA199" s="13"/>
      <c r="AB199" s="13"/>
      <c r="AC199" s="13"/>
      <c r="AD199" s="13"/>
      <c r="AE199" s="13"/>
      <c r="AT199" s="234" t="s">
        <v>137</v>
      </c>
      <c r="AU199" s="234" t="s">
        <v>147</v>
      </c>
      <c r="AV199" s="13" t="s">
        <v>85</v>
      </c>
      <c r="AW199" s="13" t="s">
        <v>37</v>
      </c>
      <c r="AX199" s="13" t="s">
        <v>77</v>
      </c>
      <c r="AY199" s="234" t="s">
        <v>124</v>
      </c>
    </row>
    <row r="200" spans="1:51" s="14" customFormat="1" ht="12">
      <c r="A200" s="14"/>
      <c r="B200" s="235"/>
      <c r="C200" s="236"/>
      <c r="D200" s="218" t="s">
        <v>137</v>
      </c>
      <c r="E200" s="237" t="s">
        <v>19</v>
      </c>
      <c r="F200" s="238" t="s">
        <v>316</v>
      </c>
      <c r="G200" s="236"/>
      <c r="H200" s="239">
        <v>21.456</v>
      </c>
      <c r="I200" s="240"/>
      <c r="J200" s="236"/>
      <c r="K200" s="236"/>
      <c r="L200" s="241"/>
      <c r="M200" s="242"/>
      <c r="N200" s="243"/>
      <c r="O200" s="243"/>
      <c r="P200" s="243"/>
      <c r="Q200" s="243"/>
      <c r="R200" s="243"/>
      <c r="S200" s="243"/>
      <c r="T200" s="244"/>
      <c r="U200" s="14"/>
      <c r="V200" s="14"/>
      <c r="W200" s="14"/>
      <c r="X200" s="14"/>
      <c r="Y200" s="14"/>
      <c r="Z200" s="14"/>
      <c r="AA200" s="14"/>
      <c r="AB200" s="14"/>
      <c r="AC200" s="14"/>
      <c r="AD200" s="14"/>
      <c r="AE200" s="14"/>
      <c r="AT200" s="245" t="s">
        <v>137</v>
      </c>
      <c r="AU200" s="245" t="s">
        <v>147</v>
      </c>
      <c r="AV200" s="14" t="s">
        <v>87</v>
      </c>
      <c r="AW200" s="14" t="s">
        <v>37</v>
      </c>
      <c r="AX200" s="14" t="s">
        <v>77</v>
      </c>
      <c r="AY200" s="245" t="s">
        <v>124</v>
      </c>
    </row>
    <row r="201" spans="1:51" s="15" customFormat="1" ht="12">
      <c r="A201" s="15"/>
      <c r="B201" s="246"/>
      <c r="C201" s="247"/>
      <c r="D201" s="218" t="s">
        <v>137</v>
      </c>
      <c r="E201" s="248" t="s">
        <v>19</v>
      </c>
      <c r="F201" s="249" t="s">
        <v>139</v>
      </c>
      <c r="G201" s="247"/>
      <c r="H201" s="250">
        <v>21.456</v>
      </c>
      <c r="I201" s="251"/>
      <c r="J201" s="247"/>
      <c r="K201" s="247"/>
      <c r="L201" s="252"/>
      <c r="M201" s="253"/>
      <c r="N201" s="254"/>
      <c r="O201" s="254"/>
      <c r="P201" s="254"/>
      <c r="Q201" s="254"/>
      <c r="R201" s="254"/>
      <c r="S201" s="254"/>
      <c r="T201" s="255"/>
      <c r="U201" s="15"/>
      <c r="V201" s="15"/>
      <c r="W201" s="15"/>
      <c r="X201" s="15"/>
      <c r="Y201" s="15"/>
      <c r="Z201" s="15"/>
      <c r="AA201" s="15"/>
      <c r="AB201" s="15"/>
      <c r="AC201" s="15"/>
      <c r="AD201" s="15"/>
      <c r="AE201" s="15"/>
      <c r="AT201" s="256" t="s">
        <v>137</v>
      </c>
      <c r="AU201" s="256" t="s">
        <v>147</v>
      </c>
      <c r="AV201" s="15" t="s">
        <v>140</v>
      </c>
      <c r="AW201" s="15" t="s">
        <v>4</v>
      </c>
      <c r="AX201" s="15" t="s">
        <v>85</v>
      </c>
      <c r="AY201" s="256" t="s">
        <v>124</v>
      </c>
    </row>
    <row r="202" spans="1:63" s="12" customFormat="1" ht="20.85" customHeight="1">
      <c r="A202" s="12"/>
      <c r="B202" s="189"/>
      <c r="C202" s="190"/>
      <c r="D202" s="191" t="s">
        <v>76</v>
      </c>
      <c r="E202" s="203" t="s">
        <v>310</v>
      </c>
      <c r="F202" s="203" t="s">
        <v>317</v>
      </c>
      <c r="G202" s="190"/>
      <c r="H202" s="190"/>
      <c r="I202" s="193"/>
      <c r="J202" s="204">
        <f>BK202</f>
        <v>0</v>
      </c>
      <c r="K202" s="190"/>
      <c r="L202" s="195"/>
      <c r="M202" s="196"/>
      <c r="N202" s="197"/>
      <c r="O202" s="197"/>
      <c r="P202" s="198">
        <f>SUM(P203:P236)</f>
        <v>0</v>
      </c>
      <c r="Q202" s="197"/>
      <c r="R202" s="198">
        <f>SUM(R203:R236)</f>
        <v>0</v>
      </c>
      <c r="S202" s="197"/>
      <c r="T202" s="199">
        <f>SUM(T203:T236)</f>
        <v>0</v>
      </c>
      <c r="U202" s="12"/>
      <c r="V202" s="12"/>
      <c r="W202" s="12"/>
      <c r="X202" s="12"/>
      <c r="Y202" s="12"/>
      <c r="Z202" s="12"/>
      <c r="AA202" s="12"/>
      <c r="AB202" s="12"/>
      <c r="AC202" s="12"/>
      <c r="AD202" s="12"/>
      <c r="AE202" s="12"/>
      <c r="AR202" s="200" t="s">
        <v>85</v>
      </c>
      <c r="AT202" s="201" t="s">
        <v>76</v>
      </c>
      <c r="AU202" s="201" t="s">
        <v>87</v>
      </c>
      <c r="AY202" s="200" t="s">
        <v>124</v>
      </c>
      <c r="BK202" s="202">
        <f>SUM(BK203:BK236)</f>
        <v>0</v>
      </c>
    </row>
    <row r="203" spans="1:65" s="2" customFormat="1" ht="62.7" customHeight="1">
      <c r="A203" s="39"/>
      <c r="B203" s="40"/>
      <c r="C203" s="205" t="s">
        <v>318</v>
      </c>
      <c r="D203" s="205" t="s">
        <v>127</v>
      </c>
      <c r="E203" s="206" t="s">
        <v>319</v>
      </c>
      <c r="F203" s="207" t="s">
        <v>320</v>
      </c>
      <c r="G203" s="208" t="s">
        <v>291</v>
      </c>
      <c r="H203" s="209">
        <v>49.672</v>
      </c>
      <c r="I203" s="210"/>
      <c r="J203" s="211">
        <f>ROUND(I203*H203,2)</f>
        <v>0</v>
      </c>
      <c r="K203" s="207" t="s">
        <v>131</v>
      </c>
      <c r="L203" s="45"/>
      <c r="M203" s="212" t="s">
        <v>19</v>
      </c>
      <c r="N203" s="213" t="s">
        <v>48</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140</v>
      </c>
      <c r="AT203" s="216" t="s">
        <v>127</v>
      </c>
      <c r="AU203" s="216" t="s">
        <v>147</v>
      </c>
      <c r="AY203" s="18" t="s">
        <v>124</v>
      </c>
      <c r="BE203" s="217">
        <f>IF(N203="základní",J203,0)</f>
        <v>0</v>
      </c>
      <c r="BF203" s="217">
        <f>IF(N203="snížená",J203,0)</f>
        <v>0</v>
      </c>
      <c r="BG203" s="217">
        <f>IF(N203="zákl. přenesená",J203,0)</f>
        <v>0</v>
      </c>
      <c r="BH203" s="217">
        <f>IF(N203="sníž. přenesená",J203,0)</f>
        <v>0</v>
      </c>
      <c r="BI203" s="217">
        <f>IF(N203="nulová",J203,0)</f>
        <v>0</v>
      </c>
      <c r="BJ203" s="18" t="s">
        <v>85</v>
      </c>
      <c r="BK203" s="217">
        <f>ROUND(I203*H203,2)</f>
        <v>0</v>
      </c>
      <c r="BL203" s="18" t="s">
        <v>140</v>
      </c>
      <c r="BM203" s="216" t="s">
        <v>321</v>
      </c>
    </row>
    <row r="204" spans="1:47" s="2" customFormat="1" ht="12">
      <c r="A204" s="39"/>
      <c r="B204" s="40"/>
      <c r="C204" s="41"/>
      <c r="D204" s="218" t="s">
        <v>134</v>
      </c>
      <c r="E204" s="41"/>
      <c r="F204" s="219" t="s">
        <v>320</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134</v>
      </c>
      <c r="AU204" s="18" t="s">
        <v>147</v>
      </c>
    </row>
    <row r="205" spans="1:47" s="2" customFormat="1" ht="12">
      <c r="A205" s="39"/>
      <c r="B205" s="40"/>
      <c r="C205" s="41"/>
      <c r="D205" s="223" t="s">
        <v>135</v>
      </c>
      <c r="E205" s="41"/>
      <c r="F205" s="224" t="s">
        <v>322</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135</v>
      </c>
      <c r="AU205" s="18" t="s">
        <v>147</v>
      </c>
    </row>
    <row r="206" spans="1:51" s="13" customFormat="1" ht="12">
      <c r="A206" s="13"/>
      <c r="B206" s="225"/>
      <c r="C206" s="226"/>
      <c r="D206" s="218" t="s">
        <v>137</v>
      </c>
      <c r="E206" s="227" t="s">
        <v>19</v>
      </c>
      <c r="F206" s="228" t="s">
        <v>323</v>
      </c>
      <c r="G206" s="226"/>
      <c r="H206" s="227" t="s">
        <v>19</v>
      </c>
      <c r="I206" s="229"/>
      <c r="J206" s="226"/>
      <c r="K206" s="226"/>
      <c r="L206" s="230"/>
      <c r="M206" s="231"/>
      <c r="N206" s="232"/>
      <c r="O206" s="232"/>
      <c r="P206" s="232"/>
      <c r="Q206" s="232"/>
      <c r="R206" s="232"/>
      <c r="S206" s="232"/>
      <c r="T206" s="233"/>
      <c r="U206" s="13"/>
      <c r="V206" s="13"/>
      <c r="W206" s="13"/>
      <c r="X206" s="13"/>
      <c r="Y206" s="13"/>
      <c r="Z206" s="13"/>
      <c r="AA206" s="13"/>
      <c r="AB206" s="13"/>
      <c r="AC206" s="13"/>
      <c r="AD206" s="13"/>
      <c r="AE206" s="13"/>
      <c r="AT206" s="234" t="s">
        <v>137</v>
      </c>
      <c r="AU206" s="234" t="s">
        <v>147</v>
      </c>
      <c r="AV206" s="13" t="s">
        <v>85</v>
      </c>
      <c r="AW206" s="13" t="s">
        <v>37</v>
      </c>
      <c r="AX206" s="13" t="s">
        <v>77</v>
      </c>
      <c r="AY206" s="234" t="s">
        <v>124</v>
      </c>
    </row>
    <row r="207" spans="1:51" s="14" customFormat="1" ht="12">
      <c r="A207" s="14"/>
      <c r="B207" s="235"/>
      <c r="C207" s="236"/>
      <c r="D207" s="218" t="s">
        <v>137</v>
      </c>
      <c r="E207" s="237" t="s">
        <v>19</v>
      </c>
      <c r="F207" s="238" t="s">
        <v>324</v>
      </c>
      <c r="G207" s="236"/>
      <c r="H207" s="239">
        <v>12.25</v>
      </c>
      <c r="I207" s="240"/>
      <c r="J207" s="236"/>
      <c r="K207" s="236"/>
      <c r="L207" s="241"/>
      <c r="M207" s="242"/>
      <c r="N207" s="243"/>
      <c r="O207" s="243"/>
      <c r="P207" s="243"/>
      <c r="Q207" s="243"/>
      <c r="R207" s="243"/>
      <c r="S207" s="243"/>
      <c r="T207" s="244"/>
      <c r="U207" s="14"/>
      <c r="V207" s="14"/>
      <c r="W207" s="14"/>
      <c r="X207" s="14"/>
      <c r="Y207" s="14"/>
      <c r="Z207" s="14"/>
      <c r="AA207" s="14"/>
      <c r="AB207" s="14"/>
      <c r="AC207" s="14"/>
      <c r="AD207" s="14"/>
      <c r="AE207" s="14"/>
      <c r="AT207" s="245" t="s">
        <v>137</v>
      </c>
      <c r="AU207" s="245" t="s">
        <v>147</v>
      </c>
      <c r="AV207" s="14" t="s">
        <v>87</v>
      </c>
      <c r="AW207" s="14" t="s">
        <v>37</v>
      </c>
      <c r="AX207" s="14" t="s">
        <v>77</v>
      </c>
      <c r="AY207" s="245" t="s">
        <v>124</v>
      </c>
    </row>
    <row r="208" spans="1:51" s="13" customFormat="1" ht="12">
      <c r="A208" s="13"/>
      <c r="B208" s="225"/>
      <c r="C208" s="226"/>
      <c r="D208" s="218" t="s">
        <v>137</v>
      </c>
      <c r="E208" s="227" t="s">
        <v>19</v>
      </c>
      <c r="F208" s="228" t="s">
        <v>325</v>
      </c>
      <c r="G208" s="226"/>
      <c r="H208" s="227" t="s">
        <v>19</v>
      </c>
      <c r="I208" s="229"/>
      <c r="J208" s="226"/>
      <c r="K208" s="226"/>
      <c r="L208" s="230"/>
      <c r="M208" s="231"/>
      <c r="N208" s="232"/>
      <c r="O208" s="232"/>
      <c r="P208" s="232"/>
      <c r="Q208" s="232"/>
      <c r="R208" s="232"/>
      <c r="S208" s="232"/>
      <c r="T208" s="233"/>
      <c r="U208" s="13"/>
      <c r="V208" s="13"/>
      <c r="W208" s="13"/>
      <c r="X208" s="13"/>
      <c r="Y208" s="13"/>
      <c r="Z208" s="13"/>
      <c r="AA208" s="13"/>
      <c r="AB208" s="13"/>
      <c r="AC208" s="13"/>
      <c r="AD208" s="13"/>
      <c r="AE208" s="13"/>
      <c r="AT208" s="234" t="s">
        <v>137</v>
      </c>
      <c r="AU208" s="234" t="s">
        <v>147</v>
      </c>
      <c r="AV208" s="13" t="s">
        <v>85</v>
      </c>
      <c r="AW208" s="13" t="s">
        <v>37</v>
      </c>
      <c r="AX208" s="13" t="s">
        <v>77</v>
      </c>
      <c r="AY208" s="234" t="s">
        <v>124</v>
      </c>
    </row>
    <row r="209" spans="1:51" s="14" customFormat="1" ht="12">
      <c r="A209" s="14"/>
      <c r="B209" s="235"/>
      <c r="C209" s="236"/>
      <c r="D209" s="218" t="s">
        <v>137</v>
      </c>
      <c r="E209" s="237" t="s">
        <v>19</v>
      </c>
      <c r="F209" s="238" t="s">
        <v>326</v>
      </c>
      <c r="G209" s="236"/>
      <c r="H209" s="239">
        <v>27.216</v>
      </c>
      <c r="I209" s="240"/>
      <c r="J209" s="236"/>
      <c r="K209" s="236"/>
      <c r="L209" s="241"/>
      <c r="M209" s="242"/>
      <c r="N209" s="243"/>
      <c r="O209" s="243"/>
      <c r="P209" s="243"/>
      <c r="Q209" s="243"/>
      <c r="R209" s="243"/>
      <c r="S209" s="243"/>
      <c r="T209" s="244"/>
      <c r="U209" s="14"/>
      <c r="V209" s="14"/>
      <c r="W209" s="14"/>
      <c r="X209" s="14"/>
      <c r="Y209" s="14"/>
      <c r="Z209" s="14"/>
      <c r="AA209" s="14"/>
      <c r="AB209" s="14"/>
      <c r="AC209" s="14"/>
      <c r="AD209" s="14"/>
      <c r="AE209" s="14"/>
      <c r="AT209" s="245" t="s">
        <v>137</v>
      </c>
      <c r="AU209" s="245" t="s">
        <v>147</v>
      </c>
      <c r="AV209" s="14" t="s">
        <v>87</v>
      </c>
      <c r="AW209" s="14" t="s">
        <v>37</v>
      </c>
      <c r="AX209" s="14" t="s">
        <v>77</v>
      </c>
      <c r="AY209" s="245" t="s">
        <v>124</v>
      </c>
    </row>
    <row r="210" spans="1:51" s="13" customFormat="1" ht="12">
      <c r="A210" s="13"/>
      <c r="B210" s="225"/>
      <c r="C210" s="226"/>
      <c r="D210" s="218" t="s">
        <v>137</v>
      </c>
      <c r="E210" s="227" t="s">
        <v>19</v>
      </c>
      <c r="F210" s="228" t="s">
        <v>327</v>
      </c>
      <c r="G210" s="226"/>
      <c r="H210" s="227" t="s">
        <v>19</v>
      </c>
      <c r="I210" s="229"/>
      <c r="J210" s="226"/>
      <c r="K210" s="226"/>
      <c r="L210" s="230"/>
      <c r="M210" s="231"/>
      <c r="N210" s="232"/>
      <c r="O210" s="232"/>
      <c r="P210" s="232"/>
      <c r="Q210" s="232"/>
      <c r="R210" s="232"/>
      <c r="S210" s="232"/>
      <c r="T210" s="233"/>
      <c r="U210" s="13"/>
      <c r="V210" s="13"/>
      <c r="W210" s="13"/>
      <c r="X210" s="13"/>
      <c r="Y210" s="13"/>
      <c r="Z210" s="13"/>
      <c r="AA210" s="13"/>
      <c r="AB210" s="13"/>
      <c r="AC210" s="13"/>
      <c r="AD210" s="13"/>
      <c r="AE210" s="13"/>
      <c r="AT210" s="234" t="s">
        <v>137</v>
      </c>
      <c r="AU210" s="234" t="s">
        <v>147</v>
      </c>
      <c r="AV210" s="13" t="s">
        <v>85</v>
      </c>
      <c r="AW210" s="13" t="s">
        <v>37</v>
      </c>
      <c r="AX210" s="13" t="s">
        <v>77</v>
      </c>
      <c r="AY210" s="234" t="s">
        <v>124</v>
      </c>
    </row>
    <row r="211" spans="1:51" s="14" customFormat="1" ht="12">
      <c r="A211" s="14"/>
      <c r="B211" s="235"/>
      <c r="C211" s="236"/>
      <c r="D211" s="218" t="s">
        <v>137</v>
      </c>
      <c r="E211" s="237" t="s">
        <v>19</v>
      </c>
      <c r="F211" s="238" t="s">
        <v>328</v>
      </c>
      <c r="G211" s="236"/>
      <c r="H211" s="239">
        <v>10.206</v>
      </c>
      <c r="I211" s="240"/>
      <c r="J211" s="236"/>
      <c r="K211" s="236"/>
      <c r="L211" s="241"/>
      <c r="M211" s="242"/>
      <c r="N211" s="243"/>
      <c r="O211" s="243"/>
      <c r="P211" s="243"/>
      <c r="Q211" s="243"/>
      <c r="R211" s="243"/>
      <c r="S211" s="243"/>
      <c r="T211" s="244"/>
      <c r="U211" s="14"/>
      <c r="V211" s="14"/>
      <c r="W211" s="14"/>
      <c r="X211" s="14"/>
      <c r="Y211" s="14"/>
      <c r="Z211" s="14"/>
      <c r="AA211" s="14"/>
      <c r="AB211" s="14"/>
      <c r="AC211" s="14"/>
      <c r="AD211" s="14"/>
      <c r="AE211" s="14"/>
      <c r="AT211" s="245" t="s">
        <v>137</v>
      </c>
      <c r="AU211" s="245" t="s">
        <v>147</v>
      </c>
      <c r="AV211" s="14" t="s">
        <v>87</v>
      </c>
      <c r="AW211" s="14" t="s">
        <v>37</v>
      </c>
      <c r="AX211" s="14" t="s">
        <v>77</v>
      </c>
      <c r="AY211" s="245" t="s">
        <v>124</v>
      </c>
    </row>
    <row r="212" spans="1:51" s="15" customFormat="1" ht="12">
      <c r="A212" s="15"/>
      <c r="B212" s="246"/>
      <c r="C212" s="247"/>
      <c r="D212" s="218" t="s">
        <v>137</v>
      </c>
      <c r="E212" s="248" t="s">
        <v>19</v>
      </c>
      <c r="F212" s="249" t="s">
        <v>139</v>
      </c>
      <c r="G212" s="247"/>
      <c r="H212" s="250">
        <v>49.672</v>
      </c>
      <c r="I212" s="251"/>
      <c r="J212" s="247"/>
      <c r="K212" s="247"/>
      <c r="L212" s="252"/>
      <c r="M212" s="253"/>
      <c r="N212" s="254"/>
      <c r="O212" s="254"/>
      <c r="P212" s="254"/>
      <c r="Q212" s="254"/>
      <c r="R212" s="254"/>
      <c r="S212" s="254"/>
      <c r="T212" s="255"/>
      <c r="U212" s="15"/>
      <c r="V212" s="15"/>
      <c r="W212" s="15"/>
      <c r="X212" s="15"/>
      <c r="Y212" s="15"/>
      <c r="Z212" s="15"/>
      <c r="AA212" s="15"/>
      <c r="AB212" s="15"/>
      <c r="AC212" s="15"/>
      <c r="AD212" s="15"/>
      <c r="AE212" s="15"/>
      <c r="AT212" s="256" t="s">
        <v>137</v>
      </c>
      <c r="AU212" s="256" t="s">
        <v>147</v>
      </c>
      <c r="AV212" s="15" t="s">
        <v>140</v>
      </c>
      <c r="AW212" s="15" t="s">
        <v>4</v>
      </c>
      <c r="AX212" s="15" t="s">
        <v>85</v>
      </c>
      <c r="AY212" s="256" t="s">
        <v>124</v>
      </c>
    </row>
    <row r="213" spans="1:65" s="2" customFormat="1" ht="62.7" customHeight="1">
      <c r="A213" s="39"/>
      <c r="B213" s="40"/>
      <c r="C213" s="205" t="s">
        <v>329</v>
      </c>
      <c r="D213" s="205" t="s">
        <v>127</v>
      </c>
      <c r="E213" s="206" t="s">
        <v>330</v>
      </c>
      <c r="F213" s="207" t="s">
        <v>331</v>
      </c>
      <c r="G213" s="208" t="s">
        <v>291</v>
      </c>
      <c r="H213" s="209">
        <v>29.26</v>
      </c>
      <c r="I213" s="210"/>
      <c r="J213" s="211">
        <f>ROUND(I213*H213,2)</f>
        <v>0</v>
      </c>
      <c r="K213" s="207" t="s">
        <v>131</v>
      </c>
      <c r="L213" s="45"/>
      <c r="M213" s="212" t="s">
        <v>19</v>
      </c>
      <c r="N213" s="213" t="s">
        <v>48</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140</v>
      </c>
      <c r="AT213" s="216" t="s">
        <v>127</v>
      </c>
      <c r="AU213" s="216" t="s">
        <v>147</v>
      </c>
      <c r="AY213" s="18" t="s">
        <v>124</v>
      </c>
      <c r="BE213" s="217">
        <f>IF(N213="základní",J213,0)</f>
        <v>0</v>
      </c>
      <c r="BF213" s="217">
        <f>IF(N213="snížená",J213,0)</f>
        <v>0</v>
      </c>
      <c r="BG213" s="217">
        <f>IF(N213="zákl. přenesená",J213,0)</f>
        <v>0</v>
      </c>
      <c r="BH213" s="217">
        <f>IF(N213="sníž. přenesená",J213,0)</f>
        <v>0</v>
      </c>
      <c r="BI213" s="217">
        <f>IF(N213="nulová",J213,0)</f>
        <v>0</v>
      </c>
      <c r="BJ213" s="18" t="s">
        <v>85</v>
      </c>
      <c r="BK213" s="217">
        <f>ROUND(I213*H213,2)</f>
        <v>0</v>
      </c>
      <c r="BL213" s="18" t="s">
        <v>140</v>
      </c>
      <c r="BM213" s="216" t="s">
        <v>332</v>
      </c>
    </row>
    <row r="214" spans="1:47" s="2" customFormat="1" ht="12">
      <c r="A214" s="39"/>
      <c r="B214" s="40"/>
      <c r="C214" s="41"/>
      <c r="D214" s="218" t="s">
        <v>134</v>
      </c>
      <c r="E214" s="41"/>
      <c r="F214" s="219" t="s">
        <v>331</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134</v>
      </c>
      <c r="AU214" s="18" t="s">
        <v>147</v>
      </c>
    </row>
    <row r="215" spans="1:47" s="2" customFormat="1" ht="12">
      <c r="A215" s="39"/>
      <c r="B215" s="40"/>
      <c r="C215" s="41"/>
      <c r="D215" s="223" t="s">
        <v>135</v>
      </c>
      <c r="E215" s="41"/>
      <c r="F215" s="224" t="s">
        <v>333</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135</v>
      </c>
      <c r="AU215" s="18" t="s">
        <v>147</v>
      </c>
    </row>
    <row r="216" spans="1:51" s="13" customFormat="1" ht="12">
      <c r="A216" s="13"/>
      <c r="B216" s="225"/>
      <c r="C216" s="226"/>
      <c r="D216" s="218" t="s">
        <v>137</v>
      </c>
      <c r="E216" s="227" t="s">
        <v>19</v>
      </c>
      <c r="F216" s="228" t="s">
        <v>323</v>
      </c>
      <c r="G216" s="226"/>
      <c r="H216" s="227" t="s">
        <v>19</v>
      </c>
      <c r="I216" s="229"/>
      <c r="J216" s="226"/>
      <c r="K216" s="226"/>
      <c r="L216" s="230"/>
      <c r="M216" s="231"/>
      <c r="N216" s="232"/>
      <c r="O216" s="232"/>
      <c r="P216" s="232"/>
      <c r="Q216" s="232"/>
      <c r="R216" s="232"/>
      <c r="S216" s="232"/>
      <c r="T216" s="233"/>
      <c r="U216" s="13"/>
      <c r="V216" s="13"/>
      <c r="W216" s="13"/>
      <c r="X216" s="13"/>
      <c r="Y216" s="13"/>
      <c r="Z216" s="13"/>
      <c r="AA216" s="13"/>
      <c r="AB216" s="13"/>
      <c r="AC216" s="13"/>
      <c r="AD216" s="13"/>
      <c r="AE216" s="13"/>
      <c r="AT216" s="234" t="s">
        <v>137</v>
      </c>
      <c r="AU216" s="234" t="s">
        <v>147</v>
      </c>
      <c r="AV216" s="13" t="s">
        <v>85</v>
      </c>
      <c r="AW216" s="13" t="s">
        <v>37</v>
      </c>
      <c r="AX216" s="13" t="s">
        <v>77</v>
      </c>
      <c r="AY216" s="234" t="s">
        <v>124</v>
      </c>
    </row>
    <row r="217" spans="1:51" s="14" customFormat="1" ht="12">
      <c r="A217" s="14"/>
      <c r="B217" s="235"/>
      <c r="C217" s="236"/>
      <c r="D217" s="218" t="s">
        <v>137</v>
      </c>
      <c r="E217" s="237" t="s">
        <v>19</v>
      </c>
      <c r="F217" s="238" t="s">
        <v>324</v>
      </c>
      <c r="G217" s="236"/>
      <c r="H217" s="239">
        <v>12.25</v>
      </c>
      <c r="I217" s="240"/>
      <c r="J217" s="236"/>
      <c r="K217" s="236"/>
      <c r="L217" s="241"/>
      <c r="M217" s="242"/>
      <c r="N217" s="243"/>
      <c r="O217" s="243"/>
      <c r="P217" s="243"/>
      <c r="Q217" s="243"/>
      <c r="R217" s="243"/>
      <c r="S217" s="243"/>
      <c r="T217" s="244"/>
      <c r="U217" s="14"/>
      <c r="V217" s="14"/>
      <c r="W217" s="14"/>
      <c r="X217" s="14"/>
      <c r="Y217" s="14"/>
      <c r="Z217" s="14"/>
      <c r="AA217" s="14"/>
      <c r="AB217" s="14"/>
      <c r="AC217" s="14"/>
      <c r="AD217" s="14"/>
      <c r="AE217" s="14"/>
      <c r="AT217" s="245" t="s">
        <v>137</v>
      </c>
      <c r="AU217" s="245" t="s">
        <v>147</v>
      </c>
      <c r="AV217" s="14" t="s">
        <v>87</v>
      </c>
      <c r="AW217" s="14" t="s">
        <v>37</v>
      </c>
      <c r="AX217" s="14" t="s">
        <v>77</v>
      </c>
      <c r="AY217" s="245" t="s">
        <v>124</v>
      </c>
    </row>
    <row r="218" spans="1:51" s="13" customFormat="1" ht="12">
      <c r="A218" s="13"/>
      <c r="B218" s="225"/>
      <c r="C218" s="226"/>
      <c r="D218" s="218" t="s">
        <v>137</v>
      </c>
      <c r="E218" s="227" t="s">
        <v>19</v>
      </c>
      <c r="F218" s="228" t="s">
        <v>325</v>
      </c>
      <c r="G218" s="226"/>
      <c r="H218" s="227" t="s">
        <v>19</v>
      </c>
      <c r="I218" s="229"/>
      <c r="J218" s="226"/>
      <c r="K218" s="226"/>
      <c r="L218" s="230"/>
      <c r="M218" s="231"/>
      <c r="N218" s="232"/>
      <c r="O218" s="232"/>
      <c r="P218" s="232"/>
      <c r="Q218" s="232"/>
      <c r="R218" s="232"/>
      <c r="S218" s="232"/>
      <c r="T218" s="233"/>
      <c r="U218" s="13"/>
      <c r="V218" s="13"/>
      <c r="W218" s="13"/>
      <c r="X218" s="13"/>
      <c r="Y218" s="13"/>
      <c r="Z218" s="13"/>
      <c r="AA218" s="13"/>
      <c r="AB218" s="13"/>
      <c r="AC218" s="13"/>
      <c r="AD218" s="13"/>
      <c r="AE218" s="13"/>
      <c r="AT218" s="234" t="s">
        <v>137</v>
      </c>
      <c r="AU218" s="234" t="s">
        <v>147</v>
      </c>
      <c r="AV218" s="13" t="s">
        <v>85</v>
      </c>
      <c r="AW218" s="13" t="s">
        <v>37</v>
      </c>
      <c r="AX218" s="13" t="s">
        <v>77</v>
      </c>
      <c r="AY218" s="234" t="s">
        <v>124</v>
      </c>
    </row>
    <row r="219" spans="1:51" s="14" customFormat="1" ht="12">
      <c r="A219" s="14"/>
      <c r="B219" s="235"/>
      <c r="C219" s="236"/>
      <c r="D219" s="218" t="s">
        <v>137</v>
      </c>
      <c r="E219" s="237" t="s">
        <v>19</v>
      </c>
      <c r="F219" s="238" t="s">
        <v>326</v>
      </c>
      <c r="G219" s="236"/>
      <c r="H219" s="239">
        <v>27.216</v>
      </c>
      <c r="I219" s="240"/>
      <c r="J219" s="236"/>
      <c r="K219" s="236"/>
      <c r="L219" s="241"/>
      <c r="M219" s="242"/>
      <c r="N219" s="243"/>
      <c r="O219" s="243"/>
      <c r="P219" s="243"/>
      <c r="Q219" s="243"/>
      <c r="R219" s="243"/>
      <c r="S219" s="243"/>
      <c r="T219" s="244"/>
      <c r="U219" s="14"/>
      <c r="V219" s="14"/>
      <c r="W219" s="14"/>
      <c r="X219" s="14"/>
      <c r="Y219" s="14"/>
      <c r="Z219" s="14"/>
      <c r="AA219" s="14"/>
      <c r="AB219" s="14"/>
      <c r="AC219" s="14"/>
      <c r="AD219" s="14"/>
      <c r="AE219" s="14"/>
      <c r="AT219" s="245" t="s">
        <v>137</v>
      </c>
      <c r="AU219" s="245" t="s">
        <v>147</v>
      </c>
      <c r="AV219" s="14" t="s">
        <v>87</v>
      </c>
      <c r="AW219" s="14" t="s">
        <v>37</v>
      </c>
      <c r="AX219" s="14" t="s">
        <v>77</v>
      </c>
      <c r="AY219" s="245" t="s">
        <v>124</v>
      </c>
    </row>
    <row r="220" spans="1:51" s="13" customFormat="1" ht="12">
      <c r="A220" s="13"/>
      <c r="B220" s="225"/>
      <c r="C220" s="226"/>
      <c r="D220" s="218" t="s">
        <v>137</v>
      </c>
      <c r="E220" s="227" t="s">
        <v>19</v>
      </c>
      <c r="F220" s="228" t="s">
        <v>334</v>
      </c>
      <c r="G220" s="226"/>
      <c r="H220" s="227" t="s">
        <v>19</v>
      </c>
      <c r="I220" s="229"/>
      <c r="J220" s="226"/>
      <c r="K220" s="226"/>
      <c r="L220" s="230"/>
      <c r="M220" s="231"/>
      <c r="N220" s="232"/>
      <c r="O220" s="232"/>
      <c r="P220" s="232"/>
      <c r="Q220" s="232"/>
      <c r="R220" s="232"/>
      <c r="S220" s="232"/>
      <c r="T220" s="233"/>
      <c r="U220" s="13"/>
      <c r="V220" s="13"/>
      <c r="W220" s="13"/>
      <c r="X220" s="13"/>
      <c r="Y220" s="13"/>
      <c r="Z220" s="13"/>
      <c r="AA220" s="13"/>
      <c r="AB220" s="13"/>
      <c r="AC220" s="13"/>
      <c r="AD220" s="13"/>
      <c r="AE220" s="13"/>
      <c r="AT220" s="234" t="s">
        <v>137</v>
      </c>
      <c r="AU220" s="234" t="s">
        <v>147</v>
      </c>
      <c r="AV220" s="13" t="s">
        <v>85</v>
      </c>
      <c r="AW220" s="13" t="s">
        <v>37</v>
      </c>
      <c r="AX220" s="13" t="s">
        <v>77</v>
      </c>
      <c r="AY220" s="234" t="s">
        <v>124</v>
      </c>
    </row>
    <row r="221" spans="1:51" s="14" customFormat="1" ht="12">
      <c r="A221" s="14"/>
      <c r="B221" s="235"/>
      <c r="C221" s="236"/>
      <c r="D221" s="218" t="s">
        <v>137</v>
      </c>
      <c r="E221" s="237" t="s">
        <v>19</v>
      </c>
      <c r="F221" s="238" t="s">
        <v>335</v>
      </c>
      <c r="G221" s="236"/>
      <c r="H221" s="239">
        <v>-10.206</v>
      </c>
      <c r="I221" s="240"/>
      <c r="J221" s="236"/>
      <c r="K221" s="236"/>
      <c r="L221" s="241"/>
      <c r="M221" s="242"/>
      <c r="N221" s="243"/>
      <c r="O221" s="243"/>
      <c r="P221" s="243"/>
      <c r="Q221" s="243"/>
      <c r="R221" s="243"/>
      <c r="S221" s="243"/>
      <c r="T221" s="244"/>
      <c r="U221" s="14"/>
      <c r="V221" s="14"/>
      <c r="W221" s="14"/>
      <c r="X221" s="14"/>
      <c r="Y221" s="14"/>
      <c r="Z221" s="14"/>
      <c r="AA221" s="14"/>
      <c r="AB221" s="14"/>
      <c r="AC221" s="14"/>
      <c r="AD221" s="14"/>
      <c r="AE221" s="14"/>
      <c r="AT221" s="245" t="s">
        <v>137</v>
      </c>
      <c r="AU221" s="245" t="s">
        <v>147</v>
      </c>
      <c r="AV221" s="14" t="s">
        <v>87</v>
      </c>
      <c r="AW221" s="14" t="s">
        <v>37</v>
      </c>
      <c r="AX221" s="14" t="s">
        <v>77</v>
      </c>
      <c r="AY221" s="245" t="s">
        <v>124</v>
      </c>
    </row>
    <row r="222" spans="1:51" s="15" customFormat="1" ht="12">
      <c r="A222" s="15"/>
      <c r="B222" s="246"/>
      <c r="C222" s="247"/>
      <c r="D222" s="218" t="s">
        <v>137</v>
      </c>
      <c r="E222" s="248" t="s">
        <v>19</v>
      </c>
      <c r="F222" s="249" t="s">
        <v>139</v>
      </c>
      <c r="G222" s="247"/>
      <c r="H222" s="250">
        <v>29.26</v>
      </c>
      <c r="I222" s="251"/>
      <c r="J222" s="247"/>
      <c r="K222" s="247"/>
      <c r="L222" s="252"/>
      <c r="M222" s="253"/>
      <c r="N222" s="254"/>
      <c r="O222" s="254"/>
      <c r="P222" s="254"/>
      <c r="Q222" s="254"/>
      <c r="R222" s="254"/>
      <c r="S222" s="254"/>
      <c r="T222" s="255"/>
      <c r="U222" s="15"/>
      <c r="V222" s="15"/>
      <c r="W222" s="15"/>
      <c r="X222" s="15"/>
      <c r="Y222" s="15"/>
      <c r="Z222" s="15"/>
      <c r="AA222" s="15"/>
      <c r="AB222" s="15"/>
      <c r="AC222" s="15"/>
      <c r="AD222" s="15"/>
      <c r="AE222" s="15"/>
      <c r="AT222" s="256" t="s">
        <v>137</v>
      </c>
      <c r="AU222" s="256" t="s">
        <v>147</v>
      </c>
      <c r="AV222" s="15" t="s">
        <v>140</v>
      </c>
      <c r="AW222" s="15" t="s">
        <v>4</v>
      </c>
      <c r="AX222" s="15" t="s">
        <v>85</v>
      </c>
      <c r="AY222" s="256" t="s">
        <v>124</v>
      </c>
    </row>
    <row r="223" spans="1:65" s="2" customFormat="1" ht="66.75" customHeight="1">
      <c r="A223" s="39"/>
      <c r="B223" s="40"/>
      <c r="C223" s="205" t="s">
        <v>336</v>
      </c>
      <c r="D223" s="205" t="s">
        <v>127</v>
      </c>
      <c r="E223" s="206" t="s">
        <v>337</v>
      </c>
      <c r="F223" s="207" t="s">
        <v>338</v>
      </c>
      <c r="G223" s="208" t="s">
        <v>291</v>
      </c>
      <c r="H223" s="209">
        <v>29.26</v>
      </c>
      <c r="I223" s="210"/>
      <c r="J223" s="211">
        <f>ROUND(I223*H223,2)</f>
        <v>0</v>
      </c>
      <c r="K223" s="207" t="s">
        <v>131</v>
      </c>
      <c r="L223" s="45"/>
      <c r="M223" s="212" t="s">
        <v>19</v>
      </c>
      <c r="N223" s="213" t="s">
        <v>48</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140</v>
      </c>
      <c r="AT223" s="216" t="s">
        <v>127</v>
      </c>
      <c r="AU223" s="216" t="s">
        <v>147</v>
      </c>
      <c r="AY223" s="18" t="s">
        <v>124</v>
      </c>
      <c r="BE223" s="217">
        <f>IF(N223="základní",J223,0)</f>
        <v>0</v>
      </c>
      <c r="BF223" s="217">
        <f>IF(N223="snížená",J223,0)</f>
        <v>0</v>
      </c>
      <c r="BG223" s="217">
        <f>IF(N223="zákl. přenesená",J223,0)</f>
        <v>0</v>
      </c>
      <c r="BH223" s="217">
        <f>IF(N223="sníž. přenesená",J223,0)</f>
        <v>0</v>
      </c>
      <c r="BI223" s="217">
        <f>IF(N223="nulová",J223,0)</f>
        <v>0</v>
      </c>
      <c r="BJ223" s="18" t="s">
        <v>85</v>
      </c>
      <c r="BK223" s="217">
        <f>ROUND(I223*H223,2)</f>
        <v>0</v>
      </c>
      <c r="BL223" s="18" t="s">
        <v>140</v>
      </c>
      <c r="BM223" s="216" t="s">
        <v>339</v>
      </c>
    </row>
    <row r="224" spans="1:47" s="2" customFormat="1" ht="12">
      <c r="A224" s="39"/>
      <c r="B224" s="40"/>
      <c r="C224" s="41"/>
      <c r="D224" s="218" t="s">
        <v>134</v>
      </c>
      <c r="E224" s="41"/>
      <c r="F224" s="219" t="s">
        <v>340</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134</v>
      </c>
      <c r="AU224" s="18" t="s">
        <v>147</v>
      </c>
    </row>
    <row r="225" spans="1:47" s="2" customFormat="1" ht="12">
      <c r="A225" s="39"/>
      <c r="B225" s="40"/>
      <c r="C225" s="41"/>
      <c r="D225" s="223" t="s">
        <v>135</v>
      </c>
      <c r="E225" s="41"/>
      <c r="F225" s="224" t="s">
        <v>341</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135</v>
      </c>
      <c r="AU225" s="18" t="s">
        <v>147</v>
      </c>
    </row>
    <row r="226" spans="1:51" s="13" customFormat="1" ht="12">
      <c r="A226" s="13"/>
      <c r="B226" s="225"/>
      <c r="C226" s="226"/>
      <c r="D226" s="218" t="s">
        <v>137</v>
      </c>
      <c r="E226" s="227" t="s">
        <v>19</v>
      </c>
      <c r="F226" s="228" t="s">
        <v>342</v>
      </c>
      <c r="G226" s="226"/>
      <c r="H226" s="227" t="s">
        <v>19</v>
      </c>
      <c r="I226" s="229"/>
      <c r="J226" s="226"/>
      <c r="K226" s="226"/>
      <c r="L226" s="230"/>
      <c r="M226" s="231"/>
      <c r="N226" s="232"/>
      <c r="O226" s="232"/>
      <c r="P226" s="232"/>
      <c r="Q226" s="232"/>
      <c r="R226" s="232"/>
      <c r="S226" s="232"/>
      <c r="T226" s="233"/>
      <c r="U226" s="13"/>
      <c r="V226" s="13"/>
      <c r="W226" s="13"/>
      <c r="X226" s="13"/>
      <c r="Y226" s="13"/>
      <c r="Z226" s="13"/>
      <c r="AA226" s="13"/>
      <c r="AB226" s="13"/>
      <c r="AC226" s="13"/>
      <c r="AD226" s="13"/>
      <c r="AE226" s="13"/>
      <c r="AT226" s="234" t="s">
        <v>137</v>
      </c>
      <c r="AU226" s="234" t="s">
        <v>147</v>
      </c>
      <c r="AV226" s="13" t="s">
        <v>85</v>
      </c>
      <c r="AW226" s="13" t="s">
        <v>37</v>
      </c>
      <c r="AX226" s="13" t="s">
        <v>77</v>
      </c>
      <c r="AY226" s="234" t="s">
        <v>124</v>
      </c>
    </row>
    <row r="227" spans="1:51" s="14" customFormat="1" ht="12">
      <c r="A227" s="14"/>
      <c r="B227" s="235"/>
      <c r="C227" s="236"/>
      <c r="D227" s="218" t="s">
        <v>137</v>
      </c>
      <c r="E227" s="237" t="s">
        <v>19</v>
      </c>
      <c r="F227" s="238" t="s">
        <v>343</v>
      </c>
      <c r="G227" s="236"/>
      <c r="H227" s="239">
        <v>29.26</v>
      </c>
      <c r="I227" s="240"/>
      <c r="J227" s="236"/>
      <c r="K227" s="236"/>
      <c r="L227" s="241"/>
      <c r="M227" s="242"/>
      <c r="N227" s="243"/>
      <c r="O227" s="243"/>
      <c r="P227" s="243"/>
      <c r="Q227" s="243"/>
      <c r="R227" s="243"/>
      <c r="S227" s="243"/>
      <c r="T227" s="244"/>
      <c r="U227" s="14"/>
      <c r="V227" s="14"/>
      <c r="W227" s="14"/>
      <c r="X227" s="14"/>
      <c r="Y227" s="14"/>
      <c r="Z227" s="14"/>
      <c r="AA227" s="14"/>
      <c r="AB227" s="14"/>
      <c r="AC227" s="14"/>
      <c r="AD227" s="14"/>
      <c r="AE227" s="14"/>
      <c r="AT227" s="245" t="s">
        <v>137</v>
      </c>
      <c r="AU227" s="245" t="s">
        <v>147</v>
      </c>
      <c r="AV227" s="14" t="s">
        <v>87</v>
      </c>
      <c r="AW227" s="14" t="s">
        <v>37</v>
      </c>
      <c r="AX227" s="14" t="s">
        <v>77</v>
      </c>
      <c r="AY227" s="245" t="s">
        <v>124</v>
      </c>
    </row>
    <row r="228" spans="1:51" s="15" customFormat="1" ht="12">
      <c r="A228" s="15"/>
      <c r="B228" s="246"/>
      <c r="C228" s="247"/>
      <c r="D228" s="218" t="s">
        <v>137</v>
      </c>
      <c r="E228" s="248" t="s">
        <v>19</v>
      </c>
      <c r="F228" s="249" t="s">
        <v>139</v>
      </c>
      <c r="G228" s="247"/>
      <c r="H228" s="250">
        <v>29.26</v>
      </c>
      <c r="I228" s="251"/>
      <c r="J228" s="247"/>
      <c r="K228" s="247"/>
      <c r="L228" s="252"/>
      <c r="M228" s="253"/>
      <c r="N228" s="254"/>
      <c r="O228" s="254"/>
      <c r="P228" s="254"/>
      <c r="Q228" s="254"/>
      <c r="R228" s="254"/>
      <c r="S228" s="254"/>
      <c r="T228" s="255"/>
      <c r="U228" s="15"/>
      <c r="V228" s="15"/>
      <c r="W228" s="15"/>
      <c r="X228" s="15"/>
      <c r="Y228" s="15"/>
      <c r="Z228" s="15"/>
      <c r="AA228" s="15"/>
      <c r="AB228" s="15"/>
      <c r="AC228" s="15"/>
      <c r="AD228" s="15"/>
      <c r="AE228" s="15"/>
      <c r="AT228" s="256" t="s">
        <v>137</v>
      </c>
      <c r="AU228" s="256" t="s">
        <v>147</v>
      </c>
      <c r="AV228" s="15" t="s">
        <v>140</v>
      </c>
      <c r="AW228" s="15" t="s">
        <v>4</v>
      </c>
      <c r="AX228" s="15" t="s">
        <v>85</v>
      </c>
      <c r="AY228" s="256" t="s">
        <v>124</v>
      </c>
    </row>
    <row r="229" spans="1:65" s="2" customFormat="1" ht="44.25" customHeight="1">
      <c r="A229" s="39"/>
      <c r="B229" s="40"/>
      <c r="C229" s="205" t="s">
        <v>344</v>
      </c>
      <c r="D229" s="205" t="s">
        <v>127</v>
      </c>
      <c r="E229" s="206" t="s">
        <v>345</v>
      </c>
      <c r="F229" s="207" t="s">
        <v>346</v>
      </c>
      <c r="G229" s="208" t="s">
        <v>291</v>
      </c>
      <c r="H229" s="209">
        <v>39.466</v>
      </c>
      <c r="I229" s="210"/>
      <c r="J229" s="211">
        <f>ROUND(I229*H229,2)</f>
        <v>0</v>
      </c>
      <c r="K229" s="207" t="s">
        <v>131</v>
      </c>
      <c r="L229" s="45"/>
      <c r="M229" s="212" t="s">
        <v>19</v>
      </c>
      <c r="N229" s="213" t="s">
        <v>48</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140</v>
      </c>
      <c r="AT229" s="216" t="s">
        <v>127</v>
      </c>
      <c r="AU229" s="216" t="s">
        <v>147</v>
      </c>
      <c r="AY229" s="18" t="s">
        <v>124</v>
      </c>
      <c r="BE229" s="217">
        <f>IF(N229="základní",J229,0)</f>
        <v>0</v>
      </c>
      <c r="BF229" s="217">
        <f>IF(N229="snížená",J229,0)</f>
        <v>0</v>
      </c>
      <c r="BG229" s="217">
        <f>IF(N229="zákl. přenesená",J229,0)</f>
        <v>0</v>
      </c>
      <c r="BH229" s="217">
        <f>IF(N229="sníž. přenesená",J229,0)</f>
        <v>0</v>
      </c>
      <c r="BI229" s="217">
        <f>IF(N229="nulová",J229,0)</f>
        <v>0</v>
      </c>
      <c r="BJ229" s="18" t="s">
        <v>85</v>
      </c>
      <c r="BK229" s="217">
        <f>ROUND(I229*H229,2)</f>
        <v>0</v>
      </c>
      <c r="BL229" s="18" t="s">
        <v>140</v>
      </c>
      <c r="BM229" s="216" t="s">
        <v>347</v>
      </c>
    </row>
    <row r="230" spans="1:47" s="2" customFormat="1" ht="12">
      <c r="A230" s="39"/>
      <c r="B230" s="40"/>
      <c r="C230" s="41"/>
      <c r="D230" s="218" t="s">
        <v>134</v>
      </c>
      <c r="E230" s="41"/>
      <c r="F230" s="219" t="s">
        <v>346</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134</v>
      </c>
      <c r="AU230" s="18" t="s">
        <v>147</v>
      </c>
    </row>
    <row r="231" spans="1:47" s="2" customFormat="1" ht="12">
      <c r="A231" s="39"/>
      <c r="B231" s="40"/>
      <c r="C231" s="41"/>
      <c r="D231" s="223" t="s">
        <v>135</v>
      </c>
      <c r="E231" s="41"/>
      <c r="F231" s="224" t="s">
        <v>348</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135</v>
      </c>
      <c r="AU231" s="18" t="s">
        <v>147</v>
      </c>
    </row>
    <row r="232" spans="1:51" s="13" customFormat="1" ht="12">
      <c r="A232" s="13"/>
      <c r="B232" s="225"/>
      <c r="C232" s="226"/>
      <c r="D232" s="218" t="s">
        <v>137</v>
      </c>
      <c r="E232" s="227" t="s">
        <v>19</v>
      </c>
      <c r="F232" s="228" t="s">
        <v>323</v>
      </c>
      <c r="G232" s="226"/>
      <c r="H232" s="227" t="s">
        <v>19</v>
      </c>
      <c r="I232" s="229"/>
      <c r="J232" s="226"/>
      <c r="K232" s="226"/>
      <c r="L232" s="230"/>
      <c r="M232" s="231"/>
      <c r="N232" s="232"/>
      <c r="O232" s="232"/>
      <c r="P232" s="232"/>
      <c r="Q232" s="232"/>
      <c r="R232" s="232"/>
      <c r="S232" s="232"/>
      <c r="T232" s="233"/>
      <c r="U232" s="13"/>
      <c r="V232" s="13"/>
      <c r="W232" s="13"/>
      <c r="X232" s="13"/>
      <c r="Y232" s="13"/>
      <c r="Z232" s="13"/>
      <c r="AA232" s="13"/>
      <c r="AB232" s="13"/>
      <c r="AC232" s="13"/>
      <c r="AD232" s="13"/>
      <c r="AE232" s="13"/>
      <c r="AT232" s="234" t="s">
        <v>137</v>
      </c>
      <c r="AU232" s="234" t="s">
        <v>147</v>
      </c>
      <c r="AV232" s="13" t="s">
        <v>85</v>
      </c>
      <c r="AW232" s="13" t="s">
        <v>37</v>
      </c>
      <c r="AX232" s="13" t="s">
        <v>77</v>
      </c>
      <c r="AY232" s="234" t="s">
        <v>124</v>
      </c>
    </row>
    <row r="233" spans="1:51" s="14" customFormat="1" ht="12">
      <c r="A233" s="14"/>
      <c r="B233" s="235"/>
      <c r="C233" s="236"/>
      <c r="D233" s="218" t="s">
        <v>137</v>
      </c>
      <c r="E233" s="237" t="s">
        <v>19</v>
      </c>
      <c r="F233" s="238" t="s">
        <v>324</v>
      </c>
      <c r="G233" s="236"/>
      <c r="H233" s="239">
        <v>12.25</v>
      </c>
      <c r="I233" s="240"/>
      <c r="J233" s="236"/>
      <c r="K233" s="236"/>
      <c r="L233" s="241"/>
      <c r="M233" s="242"/>
      <c r="N233" s="243"/>
      <c r="O233" s="243"/>
      <c r="P233" s="243"/>
      <c r="Q233" s="243"/>
      <c r="R233" s="243"/>
      <c r="S233" s="243"/>
      <c r="T233" s="244"/>
      <c r="U233" s="14"/>
      <c r="V233" s="14"/>
      <c r="W233" s="14"/>
      <c r="X233" s="14"/>
      <c r="Y233" s="14"/>
      <c r="Z233" s="14"/>
      <c r="AA233" s="14"/>
      <c r="AB233" s="14"/>
      <c r="AC233" s="14"/>
      <c r="AD233" s="14"/>
      <c r="AE233" s="14"/>
      <c r="AT233" s="245" t="s">
        <v>137</v>
      </c>
      <c r="AU233" s="245" t="s">
        <v>147</v>
      </c>
      <c r="AV233" s="14" t="s">
        <v>87</v>
      </c>
      <c r="AW233" s="14" t="s">
        <v>37</v>
      </c>
      <c r="AX233" s="14" t="s">
        <v>77</v>
      </c>
      <c r="AY233" s="245" t="s">
        <v>124</v>
      </c>
    </row>
    <row r="234" spans="1:51" s="13" customFormat="1" ht="12">
      <c r="A234" s="13"/>
      <c r="B234" s="225"/>
      <c r="C234" s="226"/>
      <c r="D234" s="218" t="s">
        <v>137</v>
      </c>
      <c r="E234" s="227" t="s">
        <v>19</v>
      </c>
      <c r="F234" s="228" t="s">
        <v>325</v>
      </c>
      <c r="G234" s="226"/>
      <c r="H234" s="227" t="s">
        <v>19</v>
      </c>
      <c r="I234" s="229"/>
      <c r="J234" s="226"/>
      <c r="K234" s="226"/>
      <c r="L234" s="230"/>
      <c r="M234" s="231"/>
      <c r="N234" s="232"/>
      <c r="O234" s="232"/>
      <c r="P234" s="232"/>
      <c r="Q234" s="232"/>
      <c r="R234" s="232"/>
      <c r="S234" s="232"/>
      <c r="T234" s="233"/>
      <c r="U234" s="13"/>
      <c r="V234" s="13"/>
      <c r="W234" s="13"/>
      <c r="X234" s="13"/>
      <c r="Y234" s="13"/>
      <c r="Z234" s="13"/>
      <c r="AA234" s="13"/>
      <c r="AB234" s="13"/>
      <c r="AC234" s="13"/>
      <c r="AD234" s="13"/>
      <c r="AE234" s="13"/>
      <c r="AT234" s="234" t="s">
        <v>137</v>
      </c>
      <c r="AU234" s="234" t="s">
        <v>147</v>
      </c>
      <c r="AV234" s="13" t="s">
        <v>85</v>
      </c>
      <c r="AW234" s="13" t="s">
        <v>37</v>
      </c>
      <c r="AX234" s="13" t="s">
        <v>77</v>
      </c>
      <c r="AY234" s="234" t="s">
        <v>124</v>
      </c>
    </row>
    <row r="235" spans="1:51" s="14" customFormat="1" ht="12">
      <c r="A235" s="14"/>
      <c r="B235" s="235"/>
      <c r="C235" s="236"/>
      <c r="D235" s="218" t="s">
        <v>137</v>
      </c>
      <c r="E235" s="237" t="s">
        <v>19</v>
      </c>
      <c r="F235" s="238" t="s">
        <v>326</v>
      </c>
      <c r="G235" s="236"/>
      <c r="H235" s="239">
        <v>27.216</v>
      </c>
      <c r="I235" s="240"/>
      <c r="J235" s="236"/>
      <c r="K235" s="236"/>
      <c r="L235" s="241"/>
      <c r="M235" s="242"/>
      <c r="N235" s="243"/>
      <c r="O235" s="243"/>
      <c r="P235" s="243"/>
      <c r="Q235" s="243"/>
      <c r="R235" s="243"/>
      <c r="S235" s="243"/>
      <c r="T235" s="244"/>
      <c r="U235" s="14"/>
      <c r="V235" s="14"/>
      <c r="W235" s="14"/>
      <c r="X235" s="14"/>
      <c r="Y235" s="14"/>
      <c r="Z235" s="14"/>
      <c r="AA235" s="14"/>
      <c r="AB235" s="14"/>
      <c r="AC235" s="14"/>
      <c r="AD235" s="14"/>
      <c r="AE235" s="14"/>
      <c r="AT235" s="245" t="s">
        <v>137</v>
      </c>
      <c r="AU235" s="245" t="s">
        <v>147</v>
      </c>
      <c r="AV235" s="14" t="s">
        <v>87</v>
      </c>
      <c r="AW235" s="14" t="s">
        <v>37</v>
      </c>
      <c r="AX235" s="14" t="s">
        <v>77</v>
      </c>
      <c r="AY235" s="245" t="s">
        <v>124</v>
      </c>
    </row>
    <row r="236" spans="1:51" s="15" customFormat="1" ht="12">
      <c r="A236" s="15"/>
      <c r="B236" s="246"/>
      <c r="C236" s="247"/>
      <c r="D236" s="218" t="s">
        <v>137</v>
      </c>
      <c r="E236" s="248" t="s">
        <v>19</v>
      </c>
      <c r="F236" s="249" t="s">
        <v>139</v>
      </c>
      <c r="G236" s="247"/>
      <c r="H236" s="250">
        <v>39.466</v>
      </c>
      <c r="I236" s="251"/>
      <c r="J236" s="247"/>
      <c r="K236" s="247"/>
      <c r="L236" s="252"/>
      <c r="M236" s="253"/>
      <c r="N236" s="254"/>
      <c r="O236" s="254"/>
      <c r="P236" s="254"/>
      <c r="Q236" s="254"/>
      <c r="R236" s="254"/>
      <c r="S236" s="254"/>
      <c r="T236" s="255"/>
      <c r="U236" s="15"/>
      <c r="V236" s="15"/>
      <c r="W236" s="15"/>
      <c r="X236" s="15"/>
      <c r="Y236" s="15"/>
      <c r="Z236" s="15"/>
      <c r="AA236" s="15"/>
      <c r="AB236" s="15"/>
      <c r="AC236" s="15"/>
      <c r="AD236" s="15"/>
      <c r="AE236" s="15"/>
      <c r="AT236" s="256" t="s">
        <v>137</v>
      </c>
      <c r="AU236" s="256" t="s">
        <v>147</v>
      </c>
      <c r="AV236" s="15" t="s">
        <v>140</v>
      </c>
      <c r="AW236" s="15" t="s">
        <v>4</v>
      </c>
      <c r="AX236" s="15" t="s">
        <v>85</v>
      </c>
      <c r="AY236" s="256" t="s">
        <v>124</v>
      </c>
    </row>
    <row r="237" spans="1:63" s="12" customFormat="1" ht="20.85" customHeight="1">
      <c r="A237" s="12"/>
      <c r="B237" s="189"/>
      <c r="C237" s="190"/>
      <c r="D237" s="191" t="s">
        <v>76</v>
      </c>
      <c r="E237" s="203" t="s">
        <v>318</v>
      </c>
      <c r="F237" s="203" t="s">
        <v>349</v>
      </c>
      <c r="G237" s="190"/>
      <c r="H237" s="190"/>
      <c r="I237" s="193"/>
      <c r="J237" s="204">
        <f>BK237</f>
        <v>0</v>
      </c>
      <c r="K237" s="190"/>
      <c r="L237" s="195"/>
      <c r="M237" s="196"/>
      <c r="N237" s="197"/>
      <c r="O237" s="197"/>
      <c r="P237" s="198">
        <f>SUM(P238:P270)</f>
        <v>0</v>
      </c>
      <c r="Q237" s="197"/>
      <c r="R237" s="198">
        <f>SUM(R238:R270)</f>
        <v>30.618</v>
      </c>
      <c r="S237" s="197"/>
      <c r="T237" s="199">
        <f>SUM(T238:T270)</f>
        <v>0</v>
      </c>
      <c r="U237" s="12"/>
      <c r="V237" s="12"/>
      <c r="W237" s="12"/>
      <c r="X237" s="12"/>
      <c r="Y237" s="12"/>
      <c r="Z237" s="12"/>
      <c r="AA237" s="12"/>
      <c r="AB237" s="12"/>
      <c r="AC237" s="12"/>
      <c r="AD237" s="12"/>
      <c r="AE237" s="12"/>
      <c r="AR237" s="200" t="s">
        <v>85</v>
      </c>
      <c r="AT237" s="201" t="s">
        <v>76</v>
      </c>
      <c r="AU237" s="201" t="s">
        <v>87</v>
      </c>
      <c r="AY237" s="200" t="s">
        <v>124</v>
      </c>
      <c r="BK237" s="202">
        <f>SUM(BK238:BK270)</f>
        <v>0</v>
      </c>
    </row>
    <row r="238" spans="1:65" s="2" customFormat="1" ht="44.25" customHeight="1">
      <c r="A238" s="39"/>
      <c r="B238" s="40"/>
      <c r="C238" s="205" t="s">
        <v>7</v>
      </c>
      <c r="D238" s="205" t="s">
        <v>127</v>
      </c>
      <c r="E238" s="206" t="s">
        <v>350</v>
      </c>
      <c r="F238" s="207" t="s">
        <v>351</v>
      </c>
      <c r="G238" s="208" t="s">
        <v>352</v>
      </c>
      <c r="H238" s="209">
        <v>58.52</v>
      </c>
      <c r="I238" s="210"/>
      <c r="J238" s="211">
        <f>ROUND(I238*H238,2)</f>
        <v>0</v>
      </c>
      <c r="K238" s="207" t="s">
        <v>131</v>
      </c>
      <c r="L238" s="45"/>
      <c r="M238" s="212" t="s">
        <v>19</v>
      </c>
      <c r="N238" s="213" t="s">
        <v>48</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140</v>
      </c>
      <c r="AT238" s="216" t="s">
        <v>127</v>
      </c>
      <c r="AU238" s="216" t="s">
        <v>147</v>
      </c>
      <c r="AY238" s="18" t="s">
        <v>124</v>
      </c>
      <c r="BE238" s="217">
        <f>IF(N238="základní",J238,0)</f>
        <v>0</v>
      </c>
      <c r="BF238" s="217">
        <f>IF(N238="snížená",J238,0)</f>
        <v>0</v>
      </c>
      <c r="BG238" s="217">
        <f>IF(N238="zákl. přenesená",J238,0)</f>
        <v>0</v>
      </c>
      <c r="BH238" s="217">
        <f>IF(N238="sníž. přenesená",J238,0)</f>
        <v>0</v>
      </c>
      <c r="BI238" s="217">
        <f>IF(N238="nulová",J238,0)</f>
        <v>0</v>
      </c>
      <c r="BJ238" s="18" t="s">
        <v>85</v>
      </c>
      <c r="BK238" s="217">
        <f>ROUND(I238*H238,2)</f>
        <v>0</v>
      </c>
      <c r="BL238" s="18" t="s">
        <v>140</v>
      </c>
      <c r="BM238" s="216" t="s">
        <v>353</v>
      </c>
    </row>
    <row r="239" spans="1:47" s="2" customFormat="1" ht="12">
      <c r="A239" s="39"/>
      <c r="B239" s="40"/>
      <c r="C239" s="41"/>
      <c r="D239" s="218" t="s">
        <v>134</v>
      </c>
      <c r="E239" s="41"/>
      <c r="F239" s="219" t="s">
        <v>351</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134</v>
      </c>
      <c r="AU239" s="18" t="s">
        <v>147</v>
      </c>
    </row>
    <row r="240" spans="1:47" s="2" customFormat="1" ht="12">
      <c r="A240" s="39"/>
      <c r="B240" s="40"/>
      <c r="C240" s="41"/>
      <c r="D240" s="223" t="s">
        <v>135</v>
      </c>
      <c r="E240" s="41"/>
      <c r="F240" s="224" t="s">
        <v>354</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135</v>
      </c>
      <c r="AU240" s="18" t="s">
        <v>147</v>
      </c>
    </row>
    <row r="241" spans="1:51" s="13" customFormat="1" ht="12">
      <c r="A241" s="13"/>
      <c r="B241" s="225"/>
      <c r="C241" s="226"/>
      <c r="D241" s="218" t="s">
        <v>137</v>
      </c>
      <c r="E241" s="227" t="s">
        <v>19</v>
      </c>
      <c r="F241" s="228" t="s">
        <v>342</v>
      </c>
      <c r="G241" s="226"/>
      <c r="H241" s="227" t="s">
        <v>19</v>
      </c>
      <c r="I241" s="229"/>
      <c r="J241" s="226"/>
      <c r="K241" s="226"/>
      <c r="L241" s="230"/>
      <c r="M241" s="231"/>
      <c r="N241" s="232"/>
      <c r="O241" s="232"/>
      <c r="P241" s="232"/>
      <c r="Q241" s="232"/>
      <c r="R241" s="232"/>
      <c r="S241" s="232"/>
      <c r="T241" s="233"/>
      <c r="U241" s="13"/>
      <c r="V241" s="13"/>
      <c r="W241" s="13"/>
      <c r="X241" s="13"/>
      <c r="Y241" s="13"/>
      <c r="Z241" s="13"/>
      <c r="AA241" s="13"/>
      <c r="AB241" s="13"/>
      <c r="AC241" s="13"/>
      <c r="AD241" s="13"/>
      <c r="AE241" s="13"/>
      <c r="AT241" s="234" t="s">
        <v>137</v>
      </c>
      <c r="AU241" s="234" t="s">
        <v>147</v>
      </c>
      <c r="AV241" s="13" t="s">
        <v>85</v>
      </c>
      <c r="AW241" s="13" t="s">
        <v>37</v>
      </c>
      <c r="AX241" s="13" t="s">
        <v>77</v>
      </c>
      <c r="AY241" s="234" t="s">
        <v>124</v>
      </c>
    </row>
    <row r="242" spans="1:51" s="14" customFormat="1" ht="12">
      <c r="A242" s="14"/>
      <c r="B242" s="235"/>
      <c r="C242" s="236"/>
      <c r="D242" s="218" t="s">
        <v>137</v>
      </c>
      <c r="E242" s="237" t="s">
        <v>19</v>
      </c>
      <c r="F242" s="238" t="s">
        <v>343</v>
      </c>
      <c r="G242" s="236"/>
      <c r="H242" s="239">
        <v>29.26</v>
      </c>
      <c r="I242" s="240"/>
      <c r="J242" s="236"/>
      <c r="K242" s="236"/>
      <c r="L242" s="241"/>
      <c r="M242" s="242"/>
      <c r="N242" s="243"/>
      <c r="O242" s="243"/>
      <c r="P242" s="243"/>
      <c r="Q242" s="243"/>
      <c r="R242" s="243"/>
      <c r="S242" s="243"/>
      <c r="T242" s="244"/>
      <c r="U242" s="14"/>
      <c r="V242" s="14"/>
      <c r="W242" s="14"/>
      <c r="X242" s="14"/>
      <c r="Y242" s="14"/>
      <c r="Z242" s="14"/>
      <c r="AA242" s="14"/>
      <c r="AB242" s="14"/>
      <c r="AC242" s="14"/>
      <c r="AD242" s="14"/>
      <c r="AE242" s="14"/>
      <c r="AT242" s="245" t="s">
        <v>137</v>
      </c>
      <c r="AU242" s="245" t="s">
        <v>147</v>
      </c>
      <c r="AV242" s="14" t="s">
        <v>87</v>
      </c>
      <c r="AW242" s="14" t="s">
        <v>37</v>
      </c>
      <c r="AX242" s="14" t="s">
        <v>77</v>
      </c>
      <c r="AY242" s="245" t="s">
        <v>124</v>
      </c>
    </row>
    <row r="243" spans="1:51" s="14" customFormat="1" ht="12">
      <c r="A243" s="14"/>
      <c r="B243" s="235"/>
      <c r="C243" s="236"/>
      <c r="D243" s="218" t="s">
        <v>137</v>
      </c>
      <c r="E243" s="237" t="s">
        <v>19</v>
      </c>
      <c r="F243" s="238" t="s">
        <v>355</v>
      </c>
      <c r="G243" s="236"/>
      <c r="H243" s="239">
        <v>58.52</v>
      </c>
      <c r="I243" s="240"/>
      <c r="J243" s="236"/>
      <c r="K243" s="236"/>
      <c r="L243" s="241"/>
      <c r="M243" s="242"/>
      <c r="N243" s="243"/>
      <c r="O243" s="243"/>
      <c r="P243" s="243"/>
      <c r="Q243" s="243"/>
      <c r="R243" s="243"/>
      <c r="S243" s="243"/>
      <c r="T243" s="244"/>
      <c r="U243" s="14"/>
      <c r="V243" s="14"/>
      <c r="W243" s="14"/>
      <c r="X243" s="14"/>
      <c r="Y243" s="14"/>
      <c r="Z243" s="14"/>
      <c r="AA243" s="14"/>
      <c r="AB243" s="14"/>
      <c r="AC243" s="14"/>
      <c r="AD243" s="14"/>
      <c r="AE243" s="14"/>
      <c r="AT243" s="245" t="s">
        <v>137</v>
      </c>
      <c r="AU243" s="245" t="s">
        <v>147</v>
      </c>
      <c r="AV243" s="14" t="s">
        <v>87</v>
      </c>
      <c r="AW243" s="14" t="s">
        <v>37</v>
      </c>
      <c r="AX243" s="14" t="s">
        <v>85</v>
      </c>
      <c r="AY243" s="245" t="s">
        <v>124</v>
      </c>
    </row>
    <row r="244" spans="1:65" s="2" customFormat="1" ht="33" customHeight="1">
      <c r="A244" s="39"/>
      <c r="B244" s="40"/>
      <c r="C244" s="205" t="s">
        <v>356</v>
      </c>
      <c r="D244" s="205" t="s">
        <v>127</v>
      </c>
      <c r="E244" s="206" t="s">
        <v>357</v>
      </c>
      <c r="F244" s="207" t="s">
        <v>358</v>
      </c>
      <c r="G244" s="208" t="s">
        <v>240</v>
      </c>
      <c r="H244" s="209">
        <v>2.262</v>
      </c>
      <c r="I244" s="210"/>
      <c r="J244" s="211">
        <f>ROUND(I244*H244,2)</f>
        <v>0</v>
      </c>
      <c r="K244" s="207" t="s">
        <v>131</v>
      </c>
      <c r="L244" s="45"/>
      <c r="M244" s="212" t="s">
        <v>19</v>
      </c>
      <c r="N244" s="213" t="s">
        <v>48</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140</v>
      </c>
      <c r="AT244" s="216" t="s">
        <v>127</v>
      </c>
      <c r="AU244" s="216" t="s">
        <v>147</v>
      </c>
      <c r="AY244" s="18" t="s">
        <v>124</v>
      </c>
      <c r="BE244" s="217">
        <f>IF(N244="základní",J244,0)</f>
        <v>0</v>
      </c>
      <c r="BF244" s="217">
        <f>IF(N244="snížená",J244,0)</f>
        <v>0</v>
      </c>
      <c r="BG244" s="217">
        <f>IF(N244="zákl. přenesená",J244,0)</f>
        <v>0</v>
      </c>
      <c r="BH244" s="217">
        <f>IF(N244="sníž. přenesená",J244,0)</f>
        <v>0</v>
      </c>
      <c r="BI244" s="217">
        <f>IF(N244="nulová",J244,0)</f>
        <v>0</v>
      </c>
      <c r="BJ244" s="18" t="s">
        <v>85</v>
      </c>
      <c r="BK244" s="217">
        <f>ROUND(I244*H244,2)</f>
        <v>0</v>
      </c>
      <c r="BL244" s="18" t="s">
        <v>140</v>
      </c>
      <c r="BM244" s="216" t="s">
        <v>359</v>
      </c>
    </row>
    <row r="245" spans="1:47" s="2" customFormat="1" ht="12">
      <c r="A245" s="39"/>
      <c r="B245" s="40"/>
      <c r="C245" s="41"/>
      <c r="D245" s="218" t="s">
        <v>134</v>
      </c>
      <c r="E245" s="41"/>
      <c r="F245" s="219" t="s">
        <v>358</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134</v>
      </c>
      <c r="AU245" s="18" t="s">
        <v>147</v>
      </c>
    </row>
    <row r="246" spans="1:47" s="2" customFormat="1" ht="12">
      <c r="A246" s="39"/>
      <c r="B246" s="40"/>
      <c r="C246" s="41"/>
      <c r="D246" s="223" t="s">
        <v>135</v>
      </c>
      <c r="E246" s="41"/>
      <c r="F246" s="224" t="s">
        <v>360</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135</v>
      </c>
      <c r="AU246" s="18" t="s">
        <v>147</v>
      </c>
    </row>
    <row r="247" spans="1:51" s="13" customFormat="1" ht="12">
      <c r="A247" s="13"/>
      <c r="B247" s="225"/>
      <c r="C247" s="226"/>
      <c r="D247" s="218" t="s">
        <v>137</v>
      </c>
      <c r="E247" s="227" t="s">
        <v>19</v>
      </c>
      <c r="F247" s="228" t="s">
        <v>301</v>
      </c>
      <c r="G247" s="226"/>
      <c r="H247" s="227" t="s">
        <v>19</v>
      </c>
      <c r="I247" s="229"/>
      <c r="J247" s="226"/>
      <c r="K247" s="226"/>
      <c r="L247" s="230"/>
      <c r="M247" s="231"/>
      <c r="N247" s="232"/>
      <c r="O247" s="232"/>
      <c r="P247" s="232"/>
      <c r="Q247" s="232"/>
      <c r="R247" s="232"/>
      <c r="S247" s="232"/>
      <c r="T247" s="233"/>
      <c r="U247" s="13"/>
      <c r="V247" s="13"/>
      <c r="W247" s="13"/>
      <c r="X247" s="13"/>
      <c r="Y247" s="13"/>
      <c r="Z247" s="13"/>
      <c r="AA247" s="13"/>
      <c r="AB247" s="13"/>
      <c r="AC247" s="13"/>
      <c r="AD247" s="13"/>
      <c r="AE247" s="13"/>
      <c r="AT247" s="234" t="s">
        <v>137</v>
      </c>
      <c r="AU247" s="234" t="s">
        <v>147</v>
      </c>
      <c r="AV247" s="13" t="s">
        <v>85</v>
      </c>
      <c r="AW247" s="13" t="s">
        <v>37</v>
      </c>
      <c r="AX247" s="13" t="s">
        <v>77</v>
      </c>
      <c r="AY247" s="234" t="s">
        <v>124</v>
      </c>
    </row>
    <row r="248" spans="1:51" s="14" customFormat="1" ht="12">
      <c r="A248" s="14"/>
      <c r="B248" s="235"/>
      <c r="C248" s="236"/>
      <c r="D248" s="218" t="s">
        <v>137</v>
      </c>
      <c r="E248" s="237" t="s">
        <v>19</v>
      </c>
      <c r="F248" s="238" t="s">
        <v>302</v>
      </c>
      <c r="G248" s="236"/>
      <c r="H248" s="239">
        <v>2.262</v>
      </c>
      <c r="I248" s="240"/>
      <c r="J248" s="236"/>
      <c r="K248" s="236"/>
      <c r="L248" s="241"/>
      <c r="M248" s="242"/>
      <c r="N248" s="243"/>
      <c r="O248" s="243"/>
      <c r="P248" s="243"/>
      <c r="Q248" s="243"/>
      <c r="R248" s="243"/>
      <c r="S248" s="243"/>
      <c r="T248" s="244"/>
      <c r="U248" s="14"/>
      <c r="V248" s="14"/>
      <c r="W248" s="14"/>
      <c r="X248" s="14"/>
      <c r="Y248" s="14"/>
      <c r="Z248" s="14"/>
      <c r="AA248" s="14"/>
      <c r="AB248" s="14"/>
      <c r="AC248" s="14"/>
      <c r="AD248" s="14"/>
      <c r="AE248" s="14"/>
      <c r="AT248" s="245" t="s">
        <v>137</v>
      </c>
      <c r="AU248" s="245" t="s">
        <v>147</v>
      </c>
      <c r="AV248" s="14" t="s">
        <v>87</v>
      </c>
      <c r="AW248" s="14" t="s">
        <v>37</v>
      </c>
      <c r="AX248" s="14" t="s">
        <v>77</v>
      </c>
      <c r="AY248" s="245" t="s">
        <v>124</v>
      </c>
    </row>
    <row r="249" spans="1:51" s="15" customFormat="1" ht="12">
      <c r="A249" s="15"/>
      <c r="B249" s="246"/>
      <c r="C249" s="247"/>
      <c r="D249" s="218" t="s">
        <v>137</v>
      </c>
      <c r="E249" s="248" t="s">
        <v>19</v>
      </c>
      <c r="F249" s="249" t="s">
        <v>139</v>
      </c>
      <c r="G249" s="247"/>
      <c r="H249" s="250">
        <v>2.262</v>
      </c>
      <c r="I249" s="251"/>
      <c r="J249" s="247"/>
      <c r="K249" s="247"/>
      <c r="L249" s="252"/>
      <c r="M249" s="253"/>
      <c r="N249" s="254"/>
      <c r="O249" s="254"/>
      <c r="P249" s="254"/>
      <c r="Q249" s="254"/>
      <c r="R249" s="254"/>
      <c r="S249" s="254"/>
      <c r="T249" s="255"/>
      <c r="U249" s="15"/>
      <c r="V249" s="15"/>
      <c r="W249" s="15"/>
      <c r="X249" s="15"/>
      <c r="Y249" s="15"/>
      <c r="Z249" s="15"/>
      <c r="AA249" s="15"/>
      <c r="AB249" s="15"/>
      <c r="AC249" s="15"/>
      <c r="AD249" s="15"/>
      <c r="AE249" s="15"/>
      <c r="AT249" s="256" t="s">
        <v>137</v>
      </c>
      <c r="AU249" s="256" t="s">
        <v>147</v>
      </c>
      <c r="AV249" s="15" t="s">
        <v>140</v>
      </c>
      <c r="AW249" s="15" t="s">
        <v>4</v>
      </c>
      <c r="AX249" s="15" t="s">
        <v>85</v>
      </c>
      <c r="AY249" s="256" t="s">
        <v>124</v>
      </c>
    </row>
    <row r="250" spans="1:65" s="2" customFormat="1" ht="44.25" customHeight="1">
      <c r="A250" s="39"/>
      <c r="B250" s="40"/>
      <c r="C250" s="205" t="s">
        <v>361</v>
      </c>
      <c r="D250" s="205" t="s">
        <v>127</v>
      </c>
      <c r="E250" s="206" t="s">
        <v>362</v>
      </c>
      <c r="F250" s="207" t="s">
        <v>363</v>
      </c>
      <c r="G250" s="208" t="s">
        <v>291</v>
      </c>
      <c r="H250" s="209">
        <v>10.206</v>
      </c>
      <c r="I250" s="210"/>
      <c r="J250" s="211">
        <f>ROUND(I250*H250,2)</f>
        <v>0</v>
      </c>
      <c r="K250" s="207" t="s">
        <v>131</v>
      </c>
      <c r="L250" s="45"/>
      <c r="M250" s="212" t="s">
        <v>19</v>
      </c>
      <c r="N250" s="213" t="s">
        <v>48</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140</v>
      </c>
      <c r="AT250" s="216" t="s">
        <v>127</v>
      </c>
      <c r="AU250" s="216" t="s">
        <v>147</v>
      </c>
      <c r="AY250" s="18" t="s">
        <v>124</v>
      </c>
      <c r="BE250" s="217">
        <f>IF(N250="základní",J250,0)</f>
        <v>0</v>
      </c>
      <c r="BF250" s="217">
        <f>IF(N250="snížená",J250,0)</f>
        <v>0</v>
      </c>
      <c r="BG250" s="217">
        <f>IF(N250="zákl. přenesená",J250,0)</f>
        <v>0</v>
      </c>
      <c r="BH250" s="217">
        <f>IF(N250="sníž. přenesená",J250,0)</f>
        <v>0</v>
      </c>
      <c r="BI250" s="217">
        <f>IF(N250="nulová",J250,0)</f>
        <v>0</v>
      </c>
      <c r="BJ250" s="18" t="s">
        <v>85</v>
      </c>
      <c r="BK250" s="217">
        <f>ROUND(I250*H250,2)</f>
        <v>0</v>
      </c>
      <c r="BL250" s="18" t="s">
        <v>140</v>
      </c>
      <c r="BM250" s="216" t="s">
        <v>364</v>
      </c>
    </row>
    <row r="251" spans="1:47" s="2" customFormat="1" ht="12">
      <c r="A251" s="39"/>
      <c r="B251" s="40"/>
      <c r="C251" s="41"/>
      <c r="D251" s="218" t="s">
        <v>134</v>
      </c>
      <c r="E251" s="41"/>
      <c r="F251" s="219" t="s">
        <v>363</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134</v>
      </c>
      <c r="AU251" s="18" t="s">
        <v>147</v>
      </c>
    </row>
    <row r="252" spans="1:47" s="2" customFormat="1" ht="12">
      <c r="A252" s="39"/>
      <c r="B252" s="40"/>
      <c r="C252" s="41"/>
      <c r="D252" s="223" t="s">
        <v>135</v>
      </c>
      <c r="E252" s="41"/>
      <c r="F252" s="224" t="s">
        <v>365</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135</v>
      </c>
      <c r="AU252" s="18" t="s">
        <v>147</v>
      </c>
    </row>
    <row r="253" spans="1:51" s="13" customFormat="1" ht="12">
      <c r="A253" s="13"/>
      <c r="B253" s="225"/>
      <c r="C253" s="226"/>
      <c r="D253" s="218" t="s">
        <v>137</v>
      </c>
      <c r="E253" s="227" t="s">
        <v>19</v>
      </c>
      <c r="F253" s="228" t="s">
        <v>308</v>
      </c>
      <c r="G253" s="226"/>
      <c r="H253" s="227" t="s">
        <v>19</v>
      </c>
      <c r="I253" s="229"/>
      <c r="J253" s="226"/>
      <c r="K253" s="226"/>
      <c r="L253" s="230"/>
      <c r="M253" s="231"/>
      <c r="N253" s="232"/>
      <c r="O253" s="232"/>
      <c r="P253" s="232"/>
      <c r="Q253" s="232"/>
      <c r="R253" s="232"/>
      <c r="S253" s="232"/>
      <c r="T253" s="233"/>
      <c r="U253" s="13"/>
      <c r="V253" s="13"/>
      <c r="W253" s="13"/>
      <c r="X253" s="13"/>
      <c r="Y253" s="13"/>
      <c r="Z253" s="13"/>
      <c r="AA253" s="13"/>
      <c r="AB253" s="13"/>
      <c r="AC253" s="13"/>
      <c r="AD253" s="13"/>
      <c r="AE253" s="13"/>
      <c r="AT253" s="234" t="s">
        <v>137</v>
      </c>
      <c r="AU253" s="234" t="s">
        <v>147</v>
      </c>
      <c r="AV253" s="13" t="s">
        <v>85</v>
      </c>
      <c r="AW253" s="13" t="s">
        <v>37</v>
      </c>
      <c r="AX253" s="13" t="s">
        <v>77</v>
      </c>
      <c r="AY253" s="234" t="s">
        <v>124</v>
      </c>
    </row>
    <row r="254" spans="1:51" s="14" customFormat="1" ht="12">
      <c r="A254" s="14"/>
      <c r="B254" s="235"/>
      <c r="C254" s="236"/>
      <c r="D254" s="218" t="s">
        <v>137</v>
      </c>
      <c r="E254" s="237" t="s">
        <v>19</v>
      </c>
      <c r="F254" s="238" t="s">
        <v>366</v>
      </c>
      <c r="G254" s="236"/>
      <c r="H254" s="239">
        <v>2.16</v>
      </c>
      <c r="I254" s="240"/>
      <c r="J254" s="236"/>
      <c r="K254" s="236"/>
      <c r="L254" s="241"/>
      <c r="M254" s="242"/>
      <c r="N254" s="243"/>
      <c r="O254" s="243"/>
      <c r="P254" s="243"/>
      <c r="Q254" s="243"/>
      <c r="R254" s="243"/>
      <c r="S254" s="243"/>
      <c r="T254" s="244"/>
      <c r="U254" s="14"/>
      <c r="V254" s="14"/>
      <c r="W254" s="14"/>
      <c r="X254" s="14"/>
      <c r="Y254" s="14"/>
      <c r="Z254" s="14"/>
      <c r="AA254" s="14"/>
      <c r="AB254" s="14"/>
      <c r="AC254" s="14"/>
      <c r="AD254" s="14"/>
      <c r="AE254" s="14"/>
      <c r="AT254" s="245" t="s">
        <v>137</v>
      </c>
      <c r="AU254" s="245" t="s">
        <v>147</v>
      </c>
      <c r="AV254" s="14" t="s">
        <v>87</v>
      </c>
      <c r="AW254" s="14" t="s">
        <v>37</v>
      </c>
      <c r="AX254" s="14" t="s">
        <v>77</v>
      </c>
      <c r="AY254" s="245" t="s">
        <v>124</v>
      </c>
    </row>
    <row r="255" spans="1:51" s="13" customFormat="1" ht="12">
      <c r="A255" s="13"/>
      <c r="B255" s="225"/>
      <c r="C255" s="226"/>
      <c r="D255" s="218" t="s">
        <v>137</v>
      </c>
      <c r="E255" s="227" t="s">
        <v>19</v>
      </c>
      <c r="F255" s="228" t="s">
        <v>315</v>
      </c>
      <c r="G255" s="226"/>
      <c r="H255" s="227" t="s">
        <v>19</v>
      </c>
      <c r="I255" s="229"/>
      <c r="J255" s="226"/>
      <c r="K255" s="226"/>
      <c r="L255" s="230"/>
      <c r="M255" s="231"/>
      <c r="N255" s="232"/>
      <c r="O255" s="232"/>
      <c r="P255" s="232"/>
      <c r="Q255" s="232"/>
      <c r="R255" s="232"/>
      <c r="S255" s="232"/>
      <c r="T255" s="233"/>
      <c r="U255" s="13"/>
      <c r="V255" s="13"/>
      <c r="W255" s="13"/>
      <c r="X255" s="13"/>
      <c r="Y255" s="13"/>
      <c r="Z255" s="13"/>
      <c r="AA255" s="13"/>
      <c r="AB255" s="13"/>
      <c r="AC255" s="13"/>
      <c r="AD255" s="13"/>
      <c r="AE255" s="13"/>
      <c r="AT255" s="234" t="s">
        <v>137</v>
      </c>
      <c r="AU255" s="234" t="s">
        <v>147</v>
      </c>
      <c r="AV255" s="13" t="s">
        <v>85</v>
      </c>
      <c r="AW255" s="13" t="s">
        <v>37</v>
      </c>
      <c r="AX255" s="13" t="s">
        <v>77</v>
      </c>
      <c r="AY255" s="234" t="s">
        <v>124</v>
      </c>
    </row>
    <row r="256" spans="1:51" s="14" customFormat="1" ht="12">
      <c r="A256" s="14"/>
      <c r="B256" s="235"/>
      <c r="C256" s="236"/>
      <c r="D256" s="218" t="s">
        <v>137</v>
      </c>
      <c r="E256" s="237" t="s">
        <v>19</v>
      </c>
      <c r="F256" s="238" t="s">
        <v>367</v>
      </c>
      <c r="G256" s="236"/>
      <c r="H256" s="239">
        <v>8.046</v>
      </c>
      <c r="I256" s="240"/>
      <c r="J256" s="236"/>
      <c r="K256" s="236"/>
      <c r="L256" s="241"/>
      <c r="M256" s="242"/>
      <c r="N256" s="243"/>
      <c r="O256" s="243"/>
      <c r="P256" s="243"/>
      <c r="Q256" s="243"/>
      <c r="R256" s="243"/>
      <c r="S256" s="243"/>
      <c r="T256" s="244"/>
      <c r="U256" s="14"/>
      <c r="V256" s="14"/>
      <c r="W256" s="14"/>
      <c r="X256" s="14"/>
      <c r="Y256" s="14"/>
      <c r="Z256" s="14"/>
      <c r="AA256" s="14"/>
      <c r="AB256" s="14"/>
      <c r="AC256" s="14"/>
      <c r="AD256" s="14"/>
      <c r="AE256" s="14"/>
      <c r="AT256" s="245" t="s">
        <v>137</v>
      </c>
      <c r="AU256" s="245" t="s">
        <v>147</v>
      </c>
      <c r="AV256" s="14" t="s">
        <v>87</v>
      </c>
      <c r="AW256" s="14" t="s">
        <v>37</v>
      </c>
      <c r="AX256" s="14" t="s">
        <v>77</v>
      </c>
      <c r="AY256" s="245" t="s">
        <v>124</v>
      </c>
    </row>
    <row r="257" spans="1:51" s="15" customFormat="1" ht="12">
      <c r="A257" s="15"/>
      <c r="B257" s="246"/>
      <c r="C257" s="247"/>
      <c r="D257" s="218" t="s">
        <v>137</v>
      </c>
      <c r="E257" s="248" t="s">
        <v>19</v>
      </c>
      <c r="F257" s="249" t="s">
        <v>139</v>
      </c>
      <c r="G257" s="247"/>
      <c r="H257" s="250">
        <v>10.206</v>
      </c>
      <c r="I257" s="251"/>
      <c r="J257" s="247"/>
      <c r="K257" s="247"/>
      <c r="L257" s="252"/>
      <c r="M257" s="253"/>
      <c r="N257" s="254"/>
      <c r="O257" s="254"/>
      <c r="P257" s="254"/>
      <c r="Q257" s="254"/>
      <c r="R257" s="254"/>
      <c r="S257" s="254"/>
      <c r="T257" s="255"/>
      <c r="U257" s="15"/>
      <c r="V257" s="15"/>
      <c r="W257" s="15"/>
      <c r="X257" s="15"/>
      <c r="Y257" s="15"/>
      <c r="Z257" s="15"/>
      <c r="AA257" s="15"/>
      <c r="AB257" s="15"/>
      <c r="AC257" s="15"/>
      <c r="AD257" s="15"/>
      <c r="AE257" s="15"/>
      <c r="AT257" s="256" t="s">
        <v>137</v>
      </c>
      <c r="AU257" s="256" t="s">
        <v>147</v>
      </c>
      <c r="AV257" s="15" t="s">
        <v>140</v>
      </c>
      <c r="AW257" s="15" t="s">
        <v>4</v>
      </c>
      <c r="AX257" s="15" t="s">
        <v>85</v>
      </c>
      <c r="AY257" s="256" t="s">
        <v>124</v>
      </c>
    </row>
    <row r="258" spans="1:65" s="2" customFormat="1" ht="66.75" customHeight="1">
      <c r="A258" s="39"/>
      <c r="B258" s="40"/>
      <c r="C258" s="205" t="s">
        <v>368</v>
      </c>
      <c r="D258" s="205" t="s">
        <v>127</v>
      </c>
      <c r="E258" s="206" t="s">
        <v>369</v>
      </c>
      <c r="F258" s="207" t="s">
        <v>370</v>
      </c>
      <c r="G258" s="208" t="s">
        <v>291</v>
      </c>
      <c r="H258" s="209">
        <v>15.309</v>
      </c>
      <c r="I258" s="210"/>
      <c r="J258" s="211">
        <f>ROUND(I258*H258,2)</f>
        <v>0</v>
      </c>
      <c r="K258" s="207" t="s">
        <v>131</v>
      </c>
      <c r="L258" s="45"/>
      <c r="M258" s="212" t="s">
        <v>19</v>
      </c>
      <c r="N258" s="213" t="s">
        <v>48</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140</v>
      </c>
      <c r="AT258" s="216" t="s">
        <v>127</v>
      </c>
      <c r="AU258" s="216" t="s">
        <v>147</v>
      </c>
      <c r="AY258" s="18" t="s">
        <v>124</v>
      </c>
      <c r="BE258" s="217">
        <f>IF(N258="základní",J258,0)</f>
        <v>0</v>
      </c>
      <c r="BF258" s="217">
        <f>IF(N258="snížená",J258,0)</f>
        <v>0</v>
      </c>
      <c r="BG258" s="217">
        <f>IF(N258="zákl. přenesená",J258,0)</f>
        <v>0</v>
      </c>
      <c r="BH258" s="217">
        <f>IF(N258="sníž. přenesená",J258,0)</f>
        <v>0</v>
      </c>
      <c r="BI258" s="217">
        <f>IF(N258="nulová",J258,0)</f>
        <v>0</v>
      </c>
      <c r="BJ258" s="18" t="s">
        <v>85</v>
      </c>
      <c r="BK258" s="217">
        <f>ROUND(I258*H258,2)</f>
        <v>0</v>
      </c>
      <c r="BL258" s="18" t="s">
        <v>140</v>
      </c>
      <c r="BM258" s="216" t="s">
        <v>371</v>
      </c>
    </row>
    <row r="259" spans="1:47" s="2" customFormat="1" ht="12">
      <c r="A259" s="39"/>
      <c r="B259" s="40"/>
      <c r="C259" s="41"/>
      <c r="D259" s="218" t="s">
        <v>134</v>
      </c>
      <c r="E259" s="41"/>
      <c r="F259" s="219" t="s">
        <v>370</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134</v>
      </c>
      <c r="AU259" s="18" t="s">
        <v>147</v>
      </c>
    </row>
    <row r="260" spans="1:47" s="2" customFormat="1" ht="12">
      <c r="A260" s="39"/>
      <c r="B260" s="40"/>
      <c r="C260" s="41"/>
      <c r="D260" s="223" t="s">
        <v>135</v>
      </c>
      <c r="E260" s="41"/>
      <c r="F260" s="224" t="s">
        <v>372</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135</v>
      </c>
      <c r="AU260" s="18" t="s">
        <v>147</v>
      </c>
    </row>
    <row r="261" spans="1:51" s="13" customFormat="1" ht="12">
      <c r="A261" s="13"/>
      <c r="B261" s="225"/>
      <c r="C261" s="226"/>
      <c r="D261" s="218" t="s">
        <v>137</v>
      </c>
      <c r="E261" s="227" t="s">
        <v>19</v>
      </c>
      <c r="F261" s="228" t="s">
        <v>308</v>
      </c>
      <c r="G261" s="226"/>
      <c r="H261" s="227" t="s">
        <v>19</v>
      </c>
      <c r="I261" s="229"/>
      <c r="J261" s="226"/>
      <c r="K261" s="226"/>
      <c r="L261" s="230"/>
      <c r="M261" s="231"/>
      <c r="N261" s="232"/>
      <c r="O261" s="232"/>
      <c r="P261" s="232"/>
      <c r="Q261" s="232"/>
      <c r="R261" s="232"/>
      <c r="S261" s="232"/>
      <c r="T261" s="233"/>
      <c r="U261" s="13"/>
      <c r="V261" s="13"/>
      <c r="W261" s="13"/>
      <c r="X261" s="13"/>
      <c r="Y261" s="13"/>
      <c r="Z261" s="13"/>
      <c r="AA261" s="13"/>
      <c r="AB261" s="13"/>
      <c r="AC261" s="13"/>
      <c r="AD261" s="13"/>
      <c r="AE261" s="13"/>
      <c r="AT261" s="234" t="s">
        <v>137</v>
      </c>
      <c r="AU261" s="234" t="s">
        <v>147</v>
      </c>
      <c r="AV261" s="13" t="s">
        <v>85</v>
      </c>
      <c r="AW261" s="13" t="s">
        <v>37</v>
      </c>
      <c r="AX261" s="13" t="s">
        <v>77</v>
      </c>
      <c r="AY261" s="234" t="s">
        <v>124</v>
      </c>
    </row>
    <row r="262" spans="1:51" s="14" customFormat="1" ht="12">
      <c r="A262" s="14"/>
      <c r="B262" s="235"/>
      <c r="C262" s="236"/>
      <c r="D262" s="218" t="s">
        <v>137</v>
      </c>
      <c r="E262" s="237" t="s">
        <v>19</v>
      </c>
      <c r="F262" s="238" t="s">
        <v>373</v>
      </c>
      <c r="G262" s="236"/>
      <c r="H262" s="239">
        <v>3.24</v>
      </c>
      <c r="I262" s="240"/>
      <c r="J262" s="236"/>
      <c r="K262" s="236"/>
      <c r="L262" s="241"/>
      <c r="M262" s="242"/>
      <c r="N262" s="243"/>
      <c r="O262" s="243"/>
      <c r="P262" s="243"/>
      <c r="Q262" s="243"/>
      <c r="R262" s="243"/>
      <c r="S262" s="243"/>
      <c r="T262" s="244"/>
      <c r="U262" s="14"/>
      <c r="V262" s="14"/>
      <c r="W262" s="14"/>
      <c r="X262" s="14"/>
      <c r="Y262" s="14"/>
      <c r="Z262" s="14"/>
      <c r="AA262" s="14"/>
      <c r="AB262" s="14"/>
      <c r="AC262" s="14"/>
      <c r="AD262" s="14"/>
      <c r="AE262" s="14"/>
      <c r="AT262" s="245" t="s">
        <v>137</v>
      </c>
      <c r="AU262" s="245" t="s">
        <v>147</v>
      </c>
      <c r="AV262" s="14" t="s">
        <v>87</v>
      </c>
      <c r="AW262" s="14" t="s">
        <v>37</v>
      </c>
      <c r="AX262" s="14" t="s">
        <v>77</v>
      </c>
      <c r="AY262" s="245" t="s">
        <v>124</v>
      </c>
    </row>
    <row r="263" spans="1:51" s="13" customFormat="1" ht="12">
      <c r="A263" s="13"/>
      <c r="B263" s="225"/>
      <c r="C263" s="226"/>
      <c r="D263" s="218" t="s">
        <v>137</v>
      </c>
      <c r="E263" s="227" t="s">
        <v>19</v>
      </c>
      <c r="F263" s="228" t="s">
        <v>315</v>
      </c>
      <c r="G263" s="226"/>
      <c r="H263" s="227" t="s">
        <v>19</v>
      </c>
      <c r="I263" s="229"/>
      <c r="J263" s="226"/>
      <c r="K263" s="226"/>
      <c r="L263" s="230"/>
      <c r="M263" s="231"/>
      <c r="N263" s="232"/>
      <c r="O263" s="232"/>
      <c r="P263" s="232"/>
      <c r="Q263" s="232"/>
      <c r="R263" s="232"/>
      <c r="S263" s="232"/>
      <c r="T263" s="233"/>
      <c r="U263" s="13"/>
      <c r="V263" s="13"/>
      <c r="W263" s="13"/>
      <c r="X263" s="13"/>
      <c r="Y263" s="13"/>
      <c r="Z263" s="13"/>
      <c r="AA263" s="13"/>
      <c r="AB263" s="13"/>
      <c r="AC263" s="13"/>
      <c r="AD263" s="13"/>
      <c r="AE263" s="13"/>
      <c r="AT263" s="234" t="s">
        <v>137</v>
      </c>
      <c r="AU263" s="234" t="s">
        <v>147</v>
      </c>
      <c r="AV263" s="13" t="s">
        <v>85</v>
      </c>
      <c r="AW263" s="13" t="s">
        <v>37</v>
      </c>
      <c r="AX263" s="13" t="s">
        <v>77</v>
      </c>
      <c r="AY263" s="234" t="s">
        <v>124</v>
      </c>
    </row>
    <row r="264" spans="1:51" s="14" customFormat="1" ht="12">
      <c r="A264" s="14"/>
      <c r="B264" s="235"/>
      <c r="C264" s="236"/>
      <c r="D264" s="218" t="s">
        <v>137</v>
      </c>
      <c r="E264" s="237" t="s">
        <v>19</v>
      </c>
      <c r="F264" s="238" t="s">
        <v>374</v>
      </c>
      <c r="G264" s="236"/>
      <c r="H264" s="239">
        <v>12.069</v>
      </c>
      <c r="I264" s="240"/>
      <c r="J264" s="236"/>
      <c r="K264" s="236"/>
      <c r="L264" s="241"/>
      <c r="M264" s="242"/>
      <c r="N264" s="243"/>
      <c r="O264" s="243"/>
      <c r="P264" s="243"/>
      <c r="Q264" s="243"/>
      <c r="R264" s="243"/>
      <c r="S264" s="243"/>
      <c r="T264" s="244"/>
      <c r="U264" s="14"/>
      <c r="V264" s="14"/>
      <c r="W264" s="14"/>
      <c r="X264" s="14"/>
      <c r="Y264" s="14"/>
      <c r="Z264" s="14"/>
      <c r="AA264" s="14"/>
      <c r="AB264" s="14"/>
      <c r="AC264" s="14"/>
      <c r="AD264" s="14"/>
      <c r="AE264" s="14"/>
      <c r="AT264" s="245" t="s">
        <v>137</v>
      </c>
      <c r="AU264" s="245" t="s">
        <v>147</v>
      </c>
      <c r="AV264" s="14" t="s">
        <v>87</v>
      </c>
      <c r="AW264" s="14" t="s">
        <v>37</v>
      </c>
      <c r="AX264" s="14" t="s">
        <v>77</v>
      </c>
      <c r="AY264" s="245" t="s">
        <v>124</v>
      </c>
    </row>
    <row r="265" spans="1:51" s="15" customFormat="1" ht="12">
      <c r="A265" s="15"/>
      <c r="B265" s="246"/>
      <c r="C265" s="247"/>
      <c r="D265" s="218" t="s">
        <v>137</v>
      </c>
      <c r="E265" s="248" t="s">
        <v>19</v>
      </c>
      <c r="F265" s="249" t="s">
        <v>139</v>
      </c>
      <c r="G265" s="247"/>
      <c r="H265" s="250">
        <v>15.309000000000001</v>
      </c>
      <c r="I265" s="251"/>
      <c r="J265" s="247"/>
      <c r="K265" s="247"/>
      <c r="L265" s="252"/>
      <c r="M265" s="253"/>
      <c r="N265" s="254"/>
      <c r="O265" s="254"/>
      <c r="P265" s="254"/>
      <c r="Q265" s="254"/>
      <c r="R265" s="254"/>
      <c r="S265" s="254"/>
      <c r="T265" s="255"/>
      <c r="U265" s="15"/>
      <c r="V265" s="15"/>
      <c r="W265" s="15"/>
      <c r="X265" s="15"/>
      <c r="Y265" s="15"/>
      <c r="Z265" s="15"/>
      <c r="AA265" s="15"/>
      <c r="AB265" s="15"/>
      <c r="AC265" s="15"/>
      <c r="AD265" s="15"/>
      <c r="AE265" s="15"/>
      <c r="AT265" s="256" t="s">
        <v>137</v>
      </c>
      <c r="AU265" s="256" t="s">
        <v>147</v>
      </c>
      <c r="AV265" s="15" t="s">
        <v>140</v>
      </c>
      <c r="AW265" s="15" t="s">
        <v>4</v>
      </c>
      <c r="AX265" s="15" t="s">
        <v>85</v>
      </c>
      <c r="AY265" s="256" t="s">
        <v>124</v>
      </c>
    </row>
    <row r="266" spans="1:65" s="2" customFormat="1" ht="16.5" customHeight="1">
      <c r="A266" s="39"/>
      <c r="B266" s="40"/>
      <c r="C266" s="261" t="s">
        <v>375</v>
      </c>
      <c r="D266" s="261" t="s">
        <v>376</v>
      </c>
      <c r="E266" s="262" t="s">
        <v>377</v>
      </c>
      <c r="F266" s="263" t="s">
        <v>378</v>
      </c>
      <c r="G266" s="264" t="s">
        <v>352</v>
      </c>
      <c r="H266" s="265">
        <v>30.618</v>
      </c>
      <c r="I266" s="266"/>
      <c r="J266" s="267">
        <f>ROUND(I266*H266,2)</f>
        <v>0</v>
      </c>
      <c r="K266" s="263" t="s">
        <v>131</v>
      </c>
      <c r="L266" s="268"/>
      <c r="M266" s="269" t="s">
        <v>19</v>
      </c>
      <c r="N266" s="270" t="s">
        <v>48</v>
      </c>
      <c r="O266" s="85"/>
      <c r="P266" s="214">
        <f>O266*H266</f>
        <v>0</v>
      </c>
      <c r="Q266" s="214">
        <v>1</v>
      </c>
      <c r="R266" s="214">
        <f>Q266*H266</f>
        <v>30.618</v>
      </c>
      <c r="S266" s="214">
        <v>0</v>
      </c>
      <c r="T266" s="215">
        <f>S266*H266</f>
        <v>0</v>
      </c>
      <c r="U266" s="39"/>
      <c r="V266" s="39"/>
      <c r="W266" s="39"/>
      <c r="X266" s="39"/>
      <c r="Y266" s="39"/>
      <c r="Z266" s="39"/>
      <c r="AA266" s="39"/>
      <c r="AB266" s="39"/>
      <c r="AC266" s="39"/>
      <c r="AD266" s="39"/>
      <c r="AE266" s="39"/>
      <c r="AR266" s="216" t="s">
        <v>170</v>
      </c>
      <c r="AT266" s="216" t="s">
        <v>376</v>
      </c>
      <c r="AU266" s="216" t="s">
        <v>147</v>
      </c>
      <c r="AY266" s="18" t="s">
        <v>124</v>
      </c>
      <c r="BE266" s="217">
        <f>IF(N266="základní",J266,0)</f>
        <v>0</v>
      </c>
      <c r="BF266" s="217">
        <f>IF(N266="snížená",J266,0)</f>
        <v>0</v>
      </c>
      <c r="BG266" s="217">
        <f>IF(N266="zákl. přenesená",J266,0)</f>
        <v>0</v>
      </c>
      <c r="BH266" s="217">
        <f>IF(N266="sníž. přenesená",J266,0)</f>
        <v>0</v>
      </c>
      <c r="BI266" s="217">
        <f>IF(N266="nulová",J266,0)</f>
        <v>0</v>
      </c>
      <c r="BJ266" s="18" t="s">
        <v>85</v>
      </c>
      <c r="BK266" s="217">
        <f>ROUND(I266*H266,2)</f>
        <v>0</v>
      </c>
      <c r="BL266" s="18" t="s">
        <v>140</v>
      </c>
      <c r="BM266" s="216" t="s">
        <v>379</v>
      </c>
    </row>
    <row r="267" spans="1:47" s="2" customFormat="1" ht="12">
      <c r="A267" s="39"/>
      <c r="B267" s="40"/>
      <c r="C267" s="41"/>
      <c r="D267" s="218" t="s">
        <v>134</v>
      </c>
      <c r="E267" s="41"/>
      <c r="F267" s="219" t="s">
        <v>378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134</v>
      </c>
      <c r="AU267" s="18" t="s">
        <v>147</v>
      </c>
    </row>
    <row r="268" spans="1:51" s="13" customFormat="1" ht="12">
      <c r="A268" s="13"/>
      <c r="B268" s="225"/>
      <c r="C268" s="226"/>
      <c r="D268" s="218" t="s">
        <v>137</v>
      </c>
      <c r="E268" s="227" t="s">
        <v>19</v>
      </c>
      <c r="F268" s="228" t="s">
        <v>380</v>
      </c>
      <c r="G268" s="226"/>
      <c r="H268" s="227" t="s">
        <v>19</v>
      </c>
      <c r="I268" s="229"/>
      <c r="J268" s="226"/>
      <c r="K268" s="226"/>
      <c r="L268" s="230"/>
      <c r="M268" s="231"/>
      <c r="N268" s="232"/>
      <c r="O268" s="232"/>
      <c r="P268" s="232"/>
      <c r="Q268" s="232"/>
      <c r="R268" s="232"/>
      <c r="S268" s="232"/>
      <c r="T268" s="233"/>
      <c r="U268" s="13"/>
      <c r="V268" s="13"/>
      <c r="W268" s="13"/>
      <c r="X268" s="13"/>
      <c r="Y268" s="13"/>
      <c r="Z268" s="13"/>
      <c r="AA268" s="13"/>
      <c r="AB268" s="13"/>
      <c r="AC268" s="13"/>
      <c r="AD268" s="13"/>
      <c r="AE268" s="13"/>
      <c r="AT268" s="234" t="s">
        <v>137</v>
      </c>
      <c r="AU268" s="234" t="s">
        <v>147</v>
      </c>
      <c r="AV268" s="13" t="s">
        <v>85</v>
      </c>
      <c r="AW268" s="13" t="s">
        <v>37</v>
      </c>
      <c r="AX268" s="13" t="s">
        <v>77</v>
      </c>
      <c r="AY268" s="234" t="s">
        <v>124</v>
      </c>
    </row>
    <row r="269" spans="1:51" s="14" customFormat="1" ht="12">
      <c r="A269" s="14"/>
      <c r="B269" s="235"/>
      <c r="C269" s="236"/>
      <c r="D269" s="218" t="s">
        <v>137</v>
      </c>
      <c r="E269" s="237" t="s">
        <v>19</v>
      </c>
      <c r="F269" s="238" t="s">
        <v>381</v>
      </c>
      <c r="G269" s="236"/>
      <c r="H269" s="239">
        <v>15.309</v>
      </c>
      <c r="I269" s="240"/>
      <c r="J269" s="236"/>
      <c r="K269" s="236"/>
      <c r="L269" s="241"/>
      <c r="M269" s="242"/>
      <c r="N269" s="243"/>
      <c r="O269" s="243"/>
      <c r="P269" s="243"/>
      <c r="Q269" s="243"/>
      <c r="R269" s="243"/>
      <c r="S269" s="243"/>
      <c r="T269" s="244"/>
      <c r="U269" s="14"/>
      <c r="V269" s="14"/>
      <c r="W269" s="14"/>
      <c r="X269" s="14"/>
      <c r="Y269" s="14"/>
      <c r="Z269" s="14"/>
      <c r="AA269" s="14"/>
      <c r="AB269" s="14"/>
      <c r="AC269" s="14"/>
      <c r="AD269" s="14"/>
      <c r="AE269" s="14"/>
      <c r="AT269" s="245" t="s">
        <v>137</v>
      </c>
      <c r="AU269" s="245" t="s">
        <v>147</v>
      </c>
      <c r="AV269" s="14" t="s">
        <v>87</v>
      </c>
      <c r="AW269" s="14" t="s">
        <v>37</v>
      </c>
      <c r="AX269" s="14" t="s">
        <v>77</v>
      </c>
      <c r="AY269" s="245" t="s">
        <v>124</v>
      </c>
    </row>
    <row r="270" spans="1:51" s="14" customFormat="1" ht="12">
      <c r="A270" s="14"/>
      <c r="B270" s="235"/>
      <c r="C270" s="236"/>
      <c r="D270" s="218" t="s">
        <v>137</v>
      </c>
      <c r="E270" s="237" t="s">
        <v>19</v>
      </c>
      <c r="F270" s="238" t="s">
        <v>382</v>
      </c>
      <c r="G270" s="236"/>
      <c r="H270" s="239">
        <v>30.618</v>
      </c>
      <c r="I270" s="240"/>
      <c r="J270" s="236"/>
      <c r="K270" s="236"/>
      <c r="L270" s="241"/>
      <c r="M270" s="242"/>
      <c r="N270" s="243"/>
      <c r="O270" s="243"/>
      <c r="P270" s="243"/>
      <c r="Q270" s="243"/>
      <c r="R270" s="243"/>
      <c r="S270" s="243"/>
      <c r="T270" s="244"/>
      <c r="U270" s="14"/>
      <c r="V270" s="14"/>
      <c r="W270" s="14"/>
      <c r="X270" s="14"/>
      <c r="Y270" s="14"/>
      <c r="Z270" s="14"/>
      <c r="AA270" s="14"/>
      <c r="AB270" s="14"/>
      <c r="AC270" s="14"/>
      <c r="AD270" s="14"/>
      <c r="AE270" s="14"/>
      <c r="AT270" s="245" t="s">
        <v>137</v>
      </c>
      <c r="AU270" s="245" t="s">
        <v>147</v>
      </c>
      <c r="AV270" s="14" t="s">
        <v>87</v>
      </c>
      <c r="AW270" s="14" t="s">
        <v>37</v>
      </c>
      <c r="AX270" s="14" t="s">
        <v>85</v>
      </c>
      <c r="AY270" s="245" t="s">
        <v>124</v>
      </c>
    </row>
    <row r="271" spans="1:63" s="12" customFormat="1" ht="20.85" customHeight="1">
      <c r="A271" s="12"/>
      <c r="B271" s="189"/>
      <c r="C271" s="190"/>
      <c r="D271" s="191" t="s">
        <v>76</v>
      </c>
      <c r="E271" s="203" t="s">
        <v>329</v>
      </c>
      <c r="F271" s="203" t="s">
        <v>383</v>
      </c>
      <c r="G271" s="190"/>
      <c r="H271" s="190"/>
      <c r="I271" s="193"/>
      <c r="J271" s="204">
        <f>BK271</f>
        <v>0</v>
      </c>
      <c r="K271" s="190"/>
      <c r="L271" s="195"/>
      <c r="M271" s="196"/>
      <c r="N271" s="197"/>
      <c r="O271" s="197"/>
      <c r="P271" s="198">
        <f>SUM(P272:P323)</f>
        <v>0</v>
      </c>
      <c r="Q271" s="197"/>
      <c r="R271" s="198">
        <f>SUM(R272:R323)</f>
        <v>14.512726</v>
      </c>
      <c r="S271" s="197"/>
      <c r="T271" s="199">
        <f>SUM(T272:T323)</f>
        <v>0</v>
      </c>
      <c r="U271" s="12"/>
      <c r="V271" s="12"/>
      <c r="W271" s="12"/>
      <c r="X271" s="12"/>
      <c r="Y271" s="12"/>
      <c r="Z271" s="12"/>
      <c r="AA271" s="12"/>
      <c r="AB271" s="12"/>
      <c r="AC271" s="12"/>
      <c r="AD271" s="12"/>
      <c r="AE271" s="12"/>
      <c r="AR271" s="200" t="s">
        <v>85</v>
      </c>
      <c r="AT271" s="201" t="s">
        <v>76</v>
      </c>
      <c r="AU271" s="201" t="s">
        <v>87</v>
      </c>
      <c r="AY271" s="200" t="s">
        <v>124</v>
      </c>
      <c r="BK271" s="202">
        <f>SUM(BK272:BK323)</f>
        <v>0</v>
      </c>
    </row>
    <row r="272" spans="1:65" s="2" customFormat="1" ht="37.8" customHeight="1">
      <c r="A272" s="39"/>
      <c r="B272" s="40"/>
      <c r="C272" s="205" t="s">
        <v>384</v>
      </c>
      <c r="D272" s="205" t="s">
        <v>127</v>
      </c>
      <c r="E272" s="206" t="s">
        <v>385</v>
      </c>
      <c r="F272" s="207" t="s">
        <v>386</v>
      </c>
      <c r="G272" s="208" t="s">
        <v>240</v>
      </c>
      <c r="H272" s="209">
        <v>36.282</v>
      </c>
      <c r="I272" s="210"/>
      <c r="J272" s="211">
        <f>ROUND(I272*H272,2)</f>
        <v>0</v>
      </c>
      <c r="K272" s="207" t="s">
        <v>131</v>
      </c>
      <c r="L272" s="45"/>
      <c r="M272" s="212" t="s">
        <v>19</v>
      </c>
      <c r="N272" s="213" t="s">
        <v>48</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140</v>
      </c>
      <c r="AT272" s="216" t="s">
        <v>127</v>
      </c>
      <c r="AU272" s="216" t="s">
        <v>147</v>
      </c>
      <c r="AY272" s="18" t="s">
        <v>124</v>
      </c>
      <c r="BE272" s="217">
        <f>IF(N272="základní",J272,0)</f>
        <v>0</v>
      </c>
      <c r="BF272" s="217">
        <f>IF(N272="snížená",J272,0)</f>
        <v>0</v>
      </c>
      <c r="BG272" s="217">
        <f>IF(N272="zákl. přenesená",J272,0)</f>
        <v>0</v>
      </c>
      <c r="BH272" s="217">
        <f>IF(N272="sníž. přenesená",J272,0)</f>
        <v>0</v>
      </c>
      <c r="BI272" s="217">
        <f>IF(N272="nulová",J272,0)</f>
        <v>0</v>
      </c>
      <c r="BJ272" s="18" t="s">
        <v>85</v>
      </c>
      <c r="BK272" s="217">
        <f>ROUND(I272*H272,2)</f>
        <v>0</v>
      </c>
      <c r="BL272" s="18" t="s">
        <v>140</v>
      </c>
      <c r="BM272" s="216" t="s">
        <v>387</v>
      </c>
    </row>
    <row r="273" spans="1:47" s="2" customFormat="1" ht="12">
      <c r="A273" s="39"/>
      <c r="B273" s="40"/>
      <c r="C273" s="41"/>
      <c r="D273" s="218" t="s">
        <v>134</v>
      </c>
      <c r="E273" s="41"/>
      <c r="F273" s="219" t="s">
        <v>386</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134</v>
      </c>
      <c r="AU273" s="18" t="s">
        <v>147</v>
      </c>
    </row>
    <row r="274" spans="1:47" s="2" customFormat="1" ht="12">
      <c r="A274" s="39"/>
      <c r="B274" s="40"/>
      <c r="C274" s="41"/>
      <c r="D274" s="223" t="s">
        <v>135</v>
      </c>
      <c r="E274" s="41"/>
      <c r="F274" s="224" t="s">
        <v>388</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135</v>
      </c>
      <c r="AU274" s="18" t="s">
        <v>147</v>
      </c>
    </row>
    <row r="275" spans="1:51" s="13" customFormat="1" ht="12">
      <c r="A275" s="13"/>
      <c r="B275" s="225"/>
      <c r="C275" s="226"/>
      <c r="D275" s="218" t="s">
        <v>137</v>
      </c>
      <c r="E275" s="227" t="s">
        <v>19</v>
      </c>
      <c r="F275" s="228" t="s">
        <v>308</v>
      </c>
      <c r="G275" s="226"/>
      <c r="H275" s="227" t="s">
        <v>19</v>
      </c>
      <c r="I275" s="229"/>
      <c r="J275" s="226"/>
      <c r="K275" s="226"/>
      <c r="L275" s="230"/>
      <c r="M275" s="231"/>
      <c r="N275" s="232"/>
      <c r="O275" s="232"/>
      <c r="P275" s="232"/>
      <c r="Q275" s="232"/>
      <c r="R275" s="232"/>
      <c r="S275" s="232"/>
      <c r="T275" s="233"/>
      <c r="U275" s="13"/>
      <c r="V275" s="13"/>
      <c r="W275" s="13"/>
      <c r="X275" s="13"/>
      <c r="Y275" s="13"/>
      <c r="Z275" s="13"/>
      <c r="AA275" s="13"/>
      <c r="AB275" s="13"/>
      <c r="AC275" s="13"/>
      <c r="AD275" s="13"/>
      <c r="AE275" s="13"/>
      <c r="AT275" s="234" t="s">
        <v>137</v>
      </c>
      <c r="AU275" s="234" t="s">
        <v>147</v>
      </c>
      <c r="AV275" s="13" t="s">
        <v>85</v>
      </c>
      <c r="AW275" s="13" t="s">
        <v>37</v>
      </c>
      <c r="AX275" s="13" t="s">
        <v>77</v>
      </c>
      <c r="AY275" s="234" t="s">
        <v>124</v>
      </c>
    </row>
    <row r="276" spans="1:51" s="14" customFormat="1" ht="12">
      <c r="A276" s="14"/>
      <c r="B276" s="235"/>
      <c r="C276" s="236"/>
      <c r="D276" s="218" t="s">
        <v>137</v>
      </c>
      <c r="E276" s="237" t="s">
        <v>19</v>
      </c>
      <c r="F276" s="238" t="s">
        <v>389</v>
      </c>
      <c r="G276" s="236"/>
      <c r="H276" s="239">
        <v>7.2</v>
      </c>
      <c r="I276" s="240"/>
      <c r="J276" s="236"/>
      <c r="K276" s="236"/>
      <c r="L276" s="241"/>
      <c r="M276" s="242"/>
      <c r="N276" s="243"/>
      <c r="O276" s="243"/>
      <c r="P276" s="243"/>
      <c r="Q276" s="243"/>
      <c r="R276" s="243"/>
      <c r="S276" s="243"/>
      <c r="T276" s="244"/>
      <c r="U276" s="14"/>
      <c r="V276" s="14"/>
      <c r="W276" s="14"/>
      <c r="X276" s="14"/>
      <c r="Y276" s="14"/>
      <c r="Z276" s="14"/>
      <c r="AA276" s="14"/>
      <c r="AB276" s="14"/>
      <c r="AC276" s="14"/>
      <c r="AD276" s="14"/>
      <c r="AE276" s="14"/>
      <c r="AT276" s="245" t="s">
        <v>137</v>
      </c>
      <c r="AU276" s="245" t="s">
        <v>147</v>
      </c>
      <c r="AV276" s="14" t="s">
        <v>87</v>
      </c>
      <c r="AW276" s="14" t="s">
        <v>37</v>
      </c>
      <c r="AX276" s="14" t="s">
        <v>77</v>
      </c>
      <c r="AY276" s="245" t="s">
        <v>124</v>
      </c>
    </row>
    <row r="277" spans="1:51" s="13" customFormat="1" ht="12">
      <c r="A277" s="13"/>
      <c r="B277" s="225"/>
      <c r="C277" s="226"/>
      <c r="D277" s="218" t="s">
        <v>137</v>
      </c>
      <c r="E277" s="227" t="s">
        <v>19</v>
      </c>
      <c r="F277" s="228" t="s">
        <v>315</v>
      </c>
      <c r="G277" s="226"/>
      <c r="H277" s="227" t="s">
        <v>19</v>
      </c>
      <c r="I277" s="229"/>
      <c r="J277" s="226"/>
      <c r="K277" s="226"/>
      <c r="L277" s="230"/>
      <c r="M277" s="231"/>
      <c r="N277" s="232"/>
      <c r="O277" s="232"/>
      <c r="P277" s="232"/>
      <c r="Q277" s="232"/>
      <c r="R277" s="232"/>
      <c r="S277" s="232"/>
      <c r="T277" s="233"/>
      <c r="U277" s="13"/>
      <c r="V277" s="13"/>
      <c r="W277" s="13"/>
      <c r="X277" s="13"/>
      <c r="Y277" s="13"/>
      <c r="Z277" s="13"/>
      <c r="AA277" s="13"/>
      <c r="AB277" s="13"/>
      <c r="AC277" s="13"/>
      <c r="AD277" s="13"/>
      <c r="AE277" s="13"/>
      <c r="AT277" s="234" t="s">
        <v>137</v>
      </c>
      <c r="AU277" s="234" t="s">
        <v>147</v>
      </c>
      <c r="AV277" s="13" t="s">
        <v>85</v>
      </c>
      <c r="AW277" s="13" t="s">
        <v>37</v>
      </c>
      <c r="AX277" s="13" t="s">
        <v>77</v>
      </c>
      <c r="AY277" s="234" t="s">
        <v>124</v>
      </c>
    </row>
    <row r="278" spans="1:51" s="14" customFormat="1" ht="12">
      <c r="A278" s="14"/>
      <c r="B278" s="235"/>
      <c r="C278" s="236"/>
      <c r="D278" s="218" t="s">
        <v>137</v>
      </c>
      <c r="E278" s="237" t="s">
        <v>19</v>
      </c>
      <c r="F278" s="238" t="s">
        <v>390</v>
      </c>
      <c r="G278" s="236"/>
      <c r="H278" s="239">
        <v>26.82</v>
      </c>
      <c r="I278" s="240"/>
      <c r="J278" s="236"/>
      <c r="K278" s="236"/>
      <c r="L278" s="241"/>
      <c r="M278" s="242"/>
      <c r="N278" s="243"/>
      <c r="O278" s="243"/>
      <c r="P278" s="243"/>
      <c r="Q278" s="243"/>
      <c r="R278" s="243"/>
      <c r="S278" s="243"/>
      <c r="T278" s="244"/>
      <c r="U278" s="14"/>
      <c r="V278" s="14"/>
      <c r="W278" s="14"/>
      <c r="X278" s="14"/>
      <c r="Y278" s="14"/>
      <c r="Z278" s="14"/>
      <c r="AA278" s="14"/>
      <c r="AB278" s="14"/>
      <c r="AC278" s="14"/>
      <c r="AD278" s="14"/>
      <c r="AE278" s="14"/>
      <c r="AT278" s="245" t="s">
        <v>137</v>
      </c>
      <c r="AU278" s="245" t="s">
        <v>147</v>
      </c>
      <c r="AV278" s="14" t="s">
        <v>87</v>
      </c>
      <c r="AW278" s="14" t="s">
        <v>37</v>
      </c>
      <c r="AX278" s="14" t="s">
        <v>77</v>
      </c>
      <c r="AY278" s="245" t="s">
        <v>124</v>
      </c>
    </row>
    <row r="279" spans="1:51" s="13" customFormat="1" ht="12">
      <c r="A279" s="13"/>
      <c r="B279" s="225"/>
      <c r="C279" s="226"/>
      <c r="D279" s="218" t="s">
        <v>137</v>
      </c>
      <c r="E279" s="227" t="s">
        <v>19</v>
      </c>
      <c r="F279" s="228" t="s">
        <v>391</v>
      </c>
      <c r="G279" s="226"/>
      <c r="H279" s="227" t="s">
        <v>19</v>
      </c>
      <c r="I279" s="229"/>
      <c r="J279" s="226"/>
      <c r="K279" s="226"/>
      <c r="L279" s="230"/>
      <c r="M279" s="231"/>
      <c r="N279" s="232"/>
      <c r="O279" s="232"/>
      <c r="P279" s="232"/>
      <c r="Q279" s="232"/>
      <c r="R279" s="232"/>
      <c r="S279" s="232"/>
      <c r="T279" s="233"/>
      <c r="U279" s="13"/>
      <c r="V279" s="13"/>
      <c r="W279" s="13"/>
      <c r="X279" s="13"/>
      <c r="Y279" s="13"/>
      <c r="Z279" s="13"/>
      <c r="AA279" s="13"/>
      <c r="AB279" s="13"/>
      <c r="AC279" s="13"/>
      <c r="AD279" s="13"/>
      <c r="AE279" s="13"/>
      <c r="AT279" s="234" t="s">
        <v>137</v>
      </c>
      <c r="AU279" s="234" t="s">
        <v>147</v>
      </c>
      <c r="AV279" s="13" t="s">
        <v>85</v>
      </c>
      <c r="AW279" s="13" t="s">
        <v>37</v>
      </c>
      <c r="AX279" s="13" t="s">
        <v>77</v>
      </c>
      <c r="AY279" s="234" t="s">
        <v>124</v>
      </c>
    </row>
    <row r="280" spans="1:51" s="14" customFormat="1" ht="12">
      <c r="A280" s="14"/>
      <c r="B280" s="235"/>
      <c r="C280" s="236"/>
      <c r="D280" s="218" t="s">
        <v>137</v>
      </c>
      <c r="E280" s="237" t="s">
        <v>19</v>
      </c>
      <c r="F280" s="238" t="s">
        <v>302</v>
      </c>
      <c r="G280" s="236"/>
      <c r="H280" s="239">
        <v>2.262</v>
      </c>
      <c r="I280" s="240"/>
      <c r="J280" s="236"/>
      <c r="K280" s="236"/>
      <c r="L280" s="241"/>
      <c r="M280" s="242"/>
      <c r="N280" s="243"/>
      <c r="O280" s="243"/>
      <c r="P280" s="243"/>
      <c r="Q280" s="243"/>
      <c r="R280" s="243"/>
      <c r="S280" s="243"/>
      <c r="T280" s="244"/>
      <c r="U280" s="14"/>
      <c r="V280" s="14"/>
      <c r="W280" s="14"/>
      <c r="X280" s="14"/>
      <c r="Y280" s="14"/>
      <c r="Z280" s="14"/>
      <c r="AA280" s="14"/>
      <c r="AB280" s="14"/>
      <c r="AC280" s="14"/>
      <c r="AD280" s="14"/>
      <c r="AE280" s="14"/>
      <c r="AT280" s="245" t="s">
        <v>137</v>
      </c>
      <c r="AU280" s="245" t="s">
        <v>147</v>
      </c>
      <c r="AV280" s="14" t="s">
        <v>87</v>
      </c>
      <c r="AW280" s="14" t="s">
        <v>37</v>
      </c>
      <c r="AX280" s="14" t="s">
        <v>77</v>
      </c>
      <c r="AY280" s="245" t="s">
        <v>124</v>
      </c>
    </row>
    <row r="281" spans="1:51" s="15" customFormat="1" ht="12">
      <c r="A281" s="15"/>
      <c r="B281" s="246"/>
      <c r="C281" s="247"/>
      <c r="D281" s="218" t="s">
        <v>137</v>
      </c>
      <c r="E281" s="248" t="s">
        <v>19</v>
      </c>
      <c r="F281" s="249" t="s">
        <v>139</v>
      </c>
      <c r="G281" s="247"/>
      <c r="H281" s="250">
        <v>36.282000000000004</v>
      </c>
      <c r="I281" s="251"/>
      <c r="J281" s="247"/>
      <c r="K281" s="247"/>
      <c r="L281" s="252"/>
      <c r="M281" s="253"/>
      <c r="N281" s="254"/>
      <c r="O281" s="254"/>
      <c r="P281" s="254"/>
      <c r="Q281" s="254"/>
      <c r="R281" s="254"/>
      <c r="S281" s="254"/>
      <c r="T281" s="255"/>
      <c r="U281" s="15"/>
      <c r="V281" s="15"/>
      <c r="W281" s="15"/>
      <c r="X281" s="15"/>
      <c r="Y281" s="15"/>
      <c r="Z281" s="15"/>
      <c r="AA281" s="15"/>
      <c r="AB281" s="15"/>
      <c r="AC281" s="15"/>
      <c r="AD281" s="15"/>
      <c r="AE281" s="15"/>
      <c r="AT281" s="256" t="s">
        <v>137</v>
      </c>
      <c r="AU281" s="256" t="s">
        <v>147</v>
      </c>
      <c r="AV281" s="15" t="s">
        <v>140</v>
      </c>
      <c r="AW281" s="15" t="s">
        <v>4</v>
      </c>
      <c r="AX281" s="15" t="s">
        <v>85</v>
      </c>
      <c r="AY281" s="256" t="s">
        <v>124</v>
      </c>
    </row>
    <row r="282" spans="1:65" s="2" customFormat="1" ht="16.5" customHeight="1">
      <c r="A282" s="39"/>
      <c r="B282" s="40"/>
      <c r="C282" s="261" t="s">
        <v>392</v>
      </c>
      <c r="D282" s="261" t="s">
        <v>376</v>
      </c>
      <c r="E282" s="262" t="s">
        <v>393</v>
      </c>
      <c r="F282" s="263" t="s">
        <v>394</v>
      </c>
      <c r="G282" s="264" t="s">
        <v>352</v>
      </c>
      <c r="H282" s="265">
        <v>14.512</v>
      </c>
      <c r="I282" s="266"/>
      <c r="J282" s="267">
        <f>ROUND(I282*H282,2)</f>
        <v>0</v>
      </c>
      <c r="K282" s="263" t="s">
        <v>131</v>
      </c>
      <c r="L282" s="268"/>
      <c r="M282" s="269" t="s">
        <v>19</v>
      </c>
      <c r="N282" s="270" t="s">
        <v>48</v>
      </c>
      <c r="O282" s="85"/>
      <c r="P282" s="214">
        <f>O282*H282</f>
        <v>0</v>
      </c>
      <c r="Q282" s="214">
        <v>1</v>
      </c>
      <c r="R282" s="214">
        <f>Q282*H282</f>
        <v>14.512</v>
      </c>
      <c r="S282" s="214">
        <v>0</v>
      </c>
      <c r="T282" s="215">
        <f>S282*H282</f>
        <v>0</v>
      </c>
      <c r="U282" s="39"/>
      <c r="V282" s="39"/>
      <c r="W282" s="39"/>
      <c r="X282" s="39"/>
      <c r="Y282" s="39"/>
      <c r="Z282" s="39"/>
      <c r="AA282" s="39"/>
      <c r="AB282" s="39"/>
      <c r="AC282" s="39"/>
      <c r="AD282" s="39"/>
      <c r="AE282" s="39"/>
      <c r="AR282" s="216" t="s">
        <v>170</v>
      </c>
      <c r="AT282" s="216" t="s">
        <v>376</v>
      </c>
      <c r="AU282" s="216" t="s">
        <v>147</v>
      </c>
      <c r="AY282" s="18" t="s">
        <v>124</v>
      </c>
      <c r="BE282" s="217">
        <f>IF(N282="základní",J282,0)</f>
        <v>0</v>
      </c>
      <c r="BF282" s="217">
        <f>IF(N282="snížená",J282,0)</f>
        <v>0</v>
      </c>
      <c r="BG282" s="217">
        <f>IF(N282="zákl. přenesená",J282,0)</f>
        <v>0</v>
      </c>
      <c r="BH282" s="217">
        <f>IF(N282="sníž. přenesená",J282,0)</f>
        <v>0</v>
      </c>
      <c r="BI282" s="217">
        <f>IF(N282="nulová",J282,0)</f>
        <v>0</v>
      </c>
      <c r="BJ282" s="18" t="s">
        <v>85</v>
      </c>
      <c r="BK282" s="217">
        <f>ROUND(I282*H282,2)</f>
        <v>0</v>
      </c>
      <c r="BL282" s="18" t="s">
        <v>140</v>
      </c>
      <c r="BM282" s="216" t="s">
        <v>395</v>
      </c>
    </row>
    <row r="283" spans="1:47" s="2" customFormat="1" ht="12">
      <c r="A283" s="39"/>
      <c r="B283" s="40"/>
      <c r="C283" s="41"/>
      <c r="D283" s="218" t="s">
        <v>134</v>
      </c>
      <c r="E283" s="41"/>
      <c r="F283" s="219" t="s">
        <v>394</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134</v>
      </c>
      <c r="AU283" s="18" t="s">
        <v>147</v>
      </c>
    </row>
    <row r="284" spans="1:51" s="13" customFormat="1" ht="12">
      <c r="A284" s="13"/>
      <c r="B284" s="225"/>
      <c r="C284" s="226"/>
      <c r="D284" s="218" t="s">
        <v>137</v>
      </c>
      <c r="E284" s="227" t="s">
        <v>19</v>
      </c>
      <c r="F284" s="228" t="s">
        <v>396</v>
      </c>
      <c r="G284" s="226"/>
      <c r="H284" s="227" t="s">
        <v>19</v>
      </c>
      <c r="I284" s="229"/>
      <c r="J284" s="226"/>
      <c r="K284" s="226"/>
      <c r="L284" s="230"/>
      <c r="M284" s="231"/>
      <c r="N284" s="232"/>
      <c r="O284" s="232"/>
      <c r="P284" s="232"/>
      <c r="Q284" s="232"/>
      <c r="R284" s="232"/>
      <c r="S284" s="232"/>
      <c r="T284" s="233"/>
      <c r="U284" s="13"/>
      <c r="V284" s="13"/>
      <c r="W284" s="13"/>
      <c r="X284" s="13"/>
      <c r="Y284" s="13"/>
      <c r="Z284" s="13"/>
      <c r="AA284" s="13"/>
      <c r="AB284" s="13"/>
      <c r="AC284" s="13"/>
      <c r="AD284" s="13"/>
      <c r="AE284" s="13"/>
      <c r="AT284" s="234" t="s">
        <v>137</v>
      </c>
      <c r="AU284" s="234" t="s">
        <v>147</v>
      </c>
      <c r="AV284" s="13" t="s">
        <v>85</v>
      </c>
      <c r="AW284" s="13" t="s">
        <v>37</v>
      </c>
      <c r="AX284" s="13" t="s">
        <v>77</v>
      </c>
      <c r="AY284" s="234" t="s">
        <v>124</v>
      </c>
    </row>
    <row r="285" spans="1:51" s="14" customFormat="1" ht="12">
      <c r="A285" s="14"/>
      <c r="B285" s="235"/>
      <c r="C285" s="236"/>
      <c r="D285" s="218" t="s">
        <v>137</v>
      </c>
      <c r="E285" s="237" t="s">
        <v>19</v>
      </c>
      <c r="F285" s="238" t="s">
        <v>397</v>
      </c>
      <c r="G285" s="236"/>
      <c r="H285" s="239">
        <v>7.256</v>
      </c>
      <c r="I285" s="240"/>
      <c r="J285" s="236"/>
      <c r="K285" s="236"/>
      <c r="L285" s="241"/>
      <c r="M285" s="242"/>
      <c r="N285" s="243"/>
      <c r="O285" s="243"/>
      <c r="P285" s="243"/>
      <c r="Q285" s="243"/>
      <c r="R285" s="243"/>
      <c r="S285" s="243"/>
      <c r="T285" s="244"/>
      <c r="U285" s="14"/>
      <c r="V285" s="14"/>
      <c r="W285" s="14"/>
      <c r="X285" s="14"/>
      <c r="Y285" s="14"/>
      <c r="Z285" s="14"/>
      <c r="AA285" s="14"/>
      <c r="AB285" s="14"/>
      <c r="AC285" s="14"/>
      <c r="AD285" s="14"/>
      <c r="AE285" s="14"/>
      <c r="AT285" s="245" t="s">
        <v>137</v>
      </c>
      <c r="AU285" s="245" t="s">
        <v>147</v>
      </c>
      <c r="AV285" s="14" t="s">
        <v>87</v>
      </c>
      <c r="AW285" s="14" t="s">
        <v>37</v>
      </c>
      <c r="AX285" s="14" t="s">
        <v>77</v>
      </c>
      <c r="AY285" s="245" t="s">
        <v>124</v>
      </c>
    </row>
    <row r="286" spans="1:51" s="14" customFormat="1" ht="12">
      <c r="A286" s="14"/>
      <c r="B286" s="235"/>
      <c r="C286" s="236"/>
      <c r="D286" s="218" t="s">
        <v>137</v>
      </c>
      <c r="E286" s="237" t="s">
        <v>19</v>
      </c>
      <c r="F286" s="238" t="s">
        <v>398</v>
      </c>
      <c r="G286" s="236"/>
      <c r="H286" s="239">
        <v>14.512</v>
      </c>
      <c r="I286" s="240"/>
      <c r="J286" s="236"/>
      <c r="K286" s="236"/>
      <c r="L286" s="241"/>
      <c r="M286" s="242"/>
      <c r="N286" s="243"/>
      <c r="O286" s="243"/>
      <c r="P286" s="243"/>
      <c r="Q286" s="243"/>
      <c r="R286" s="243"/>
      <c r="S286" s="243"/>
      <c r="T286" s="244"/>
      <c r="U286" s="14"/>
      <c r="V286" s="14"/>
      <c r="W286" s="14"/>
      <c r="X286" s="14"/>
      <c r="Y286" s="14"/>
      <c r="Z286" s="14"/>
      <c r="AA286" s="14"/>
      <c r="AB286" s="14"/>
      <c r="AC286" s="14"/>
      <c r="AD286" s="14"/>
      <c r="AE286" s="14"/>
      <c r="AT286" s="245" t="s">
        <v>137</v>
      </c>
      <c r="AU286" s="245" t="s">
        <v>147</v>
      </c>
      <c r="AV286" s="14" t="s">
        <v>87</v>
      </c>
      <c r="AW286" s="14" t="s">
        <v>37</v>
      </c>
      <c r="AX286" s="14" t="s">
        <v>85</v>
      </c>
      <c r="AY286" s="245" t="s">
        <v>124</v>
      </c>
    </row>
    <row r="287" spans="1:65" s="2" customFormat="1" ht="37.8" customHeight="1">
      <c r="A287" s="39"/>
      <c r="B287" s="40"/>
      <c r="C287" s="205" t="s">
        <v>399</v>
      </c>
      <c r="D287" s="205" t="s">
        <v>127</v>
      </c>
      <c r="E287" s="206" t="s">
        <v>400</v>
      </c>
      <c r="F287" s="207" t="s">
        <v>401</v>
      </c>
      <c r="G287" s="208" t="s">
        <v>240</v>
      </c>
      <c r="H287" s="209">
        <v>36.282</v>
      </c>
      <c r="I287" s="210"/>
      <c r="J287" s="211">
        <f>ROUND(I287*H287,2)</f>
        <v>0</v>
      </c>
      <c r="K287" s="207" t="s">
        <v>131</v>
      </c>
      <c r="L287" s="45"/>
      <c r="M287" s="212" t="s">
        <v>19</v>
      </c>
      <c r="N287" s="213" t="s">
        <v>48</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140</v>
      </c>
      <c r="AT287" s="216" t="s">
        <v>127</v>
      </c>
      <c r="AU287" s="216" t="s">
        <v>147</v>
      </c>
      <c r="AY287" s="18" t="s">
        <v>124</v>
      </c>
      <c r="BE287" s="217">
        <f>IF(N287="základní",J287,0)</f>
        <v>0</v>
      </c>
      <c r="BF287" s="217">
        <f>IF(N287="snížená",J287,0)</f>
        <v>0</v>
      </c>
      <c r="BG287" s="217">
        <f>IF(N287="zákl. přenesená",J287,0)</f>
        <v>0</v>
      </c>
      <c r="BH287" s="217">
        <f>IF(N287="sníž. přenesená",J287,0)</f>
        <v>0</v>
      </c>
      <c r="BI287" s="217">
        <f>IF(N287="nulová",J287,0)</f>
        <v>0</v>
      </c>
      <c r="BJ287" s="18" t="s">
        <v>85</v>
      </c>
      <c r="BK287" s="217">
        <f>ROUND(I287*H287,2)</f>
        <v>0</v>
      </c>
      <c r="BL287" s="18" t="s">
        <v>140</v>
      </c>
      <c r="BM287" s="216" t="s">
        <v>402</v>
      </c>
    </row>
    <row r="288" spans="1:47" s="2" customFormat="1" ht="12">
      <c r="A288" s="39"/>
      <c r="B288" s="40"/>
      <c r="C288" s="41"/>
      <c r="D288" s="218" t="s">
        <v>134</v>
      </c>
      <c r="E288" s="41"/>
      <c r="F288" s="219" t="s">
        <v>401</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134</v>
      </c>
      <c r="AU288" s="18" t="s">
        <v>147</v>
      </c>
    </row>
    <row r="289" spans="1:47" s="2" customFormat="1" ht="12">
      <c r="A289" s="39"/>
      <c r="B289" s="40"/>
      <c r="C289" s="41"/>
      <c r="D289" s="223" t="s">
        <v>135</v>
      </c>
      <c r="E289" s="41"/>
      <c r="F289" s="224" t="s">
        <v>403</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135</v>
      </c>
      <c r="AU289" s="18" t="s">
        <v>147</v>
      </c>
    </row>
    <row r="290" spans="1:51" s="13" customFormat="1" ht="12">
      <c r="A290" s="13"/>
      <c r="B290" s="225"/>
      <c r="C290" s="226"/>
      <c r="D290" s="218" t="s">
        <v>137</v>
      </c>
      <c r="E290" s="227" t="s">
        <v>19</v>
      </c>
      <c r="F290" s="228" t="s">
        <v>396</v>
      </c>
      <c r="G290" s="226"/>
      <c r="H290" s="227" t="s">
        <v>19</v>
      </c>
      <c r="I290" s="229"/>
      <c r="J290" s="226"/>
      <c r="K290" s="226"/>
      <c r="L290" s="230"/>
      <c r="M290" s="231"/>
      <c r="N290" s="232"/>
      <c r="O290" s="232"/>
      <c r="P290" s="232"/>
      <c r="Q290" s="232"/>
      <c r="R290" s="232"/>
      <c r="S290" s="232"/>
      <c r="T290" s="233"/>
      <c r="U290" s="13"/>
      <c r="V290" s="13"/>
      <c r="W290" s="13"/>
      <c r="X290" s="13"/>
      <c r="Y290" s="13"/>
      <c r="Z290" s="13"/>
      <c r="AA290" s="13"/>
      <c r="AB290" s="13"/>
      <c r="AC290" s="13"/>
      <c r="AD290" s="13"/>
      <c r="AE290" s="13"/>
      <c r="AT290" s="234" t="s">
        <v>137</v>
      </c>
      <c r="AU290" s="234" t="s">
        <v>147</v>
      </c>
      <c r="AV290" s="13" t="s">
        <v>85</v>
      </c>
      <c r="AW290" s="13" t="s">
        <v>37</v>
      </c>
      <c r="AX290" s="13" t="s">
        <v>77</v>
      </c>
      <c r="AY290" s="234" t="s">
        <v>124</v>
      </c>
    </row>
    <row r="291" spans="1:51" s="14" customFormat="1" ht="12">
      <c r="A291" s="14"/>
      <c r="B291" s="235"/>
      <c r="C291" s="236"/>
      <c r="D291" s="218" t="s">
        <v>137</v>
      </c>
      <c r="E291" s="237" t="s">
        <v>19</v>
      </c>
      <c r="F291" s="238" t="s">
        <v>404</v>
      </c>
      <c r="G291" s="236"/>
      <c r="H291" s="239">
        <v>36.282</v>
      </c>
      <c r="I291" s="240"/>
      <c r="J291" s="236"/>
      <c r="K291" s="236"/>
      <c r="L291" s="241"/>
      <c r="M291" s="242"/>
      <c r="N291" s="243"/>
      <c r="O291" s="243"/>
      <c r="P291" s="243"/>
      <c r="Q291" s="243"/>
      <c r="R291" s="243"/>
      <c r="S291" s="243"/>
      <c r="T291" s="244"/>
      <c r="U291" s="14"/>
      <c r="V291" s="14"/>
      <c r="W291" s="14"/>
      <c r="X291" s="14"/>
      <c r="Y291" s="14"/>
      <c r="Z291" s="14"/>
      <c r="AA291" s="14"/>
      <c r="AB291" s="14"/>
      <c r="AC291" s="14"/>
      <c r="AD291" s="14"/>
      <c r="AE291" s="14"/>
      <c r="AT291" s="245" t="s">
        <v>137</v>
      </c>
      <c r="AU291" s="245" t="s">
        <v>147</v>
      </c>
      <c r="AV291" s="14" t="s">
        <v>87</v>
      </c>
      <c r="AW291" s="14" t="s">
        <v>37</v>
      </c>
      <c r="AX291" s="14" t="s">
        <v>77</v>
      </c>
      <c r="AY291" s="245" t="s">
        <v>124</v>
      </c>
    </row>
    <row r="292" spans="1:51" s="15" customFormat="1" ht="12">
      <c r="A292" s="15"/>
      <c r="B292" s="246"/>
      <c r="C292" s="247"/>
      <c r="D292" s="218" t="s">
        <v>137</v>
      </c>
      <c r="E292" s="248" t="s">
        <v>19</v>
      </c>
      <c r="F292" s="249" t="s">
        <v>139</v>
      </c>
      <c r="G292" s="247"/>
      <c r="H292" s="250">
        <v>36.282</v>
      </c>
      <c r="I292" s="251"/>
      <c r="J292" s="247"/>
      <c r="K292" s="247"/>
      <c r="L292" s="252"/>
      <c r="M292" s="253"/>
      <c r="N292" s="254"/>
      <c r="O292" s="254"/>
      <c r="P292" s="254"/>
      <c r="Q292" s="254"/>
      <c r="R292" s="254"/>
      <c r="S292" s="254"/>
      <c r="T292" s="255"/>
      <c r="U292" s="15"/>
      <c r="V292" s="15"/>
      <c r="W292" s="15"/>
      <c r="X292" s="15"/>
      <c r="Y292" s="15"/>
      <c r="Z292" s="15"/>
      <c r="AA292" s="15"/>
      <c r="AB292" s="15"/>
      <c r="AC292" s="15"/>
      <c r="AD292" s="15"/>
      <c r="AE292" s="15"/>
      <c r="AT292" s="256" t="s">
        <v>137</v>
      </c>
      <c r="AU292" s="256" t="s">
        <v>147</v>
      </c>
      <c r="AV292" s="15" t="s">
        <v>140</v>
      </c>
      <c r="AW292" s="15" t="s">
        <v>4</v>
      </c>
      <c r="AX292" s="15" t="s">
        <v>85</v>
      </c>
      <c r="AY292" s="256" t="s">
        <v>124</v>
      </c>
    </row>
    <row r="293" spans="1:65" s="2" customFormat="1" ht="16.5" customHeight="1">
      <c r="A293" s="39"/>
      <c r="B293" s="40"/>
      <c r="C293" s="261" t="s">
        <v>405</v>
      </c>
      <c r="D293" s="261" t="s">
        <v>376</v>
      </c>
      <c r="E293" s="262" t="s">
        <v>406</v>
      </c>
      <c r="F293" s="263" t="s">
        <v>407</v>
      </c>
      <c r="G293" s="264" t="s">
        <v>408</v>
      </c>
      <c r="H293" s="265">
        <v>0.726</v>
      </c>
      <c r="I293" s="266"/>
      <c r="J293" s="267">
        <f>ROUND(I293*H293,2)</f>
        <v>0</v>
      </c>
      <c r="K293" s="263" t="s">
        <v>131</v>
      </c>
      <c r="L293" s="268"/>
      <c r="M293" s="269" t="s">
        <v>19</v>
      </c>
      <c r="N293" s="270" t="s">
        <v>48</v>
      </c>
      <c r="O293" s="85"/>
      <c r="P293" s="214">
        <f>O293*H293</f>
        <v>0</v>
      </c>
      <c r="Q293" s="214">
        <v>0.001</v>
      </c>
      <c r="R293" s="214">
        <f>Q293*H293</f>
        <v>0.000726</v>
      </c>
      <c r="S293" s="214">
        <v>0</v>
      </c>
      <c r="T293" s="215">
        <f>S293*H293</f>
        <v>0</v>
      </c>
      <c r="U293" s="39"/>
      <c r="V293" s="39"/>
      <c r="W293" s="39"/>
      <c r="X293" s="39"/>
      <c r="Y293" s="39"/>
      <c r="Z293" s="39"/>
      <c r="AA293" s="39"/>
      <c r="AB293" s="39"/>
      <c r="AC293" s="39"/>
      <c r="AD293" s="39"/>
      <c r="AE293" s="39"/>
      <c r="AR293" s="216" t="s">
        <v>170</v>
      </c>
      <c r="AT293" s="216" t="s">
        <v>376</v>
      </c>
      <c r="AU293" s="216" t="s">
        <v>147</v>
      </c>
      <c r="AY293" s="18" t="s">
        <v>124</v>
      </c>
      <c r="BE293" s="217">
        <f>IF(N293="základní",J293,0)</f>
        <v>0</v>
      </c>
      <c r="BF293" s="217">
        <f>IF(N293="snížená",J293,0)</f>
        <v>0</v>
      </c>
      <c r="BG293" s="217">
        <f>IF(N293="zákl. přenesená",J293,0)</f>
        <v>0</v>
      </c>
      <c r="BH293" s="217">
        <f>IF(N293="sníž. přenesená",J293,0)</f>
        <v>0</v>
      </c>
      <c r="BI293" s="217">
        <f>IF(N293="nulová",J293,0)</f>
        <v>0</v>
      </c>
      <c r="BJ293" s="18" t="s">
        <v>85</v>
      </c>
      <c r="BK293" s="217">
        <f>ROUND(I293*H293,2)</f>
        <v>0</v>
      </c>
      <c r="BL293" s="18" t="s">
        <v>140</v>
      </c>
      <c r="BM293" s="216" t="s">
        <v>409</v>
      </c>
    </row>
    <row r="294" spans="1:47" s="2" customFormat="1" ht="12">
      <c r="A294" s="39"/>
      <c r="B294" s="40"/>
      <c r="C294" s="41"/>
      <c r="D294" s="218" t="s">
        <v>134</v>
      </c>
      <c r="E294" s="41"/>
      <c r="F294" s="219" t="s">
        <v>407</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134</v>
      </c>
      <c r="AU294" s="18" t="s">
        <v>147</v>
      </c>
    </row>
    <row r="295" spans="1:51" s="13" customFormat="1" ht="12">
      <c r="A295" s="13"/>
      <c r="B295" s="225"/>
      <c r="C295" s="226"/>
      <c r="D295" s="218" t="s">
        <v>137</v>
      </c>
      <c r="E295" s="227" t="s">
        <v>19</v>
      </c>
      <c r="F295" s="228" t="s">
        <v>396</v>
      </c>
      <c r="G295" s="226"/>
      <c r="H295" s="227" t="s">
        <v>19</v>
      </c>
      <c r="I295" s="229"/>
      <c r="J295" s="226"/>
      <c r="K295" s="226"/>
      <c r="L295" s="230"/>
      <c r="M295" s="231"/>
      <c r="N295" s="232"/>
      <c r="O295" s="232"/>
      <c r="P295" s="232"/>
      <c r="Q295" s="232"/>
      <c r="R295" s="232"/>
      <c r="S295" s="232"/>
      <c r="T295" s="233"/>
      <c r="U295" s="13"/>
      <c r="V295" s="13"/>
      <c r="W295" s="13"/>
      <c r="X295" s="13"/>
      <c r="Y295" s="13"/>
      <c r="Z295" s="13"/>
      <c r="AA295" s="13"/>
      <c r="AB295" s="13"/>
      <c r="AC295" s="13"/>
      <c r="AD295" s="13"/>
      <c r="AE295" s="13"/>
      <c r="AT295" s="234" t="s">
        <v>137</v>
      </c>
      <c r="AU295" s="234" t="s">
        <v>147</v>
      </c>
      <c r="AV295" s="13" t="s">
        <v>85</v>
      </c>
      <c r="AW295" s="13" t="s">
        <v>37</v>
      </c>
      <c r="AX295" s="13" t="s">
        <v>77</v>
      </c>
      <c r="AY295" s="234" t="s">
        <v>124</v>
      </c>
    </row>
    <row r="296" spans="1:51" s="14" customFormat="1" ht="12">
      <c r="A296" s="14"/>
      <c r="B296" s="235"/>
      <c r="C296" s="236"/>
      <c r="D296" s="218" t="s">
        <v>137</v>
      </c>
      <c r="E296" s="237" t="s">
        <v>19</v>
      </c>
      <c r="F296" s="238" t="s">
        <v>404</v>
      </c>
      <c r="G296" s="236"/>
      <c r="H296" s="239">
        <v>36.282</v>
      </c>
      <c r="I296" s="240"/>
      <c r="J296" s="236"/>
      <c r="K296" s="236"/>
      <c r="L296" s="241"/>
      <c r="M296" s="242"/>
      <c r="N296" s="243"/>
      <c r="O296" s="243"/>
      <c r="P296" s="243"/>
      <c r="Q296" s="243"/>
      <c r="R296" s="243"/>
      <c r="S296" s="243"/>
      <c r="T296" s="244"/>
      <c r="U296" s="14"/>
      <c r="V296" s="14"/>
      <c r="W296" s="14"/>
      <c r="X296" s="14"/>
      <c r="Y296" s="14"/>
      <c r="Z296" s="14"/>
      <c r="AA296" s="14"/>
      <c r="AB296" s="14"/>
      <c r="AC296" s="14"/>
      <c r="AD296" s="14"/>
      <c r="AE296" s="14"/>
      <c r="AT296" s="245" t="s">
        <v>137</v>
      </c>
      <c r="AU296" s="245" t="s">
        <v>147</v>
      </c>
      <c r="AV296" s="14" t="s">
        <v>87</v>
      </c>
      <c r="AW296" s="14" t="s">
        <v>37</v>
      </c>
      <c r="AX296" s="14" t="s">
        <v>77</v>
      </c>
      <c r="AY296" s="245" t="s">
        <v>124</v>
      </c>
    </row>
    <row r="297" spans="1:51" s="14" customFormat="1" ht="12">
      <c r="A297" s="14"/>
      <c r="B297" s="235"/>
      <c r="C297" s="236"/>
      <c r="D297" s="218" t="s">
        <v>137</v>
      </c>
      <c r="E297" s="237" t="s">
        <v>19</v>
      </c>
      <c r="F297" s="238" t="s">
        <v>410</v>
      </c>
      <c r="G297" s="236"/>
      <c r="H297" s="239">
        <v>0.726</v>
      </c>
      <c r="I297" s="240"/>
      <c r="J297" s="236"/>
      <c r="K297" s="236"/>
      <c r="L297" s="241"/>
      <c r="M297" s="242"/>
      <c r="N297" s="243"/>
      <c r="O297" s="243"/>
      <c r="P297" s="243"/>
      <c r="Q297" s="243"/>
      <c r="R297" s="243"/>
      <c r="S297" s="243"/>
      <c r="T297" s="244"/>
      <c r="U297" s="14"/>
      <c r="V297" s="14"/>
      <c r="W297" s="14"/>
      <c r="X297" s="14"/>
      <c r="Y297" s="14"/>
      <c r="Z297" s="14"/>
      <c r="AA297" s="14"/>
      <c r="AB297" s="14"/>
      <c r="AC297" s="14"/>
      <c r="AD297" s="14"/>
      <c r="AE297" s="14"/>
      <c r="AT297" s="245" t="s">
        <v>137</v>
      </c>
      <c r="AU297" s="245" t="s">
        <v>147</v>
      </c>
      <c r="AV297" s="14" t="s">
        <v>87</v>
      </c>
      <c r="AW297" s="14" t="s">
        <v>37</v>
      </c>
      <c r="AX297" s="14" t="s">
        <v>85</v>
      </c>
      <c r="AY297" s="245" t="s">
        <v>124</v>
      </c>
    </row>
    <row r="298" spans="1:65" s="2" customFormat="1" ht="33" customHeight="1">
      <c r="A298" s="39"/>
      <c r="B298" s="40"/>
      <c r="C298" s="205" t="s">
        <v>411</v>
      </c>
      <c r="D298" s="205" t="s">
        <v>127</v>
      </c>
      <c r="E298" s="206" t="s">
        <v>412</v>
      </c>
      <c r="F298" s="207" t="s">
        <v>413</v>
      </c>
      <c r="G298" s="208" t="s">
        <v>240</v>
      </c>
      <c r="H298" s="209">
        <v>2030.5</v>
      </c>
      <c r="I298" s="210"/>
      <c r="J298" s="211">
        <f>ROUND(I298*H298,2)</f>
        <v>0</v>
      </c>
      <c r="K298" s="207" t="s">
        <v>131</v>
      </c>
      <c r="L298" s="45"/>
      <c r="M298" s="212" t="s">
        <v>19</v>
      </c>
      <c r="N298" s="213" t="s">
        <v>48</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140</v>
      </c>
      <c r="AT298" s="216" t="s">
        <v>127</v>
      </c>
      <c r="AU298" s="216" t="s">
        <v>147</v>
      </c>
      <c r="AY298" s="18" t="s">
        <v>124</v>
      </c>
      <c r="BE298" s="217">
        <f>IF(N298="základní",J298,0)</f>
        <v>0</v>
      </c>
      <c r="BF298" s="217">
        <f>IF(N298="snížená",J298,0)</f>
        <v>0</v>
      </c>
      <c r="BG298" s="217">
        <f>IF(N298="zákl. přenesená",J298,0)</f>
        <v>0</v>
      </c>
      <c r="BH298" s="217">
        <f>IF(N298="sníž. přenesená",J298,0)</f>
        <v>0</v>
      </c>
      <c r="BI298" s="217">
        <f>IF(N298="nulová",J298,0)</f>
        <v>0</v>
      </c>
      <c r="BJ298" s="18" t="s">
        <v>85</v>
      </c>
      <c r="BK298" s="217">
        <f>ROUND(I298*H298,2)</f>
        <v>0</v>
      </c>
      <c r="BL298" s="18" t="s">
        <v>140</v>
      </c>
      <c r="BM298" s="216" t="s">
        <v>414</v>
      </c>
    </row>
    <row r="299" spans="1:47" s="2" customFormat="1" ht="12">
      <c r="A299" s="39"/>
      <c r="B299" s="40"/>
      <c r="C299" s="41"/>
      <c r="D299" s="218" t="s">
        <v>134</v>
      </c>
      <c r="E299" s="41"/>
      <c r="F299" s="219" t="s">
        <v>413</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134</v>
      </c>
      <c r="AU299" s="18" t="s">
        <v>147</v>
      </c>
    </row>
    <row r="300" spans="1:47" s="2" customFormat="1" ht="12">
      <c r="A300" s="39"/>
      <c r="B300" s="40"/>
      <c r="C300" s="41"/>
      <c r="D300" s="223" t="s">
        <v>135</v>
      </c>
      <c r="E300" s="41"/>
      <c r="F300" s="224" t="s">
        <v>415</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135</v>
      </c>
      <c r="AU300" s="18" t="s">
        <v>147</v>
      </c>
    </row>
    <row r="301" spans="1:51" s="13" customFormat="1" ht="12">
      <c r="A301" s="13"/>
      <c r="B301" s="225"/>
      <c r="C301" s="226"/>
      <c r="D301" s="218" t="s">
        <v>137</v>
      </c>
      <c r="E301" s="227" t="s">
        <v>19</v>
      </c>
      <c r="F301" s="228" t="s">
        <v>416</v>
      </c>
      <c r="G301" s="226"/>
      <c r="H301" s="227" t="s">
        <v>19</v>
      </c>
      <c r="I301" s="229"/>
      <c r="J301" s="226"/>
      <c r="K301" s="226"/>
      <c r="L301" s="230"/>
      <c r="M301" s="231"/>
      <c r="N301" s="232"/>
      <c r="O301" s="232"/>
      <c r="P301" s="232"/>
      <c r="Q301" s="232"/>
      <c r="R301" s="232"/>
      <c r="S301" s="232"/>
      <c r="T301" s="233"/>
      <c r="U301" s="13"/>
      <c r="V301" s="13"/>
      <c r="W301" s="13"/>
      <c r="X301" s="13"/>
      <c r="Y301" s="13"/>
      <c r="Z301" s="13"/>
      <c r="AA301" s="13"/>
      <c r="AB301" s="13"/>
      <c r="AC301" s="13"/>
      <c r="AD301" s="13"/>
      <c r="AE301" s="13"/>
      <c r="AT301" s="234" t="s">
        <v>137</v>
      </c>
      <c r="AU301" s="234" t="s">
        <v>147</v>
      </c>
      <c r="AV301" s="13" t="s">
        <v>85</v>
      </c>
      <c r="AW301" s="13" t="s">
        <v>37</v>
      </c>
      <c r="AX301" s="13" t="s">
        <v>77</v>
      </c>
      <c r="AY301" s="234" t="s">
        <v>124</v>
      </c>
    </row>
    <row r="302" spans="1:51" s="14" customFormat="1" ht="12">
      <c r="A302" s="14"/>
      <c r="B302" s="235"/>
      <c r="C302" s="236"/>
      <c r="D302" s="218" t="s">
        <v>137</v>
      </c>
      <c r="E302" s="237" t="s">
        <v>19</v>
      </c>
      <c r="F302" s="238" t="s">
        <v>417</v>
      </c>
      <c r="G302" s="236"/>
      <c r="H302" s="239">
        <v>1335</v>
      </c>
      <c r="I302" s="240"/>
      <c r="J302" s="236"/>
      <c r="K302" s="236"/>
      <c r="L302" s="241"/>
      <c r="M302" s="242"/>
      <c r="N302" s="243"/>
      <c r="O302" s="243"/>
      <c r="P302" s="243"/>
      <c r="Q302" s="243"/>
      <c r="R302" s="243"/>
      <c r="S302" s="243"/>
      <c r="T302" s="244"/>
      <c r="U302" s="14"/>
      <c r="V302" s="14"/>
      <c r="W302" s="14"/>
      <c r="X302" s="14"/>
      <c r="Y302" s="14"/>
      <c r="Z302" s="14"/>
      <c r="AA302" s="14"/>
      <c r="AB302" s="14"/>
      <c r="AC302" s="14"/>
      <c r="AD302" s="14"/>
      <c r="AE302" s="14"/>
      <c r="AT302" s="245" t="s">
        <v>137</v>
      </c>
      <c r="AU302" s="245" t="s">
        <v>147</v>
      </c>
      <c r="AV302" s="14" t="s">
        <v>87</v>
      </c>
      <c r="AW302" s="14" t="s">
        <v>37</v>
      </c>
      <c r="AX302" s="14" t="s">
        <v>77</v>
      </c>
      <c r="AY302" s="245" t="s">
        <v>124</v>
      </c>
    </row>
    <row r="303" spans="1:51" s="13" customFormat="1" ht="12">
      <c r="A303" s="13"/>
      <c r="B303" s="225"/>
      <c r="C303" s="226"/>
      <c r="D303" s="218" t="s">
        <v>137</v>
      </c>
      <c r="E303" s="227" t="s">
        <v>19</v>
      </c>
      <c r="F303" s="228" t="s">
        <v>418</v>
      </c>
      <c r="G303" s="226"/>
      <c r="H303" s="227" t="s">
        <v>19</v>
      </c>
      <c r="I303" s="229"/>
      <c r="J303" s="226"/>
      <c r="K303" s="226"/>
      <c r="L303" s="230"/>
      <c r="M303" s="231"/>
      <c r="N303" s="232"/>
      <c r="O303" s="232"/>
      <c r="P303" s="232"/>
      <c r="Q303" s="232"/>
      <c r="R303" s="232"/>
      <c r="S303" s="232"/>
      <c r="T303" s="233"/>
      <c r="U303" s="13"/>
      <c r="V303" s="13"/>
      <c r="W303" s="13"/>
      <c r="X303" s="13"/>
      <c r="Y303" s="13"/>
      <c r="Z303" s="13"/>
      <c r="AA303" s="13"/>
      <c r="AB303" s="13"/>
      <c r="AC303" s="13"/>
      <c r="AD303" s="13"/>
      <c r="AE303" s="13"/>
      <c r="AT303" s="234" t="s">
        <v>137</v>
      </c>
      <c r="AU303" s="234" t="s">
        <v>147</v>
      </c>
      <c r="AV303" s="13" t="s">
        <v>85</v>
      </c>
      <c r="AW303" s="13" t="s">
        <v>37</v>
      </c>
      <c r="AX303" s="13" t="s">
        <v>77</v>
      </c>
      <c r="AY303" s="234" t="s">
        <v>124</v>
      </c>
    </row>
    <row r="304" spans="1:51" s="14" customFormat="1" ht="12">
      <c r="A304" s="14"/>
      <c r="B304" s="235"/>
      <c r="C304" s="236"/>
      <c r="D304" s="218" t="s">
        <v>137</v>
      </c>
      <c r="E304" s="237" t="s">
        <v>19</v>
      </c>
      <c r="F304" s="238" t="s">
        <v>419</v>
      </c>
      <c r="G304" s="236"/>
      <c r="H304" s="239">
        <v>498</v>
      </c>
      <c r="I304" s="240"/>
      <c r="J304" s="236"/>
      <c r="K304" s="236"/>
      <c r="L304" s="241"/>
      <c r="M304" s="242"/>
      <c r="N304" s="243"/>
      <c r="O304" s="243"/>
      <c r="P304" s="243"/>
      <c r="Q304" s="243"/>
      <c r="R304" s="243"/>
      <c r="S304" s="243"/>
      <c r="T304" s="244"/>
      <c r="U304" s="14"/>
      <c r="V304" s="14"/>
      <c r="W304" s="14"/>
      <c r="X304" s="14"/>
      <c r="Y304" s="14"/>
      <c r="Z304" s="14"/>
      <c r="AA304" s="14"/>
      <c r="AB304" s="14"/>
      <c r="AC304" s="14"/>
      <c r="AD304" s="14"/>
      <c r="AE304" s="14"/>
      <c r="AT304" s="245" t="s">
        <v>137</v>
      </c>
      <c r="AU304" s="245" t="s">
        <v>147</v>
      </c>
      <c r="AV304" s="14" t="s">
        <v>87</v>
      </c>
      <c r="AW304" s="14" t="s">
        <v>37</v>
      </c>
      <c r="AX304" s="14" t="s">
        <v>77</v>
      </c>
      <c r="AY304" s="245" t="s">
        <v>124</v>
      </c>
    </row>
    <row r="305" spans="1:51" s="13" customFormat="1" ht="12">
      <c r="A305" s="13"/>
      <c r="B305" s="225"/>
      <c r="C305" s="226"/>
      <c r="D305" s="218" t="s">
        <v>137</v>
      </c>
      <c r="E305" s="227" t="s">
        <v>19</v>
      </c>
      <c r="F305" s="228" t="s">
        <v>256</v>
      </c>
      <c r="G305" s="226"/>
      <c r="H305" s="227" t="s">
        <v>19</v>
      </c>
      <c r="I305" s="229"/>
      <c r="J305" s="226"/>
      <c r="K305" s="226"/>
      <c r="L305" s="230"/>
      <c r="M305" s="231"/>
      <c r="N305" s="232"/>
      <c r="O305" s="232"/>
      <c r="P305" s="232"/>
      <c r="Q305" s="232"/>
      <c r="R305" s="232"/>
      <c r="S305" s="232"/>
      <c r="T305" s="233"/>
      <c r="U305" s="13"/>
      <c r="V305" s="13"/>
      <c r="W305" s="13"/>
      <c r="X305" s="13"/>
      <c r="Y305" s="13"/>
      <c r="Z305" s="13"/>
      <c r="AA305" s="13"/>
      <c r="AB305" s="13"/>
      <c r="AC305" s="13"/>
      <c r="AD305" s="13"/>
      <c r="AE305" s="13"/>
      <c r="AT305" s="234" t="s">
        <v>137</v>
      </c>
      <c r="AU305" s="234" t="s">
        <v>147</v>
      </c>
      <c r="AV305" s="13" t="s">
        <v>85</v>
      </c>
      <c r="AW305" s="13" t="s">
        <v>37</v>
      </c>
      <c r="AX305" s="13" t="s">
        <v>77</v>
      </c>
      <c r="AY305" s="234" t="s">
        <v>124</v>
      </c>
    </row>
    <row r="306" spans="1:51" s="14" customFormat="1" ht="12">
      <c r="A306" s="14"/>
      <c r="B306" s="235"/>
      <c r="C306" s="236"/>
      <c r="D306" s="218" t="s">
        <v>137</v>
      </c>
      <c r="E306" s="237" t="s">
        <v>19</v>
      </c>
      <c r="F306" s="238" t="s">
        <v>420</v>
      </c>
      <c r="G306" s="236"/>
      <c r="H306" s="239">
        <v>75</v>
      </c>
      <c r="I306" s="240"/>
      <c r="J306" s="236"/>
      <c r="K306" s="236"/>
      <c r="L306" s="241"/>
      <c r="M306" s="242"/>
      <c r="N306" s="243"/>
      <c r="O306" s="243"/>
      <c r="P306" s="243"/>
      <c r="Q306" s="243"/>
      <c r="R306" s="243"/>
      <c r="S306" s="243"/>
      <c r="T306" s="244"/>
      <c r="U306" s="14"/>
      <c r="V306" s="14"/>
      <c r="W306" s="14"/>
      <c r="X306" s="14"/>
      <c r="Y306" s="14"/>
      <c r="Z306" s="14"/>
      <c r="AA306" s="14"/>
      <c r="AB306" s="14"/>
      <c r="AC306" s="14"/>
      <c r="AD306" s="14"/>
      <c r="AE306" s="14"/>
      <c r="AT306" s="245" t="s">
        <v>137</v>
      </c>
      <c r="AU306" s="245" t="s">
        <v>147</v>
      </c>
      <c r="AV306" s="14" t="s">
        <v>87</v>
      </c>
      <c r="AW306" s="14" t="s">
        <v>37</v>
      </c>
      <c r="AX306" s="14" t="s">
        <v>77</v>
      </c>
      <c r="AY306" s="245" t="s">
        <v>124</v>
      </c>
    </row>
    <row r="307" spans="1:51" s="13" customFormat="1" ht="12">
      <c r="A307" s="13"/>
      <c r="B307" s="225"/>
      <c r="C307" s="226"/>
      <c r="D307" s="218" t="s">
        <v>137</v>
      </c>
      <c r="E307" s="227" t="s">
        <v>19</v>
      </c>
      <c r="F307" s="228" t="s">
        <v>248</v>
      </c>
      <c r="G307" s="226"/>
      <c r="H307" s="227" t="s">
        <v>19</v>
      </c>
      <c r="I307" s="229"/>
      <c r="J307" s="226"/>
      <c r="K307" s="226"/>
      <c r="L307" s="230"/>
      <c r="M307" s="231"/>
      <c r="N307" s="232"/>
      <c r="O307" s="232"/>
      <c r="P307" s="232"/>
      <c r="Q307" s="232"/>
      <c r="R307" s="232"/>
      <c r="S307" s="232"/>
      <c r="T307" s="233"/>
      <c r="U307" s="13"/>
      <c r="V307" s="13"/>
      <c r="W307" s="13"/>
      <c r="X307" s="13"/>
      <c r="Y307" s="13"/>
      <c r="Z307" s="13"/>
      <c r="AA307" s="13"/>
      <c r="AB307" s="13"/>
      <c r="AC307" s="13"/>
      <c r="AD307" s="13"/>
      <c r="AE307" s="13"/>
      <c r="AT307" s="234" t="s">
        <v>137</v>
      </c>
      <c r="AU307" s="234" t="s">
        <v>147</v>
      </c>
      <c r="AV307" s="13" t="s">
        <v>85</v>
      </c>
      <c r="AW307" s="13" t="s">
        <v>37</v>
      </c>
      <c r="AX307" s="13" t="s">
        <v>77</v>
      </c>
      <c r="AY307" s="234" t="s">
        <v>124</v>
      </c>
    </row>
    <row r="308" spans="1:51" s="14" customFormat="1" ht="12">
      <c r="A308" s="14"/>
      <c r="B308" s="235"/>
      <c r="C308" s="236"/>
      <c r="D308" s="218" t="s">
        <v>137</v>
      </c>
      <c r="E308" s="237" t="s">
        <v>19</v>
      </c>
      <c r="F308" s="238" t="s">
        <v>249</v>
      </c>
      <c r="G308" s="236"/>
      <c r="H308" s="239">
        <v>77</v>
      </c>
      <c r="I308" s="240"/>
      <c r="J308" s="236"/>
      <c r="K308" s="236"/>
      <c r="L308" s="241"/>
      <c r="M308" s="242"/>
      <c r="N308" s="243"/>
      <c r="O308" s="243"/>
      <c r="P308" s="243"/>
      <c r="Q308" s="243"/>
      <c r="R308" s="243"/>
      <c r="S308" s="243"/>
      <c r="T308" s="244"/>
      <c r="U308" s="14"/>
      <c r="V308" s="14"/>
      <c r="W308" s="14"/>
      <c r="X308" s="14"/>
      <c r="Y308" s="14"/>
      <c r="Z308" s="14"/>
      <c r="AA308" s="14"/>
      <c r="AB308" s="14"/>
      <c r="AC308" s="14"/>
      <c r="AD308" s="14"/>
      <c r="AE308" s="14"/>
      <c r="AT308" s="245" t="s">
        <v>137</v>
      </c>
      <c r="AU308" s="245" t="s">
        <v>147</v>
      </c>
      <c r="AV308" s="14" t="s">
        <v>87</v>
      </c>
      <c r="AW308" s="14" t="s">
        <v>37</v>
      </c>
      <c r="AX308" s="14" t="s">
        <v>77</v>
      </c>
      <c r="AY308" s="245" t="s">
        <v>124</v>
      </c>
    </row>
    <row r="309" spans="1:51" s="13" customFormat="1" ht="12">
      <c r="A309" s="13"/>
      <c r="B309" s="225"/>
      <c r="C309" s="226"/>
      <c r="D309" s="218" t="s">
        <v>137</v>
      </c>
      <c r="E309" s="227" t="s">
        <v>19</v>
      </c>
      <c r="F309" s="228" t="s">
        <v>262</v>
      </c>
      <c r="G309" s="226"/>
      <c r="H309" s="227" t="s">
        <v>19</v>
      </c>
      <c r="I309" s="229"/>
      <c r="J309" s="226"/>
      <c r="K309" s="226"/>
      <c r="L309" s="230"/>
      <c r="M309" s="231"/>
      <c r="N309" s="232"/>
      <c r="O309" s="232"/>
      <c r="P309" s="232"/>
      <c r="Q309" s="232"/>
      <c r="R309" s="232"/>
      <c r="S309" s="232"/>
      <c r="T309" s="233"/>
      <c r="U309" s="13"/>
      <c r="V309" s="13"/>
      <c r="W309" s="13"/>
      <c r="X309" s="13"/>
      <c r="Y309" s="13"/>
      <c r="Z309" s="13"/>
      <c r="AA309" s="13"/>
      <c r="AB309" s="13"/>
      <c r="AC309" s="13"/>
      <c r="AD309" s="13"/>
      <c r="AE309" s="13"/>
      <c r="AT309" s="234" t="s">
        <v>137</v>
      </c>
      <c r="AU309" s="234" t="s">
        <v>147</v>
      </c>
      <c r="AV309" s="13" t="s">
        <v>85</v>
      </c>
      <c r="AW309" s="13" t="s">
        <v>37</v>
      </c>
      <c r="AX309" s="13" t="s">
        <v>77</v>
      </c>
      <c r="AY309" s="234" t="s">
        <v>124</v>
      </c>
    </row>
    <row r="310" spans="1:51" s="14" customFormat="1" ht="12">
      <c r="A310" s="14"/>
      <c r="B310" s="235"/>
      <c r="C310" s="236"/>
      <c r="D310" s="218" t="s">
        <v>137</v>
      </c>
      <c r="E310" s="237" t="s">
        <v>19</v>
      </c>
      <c r="F310" s="238" t="s">
        <v>263</v>
      </c>
      <c r="G310" s="236"/>
      <c r="H310" s="239">
        <v>45.5</v>
      </c>
      <c r="I310" s="240"/>
      <c r="J310" s="236"/>
      <c r="K310" s="236"/>
      <c r="L310" s="241"/>
      <c r="M310" s="242"/>
      <c r="N310" s="243"/>
      <c r="O310" s="243"/>
      <c r="P310" s="243"/>
      <c r="Q310" s="243"/>
      <c r="R310" s="243"/>
      <c r="S310" s="243"/>
      <c r="T310" s="244"/>
      <c r="U310" s="14"/>
      <c r="V310" s="14"/>
      <c r="W310" s="14"/>
      <c r="X310" s="14"/>
      <c r="Y310" s="14"/>
      <c r="Z310" s="14"/>
      <c r="AA310" s="14"/>
      <c r="AB310" s="14"/>
      <c r="AC310" s="14"/>
      <c r="AD310" s="14"/>
      <c r="AE310" s="14"/>
      <c r="AT310" s="245" t="s">
        <v>137</v>
      </c>
      <c r="AU310" s="245" t="s">
        <v>147</v>
      </c>
      <c r="AV310" s="14" t="s">
        <v>87</v>
      </c>
      <c r="AW310" s="14" t="s">
        <v>37</v>
      </c>
      <c r="AX310" s="14" t="s">
        <v>77</v>
      </c>
      <c r="AY310" s="245" t="s">
        <v>124</v>
      </c>
    </row>
    <row r="311" spans="1:51" s="15" customFormat="1" ht="12">
      <c r="A311" s="15"/>
      <c r="B311" s="246"/>
      <c r="C311" s="247"/>
      <c r="D311" s="218" t="s">
        <v>137</v>
      </c>
      <c r="E311" s="248" t="s">
        <v>19</v>
      </c>
      <c r="F311" s="249" t="s">
        <v>139</v>
      </c>
      <c r="G311" s="247"/>
      <c r="H311" s="250">
        <v>2030.5</v>
      </c>
      <c r="I311" s="251"/>
      <c r="J311" s="247"/>
      <c r="K311" s="247"/>
      <c r="L311" s="252"/>
      <c r="M311" s="253"/>
      <c r="N311" s="254"/>
      <c r="O311" s="254"/>
      <c r="P311" s="254"/>
      <c r="Q311" s="254"/>
      <c r="R311" s="254"/>
      <c r="S311" s="254"/>
      <c r="T311" s="255"/>
      <c r="U311" s="15"/>
      <c r="V311" s="15"/>
      <c r="W311" s="15"/>
      <c r="X311" s="15"/>
      <c r="Y311" s="15"/>
      <c r="Z311" s="15"/>
      <c r="AA311" s="15"/>
      <c r="AB311" s="15"/>
      <c r="AC311" s="15"/>
      <c r="AD311" s="15"/>
      <c r="AE311" s="15"/>
      <c r="AT311" s="256" t="s">
        <v>137</v>
      </c>
      <c r="AU311" s="256" t="s">
        <v>147</v>
      </c>
      <c r="AV311" s="15" t="s">
        <v>140</v>
      </c>
      <c r="AW311" s="15" t="s">
        <v>4</v>
      </c>
      <c r="AX311" s="15" t="s">
        <v>85</v>
      </c>
      <c r="AY311" s="256" t="s">
        <v>124</v>
      </c>
    </row>
    <row r="312" spans="1:65" s="2" customFormat="1" ht="21.75" customHeight="1">
      <c r="A312" s="39"/>
      <c r="B312" s="40"/>
      <c r="C312" s="205" t="s">
        <v>421</v>
      </c>
      <c r="D312" s="205" t="s">
        <v>127</v>
      </c>
      <c r="E312" s="206" t="s">
        <v>422</v>
      </c>
      <c r="F312" s="207" t="s">
        <v>423</v>
      </c>
      <c r="G312" s="208" t="s">
        <v>240</v>
      </c>
      <c r="H312" s="209">
        <v>36.282</v>
      </c>
      <c r="I312" s="210"/>
      <c r="J312" s="211">
        <f>ROUND(I312*H312,2)</f>
        <v>0</v>
      </c>
      <c r="K312" s="207" t="s">
        <v>131</v>
      </c>
      <c r="L312" s="45"/>
      <c r="M312" s="212" t="s">
        <v>19</v>
      </c>
      <c r="N312" s="213" t="s">
        <v>48</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140</v>
      </c>
      <c r="AT312" s="216" t="s">
        <v>127</v>
      </c>
      <c r="AU312" s="216" t="s">
        <v>147</v>
      </c>
      <c r="AY312" s="18" t="s">
        <v>124</v>
      </c>
      <c r="BE312" s="217">
        <f>IF(N312="základní",J312,0)</f>
        <v>0</v>
      </c>
      <c r="BF312" s="217">
        <f>IF(N312="snížená",J312,0)</f>
        <v>0</v>
      </c>
      <c r="BG312" s="217">
        <f>IF(N312="zákl. přenesená",J312,0)</f>
        <v>0</v>
      </c>
      <c r="BH312" s="217">
        <f>IF(N312="sníž. přenesená",J312,0)</f>
        <v>0</v>
      </c>
      <c r="BI312" s="217">
        <f>IF(N312="nulová",J312,0)</f>
        <v>0</v>
      </c>
      <c r="BJ312" s="18" t="s">
        <v>85</v>
      </c>
      <c r="BK312" s="217">
        <f>ROUND(I312*H312,2)</f>
        <v>0</v>
      </c>
      <c r="BL312" s="18" t="s">
        <v>140</v>
      </c>
      <c r="BM312" s="216" t="s">
        <v>424</v>
      </c>
    </row>
    <row r="313" spans="1:47" s="2" customFormat="1" ht="12">
      <c r="A313" s="39"/>
      <c r="B313" s="40"/>
      <c r="C313" s="41"/>
      <c r="D313" s="218" t="s">
        <v>134</v>
      </c>
      <c r="E313" s="41"/>
      <c r="F313" s="219" t="s">
        <v>423</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134</v>
      </c>
      <c r="AU313" s="18" t="s">
        <v>147</v>
      </c>
    </row>
    <row r="314" spans="1:47" s="2" customFormat="1" ht="12">
      <c r="A314" s="39"/>
      <c r="B314" s="40"/>
      <c r="C314" s="41"/>
      <c r="D314" s="223" t="s">
        <v>135</v>
      </c>
      <c r="E314" s="41"/>
      <c r="F314" s="224" t="s">
        <v>425</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135</v>
      </c>
      <c r="AU314" s="18" t="s">
        <v>147</v>
      </c>
    </row>
    <row r="315" spans="1:51" s="13" customFormat="1" ht="12">
      <c r="A315" s="13"/>
      <c r="B315" s="225"/>
      <c r="C315" s="226"/>
      <c r="D315" s="218" t="s">
        <v>137</v>
      </c>
      <c r="E315" s="227" t="s">
        <v>19</v>
      </c>
      <c r="F315" s="228" t="s">
        <v>396</v>
      </c>
      <c r="G315" s="226"/>
      <c r="H315" s="227" t="s">
        <v>19</v>
      </c>
      <c r="I315" s="229"/>
      <c r="J315" s="226"/>
      <c r="K315" s="226"/>
      <c r="L315" s="230"/>
      <c r="M315" s="231"/>
      <c r="N315" s="232"/>
      <c r="O315" s="232"/>
      <c r="P315" s="232"/>
      <c r="Q315" s="232"/>
      <c r="R315" s="232"/>
      <c r="S315" s="232"/>
      <c r="T315" s="233"/>
      <c r="U315" s="13"/>
      <c r="V315" s="13"/>
      <c r="W315" s="13"/>
      <c r="X315" s="13"/>
      <c r="Y315" s="13"/>
      <c r="Z315" s="13"/>
      <c r="AA315" s="13"/>
      <c r="AB315" s="13"/>
      <c r="AC315" s="13"/>
      <c r="AD315" s="13"/>
      <c r="AE315" s="13"/>
      <c r="AT315" s="234" t="s">
        <v>137</v>
      </c>
      <c r="AU315" s="234" t="s">
        <v>147</v>
      </c>
      <c r="AV315" s="13" t="s">
        <v>85</v>
      </c>
      <c r="AW315" s="13" t="s">
        <v>37</v>
      </c>
      <c r="AX315" s="13" t="s">
        <v>77</v>
      </c>
      <c r="AY315" s="234" t="s">
        <v>124</v>
      </c>
    </row>
    <row r="316" spans="1:51" s="14" customFormat="1" ht="12">
      <c r="A316" s="14"/>
      <c r="B316" s="235"/>
      <c r="C316" s="236"/>
      <c r="D316" s="218" t="s">
        <v>137</v>
      </c>
      <c r="E316" s="237" t="s">
        <v>19</v>
      </c>
      <c r="F316" s="238" t="s">
        <v>404</v>
      </c>
      <c r="G316" s="236"/>
      <c r="H316" s="239">
        <v>36.282</v>
      </c>
      <c r="I316" s="240"/>
      <c r="J316" s="236"/>
      <c r="K316" s="236"/>
      <c r="L316" s="241"/>
      <c r="M316" s="242"/>
      <c r="N316" s="243"/>
      <c r="O316" s="243"/>
      <c r="P316" s="243"/>
      <c r="Q316" s="243"/>
      <c r="R316" s="243"/>
      <c r="S316" s="243"/>
      <c r="T316" s="244"/>
      <c r="U316" s="14"/>
      <c r="V316" s="14"/>
      <c r="W316" s="14"/>
      <c r="X316" s="14"/>
      <c r="Y316" s="14"/>
      <c r="Z316" s="14"/>
      <c r="AA316" s="14"/>
      <c r="AB316" s="14"/>
      <c r="AC316" s="14"/>
      <c r="AD316" s="14"/>
      <c r="AE316" s="14"/>
      <c r="AT316" s="245" t="s">
        <v>137</v>
      </c>
      <c r="AU316" s="245" t="s">
        <v>147</v>
      </c>
      <c r="AV316" s="14" t="s">
        <v>87</v>
      </c>
      <c r="AW316" s="14" t="s">
        <v>37</v>
      </c>
      <c r="AX316" s="14" t="s">
        <v>77</v>
      </c>
      <c r="AY316" s="245" t="s">
        <v>124</v>
      </c>
    </row>
    <row r="317" spans="1:51" s="15" customFormat="1" ht="12">
      <c r="A317" s="15"/>
      <c r="B317" s="246"/>
      <c r="C317" s="247"/>
      <c r="D317" s="218" t="s">
        <v>137</v>
      </c>
      <c r="E317" s="248" t="s">
        <v>19</v>
      </c>
      <c r="F317" s="249" t="s">
        <v>139</v>
      </c>
      <c r="G317" s="247"/>
      <c r="H317" s="250">
        <v>36.282</v>
      </c>
      <c r="I317" s="251"/>
      <c r="J317" s="247"/>
      <c r="K317" s="247"/>
      <c r="L317" s="252"/>
      <c r="M317" s="253"/>
      <c r="N317" s="254"/>
      <c r="O317" s="254"/>
      <c r="P317" s="254"/>
      <c r="Q317" s="254"/>
      <c r="R317" s="254"/>
      <c r="S317" s="254"/>
      <c r="T317" s="255"/>
      <c r="U317" s="15"/>
      <c r="V317" s="15"/>
      <c r="W317" s="15"/>
      <c r="X317" s="15"/>
      <c r="Y317" s="15"/>
      <c r="Z317" s="15"/>
      <c r="AA317" s="15"/>
      <c r="AB317" s="15"/>
      <c r="AC317" s="15"/>
      <c r="AD317" s="15"/>
      <c r="AE317" s="15"/>
      <c r="AT317" s="256" t="s">
        <v>137</v>
      </c>
      <c r="AU317" s="256" t="s">
        <v>147</v>
      </c>
      <c r="AV317" s="15" t="s">
        <v>140</v>
      </c>
      <c r="AW317" s="15" t="s">
        <v>4</v>
      </c>
      <c r="AX317" s="15" t="s">
        <v>85</v>
      </c>
      <c r="AY317" s="256" t="s">
        <v>124</v>
      </c>
    </row>
    <row r="318" spans="1:65" s="2" customFormat="1" ht="24.15" customHeight="1">
      <c r="A318" s="39"/>
      <c r="B318" s="40"/>
      <c r="C318" s="205" t="s">
        <v>426</v>
      </c>
      <c r="D318" s="205" t="s">
        <v>127</v>
      </c>
      <c r="E318" s="206" t="s">
        <v>427</v>
      </c>
      <c r="F318" s="207" t="s">
        <v>428</v>
      </c>
      <c r="G318" s="208" t="s">
        <v>240</v>
      </c>
      <c r="H318" s="209">
        <v>36.282</v>
      </c>
      <c r="I318" s="210"/>
      <c r="J318" s="211">
        <f>ROUND(I318*H318,2)</f>
        <v>0</v>
      </c>
      <c r="K318" s="207" t="s">
        <v>131</v>
      </c>
      <c r="L318" s="45"/>
      <c r="M318" s="212" t="s">
        <v>19</v>
      </c>
      <c r="N318" s="213" t="s">
        <v>48</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140</v>
      </c>
      <c r="AT318" s="216" t="s">
        <v>127</v>
      </c>
      <c r="AU318" s="216" t="s">
        <v>147</v>
      </c>
      <c r="AY318" s="18" t="s">
        <v>124</v>
      </c>
      <c r="BE318" s="217">
        <f>IF(N318="základní",J318,0)</f>
        <v>0</v>
      </c>
      <c r="BF318" s="217">
        <f>IF(N318="snížená",J318,0)</f>
        <v>0</v>
      </c>
      <c r="BG318" s="217">
        <f>IF(N318="zákl. přenesená",J318,0)</f>
        <v>0</v>
      </c>
      <c r="BH318" s="217">
        <f>IF(N318="sníž. přenesená",J318,0)</f>
        <v>0</v>
      </c>
      <c r="BI318" s="217">
        <f>IF(N318="nulová",J318,0)</f>
        <v>0</v>
      </c>
      <c r="BJ318" s="18" t="s">
        <v>85</v>
      </c>
      <c r="BK318" s="217">
        <f>ROUND(I318*H318,2)</f>
        <v>0</v>
      </c>
      <c r="BL318" s="18" t="s">
        <v>140</v>
      </c>
      <c r="BM318" s="216" t="s">
        <v>429</v>
      </c>
    </row>
    <row r="319" spans="1:47" s="2" customFormat="1" ht="12">
      <c r="A319" s="39"/>
      <c r="B319" s="40"/>
      <c r="C319" s="41"/>
      <c r="D319" s="218" t="s">
        <v>134</v>
      </c>
      <c r="E319" s="41"/>
      <c r="F319" s="219" t="s">
        <v>428</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134</v>
      </c>
      <c r="AU319" s="18" t="s">
        <v>147</v>
      </c>
    </row>
    <row r="320" spans="1:47" s="2" customFormat="1" ht="12">
      <c r="A320" s="39"/>
      <c r="B320" s="40"/>
      <c r="C320" s="41"/>
      <c r="D320" s="223" t="s">
        <v>135</v>
      </c>
      <c r="E320" s="41"/>
      <c r="F320" s="224" t="s">
        <v>430</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135</v>
      </c>
      <c r="AU320" s="18" t="s">
        <v>147</v>
      </c>
    </row>
    <row r="321" spans="1:51" s="13" customFormat="1" ht="12">
      <c r="A321" s="13"/>
      <c r="B321" s="225"/>
      <c r="C321" s="226"/>
      <c r="D321" s="218" t="s">
        <v>137</v>
      </c>
      <c r="E321" s="227" t="s">
        <v>19</v>
      </c>
      <c r="F321" s="228" t="s">
        <v>396</v>
      </c>
      <c r="G321" s="226"/>
      <c r="H321" s="227" t="s">
        <v>19</v>
      </c>
      <c r="I321" s="229"/>
      <c r="J321" s="226"/>
      <c r="K321" s="226"/>
      <c r="L321" s="230"/>
      <c r="M321" s="231"/>
      <c r="N321" s="232"/>
      <c r="O321" s="232"/>
      <c r="P321" s="232"/>
      <c r="Q321" s="232"/>
      <c r="R321" s="232"/>
      <c r="S321" s="232"/>
      <c r="T321" s="233"/>
      <c r="U321" s="13"/>
      <c r="V321" s="13"/>
      <c r="W321" s="13"/>
      <c r="X321" s="13"/>
      <c r="Y321" s="13"/>
      <c r="Z321" s="13"/>
      <c r="AA321" s="13"/>
      <c r="AB321" s="13"/>
      <c r="AC321" s="13"/>
      <c r="AD321" s="13"/>
      <c r="AE321" s="13"/>
      <c r="AT321" s="234" t="s">
        <v>137</v>
      </c>
      <c r="AU321" s="234" t="s">
        <v>147</v>
      </c>
      <c r="AV321" s="13" t="s">
        <v>85</v>
      </c>
      <c r="AW321" s="13" t="s">
        <v>37</v>
      </c>
      <c r="AX321" s="13" t="s">
        <v>77</v>
      </c>
      <c r="AY321" s="234" t="s">
        <v>124</v>
      </c>
    </row>
    <row r="322" spans="1:51" s="14" customFormat="1" ht="12">
      <c r="A322" s="14"/>
      <c r="B322" s="235"/>
      <c r="C322" s="236"/>
      <c r="D322" s="218" t="s">
        <v>137</v>
      </c>
      <c r="E322" s="237" t="s">
        <v>19</v>
      </c>
      <c r="F322" s="238" t="s">
        <v>404</v>
      </c>
      <c r="G322" s="236"/>
      <c r="H322" s="239">
        <v>36.282</v>
      </c>
      <c r="I322" s="240"/>
      <c r="J322" s="236"/>
      <c r="K322" s="236"/>
      <c r="L322" s="241"/>
      <c r="M322" s="242"/>
      <c r="N322" s="243"/>
      <c r="O322" s="243"/>
      <c r="P322" s="243"/>
      <c r="Q322" s="243"/>
      <c r="R322" s="243"/>
      <c r="S322" s="243"/>
      <c r="T322" s="244"/>
      <c r="U322" s="14"/>
      <c r="V322" s="14"/>
      <c r="W322" s="14"/>
      <c r="X322" s="14"/>
      <c r="Y322" s="14"/>
      <c r="Z322" s="14"/>
      <c r="AA322" s="14"/>
      <c r="AB322" s="14"/>
      <c r="AC322" s="14"/>
      <c r="AD322" s="14"/>
      <c r="AE322" s="14"/>
      <c r="AT322" s="245" t="s">
        <v>137</v>
      </c>
      <c r="AU322" s="245" t="s">
        <v>147</v>
      </c>
      <c r="AV322" s="14" t="s">
        <v>87</v>
      </c>
      <c r="AW322" s="14" t="s">
        <v>37</v>
      </c>
      <c r="AX322" s="14" t="s">
        <v>77</v>
      </c>
      <c r="AY322" s="245" t="s">
        <v>124</v>
      </c>
    </row>
    <row r="323" spans="1:51" s="15" customFormat="1" ht="12">
      <c r="A323" s="15"/>
      <c r="B323" s="246"/>
      <c r="C323" s="247"/>
      <c r="D323" s="218" t="s">
        <v>137</v>
      </c>
      <c r="E323" s="248" t="s">
        <v>19</v>
      </c>
      <c r="F323" s="249" t="s">
        <v>139</v>
      </c>
      <c r="G323" s="247"/>
      <c r="H323" s="250">
        <v>36.282</v>
      </c>
      <c r="I323" s="251"/>
      <c r="J323" s="247"/>
      <c r="K323" s="247"/>
      <c r="L323" s="252"/>
      <c r="M323" s="253"/>
      <c r="N323" s="254"/>
      <c r="O323" s="254"/>
      <c r="P323" s="254"/>
      <c r="Q323" s="254"/>
      <c r="R323" s="254"/>
      <c r="S323" s="254"/>
      <c r="T323" s="255"/>
      <c r="U323" s="15"/>
      <c r="V323" s="15"/>
      <c r="W323" s="15"/>
      <c r="X323" s="15"/>
      <c r="Y323" s="15"/>
      <c r="Z323" s="15"/>
      <c r="AA323" s="15"/>
      <c r="AB323" s="15"/>
      <c r="AC323" s="15"/>
      <c r="AD323" s="15"/>
      <c r="AE323" s="15"/>
      <c r="AT323" s="256" t="s">
        <v>137</v>
      </c>
      <c r="AU323" s="256" t="s">
        <v>147</v>
      </c>
      <c r="AV323" s="15" t="s">
        <v>140</v>
      </c>
      <c r="AW323" s="15" t="s">
        <v>4</v>
      </c>
      <c r="AX323" s="15" t="s">
        <v>85</v>
      </c>
      <c r="AY323" s="256" t="s">
        <v>124</v>
      </c>
    </row>
    <row r="324" spans="1:63" s="12" customFormat="1" ht="22.8" customHeight="1">
      <c r="A324" s="12"/>
      <c r="B324" s="189"/>
      <c r="C324" s="190"/>
      <c r="D324" s="191" t="s">
        <v>76</v>
      </c>
      <c r="E324" s="203" t="s">
        <v>87</v>
      </c>
      <c r="F324" s="203" t="s">
        <v>431</v>
      </c>
      <c r="G324" s="190"/>
      <c r="H324" s="190"/>
      <c r="I324" s="193"/>
      <c r="J324" s="204">
        <f>BK324</f>
        <v>0</v>
      </c>
      <c r="K324" s="190"/>
      <c r="L324" s="195"/>
      <c r="M324" s="196"/>
      <c r="N324" s="197"/>
      <c r="O324" s="197"/>
      <c r="P324" s="198">
        <f>P325</f>
        <v>0</v>
      </c>
      <c r="Q324" s="197"/>
      <c r="R324" s="198">
        <f>R325</f>
        <v>0.0934152</v>
      </c>
      <c r="S324" s="197"/>
      <c r="T324" s="199">
        <f>T325</f>
        <v>0</v>
      </c>
      <c r="U324" s="12"/>
      <c r="V324" s="12"/>
      <c r="W324" s="12"/>
      <c r="X324" s="12"/>
      <c r="Y324" s="12"/>
      <c r="Z324" s="12"/>
      <c r="AA324" s="12"/>
      <c r="AB324" s="12"/>
      <c r="AC324" s="12"/>
      <c r="AD324" s="12"/>
      <c r="AE324" s="12"/>
      <c r="AR324" s="200" t="s">
        <v>85</v>
      </c>
      <c r="AT324" s="201" t="s">
        <v>76</v>
      </c>
      <c r="AU324" s="201" t="s">
        <v>85</v>
      </c>
      <c r="AY324" s="200" t="s">
        <v>124</v>
      </c>
      <c r="BK324" s="202">
        <f>BK325</f>
        <v>0</v>
      </c>
    </row>
    <row r="325" spans="1:63" s="12" customFormat="1" ht="20.85" customHeight="1">
      <c r="A325" s="12"/>
      <c r="B325" s="189"/>
      <c r="C325" s="190"/>
      <c r="D325" s="191" t="s">
        <v>76</v>
      </c>
      <c r="E325" s="203" t="s">
        <v>7</v>
      </c>
      <c r="F325" s="203" t="s">
        <v>432</v>
      </c>
      <c r="G325" s="190"/>
      <c r="H325" s="190"/>
      <c r="I325" s="193"/>
      <c r="J325" s="204">
        <f>BK325</f>
        <v>0</v>
      </c>
      <c r="K325" s="190"/>
      <c r="L325" s="195"/>
      <c r="M325" s="196"/>
      <c r="N325" s="197"/>
      <c r="O325" s="197"/>
      <c r="P325" s="198">
        <f>SUM(P326:P338)</f>
        <v>0</v>
      </c>
      <c r="Q325" s="197"/>
      <c r="R325" s="198">
        <f>SUM(R326:R338)</f>
        <v>0.0934152</v>
      </c>
      <c r="S325" s="197"/>
      <c r="T325" s="199">
        <f>SUM(T326:T338)</f>
        <v>0</v>
      </c>
      <c r="U325" s="12"/>
      <c r="V325" s="12"/>
      <c r="W325" s="12"/>
      <c r="X325" s="12"/>
      <c r="Y325" s="12"/>
      <c r="Z325" s="12"/>
      <c r="AA325" s="12"/>
      <c r="AB325" s="12"/>
      <c r="AC325" s="12"/>
      <c r="AD325" s="12"/>
      <c r="AE325" s="12"/>
      <c r="AR325" s="200" t="s">
        <v>85</v>
      </c>
      <c r="AT325" s="201" t="s">
        <v>76</v>
      </c>
      <c r="AU325" s="201" t="s">
        <v>87</v>
      </c>
      <c r="AY325" s="200" t="s">
        <v>124</v>
      </c>
      <c r="BK325" s="202">
        <f>SUM(BK326:BK338)</f>
        <v>0</v>
      </c>
    </row>
    <row r="326" spans="1:65" s="2" customFormat="1" ht="55.5" customHeight="1">
      <c r="A326" s="39"/>
      <c r="B326" s="40"/>
      <c r="C326" s="205" t="s">
        <v>433</v>
      </c>
      <c r="D326" s="205" t="s">
        <v>127</v>
      </c>
      <c r="E326" s="206" t="s">
        <v>434</v>
      </c>
      <c r="F326" s="207" t="s">
        <v>435</v>
      </c>
      <c r="G326" s="208" t="s">
        <v>240</v>
      </c>
      <c r="H326" s="209">
        <v>140.4</v>
      </c>
      <c r="I326" s="210"/>
      <c r="J326" s="211">
        <f>ROUND(I326*H326,2)</f>
        <v>0</v>
      </c>
      <c r="K326" s="207" t="s">
        <v>131</v>
      </c>
      <c r="L326" s="45"/>
      <c r="M326" s="212" t="s">
        <v>19</v>
      </c>
      <c r="N326" s="213" t="s">
        <v>48</v>
      </c>
      <c r="O326" s="85"/>
      <c r="P326" s="214">
        <f>O326*H326</f>
        <v>0</v>
      </c>
      <c r="Q326" s="214">
        <v>0.00031</v>
      </c>
      <c r="R326" s="214">
        <f>Q326*H326</f>
        <v>0.043524</v>
      </c>
      <c r="S326" s="214">
        <v>0</v>
      </c>
      <c r="T326" s="215">
        <f>S326*H326</f>
        <v>0</v>
      </c>
      <c r="U326" s="39"/>
      <c r="V326" s="39"/>
      <c r="W326" s="39"/>
      <c r="X326" s="39"/>
      <c r="Y326" s="39"/>
      <c r="Z326" s="39"/>
      <c r="AA326" s="39"/>
      <c r="AB326" s="39"/>
      <c r="AC326" s="39"/>
      <c r="AD326" s="39"/>
      <c r="AE326" s="39"/>
      <c r="AR326" s="216" t="s">
        <v>140</v>
      </c>
      <c r="AT326" s="216" t="s">
        <v>127</v>
      </c>
      <c r="AU326" s="216" t="s">
        <v>147</v>
      </c>
      <c r="AY326" s="18" t="s">
        <v>124</v>
      </c>
      <c r="BE326" s="217">
        <f>IF(N326="základní",J326,0)</f>
        <v>0</v>
      </c>
      <c r="BF326" s="217">
        <f>IF(N326="snížená",J326,0)</f>
        <v>0</v>
      </c>
      <c r="BG326" s="217">
        <f>IF(N326="zákl. přenesená",J326,0)</f>
        <v>0</v>
      </c>
      <c r="BH326" s="217">
        <f>IF(N326="sníž. přenesená",J326,0)</f>
        <v>0</v>
      </c>
      <c r="BI326" s="217">
        <f>IF(N326="nulová",J326,0)</f>
        <v>0</v>
      </c>
      <c r="BJ326" s="18" t="s">
        <v>85</v>
      </c>
      <c r="BK326" s="217">
        <f>ROUND(I326*H326,2)</f>
        <v>0</v>
      </c>
      <c r="BL326" s="18" t="s">
        <v>140</v>
      </c>
      <c r="BM326" s="216" t="s">
        <v>436</v>
      </c>
    </row>
    <row r="327" spans="1:47" s="2" customFormat="1" ht="12">
      <c r="A327" s="39"/>
      <c r="B327" s="40"/>
      <c r="C327" s="41"/>
      <c r="D327" s="218" t="s">
        <v>134</v>
      </c>
      <c r="E327" s="41"/>
      <c r="F327" s="219" t="s">
        <v>435</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134</v>
      </c>
      <c r="AU327" s="18" t="s">
        <v>147</v>
      </c>
    </row>
    <row r="328" spans="1:47" s="2" customFormat="1" ht="12">
      <c r="A328" s="39"/>
      <c r="B328" s="40"/>
      <c r="C328" s="41"/>
      <c r="D328" s="223" t="s">
        <v>135</v>
      </c>
      <c r="E328" s="41"/>
      <c r="F328" s="224" t="s">
        <v>437</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135</v>
      </c>
      <c r="AU328" s="18" t="s">
        <v>147</v>
      </c>
    </row>
    <row r="329" spans="1:51" s="13" customFormat="1" ht="12">
      <c r="A329" s="13"/>
      <c r="B329" s="225"/>
      <c r="C329" s="226"/>
      <c r="D329" s="218" t="s">
        <v>137</v>
      </c>
      <c r="E329" s="227" t="s">
        <v>19</v>
      </c>
      <c r="F329" s="228" t="s">
        <v>285</v>
      </c>
      <c r="G329" s="226"/>
      <c r="H329" s="227" t="s">
        <v>19</v>
      </c>
      <c r="I329" s="229"/>
      <c r="J329" s="226"/>
      <c r="K329" s="226"/>
      <c r="L329" s="230"/>
      <c r="M329" s="231"/>
      <c r="N329" s="232"/>
      <c r="O329" s="232"/>
      <c r="P329" s="232"/>
      <c r="Q329" s="232"/>
      <c r="R329" s="232"/>
      <c r="S329" s="232"/>
      <c r="T329" s="233"/>
      <c r="U329" s="13"/>
      <c r="V329" s="13"/>
      <c r="W329" s="13"/>
      <c r="X329" s="13"/>
      <c r="Y329" s="13"/>
      <c r="Z329" s="13"/>
      <c r="AA329" s="13"/>
      <c r="AB329" s="13"/>
      <c r="AC329" s="13"/>
      <c r="AD329" s="13"/>
      <c r="AE329" s="13"/>
      <c r="AT329" s="234" t="s">
        <v>137</v>
      </c>
      <c r="AU329" s="234" t="s">
        <v>147</v>
      </c>
      <c r="AV329" s="13" t="s">
        <v>85</v>
      </c>
      <c r="AW329" s="13" t="s">
        <v>37</v>
      </c>
      <c r="AX329" s="13" t="s">
        <v>77</v>
      </c>
      <c r="AY329" s="234" t="s">
        <v>124</v>
      </c>
    </row>
    <row r="330" spans="1:51" s="14" customFormat="1" ht="12">
      <c r="A330" s="14"/>
      <c r="B330" s="235"/>
      <c r="C330" s="236"/>
      <c r="D330" s="218" t="s">
        <v>137</v>
      </c>
      <c r="E330" s="237" t="s">
        <v>19</v>
      </c>
      <c r="F330" s="238" t="s">
        <v>438</v>
      </c>
      <c r="G330" s="236"/>
      <c r="H330" s="239">
        <v>55.4</v>
      </c>
      <c r="I330" s="240"/>
      <c r="J330" s="236"/>
      <c r="K330" s="236"/>
      <c r="L330" s="241"/>
      <c r="M330" s="242"/>
      <c r="N330" s="243"/>
      <c r="O330" s="243"/>
      <c r="P330" s="243"/>
      <c r="Q330" s="243"/>
      <c r="R330" s="243"/>
      <c r="S330" s="243"/>
      <c r="T330" s="244"/>
      <c r="U330" s="14"/>
      <c r="V330" s="14"/>
      <c r="W330" s="14"/>
      <c r="X330" s="14"/>
      <c r="Y330" s="14"/>
      <c r="Z330" s="14"/>
      <c r="AA330" s="14"/>
      <c r="AB330" s="14"/>
      <c r="AC330" s="14"/>
      <c r="AD330" s="14"/>
      <c r="AE330" s="14"/>
      <c r="AT330" s="245" t="s">
        <v>137</v>
      </c>
      <c r="AU330" s="245" t="s">
        <v>147</v>
      </c>
      <c r="AV330" s="14" t="s">
        <v>87</v>
      </c>
      <c r="AW330" s="14" t="s">
        <v>37</v>
      </c>
      <c r="AX330" s="14" t="s">
        <v>77</v>
      </c>
      <c r="AY330" s="245" t="s">
        <v>124</v>
      </c>
    </row>
    <row r="331" spans="1:51" s="13" customFormat="1" ht="12">
      <c r="A331" s="13"/>
      <c r="B331" s="225"/>
      <c r="C331" s="226"/>
      <c r="D331" s="218" t="s">
        <v>137</v>
      </c>
      <c r="E331" s="227" t="s">
        <v>19</v>
      </c>
      <c r="F331" s="228" t="s">
        <v>248</v>
      </c>
      <c r="G331" s="226"/>
      <c r="H331" s="227" t="s">
        <v>19</v>
      </c>
      <c r="I331" s="229"/>
      <c r="J331" s="226"/>
      <c r="K331" s="226"/>
      <c r="L331" s="230"/>
      <c r="M331" s="231"/>
      <c r="N331" s="232"/>
      <c r="O331" s="232"/>
      <c r="P331" s="232"/>
      <c r="Q331" s="232"/>
      <c r="R331" s="232"/>
      <c r="S331" s="232"/>
      <c r="T331" s="233"/>
      <c r="U331" s="13"/>
      <c r="V331" s="13"/>
      <c r="W331" s="13"/>
      <c r="X331" s="13"/>
      <c r="Y331" s="13"/>
      <c r="Z331" s="13"/>
      <c r="AA331" s="13"/>
      <c r="AB331" s="13"/>
      <c r="AC331" s="13"/>
      <c r="AD331" s="13"/>
      <c r="AE331" s="13"/>
      <c r="AT331" s="234" t="s">
        <v>137</v>
      </c>
      <c r="AU331" s="234" t="s">
        <v>147</v>
      </c>
      <c r="AV331" s="13" t="s">
        <v>85</v>
      </c>
      <c r="AW331" s="13" t="s">
        <v>37</v>
      </c>
      <c r="AX331" s="13" t="s">
        <v>77</v>
      </c>
      <c r="AY331" s="234" t="s">
        <v>124</v>
      </c>
    </row>
    <row r="332" spans="1:51" s="14" customFormat="1" ht="12">
      <c r="A332" s="14"/>
      <c r="B332" s="235"/>
      <c r="C332" s="236"/>
      <c r="D332" s="218" t="s">
        <v>137</v>
      </c>
      <c r="E332" s="237" t="s">
        <v>19</v>
      </c>
      <c r="F332" s="238" t="s">
        <v>439</v>
      </c>
      <c r="G332" s="236"/>
      <c r="H332" s="239">
        <v>85</v>
      </c>
      <c r="I332" s="240"/>
      <c r="J332" s="236"/>
      <c r="K332" s="236"/>
      <c r="L332" s="241"/>
      <c r="M332" s="242"/>
      <c r="N332" s="243"/>
      <c r="O332" s="243"/>
      <c r="P332" s="243"/>
      <c r="Q332" s="243"/>
      <c r="R332" s="243"/>
      <c r="S332" s="243"/>
      <c r="T332" s="244"/>
      <c r="U332" s="14"/>
      <c r="V332" s="14"/>
      <c r="W332" s="14"/>
      <c r="X332" s="14"/>
      <c r="Y332" s="14"/>
      <c r="Z332" s="14"/>
      <c r="AA332" s="14"/>
      <c r="AB332" s="14"/>
      <c r="AC332" s="14"/>
      <c r="AD332" s="14"/>
      <c r="AE332" s="14"/>
      <c r="AT332" s="245" t="s">
        <v>137</v>
      </c>
      <c r="AU332" s="245" t="s">
        <v>147</v>
      </c>
      <c r="AV332" s="14" t="s">
        <v>87</v>
      </c>
      <c r="AW332" s="14" t="s">
        <v>37</v>
      </c>
      <c r="AX332" s="14" t="s">
        <v>77</v>
      </c>
      <c r="AY332" s="245" t="s">
        <v>124</v>
      </c>
    </row>
    <row r="333" spans="1:51" s="15" customFormat="1" ht="12">
      <c r="A333" s="15"/>
      <c r="B333" s="246"/>
      <c r="C333" s="247"/>
      <c r="D333" s="218" t="s">
        <v>137</v>
      </c>
      <c r="E333" s="248" t="s">
        <v>19</v>
      </c>
      <c r="F333" s="249" t="s">
        <v>139</v>
      </c>
      <c r="G333" s="247"/>
      <c r="H333" s="250">
        <v>140.4</v>
      </c>
      <c r="I333" s="251"/>
      <c r="J333" s="247"/>
      <c r="K333" s="247"/>
      <c r="L333" s="252"/>
      <c r="M333" s="253"/>
      <c r="N333" s="254"/>
      <c r="O333" s="254"/>
      <c r="P333" s="254"/>
      <c r="Q333" s="254"/>
      <c r="R333" s="254"/>
      <c r="S333" s="254"/>
      <c r="T333" s="255"/>
      <c r="U333" s="15"/>
      <c r="V333" s="15"/>
      <c r="W333" s="15"/>
      <c r="X333" s="15"/>
      <c r="Y333" s="15"/>
      <c r="Z333" s="15"/>
      <c r="AA333" s="15"/>
      <c r="AB333" s="15"/>
      <c r="AC333" s="15"/>
      <c r="AD333" s="15"/>
      <c r="AE333" s="15"/>
      <c r="AT333" s="256" t="s">
        <v>137</v>
      </c>
      <c r="AU333" s="256" t="s">
        <v>147</v>
      </c>
      <c r="AV333" s="15" t="s">
        <v>140</v>
      </c>
      <c r="AW333" s="15" t="s">
        <v>4</v>
      </c>
      <c r="AX333" s="15" t="s">
        <v>85</v>
      </c>
      <c r="AY333" s="256" t="s">
        <v>124</v>
      </c>
    </row>
    <row r="334" spans="1:65" s="2" customFormat="1" ht="24.15" customHeight="1">
      <c r="A334" s="39"/>
      <c r="B334" s="40"/>
      <c r="C334" s="261" t="s">
        <v>440</v>
      </c>
      <c r="D334" s="261" t="s">
        <v>376</v>
      </c>
      <c r="E334" s="262" t="s">
        <v>441</v>
      </c>
      <c r="F334" s="263" t="s">
        <v>442</v>
      </c>
      <c r="G334" s="264" t="s">
        <v>240</v>
      </c>
      <c r="H334" s="265">
        <v>166.304</v>
      </c>
      <c r="I334" s="266"/>
      <c r="J334" s="267">
        <f>ROUND(I334*H334,2)</f>
        <v>0</v>
      </c>
      <c r="K334" s="263" t="s">
        <v>131</v>
      </c>
      <c r="L334" s="268"/>
      <c r="M334" s="269" t="s">
        <v>19</v>
      </c>
      <c r="N334" s="270" t="s">
        <v>48</v>
      </c>
      <c r="O334" s="85"/>
      <c r="P334" s="214">
        <f>O334*H334</f>
        <v>0</v>
      </c>
      <c r="Q334" s="214">
        <v>0.0003</v>
      </c>
      <c r="R334" s="214">
        <f>Q334*H334</f>
        <v>0.0498912</v>
      </c>
      <c r="S334" s="214">
        <v>0</v>
      </c>
      <c r="T334" s="215">
        <f>S334*H334</f>
        <v>0</v>
      </c>
      <c r="U334" s="39"/>
      <c r="V334" s="39"/>
      <c r="W334" s="39"/>
      <c r="X334" s="39"/>
      <c r="Y334" s="39"/>
      <c r="Z334" s="39"/>
      <c r="AA334" s="39"/>
      <c r="AB334" s="39"/>
      <c r="AC334" s="39"/>
      <c r="AD334" s="39"/>
      <c r="AE334" s="39"/>
      <c r="AR334" s="216" t="s">
        <v>170</v>
      </c>
      <c r="AT334" s="216" t="s">
        <v>376</v>
      </c>
      <c r="AU334" s="216" t="s">
        <v>147</v>
      </c>
      <c r="AY334" s="18" t="s">
        <v>124</v>
      </c>
      <c r="BE334" s="217">
        <f>IF(N334="základní",J334,0)</f>
        <v>0</v>
      </c>
      <c r="BF334" s="217">
        <f>IF(N334="snížená",J334,0)</f>
        <v>0</v>
      </c>
      <c r="BG334" s="217">
        <f>IF(N334="zákl. přenesená",J334,0)</f>
        <v>0</v>
      </c>
      <c r="BH334" s="217">
        <f>IF(N334="sníž. přenesená",J334,0)</f>
        <v>0</v>
      </c>
      <c r="BI334" s="217">
        <f>IF(N334="nulová",J334,0)</f>
        <v>0</v>
      </c>
      <c r="BJ334" s="18" t="s">
        <v>85</v>
      </c>
      <c r="BK334" s="217">
        <f>ROUND(I334*H334,2)</f>
        <v>0</v>
      </c>
      <c r="BL334" s="18" t="s">
        <v>140</v>
      </c>
      <c r="BM334" s="216" t="s">
        <v>443</v>
      </c>
    </row>
    <row r="335" spans="1:47" s="2" customFormat="1" ht="12">
      <c r="A335" s="39"/>
      <c r="B335" s="40"/>
      <c r="C335" s="41"/>
      <c r="D335" s="218" t="s">
        <v>134</v>
      </c>
      <c r="E335" s="41"/>
      <c r="F335" s="219" t="s">
        <v>442</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134</v>
      </c>
      <c r="AU335" s="18" t="s">
        <v>147</v>
      </c>
    </row>
    <row r="336" spans="1:51" s="13" customFormat="1" ht="12">
      <c r="A336" s="13"/>
      <c r="B336" s="225"/>
      <c r="C336" s="226"/>
      <c r="D336" s="218" t="s">
        <v>137</v>
      </c>
      <c r="E336" s="227" t="s">
        <v>19</v>
      </c>
      <c r="F336" s="228" t="s">
        <v>444</v>
      </c>
      <c r="G336" s="226"/>
      <c r="H336" s="227" t="s">
        <v>19</v>
      </c>
      <c r="I336" s="229"/>
      <c r="J336" s="226"/>
      <c r="K336" s="226"/>
      <c r="L336" s="230"/>
      <c r="M336" s="231"/>
      <c r="N336" s="232"/>
      <c r="O336" s="232"/>
      <c r="P336" s="232"/>
      <c r="Q336" s="232"/>
      <c r="R336" s="232"/>
      <c r="S336" s="232"/>
      <c r="T336" s="233"/>
      <c r="U336" s="13"/>
      <c r="V336" s="13"/>
      <c r="W336" s="13"/>
      <c r="X336" s="13"/>
      <c r="Y336" s="13"/>
      <c r="Z336" s="13"/>
      <c r="AA336" s="13"/>
      <c r="AB336" s="13"/>
      <c r="AC336" s="13"/>
      <c r="AD336" s="13"/>
      <c r="AE336" s="13"/>
      <c r="AT336" s="234" t="s">
        <v>137</v>
      </c>
      <c r="AU336" s="234" t="s">
        <v>147</v>
      </c>
      <c r="AV336" s="13" t="s">
        <v>85</v>
      </c>
      <c r="AW336" s="13" t="s">
        <v>37</v>
      </c>
      <c r="AX336" s="13" t="s">
        <v>77</v>
      </c>
      <c r="AY336" s="234" t="s">
        <v>124</v>
      </c>
    </row>
    <row r="337" spans="1:51" s="14" customFormat="1" ht="12">
      <c r="A337" s="14"/>
      <c r="B337" s="235"/>
      <c r="C337" s="236"/>
      <c r="D337" s="218" t="s">
        <v>137</v>
      </c>
      <c r="E337" s="237" t="s">
        <v>19</v>
      </c>
      <c r="F337" s="238" t="s">
        <v>445</v>
      </c>
      <c r="G337" s="236"/>
      <c r="H337" s="239">
        <v>140.4</v>
      </c>
      <c r="I337" s="240"/>
      <c r="J337" s="236"/>
      <c r="K337" s="236"/>
      <c r="L337" s="241"/>
      <c r="M337" s="242"/>
      <c r="N337" s="243"/>
      <c r="O337" s="243"/>
      <c r="P337" s="243"/>
      <c r="Q337" s="243"/>
      <c r="R337" s="243"/>
      <c r="S337" s="243"/>
      <c r="T337" s="244"/>
      <c r="U337" s="14"/>
      <c r="V337" s="14"/>
      <c r="W337" s="14"/>
      <c r="X337" s="14"/>
      <c r="Y337" s="14"/>
      <c r="Z337" s="14"/>
      <c r="AA337" s="14"/>
      <c r="AB337" s="14"/>
      <c r="AC337" s="14"/>
      <c r="AD337" s="14"/>
      <c r="AE337" s="14"/>
      <c r="AT337" s="245" t="s">
        <v>137</v>
      </c>
      <c r="AU337" s="245" t="s">
        <v>147</v>
      </c>
      <c r="AV337" s="14" t="s">
        <v>87</v>
      </c>
      <c r="AW337" s="14" t="s">
        <v>37</v>
      </c>
      <c r="AX337" s="14" t="s">
        <v>77</v>
      </c>
      <c r="AY337" s="245" t="s">
        <v>124</v>
      </c>
    </row>
    <row r="338" spans="1:51" s="14" customFormat="1" ht="12">
      <c r="A338" s="14"/>
      <c r="B338" s="235"/>
      <c r="C338" s="236"/>
      <c r="D338" s="218" t="s">
        <v>137</v>
      </c>
      <c r="E338" s="237" t="s">
        <v>19</v>
      </c>
      <c r="F338" s="238" t="s">
        <v>446</v>
      </c>
      <c r="G338" s="236"/>
      <c r="H338" s="239">
        <v>166.304</v>
      </c>
      <c r="I338" s="240"/>
      <c r="J338" s="236"/>
      <c r="K338" s="236"/>
      <c r="L338" s="241"/>
      <c r="M338" s="242"/>
      <c r="N338" s="243"/>
      <c r="O338" s="243"/>
      <c r="P338" s="243"/>
      <c r="Q338" s="243"/>
      <c r="R338" s="243"/>
      <c r="S338" s="243"/>
      <c r="T338" s="244"/>
      <c r="U338" s="14"/>
      <c r="V338" s="14"/>
      <c r="W338" s="14"/>
      <c r="X338" s="14"/>
      <c r="Y338" s="14"/>
      <c r="Z338" s="14"/>
      <c r="AA338" s="14"/>
      <c r="AB338" s="14"/>
      <c r="AC338" s="14"/>
      <c r="AD338" s="14"/>
      <c r="AE338" s="14"/>
      <c r="AT338" s="245" t="s">
        <v>137</v>
      </c>
      <c r="AU338" s="245" t="s">
        <v>147</v>
      </c>
      <c r="AV338" s="14" t="s">
        <v>87</v>
      </c>
      <c r="AW338" s="14" t="s">
        <v>37</v>
      </c>
      <c r="AX338" s="14" t="s">
        <v>85</v>
      </c>
      <c r="AY338" s="245" t="s">
        <v>124</v>
      </c>
    </row>
    <row r="339" spans="1:63" s="12" customFormat="1" ht="22.8" customHeight="1">
      <c r="A339" s="12"/>
      <c r="B339" s="189"/>
      <c r="C339" s="190"/>
      <c r="D339" s="191" t="s">
        <v>76</v>
      </c>
      <c r="E339" s="203" t="s">
        <v>140</v>
      </c>
      <c r="F339" s="203" t="s">
        <v>447</v>
      </c>
      <c r="G339" s="190"/>
      <c r="H339" s="190"/>
      <c r="I339" s="193"/>
      <c r="J339" s="204">
        <f>BK339</f>
        <v>0</v>
      </c>
      <c r="K339" s="190"/>
      <c r="L339" s="195"/>
      <c r="M339" s="196"/>
      <c r="N339" s="197"/>
      <c r="O339" s="197"/>
      <c r="P339" s="198">
        <f>P340</f>
        <v>0</v>
      </c>
      <c r="Q339" s="197"/>
      <c r="R339" s="198">
        <f>R340</f>
        <v>0</v>
      </c>
      <c r="S339" s="197"/>
      <c r="T339" s="199">
        <f>T340</f>
        <v>0</v>
      </c>
      <c r="U339" s="12"/>
      <c r="V339" s="12"/>
      <c r="W339" s="12"/>
      <c r="X339" s="12"/>
      <c r="Y339" s="12"/>
      <c r="Z339" s="12"/>
      <c r="AA339" s="12"/>
      <c r="AB339" s="12"/>
      <c r="AC339" s="12"/>
      <c r="AD339" s="12"/>
      <c r="AE339" s="12"/>
      <c r="AR339" s="200" t="s">
        <v>85</v>
      </c>
      <c r="AT339" s="201" t="s">
        <v>76</v>
      </c>
      <c r="AU339" s="201" t="s">
        <v>85</v>
      </c>
      <c r="AY339" s="200" t="s">
        <v>124</v>
      </c>
      <c r="BK339" s="202">
        <f>BK340</f>
        <v>0</v>
      </c>
    </row>
    <row r="340" spans="1:63" s="12" customFormat="1" ht="20.85" customHeight="1">
      <c r="A340" s="12"/>
      <c r="B340" s="189"/>
      <c r="C340" s="190"/>
      <c r="D340" s="191" t="s">
        <v>76</v>
      </c>
      <c r="E340" s="203" t="s">
        <v>448</v>
      </c>
      <c r="F340" s="203" t="s">
        <v>449</v>
      </c>
      <c r="G340" s="190"/>
      <c r="H340" s="190"/>
      <c r="I340" s="193"/>
      <c r="J340" s="204">
        <f>BK340</f>
        <v>0</v>
      </c>
      <c r="K340" s="190"/>
      <c r="L340" s="195"/>
      <c r="M340" s="196"/>
      <c r="N340" s="197"/>
      <c r="O340" s="197"/>
      <c r="P340" s="198">
        <f>SUM(P341:P348)</f>
        <v>0</v>
      </c>
      <c r="Q340" s="197"/>
      <c r="R340" s="198">
        <f>SUM(R341:R348)</f>
        <v>0</v>
      </c>
      <c r="S340" s="197"/>
      <c r="T340" s="199">
        <f>SUM(T341:T348)</f>
        <v>0</v>
      </c>
      <c r="U340" s="12"/>
      <c r="V340" s="12"/>
      <c r="W340" s="12"/>
      <c r="X340" s="12"/>
      <c r="Y340" s="12"/>
      <c r="Z340" s="12"/>
      <c r="AA340" s="12"/>
      <c r="AB340" s="12"/>
      <c r="AC340" s="12"/>
      <c r="AD340" s="12"/>
      <c r="AE340" s="12"/>
      <c r="AR340" s="200" t="s">
        <v>85</v>
      </c>
      <c r="AT340" s="201" t="s">
        <v>76</v>
      </c>
      <c r="AU340" s="201" t="s">
        <v>87</v>
      </c>
      <c r="AY340" s="200" t="s">
        <v>124</v>
      </c>
      <c r="BK340" s="202">
        <f>SUM(BK341:BK348)</f>
        <v>0</v>
      </c>
    </row>
    <row r="341" spans="1:65" s="2" customFormat="1" ht="33" customHeight="1">
      <c r="A341" s="39"/>
      <c r="B341" s="40"/>
      <c r="C341" s="205" t="s">
        <v>450</v>
      </c>
      <c r="D341" s="205" t="s">
        <v>127</v>
      </c>
      <c r="E341" s="206" t="s">
        <v>451</v>
      </c>
      <c r="F341" s="207" t="s">
        <v>452</v>
      </c>
      <c r="G341" s="208" t="s">
        <v>291</v>
      </c>
      <c r="H341" s="209">
        <v>4.296</v>
      </c>
      <c r="I341" s="210"/>
      <c r="J341" s="211">
        <f>ROUND(I341*H341,2)</f>
        <v>0</v>
      </c>
      <c r="K341" s="207" t="s">
        <v>131</v>
      </c>
      <c r="L341" s="45"/>
      <c r="M341" s="212" t="s">
        <v>19</v>
      </c>
      <c r="N341" s="213" t="s">
        <v>48</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140</v>
      </c>
      <c r="AT341" s="216" t="s">
        <v>127</v>
      </c>
      <c r="AU341" s="216" t="s">
        <v>147</v>
      </c>
      <c r="AY341" s="18" t="s">
        <v>124</v>
      </c>
      <c r="BE341" s="217">
        <f>IF(N341="základní",J341,0)</f>
        <v>0</v>
      </c>
      <c r="BF341" s="217">
        <f>IF(N341="snížená",J341,0)</f>
        <v>0</v>
      </c>
      <c r="BG341" s="217">
        <f>IF(N341="zákl. přenesená",J341,0)</f>
        <v>0</v>
      </c>
      <c r="BH341" s="217">
        <f>IF(N341="sníž. přenesená",J341,0)</f>
        <v>0</v>
      </c>
      <c r="BI341" s="217">
        <f>IF(N341="nulová",J341,0)</f>
        <v>0</v>
      </c>
      <c r="BJ341" s="18" t="s">
        <v>85</v>
      </c>
      <c r="BK341" s="217">
        <f>ROUND(I341*H341,2)</f>
        <v>0</v>
      </c>
      <c r="BL341" s="18" t="s">
        <v>140</v>
      </c>
      <c r="BM341" s="216" t="s">
        <v>453</v>
      </c>
    </row>
    <row r="342" spans="1:47" s="2" customFormat="1" ht="12">
      <c r="A342" s="39"/>
      <c r="B342" s="40"/>
      <c r="C342" s="41"/>
      <c r="D342" s="218" t="s">
        <v>134</v>
      </c>
      <c r="E342" s="41"/>
      <c r="F342" s="219" t="s">
        <v>452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134</v>
      </c>
      <c r="AU342" s="18" t="s">
        <v>147</v>
      </c>
    </row>
    <row r="343" spans="1:47" s="2" customFormat="1" ht="12">
      <c r="A343" s="39"/>
      <c r="B343" s="40"/>
      <c r="C343" s="41"/>
      <c r="D343" s="223" t="s">
        <v>135</v>
      </c>
      <c r="E343" s="41"/>
      <c r="F343" s="224" t="s">
        <v>454</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135</v>
      </c>
      <c r="AU343" s="18" t="s">
        <v>147</v>
      </c>
    </row>
    <row r="344" spans="1:51" s="13" customFormat="1" ht="12">
      <c r="A344" s="13"/>
      <c r="B344" s="225"/>
      <c r="C344" s="226"/>
      <c r="D344" s="218" t="s">
        <v>137</v>
      </c>
      <c r="E344" s="227" t="s">
        <v>19</v>
      </c>
      <c r="F344" s="228" t="s">
        <v>308</v>
      </c>
      <c r="G344" s="226"/>
      <c r="H344" s="227" t="s">
        <v>19</v>
      </c>
      <c r="I344" s="229"/>
      <c r="J344" s="226"/>
      <c r="K344" s="226"/>
      <c r="L344" s="230"/>
      <c r="M344" s="231"/>
      <c r="N344" s="232"/>
      <c r="O344" s="232"/>
      <c r="P344" s="232"/>
      <c r="Q344" s="232"/>
      <c r="R344" s="232"/>
      <c r="S344" s="232"/>
      <c r="T344" s="233"/>
      <c r="U344" s="13"/>
      <c r="V344" s="13"/>
      <c r="W344" s="13"/>
      <c r="X344" s="13"/>
      <c r="Y344" s="13"/>
      <c r="Z344" s="13"/>
      <c r="AA344" s="13"/>
      <c r="AB344" s="13"/>
      <c r="AC344" s="13"/>
      <c r="AD344" s="13"/>
      <c r="AE344" s="13"/>
      <c r="AT344" s="234" t="s">
        <v>137</v>
      </c>
      <c r="AU344" s="234" t="s">
        <v>147</v>
      </c>
      <c r="AV344" s="13" t="s">
        <v>85</v>
      </c>
      <c r="AW344" s="13" t="s">
        <v>37</v>
      </c>
      <c r="AX344" s="13" t="s">
        <v>77</v>
      </c>
      <c r="AY344" s="234" t="s">
        <v>124</v>
      </c>
    </row>
    <row r="345" spans="1:51" s="14" customFormat="1" ht="12">
      <c r="A345" s="14"/>
      <c r="B345" s="235"/>
      <c r="C345" s="236"/>
      <c r="D345" s="218" t="s">
        <v>137</v>
      </c>
      <c r="E345" s="237" t="s">
        <v>19</v>
      </c>
      <c r="F345" s="238" t="s">
        <v>455</v>
      </c>
      <c r="G345" s="236"/>
      <c r="H345" s="239">
        <v>0.72</v>
      </c>
      <c r="I345" s="240"/>
      <c r="J345" s="236"/>
      <c r="K345" s="236"/>
      <c r="L345" s="241"/>
      <c r="M345" s="242"/>
      <c r="N345" s="243"/>
      <c r="O345" s="243"/>
      <c r="P345" s="243"/>
      <c r="Q345" s="243"/>
      <c r="R345" s="243"/>
      <c r="S345" s="243"/>
      <c r="T345" s="244"/>
      <c r="U345" s="14"/>
      <c r="V345" s="14"/>
      <c r="W345" s="14"/>
      <c r="X345" s="14"/>
      <c r="Y345" s="14"/>
      <c r="Z345" s="14"/>
      <c r="AA345" s="14"/>
      <c r="AB345" s="14"/>
      <c r="AC345" s="14"/>
      <c r="AD345" s="14"/>
      <c r="AE345" s="14"/>
      <c r="AT345" s="245" t="s">
        <v>137</v>
      </c>
      <c r="AU345" s="245" t="s">
        <v>147</v>
      </c>
      <c r="AV345" s="14" t="s">
        <v>87</v>
      </c>
      <c r="AW345" s="14" t="s">
        <v>37</v>
      </c>
      <c r="AX345" s="14" t="s">
        <v>77</v>
      </c>
      <c r="AY345" s="245" t="s">
        <v>124</v>
      </c>
    </row>
    <row r="346" spans="1:51" s="13" customFormat="1" ht="12">
      <c r="A346" s="13"/>
      <c r="B346" s="225"/>
      <c r="C346" s="226"/>
      <c r="D346" s="218" t="s">
        <v>137</v>
      </c>
      <c r="E346" s="227" t="s">
        <v>19</v>
      </c>
      <c r="F346" s="228" t="s">
        <v>315</v>
      </c>
      <c r="G346" s="226"/>
      <c r="H346" s="227" t="s">
        <v>19</v>
      </c>
      <c r="I346" s="229"/>
      <c r="J346" s="226"/>
      <c r="K346" s="226"/>
      <c r="L346" s="230"/>
      <c r="M346" s="231"/>
      <c r="N346" s="232"/>
      <c r="O346" s="232"/>
      <c r="P346" s="232"/>
      <c r="Q346" s="232"/>
      <c r="R346" s="232"/>
      <c r="S346" s="232"/>
      <c r="T346" s="233"/>
      <c r="U346" s="13"/>
      <c r="V346" s="13"/>
      <c r="W346" s="13"/>
      <c r="X346" s="13"/>
      <c r="Y346" s="13"/>
      <c r="Z346" s="13"/>
      <c r="AA346" s="13"/>
      <c r="AB346" s="13"/>
      <c r="AC346" s="13"/>
      <c r="AD346" s="13"/>
      <c r="AE346" s="13"/>
      <c r="AT346" s="234" t="s">
        <v>137</v>
      </c>
      <c r="AU346" s="234" t="s">
        <v>147</v>
      </c>
      <c r="AV346" s="13" t="s">
        <v>85</v>
      </c>
      <c r="AW346" s="13" t="s">
        <v>37</v>
      </c>
      <c r="AX346" s="13" t="s">
        <v>77</v>
      </c>
      <c r="AY346" s="234" t="s">
        <v>124</v>
      </c>
    </row>
    <row r="347" spans="1:51" s="14" customFormat="1" ht="12">
      <c r="A347" s="14"/>
      <c r="B347" s="235"/>
      <c r="C347" s="236"/>
      <c r="D347" s="218" t="s">
        <v>137</v>
      </c>
      <c r="E347" s="237" t="s">
        <v>19</v>
      </c>
      <c r="F347" s="238" t="s">
        <v>456</v>
      </c>
      <c r="G347" s="236"/>
      <c r="H347" s="239">
        <v>3.576</v>
      </c>
      <c r="I347" s="240"/>
      <c r="J347" s="236"/>
      <c r="K347" s="236"/>
      <c r="L347" s="241"/>
      <c r="M347" s="242"/>
      <c r="N347" s="243"/>
      <c r="O347" s="243"/>
      <c r="P347" s="243"/>
      <c r="Q347" s="243"/>
      <c r="R347" s="243"/>
      <c r="S347" s="243"/>
      <c r="T347" s="244"/>
      <c r="U347" s="14"/>
      <c r="V347" s="14"/>
      <c r="W347" s="14"/>
      <c r="X347" s="14"/>
      <c r="Y347" s="14"/>
      <c r="Z347" s="14"/>
      <c r="AA347" s="14"/>
      <c r="AB347" s="14"/>
      <c r="AC347" s="14"/>
      <c r="AD347" s="14"/>
      <c r="AE347" s="14"/>
      <c r="AT347" s="245" t="s">
        <v>137</v>
      </c>
      <c r="AU347" s="245" t="s">
        <v>147</v>
      </c>
      <c r="AV347" s="14" t="s">
        <v>87</v>
      </c>
      <c r="AW347" s="14" t="s">
        <v>37</v>
      </c>
      <c r="AX347" s="14" t="s">
        <v>77</v>
      </c>
      <c r="AY347" s="245" t="s">
        <v>124</v>
      </c>
    </row>
    <row r="348" spans="1:51" s="15" customFormat="1" ht="12">
      <c r="A348" s="15"/>
      <c r="B348" s="246"/>
      <c r="C348" s="247"/>
      <c r="D348" s="218" t="s">
        <v>137</v>
      </c>
      <c r="E348" s="248" t="s">
        <v>19</v>
      </c>
      <c r="F348" s="249" t="s">
        <v>139</v>
      </c>
      <c r="G348" s="247"/>
      <c r="H348" s="250">
        <v>4.296</v>
      </c>
      <c r="I348" s="251"/>
      <c r="J348" s="247"/>
      <c r="K348" s="247"/>
      <c r="L348" s="252"/>
      <c r="M348" s="253"/>
      <c r="N348" s="254"/>
      <c r="O348" s="254"/>
      <c r="P348" s="254"/>
      <c r="Q348" s="254"/>
      <c r="R348" s="254"/>
      <c r="S348" s="254"/>
      <c r="T348" s="255"/>
      <c r="U348" s="15"/>
      <c r="V348" s="15"/>
      <c r="W348" s="15"/>
      <c r="X348" s="15"/>
      <c r="Y348" s="15"/>
      <c r="Z348" s="15"/>
      <c r="AA348" s="15"/>
      <c r="AB348" s="15"/>
      <c r="AC348" s="15"/>
      <c r="AD348" s="15"/>
      <c r="AE348" s="15"/>
      <c r="AT348" s="256" t="s">
        <v>137</v>
      </c>
      <c r="AU348" s="256" t="s">
        <v>147</v>
      </c>
      <c r="AV348" s="15" t="s">
        <v>140</v>
      </c>
      <c r="AW348" s="15" t="s">
        <v>4</v>
      </c>
      <c r="AX348" s="15" t="s">
        <v>85</v>
      </c>
      <c r="AY348" s="256" t="s">
        <v>124</v>
      </c>
    </row>
    <row r="349" spans="1:63" s="12" customFormat="1" ht="22.8" customHeight="1">
      <c r="A349" s="12"/>
      <c r="B349" s="189"/>
      <c r="C349" s="190"/>
      <c r="D349" s="191" t="s">
        <v>76</v>
      </c>
      <c r="E349" s="203" t="s">
        <v>123</v>
      </c>
      <c r="F349" s="203" t="s">
        <v>457</v>
      </c>
      <c r="G349" s="190"/>
      <c r="H349" s="190"/>
      <c r="I349" s="193"/>
      <c r="J349" s="204">
        <f>BK349</f>
        <v>0</v>
      </c>
      <c r="K349" s="190"/>
      <c r="L349" s="195"/>
      <c r="M349" s="196"/>
      <c r="N349" s="197"/>
      <c r="O349" s="197"/>
      <c r="P349" s="198">
        <f>P350+P370+P407</f>
        <v>0</v>
      </c>
      <c r="Q349" s="197"/>
      <c r="R349" s="198">
        <f>R350+R370+R407</f>
        <v>0</v>
      </c>
      <c r="S349" s="197"/>
      <c r="T349" s="199">
        <f>T350+T370+T407</f>
        <v>0</v>
      </c>
      <c r="U349" s="12"/>
      <c r="V349" s="12"/>
      <c r="W349" s="12"/>
      <c r="X349" s="12"/>
      <c r="Y349" s="12"/>
      <c r="Z349" s="12"/>
      <c r="AA349" s="12"/>
      <c r="AB349" s="12"/>
      <c r="AC349" s="12"/>
      <c r="AD349" s="12"/>
      <c r="AE349" s="12"/>
      <c r="AR349" s="200" t="s">
        <v>85</v>
      </c>
      <c r="AT349" s="201" t="s">
        <v>76</v>
      </c>
      <c r="AU349" s="201" t="s">
        <v>85</v>
      </c>
      <c r="AY349" s="200" t="s">
        <v>124</v>
      </c>
      <c r="BK349" s="202">
        <f>BK350+BK370+BK407</f>
        <v>0</v>
      </c>
    </row>
    <row r="350" spans="1:63" s="12" customFormat="1" ht="20.85" customHeight="1">
      <c r="A350" s="12"/>
      <c r="B350" s="189"/>
      <c r="C350" s="190"/>
      <c r="D350" s="191" t="s">
        <v>76</v>
      </c>
      <c r="E350" s="203" t="s">
        <v>458</v>
      </c>
      <c r="F350" s="203" t="s">
        <v>459</v>
      </c>
      <c r="G350" s="190"/>
      <c r="H350" s="190"/>
      <c r="I350" s="193"/>
      <c r="J350" s="204">
        <f>BK350</f>
        <v>0</v>
      </c>
      <c r="K350" s="190"/>
      <c r="L350" s="195"/>
      <c r="M350" s="196"/>
      <c r="N350" s="197"/>
      <c r="O350" s="197"/>
      <c r="P350" s="198">
        <f>SUM(P351:P369)</f>
        <v>0</v>
      </c>
      <c r="Q350" s="197"/>
      <c r="R350" s="198">
        <f>SUM(R351:R369)</f>
        <v>0</v>
      </c>
      <c r="S350" s="197"/>
      <c r="T350" s="199">
        <f>SUM(T351:T369)</f>
        <v>0</v>
      </c>
      <c r="U350" s="12"/>
      <c r="V350" s="12"/>
      <c r="W350" s="12"/>
      <c r="X350" s="12"/>
      <c r="Y350" s="12"/>
      <c r="Z350" s="12"/>
      <c r="AA350" s="12"/>
      <c r="AB350" s="12"/>
      <c r="AC350" s="12"/>
      <c r="AD350" s="12"/>
      <c r="AE350" s="12"/>
      <c r="AR350" s="200" t="s">
        <v>85</v>
      </c>
      <c r="AT350" s="201" t="s">
        <v>76</v>
      </c>
      <c r="AU350" s="201" t="s">
        <v>87</v>
      </c>
      <c r="AY350" s="200" t="s">
        <v>124</v>
      </c>
      <c r="BK350" s="202">
        <f>SUM(BK351:BK369)</f>
        <v>0</v>
      </c>
    </row>
    <row r="351" spans="1:65" s="2" customFormat="1" ht="24.15" customHeight="1">
      <c r="A351" s="39"/>
      <c r="B351" s="40"/>
      <c r="C351" s="205" t="s">
        <v>460</v>
      </c>
      <c r="D351" s="205" t="s">
        <v>127</v>
      </c>
      <c r="E351" s="206" t="s">
        <v>461</v>
      </c>
      <c r="F351" s="207" t="s">
        <v>462</v>
      </c>
      <c r="G351" s="208" t="s">
        <v>240</v>
      </c>
      <c r="H351" s="209">
        <v>1947</v>
      </c>
      <c r="I351" s="210"/>
      <c r="J351" s="211">
        <f>ROUND(I351*H351,2)</f>
        <v>0</v>
      </c>
      <c r="K351" s="207" t="s">
        <v>131</v>
      </c>
      <c r="L351" s="45"/>
      <c r="M351" s="212" t="s">
        <v>19</v>
      </c>
      <c r="N351" s="213" t="s">
        <v>48</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140</v>
      </c>
      <c r="AT351" s="216" t="s">
        <v>127</v>
      </c>
      <c r="AU351" s="216" t="s">
        <v>147</v>
      </c>
      <c r="AY351" s="18" t="s">
        <v>124</v>
      </c>
      <c r="BE351" s="217">
        <f>IF(N351="základní",J351,0)</f>
        <v>0</v>
      </c>
      <c r="BF351" s="217">
        <f>IF(N351="snížená",J351,0)</f>
        <v>0</v>
      </c>
      <c r="BG351" s="217">
        <f>IF(N351="zákl. přenesená",J351,0)</f>
        <v>0</v>
      </c>
      <c r="BH351" s="217">
        <f>IF(N351="sníž. přenesená",J351,0)</f>
        <v>0</v>
      </c>
      <c r="BI351" s="217">
        <f>IF(N351="nulová",J351,0)</f>
        <v>0</v>
      </c>
      <c r="BJ351" s="18" t="s">
        <v>85</v>
      </c>
      <c r="BK351" s="217">
        <f>ROUND(I351*H351,2)</f>
        <v>0</v>
      </c>
      <c r="BL351" s="18" t="s">
        <v>140</v>
      </c>
      <c r="BM351" s="216" t="s">
        <v>463</v>
      </c>
    </row>
    <row r="352" spans="1:47" s="2" customFormat="1" ht="12">
      <c r="A352" s="39"/>
      <c r="B352" s="40"/>
      <c r="C352" s="41"/>
      <c r="D352" s="218" t="s">
        <v>134</v>
      </c>
      <c r="E352" s="41"/>
      <c r="F352" s="219" t="s">
        <v>462</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134</v>
      </c>
      <c r="AU352" s="18" t="s">
        <v>147</v>
      </c>
    </row>
    <row r="353" spans="1:47" s="2" customFormat="1" ht="12">
      <c r="A353" s="39"/>
      <c r="B353" s="40"/>
      <c r="C353" s="41"/>
      <c r="D353" s="223" t="s">
        <v>135</v>
      </c>
      <c r="E353" s="41"/>
      <c r="F353" s="224" t="s">
        <v>464</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135</v>
      </c>
      <c r="AU353" s="18" t="s">
        <v>147</v>
      </c>
    </row>
    <row r="354" spans="1:51" s="13" customFormat="1" ht="12">
      <c r="A354" s="13"/>
      <c r="B354" s="225"/>
      <c r="C354" s="226"/>
      <c r="D354" s="218" t="s">
        <v>137</v>
      </c>
      <c r="E354" s="227" t="s">
        <v>19</v>
      </c>
      <c r="F354" s="228" t="s">
        <v>465</v>
      </c>
      <c r="G354" s="226"/>
      <c r="H354" s="227" t="s">
        <v>19</v>
      </c>
      <c r="I354" s="229"/>
      <c r="J354" s="226"/>
      <c r="K354" s="226"/>
      <c r="L354" s="230"/>
      <c r="M354" s="231"/>
      <c r="N354" s="232"/>
      <c r="O354" s="232"/>
      <c r="P354" s="232"/>
      <c r="Q354" s="232"/>
      <c r="R354" s="232"/>
      <c r="S354" s="232"/>
      <c r="T354" s="233"/>
      <c r="U354" s="13"/>
      <c r="V354" s="13"/>
      <c r="W354" s="13"/>
      <c r="X354" s="13"/>
      <c r="Y354" s="13"/>
      <c r="Z354" s="13"/>
      <c r="AA354" s="13"/>
      <c r="AB354" s="13"/>
      <c r="AC354" s="13"/>
      <c r="AD354" s="13"/>
      <c r="AE354" s="13"/>
      <c r="AT354" s="234" t="s">
        <v>137</v>
      </c>
      <c r="AU354" s="234" t="s">
        <v>147</v>
      </c>
      <c r="AV354" s="13" t="s">
        <v>85</v>
      </c>
      <c r="AW354" s="13" t="s">
        <v>37</v>
      </c>
      <c r="AX354" s="13" t="s">
        <v>77</v>
      </c>
      <c r="AY354" s="234" t="s">
        <v>124</v>
      </c>
    </row>
    <row r="355" spans="1:51" s="13" customFormat="1" ht="12">
      <c r="A355" s="13"/>
      <c r="B355" s="225"/>
      <c r="C355" s="226"/>
      <c r="D355" s="218" t="s">
        <v>137</v>
      </c>
      <c r="E355" s="227" t="s">
        <v>19</v>
      </c>
      <c r="F355" s="228" t="s">
        <v>416</v>
      </c>
      <c r="G355" s="226"/>
      <c r="H355" s="227" t="s">
        <v>19</v>
      </c>
      <c r="I355" s="229"/>
      <c r="J355" s="226"/>
      <c r="K355" s="226"/>
      <c r="L355" s="230"/>
      <c r="M355" s="231"/>
      <c r="N355" s="232"/>
      <c r="O355" s="232"/>
      <c r="P355" s="232"/>
      <c r="Q355" s="232"/>
      <c r="R355" s="232"/>
      <c r="S355" s="232"/>
      <c r="T355" s="233"/>
      <c r="U355" s="13"/>
      <c r="V355" s="13"/>
      <c r="W355" s="13"/>
      <c r="X355" s="13"/>
      <c r="Y355" s="13"/>
      <c r="Z355" s="13"/>
      <c r="AA355" s="13"/>
      <c r="AB355" s="13"/>
      <c r="AC355" s="13"/>
      <c r="AD355" s="13"/>
      <c r="AE355" s="13"/>
      <c r="AT355" s="234" t="s">
        <v>137</v>
      </c>
      <c r="AU355" s="234" t="s">
        <v>147</v>
      </c>
      <c r="AV355" s="13" t="s">
        <v>85</v>
      </c>
      <c r="AW355" s="13" t="s">
        <v>37</v>
      </c>
      <c r="AX355" s="13" t="s">
        <v>77</v>
      </c>
      <c r="AY355" s="234" t="s">
        <v>124</v>
      </c>
    </row>
    <row r="356" spans="1:51" s="14" customFormat="1" ht="12">
      <c r="A356" s="14"/>
      <c r="B356" s="235"/>
      <c r="C356" s="236"/>
      <c r="D356" s="218" t="s">
        <v>137</v>
      </c>
      <c r="E356" s="237" t="s">
        <v>19</v>
      </c>
      <c r="F356" s="238" t="s">
        <v>466</v>
      </c>
      <c r="G356" s="236"/>
      <c r="H356" s="239">
        <v>1371</v>
      </c>
      <c r="I356" s="240"/>
      <c r="J356" s="236"/>
      <c r="K356" s="236"/>
      <c r="L356" s="241"/>
      <c r="M356" s="242"/>
      <c r="N356" s="243"/>
      <c r="O356" s="243"/>
      <c r="P356" s="243"/>
      <c r="Q356" s="243"/>
      <c r="R356" s="243"/>
      <c r="S356" s="243"/>
      <c r="T356" s="244"/>
      <c r="U356" s="14"/>
      <c r="V356" s="14"/>
      <c r="W356" s="14"/>
      <c r="X356" s="14"/>
      <c r="Y356" s="14"/>
      <c r="Z356" s="14"/>
      <c r="AA356" s="14"/>
      <c r="AB356" s="14"/>
      <c r="AC356" s="14"/>
      <c r="AD356" s="14"/>
      <c r="AE356" s="14"/>
      <c r="AT356" s="245" t="s">
        <v>137</v>
      </c>
      <c r="AU356" s="245" t="s">
        <v>147</v>
      </c>
      <c r="AV356" s="14" t="s">
        <v>87</v>
      </c>
      <c r="AW356" s="14" t="s">
        <v>37</v>
      </c>
      <c r="AX356" s="14" t="s">
        <v>77</v>
      </c>
      <c r="AY356" s="245" t="s">
        <v>124</v>
      </c>
    </row>
    <row r="357" spans="1:51" s="13" customFormat="1" ht="12">
      <c r="A357" s="13"/>
      <c r="B357" s="225"/>
      <c r="C357" s="226"/>
      <c r="D357" s="218" t="s">
        <v>137</v>
      </c>
      <c r="E357" s="227" t="s">
        <v>19</v>
      </c>
      <c r="F357" s="228" t="s">
        <v>418</v>
      </c>
      <c r="G357" s="226"/>
      <c r="H357" s="227" t="s">
        <v>19</v>
      </c>
      <c r="I357" s="229"/>
      <c r="J357" s="226"/>
      <c r="K357" s="226"/>
      <c r="L357" s="230"/>
      <c r="M357" s="231"/>
      <c r="N357" s="232"/>
      <c r="O357" s="232"/>
      <c r="P357" s="232"/>
      <c r="Q357" s="232"/>
      <c r="R357" s="232"/>
      <c r="S357" s="232"/>
      <c r="T357" s="233"/>
      <c r="U357" s="13"/>
      <c r="V357" s="13"/>
      <c r="W357" s="13"/>
      <c r="X357" s="13"/>
      <c r="Y357" s="13"/>
      <c r="Z357" s="13"/>
      <c r="AA357" s="13"/>
      <c r="AB357" s="13"/>
      <c r="AC357" s="13"/>
      <c r="AD357" s="13"/>
      <c r="AE357" s="13"/>
      <c r="AT357" s="234" t="s">
        <v>137</v>
      </c>
      <c r="AU357" s="234" t="s">
        <v>147</v>
      </c>
      <c r="AV357" s="13" t="s">
        <v>85</v>
      </c>
      <c r="AW357" s="13" t="s">
        <v>37</v>
      </c>
      <c r="AX357" s="13" t="s">
        <v>77</v>
      </c>
      <c r="AY357" s="234" t="s">
        <v>124</v>
      </c>
    </row>
    <row r="358" spans="1:51" s="14" customFormat="1" ht="12">
      <c r="A358" s="14"/>
      <c r="B358" s="235"/>
      <c r="C358" s="236"/>
      <c r="D358" s="218" t="s">
        <v>137</v>
      </c>
      <c r="E358" s="237" t="s">
        <v>19</v>
      </c>
      <c r="F358" s="238" t="s">
        <v>419</v>
      </c>
      <c r="G358" s="236"/>
      <c r="H358" s="239">
        <v>498</v>
      </c>
      <c r="I358" s="240"/>
      <c r="J358" s="236"/>
      <c r="K358" s="236"/>
      <c r="L358" s="241"/>
      <c r="M358" s="242"/>
      <c r="N358" s="243"/>
      <c r="O358" s="243"/>
      <c r="P358" s="243"/>
      <c r="Q358" s="243"/>
      <c r="R358" s="243"/>
      <c r="S358" s="243"/>
      <c r="T358" s="244"/>
      <c r="U358" s="14"/>
      <c r="V358" s="14"/>
      <c r="W358" s="14"/>
      <c r="X358" s="14"/>
      <c r="Y358" s="14"/>
      <c r="Z358" s="14"/>
      <c r="AA358" s="14"/>
      <c r="AB358" s="14"/>
      <c r="AC358" s="14"/>
      <c r="AD358" s="14"/>
      <c r="AE358" s="14"/>
      <c r="AT358" s="245" t="s">
        <v>137</v>
      </c>
      <c r="AU358" s="245" t="s">
        <v>147</v>
      </c>
      <c r="AV358" s="14" t="s">
        <v>87</v>
      </c>
      <c r="AW358" s="14" t="s">
        <v>37</v>
      </c>
      <c r="AX358" s="14" t="s">
        <v>77</v>
      </c>
      <c r="AY358" s="245" t="s">
        <v>124</v>
      </c>
    </row>
    <row r="359" spans="1:51" s="13" customFormat="1" ht="12">
      <c r="A359" s="13"/>
      <c r="B359" s="225"/>
      <c r="C359" s="226"/>
      <c r="D359" s="218" t="s">
        <v>137</v>
      </c>
      <c r="E359" s="227" t="s">
        <v>19</v>
      </c>
      <c r="F359" s="228" t="s">
        <v>256</v>
      </c>
      <c r="G359" s="226"/>
      <c r="H359" s="227" t="s">
        <v>19</v>
      </c>
      <c r="I359" s="229"/>
      <c r="J359" s="226"/>
      <c r="K359" s="226"/>
      <c r="L359" s="230"/>
      <c r="M359" s="231"/>
      <c r="N359" s="232"/>
      <c r="O359" s="232"/>
      <c r="P359" s="232"/>
      <c r="Q359" s="232"/>
      <c r="R359" s="232"/>
      <c r="S359" s="232"/>
      <c r="T359" s="233"/>
      <c r="U359" s="13"/>
      <c r="V359" s="13"/>
      <c r="W359" s="13"/>
      <c r="X359" s="13"/>
      <c r="Y359" s="13"/>
      <c r="Z359" s="13"/>
      <c r="AA359" s="13"/>
      <c r="AB359" s="13"/>
      <c r="AC359" s="13"/>
      <c r="AD359" s="13"/>
      <c r="AE359" s="13"/>
      <c r="AT359" s="234" t="s">
        <v>137</v>
      </c>
      <c r="AU359" s="234" t="s">
        <v>147</v>
      </c>
      <c r="AV359" s="13" t="s">
        <v>85</v>
      </c>
      <c r="AW359" s="13" t="s">
        <v>37</v>
      </c>
      <c r="AX359" s="13" t="s">
        <v>77</v>
      </c>
      <c r="AY359" s="234" t="s">
        <v>124</v>
      </c>
    </row>
    <row r="360" spans="1:51" s="14" customFormat="1" ht="12">
      <c r="A360" s="14"/>
      <c r="B360" s="235"/>
      <c r="C360" s="236"/>
      <c r="D360" s="218" t="s">
        <v>137</v>
      </c>
      <c r="E360" s="237" t="s">
        <v>19</v>
      </c>
      <c r="F360" s="238" t="s">
        <v>257</v>
      </c>
      <c r="G360" s="236"/>
      <c r="H360" s="239">
        <v>78</v>
      </c>
      <c r="I360" s="240"/>
      <c r="J360" s="236"/>
      <c r="K360" s="236"/>
      <c r="L360" s="241"/>
      <c r="M360" s="242"/>
      <c r="N360" s="243"/>
      <c r="O360" s="243"/>
      <c r="P360" s="243"/>
      <c r="Q360" s="243"/>
      <c r="R360" s="243"/>
      <c r="S360" s="243"/>
      <c r="T360" s="244"/>
      <c r="U360" s="14"/>
      <c r="V360" s="14"/>
      <c r="W360" s="14"/>
      <c r="X360" s="14"/>
      <c r="Y360" s="14"/>
      <c r="Z360" s="14"/>
      <c r="AA360" s="14"/>
      <c r="AB360" s="14"/>
      <c r="AC360" s="14"/>
      <c r="AD360" s="14"/>
      <c r="AE360" s="14"/>
      <c r="AT360" s="245" t="s">
        <v>137</v>
      </c>
      <c r="AU360" s="245" t="s">
        <v>147</v>
      </c>
      <c r="AV360" s="14" t="s">
        <v>87</v>
      </c>
      <c r="AW360" s="14" t="s">
        <v>37</v>
      </c>
      <c r="AX360" s="14" t="s">
        <v>77</v>
      </c>
      <c r="AY360" s="245" t="s">
        <v>124</v>
      </c>
    </row>
    <row r="361" spans="1:51" s="15" customFormat="1" ht="12">
      <c r="A361" s="15"/>
      <c r="B361" s="246"/>
      <c r="C361" s="247"/>
      <c r="D361" s="218" t="s">
        <v>137</v>
      </c>
      <c r="E361" s="248" t="s">
        <v>19</v>
      </c>
      <c r="F361" s="249" t="s">
        <v>139</v>
      </c>
      <c r="G361" s="247"/>
      <c r="H361" s="250">
        <v>1947</v>
      </c>
      <c r="I361" s="251"/>
      <c r="J361" s="247"/>
      <c r="K361" s="247"/>
      <c r="L361" s="252"/>
      <c r="M361" s="253"/>
      <c r="N361" s="254"/>
      <c r="O361" s="254"/>
      <c r="P361" s="254"/>
      <c r="Q361" s="254"/>
      <c r="R361" s="254"/>
      <c r="S361" s="254"/>
      <c r="T361" s="255"/>
      <c r="U361" s="15"/>
      <c r="V361" s="15"/>
      <c r="W361" s="15"/>
      <c r="X361" s="15"/>
      <c r="Y361" s="15"/>
      <c r="Z361" s="15"/>
      <c r="AA361" s="15"/>
      <c r="AB361" s="15"/>
      <c r="AC361" s="15"/>
      <c r="AD361" s="15"/>
      <c r="AE361" s="15"/>
      <c r="AT361" s="256" t="s">
        <v>137</v>
      </c>
      <c r="AU361" s="256" t="s">
        <v>147</v>
      </c>
      <c r="AV361" s="15" t="s">
        <v>140</v>
      </c>
      <c r="AW361" s="15" t="s">
        <v>4</v>
      </c>
      <c r="AX361" s="15" t="s">
        <v>85</v>
      </c>
      <c r="AY361" s="256" t="s">
        <v>124</v>
      </c>
    </row>
    <row r="362" spans="1:65" s="2" customFormat="1" ht="24.15" customHeight="1">
      <c r="A362" s="39"/>
      <c r="B362" s="40"/>
      <c r="C362" s="205" t="s">
        <v>467</v>
      </c>
      <c r="D362" s="205" t="s">
        <v>127</v>
      </c>
      <c r="E362" s="206" t="s">
        <v>468</v>
      </c>
      <c r="F362" s="207" t="s">
        <v>469</v>
      </c>
      <c r="G362" s="208" t="s">
        <v>240</v>
      </c>
      <c r="H362" s="209">
        <v>122.5</v>
      </c>
      <c r="I362" s="210"/>
      <c r="J362" s="211">
        <f>ROUND(I362*H362,2)</f>
        <v>0</v>
      </c>
      <c r="K362" s="207" t="s">
        <v>131</v>
      </c>
      <c r="L362" s="45"/>
      <c r="M362" s="212" t="s">
        <v>19</v>
      </c>
      <c r="N362" s="213" t="s">
        <v>48</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140</v>
      </c>
      <c r="AT362" s="216" t="s">
        <v>127</v>
      </c>
      <c r="AU362" s="216" t="s">
        <v>147</v>
      </c>
      <c r="AY362" s="18" t="s">
        <v>124</v>
      </c>
      <c r="BE362" s="217">
        <f>IF(N362="základní",J362,0)</f>
        <v>0</v>
      </c>
      <c r="BF362" s="217">
        <f>IF(N362="snížená",J362,0)</f>
        <v>0</v>
      </c>
      <c r="BG362" s="217">
        <f>IF(N362="zákl. přenesená",J362,0)</f>
        <v>0</v>
      </c>
      <c r="BH362" s="217">
        <f>IF(N362="sníž. přenesená",J362,0)</f>
        <v>0</v>
      </c>
      <c r="BI362" s="217">
        <f>IF(N362="nulová",J362,0)</f>
        <v>0</v>
      </c>
      <c r="BJ362" s="18" t="s">
        <v>85</v>
      </c>
      <c r="BK362" s="217">
        <f>ROUND(I362*H362,2)</f>
        <v>0</v>
      </c>
      <c r="BL362" s="18" t="s">
        <v>140</v>
      </c>
      <c r="BM362" s="216" t="s">
        <v>470</v>
      </c>
    </row>
    <row r="363" spans="1:47" s="2" customFormat="1" ht="12">
      <c r="A363" s="39"/>
      <c r="B363" s="40"/>
      <c r="C363" s="41"/>
      <c r="D363" s="218" t="s">
        <v>134</v>
      </c>
      <c r="E363" s="41"/>
      <c r="F363" s="219" t="s">
        <v>469</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134</v>
      </c>
      <c r="AU363" s="18" t="s">
        <v>147</v>
      </c>
    </row>
    <row r="364" spans="1:47" s="2" customFormat="1" ht="12">
      <c r="A364" s="39"/>
      <c r="B364" s="40"/>
      <c r="C364" s="41"/>
      <c r="D364" s="223" t="s">
        <v>135</v>
      </c>
      <c r="E364" s="41"/>
      <c r="F364" s="224" t="s">
        <v>471</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135</v>
      </c>
      <c r="AU364" s="18" t="s">
        <v>147</v>
      </c>
    </row>
    <row r="365" spans="1:51" s="13" customFormat="1" ht="12">
      <c r="A365" s="13"/>
      <c r="B365" s="225"/>
      <c r="C365" s="226"/>
      <c r="D365" s="218" t="s">
        <v>137</v>
      </c>
      <c r="E365" s="227" t="s">
        <v>19</v>
      </c>
      <c r="F365" s="228" t="s">
        <v>248</v>
      </c>
      <c r="G365" s="226"/>
      <c r="H365" s="227" t="s">
        <v>19</v>
      </c>
      <c r="I365" s="229"/>
      <c r="J365" s="226"/>
      <c r="K365" s="226"/>
      <c r="L365" s="230"/>
      <c r="M365" s="231"/>
      <c r="N365" s="232"/>
      <c r="O365" s="232"/>
      <c r="P365" s="232"/>
      <c r="Q365" s="232"/>
      <c r="R365" s="232"/>
      <c r="S365" s="232"/>
      <c r="T365" s="233"/>
      <c r="U365" s="13"/>
      <c r="V365" s="13"/>
      <c r="W365" s="13"/>
      <c r="X365" s="13"/>
      <c r="Y365" s="13"/>
      <c r="Z365" s="13"/>
      <c r="AA365" s="13"/>
      <c r="AB365" s="13"/>
      <c r="AC365" s="13"/>
      <c r="AD365" s="13"/>
      <c r="AE365" s="13"/>
      <c r="AT365" s="234" t="s">
        <v>137</v>
      </c>
      <c r="AU365" s="234" t="s">
        <v>147</v>
      </c>
      <c r="AV365" s="13" t="s">
        <v>85</v>
      </c>
      <c r="AW365" s="13" t="s">
        <v>37</v>
      </c>
      <c r="AX365" s="13" t="s">
        <v>77</v>
      </c>
      <c r="AY365" s="234" t="s">
        <v>124</v>
      </c>
    </row>
    <row r="366" spans="1:51" s="14" customFormat="1" ht="12">
      <c r="A366" s="14"/>
      <c r="B366" s="235"/>
      <c r="C366" s="236"/>
      <c r="D366" s="218" t="s">
        <v>137</v>
      </c>
      <c r="E366" s="237" t="s">
        <v>19</v>
      </c>
      <c r="F366" s="238" t="s">
        <v>249</v>
      </c>
      <c r="G366" s="236"/>
      <c r="H366" s="239">
        <v>77</v>
      </c>
      <c r="I366" s="240"/>
      <c r="J366" s="236"/>
      <c r="K366" s="236"/>
      <c r="L366" s="241"/>
      <c r="M366" s="242"/>
      <c r="N366" s="243"/>
      <c r="O366" s="243"/>
      <c r="P366" s="243"/>
      <c r="Q366" s="243"/>
      <c r="R366" s="243"/>
      <c r="S366" s="243"/>
      <c r="T366" s="244"/>
      <c r="U366" s="14"/>
      <c r="V366" s="14"/>
      <c r="W366" s="14"/>
      <c r="X366" s="14"/>
      <c r="Y366" s="14"/>
      <c r="Z366" s="14"/>
      <c r="AA366" s="14"/>
      <c r="AB366" s="14"/>
      <c r="AC366" s="14"/>
      <c r="AD366" s="14"/>
      <c r="AE366" s="14"/>
      <c r="AT366" s="245" t="s">
        <v>137</v>
      </c>
      <c r="AU366" s="245" t="s">
        <v>147</v>
      </c>
      <c r="AV366" s="14" t="s">
        <v>87</v>
      </c>
      <c r="AW366" s="14" t="s">
        <v>37</v>
      </c>
      <c r="AX366" s="14" t="s">
        <v>77</v>
      </c>
      <c r="AY366" s="245" t="s">
        <v>124</v>
      </c>
    </row>
    <row r="367" spans="1:51" s="13" customFormat="1" ht="12">
      <c r="A367" s="13"/>
      <c r="B367" s="225"/>
      <c r="C367" s="226"/>
      <c r="D367" s="218" t="s">
        <v>137</v>
      </c>
      <c r="E367" s="227" t="s">
        <v>19</v>
      </c>
      <c r="F367" s="228" t="s">
        <v>262</v>
      </c>
      <c r="G367" s="226"/>
      <c r="H367" s="227" t="s">
        <v>19</v>
      </c>
      <c r="I367" s="229"/>
      <c r="J367" s="226"/>
      <c r="K367" s="226"/>
      <c r="L367" s="230"/>
      <c r="M367" s="231"/>
      <c r="N367" s="232"/>
      <c r="O367" s="232"/>
      <c r="P367" s="232"/>
      <c r="Q367" s="232"/>
      <c r="R367" s="232"/>
      <c r="S367" s="232"/>
      <c r="T367" s="233"/>
      <c r="U367" s="13"/>
      <c r="V367" s="13"/>
      <c r="W367" s="13"/>
      <c r="X367" s="13"/>
      <c r="Y367" s="13"/>
      <c r="Z367" s="13"/>
      <c r="AA367" s="13"/>
      <c r="AB367" s="13"/>
      <c r="AC367" s="13"/>
      <c r="AD367" s="13"/>
      <c r="AE367" s="13"/>
      <c r="AT367" s="234" t="s">
        <v>137</v>
      </c>
      <c r="AU367" s="234" t="s">
        <v>147</v>
      </c>
      <c r="AV367" s="13" t="s">
        <v>85</v>
      </c>
      <c r="AW367" s="13" t="s">
        <v>37</v>
      </c>
      <c r="AX367" s="13" t="s">
        <v>77</v>
      </c>
      <c r="AY367" s="234" t="s">
        <v>124</v>
      </c>
    </row>
    <row r="368" spans="1:51" s="14" customFormat="1" ht="12">
      <c r="A368" s="14"/>
      <c r="B368" s="235"/>
      <c r="C368" s="236"/>
      <c r="D368" s="218" t="s">
        <v>137</v>
      </c>
      <c r="E368" s="237" t="s">
        <v>19</v>
      </c>
      <c r="F368" s="238" t="s">
        <v>263</v>
      </c>
      <c r="G368" s="236"/>
      <c r="H368" s="239">
        <v>45.5</v>
      </c>
      <c r="I368" s="240"/>
      <c r="J368" s="236"/>
      <c r="K368" s="236"/>
      <c r="L368" s="241"/>
      <c r="M368" s="242"/>
      <c r="N368" s="243"/>
      <c r="O368" s="243"/>
      <c r="P368" s="243"/>
      <c r="Q368" s="243"/>
      <c r="R368" s="243"/>
      <c r="S368" s="243"/>
      <c r="T368" s="244"/>
      <c r="U368" s="14"/>
      <c r="V368" s="14"/>
      <c r="W368" s="14"/>
      <c r="X368" s="14"/>
      <c r="Y368" s="14"/>
      <c r="Z368" s="14"/>
      <c r="AA368" s="14"/>
      <c r="AB368" s="14"/>
      <c r="AC368" s="14"/>
      <c r="AD368" s="14"/>
      <c r="AE368" s="14"/>
      <c r="AT368" s="245" t="s">
        <v>137</v>
      </c>
      <c r="AU368" s="245" t="s">
        <v>147</v>
      </c>
      <c r="AV368" s="14" t="s">
        <v>87</v>
      </c>
      <c r="AW368" s="14" t="s">
        <v>37</v>
      </c>
      <c r="AX368" s="14" t="s">
        <v>77</v>
      </c>
      <c r="AY368" s="245" t="s">
        <v>124</v>
      </c>
    </row>
    <row r="369" spans="1:51" s="15" customFormat="1" ht="12">
      <c r="A369" s="15"/>
      <c r="B369" s="246"/>
      <c r="C369" s="247"/>
      <c r="D369" s="218" t="s">
        <v>137</v>
      </c>
      <c r="E369" s="248" t="s">
        <v>19</v>
      </c>
      <c r="F369" s="249" t="s">
        <v>139</v>
      </c>
      <c r="G369" s="247"/>
      <c r="H369" s="250">
        <v>122.5</v>
      </c>
      <c r="I369" s="251"/>
      <c r="J369" s="247"/>
      <c r="K369" s="247"/>
      <c r="L369" s="252"/>
      <c r="M369" s="253"/>
      <c r="N369" s="254"/>
      <c r="O369" s="254"/>
      <c r="P369" s="254"/>
      <c r="Q369" s="254"/>
      <c r="R369" s="254"/>
      <c r="S369" s="254"/>
      <c r="T369" s="255"/>
      <c r="U369" s="15"/>
      <c r="V369" s="15"/>
      <c r="W369" s="15"/>
      <c r="X369" s="15"/>
      <c r="Y369" s="15"/>
      <c r="Z369" s="15"/>
      <c r="AA369" s="15"/>
      <c r="AB369" s="15"/>
      <c r="AC369" s="15"/>
      <c r="AD369" s="15"/>
      <c r="AE369" s="15"/>
      <c r="AT369" s="256" t="s">
        <v>137</v>
      </c>
      <c r="AU369" s="256" t="s">
        <v>147</v>
      </c>
      <c r="AV369" s="15" t="s">
        <v>140</v>
      </c>
      <c r="AW369" s="15" t="s">
        <v>4</v>
      </c>
      <c r="AX369" s="15" t="s">
        <v>85</v>
      </c>
      <c r="AY369" s="256" t="s">
        <v>124</v>
      </c>
    </row>
    <row r="370" spans="1:63" s="12" customFormat="1" ht="20.85" customHeight="1">
      <c r="A370" s="12"/>
      <c r="B370" s="189"/>
      <c r="C370" s="190"/>
      <c r="D370" s="191" t="s">
        <v>76</v>
      </c>
      <c r="E370" s="203" t="s">
        <v>472</v>
      </c>
      <c r="F370" s="203" t="s">
        <v>473</v>
      </c>
      <c r="G370" s="190"/>
      <c r="H370" s="190"/>
      <c r="I370" s="193"/>
      <c r="J370" s="204">
        <f>BK370</f>
        <v>0</v>
      </c>
      <c r="K370" s="190"/>
      <c r="L370" s="195"/>
      <c r="M370" s="196"/>
      <c r="N370" s="197"/>
      <c r="O370" s="197"/>
      <c r="P370" s="198">
        <f>SUM(P371:P406)</f>
        <v>0</v>
      </c>
      <c r="Q370" s="197"/>
      <c r="R370" s="198">
        <f>SUM(R371:R406)</f>
        <v>0</v>
      </c>
      <c r="S370" s="197"/>
      <c r="T370" s="199">
        <f>SUM(T371:T406)</f>
        <v>0</v>
      </c>
      <c r="U370" s="12"/>
      <c r="V370" s="12"/>
      <c r="W370" s="12"/>
      <c r="X370" s="12"/>
      <c r="Y370" s="12"/>
      <c r="Z370" s="12"/>
      <c r="AA370" s="12"/>
      <c r="AB370" s="12"/>
      <c r="AC370" s="12"/>
      <c r="AD370" s="12"/>
      <c r="AE370" s="12"/>
      <c r="AR370" s="200" t="s">
        <v>85</v>
      </c>
      <c r="AT370" s="201" t="s">
        <v>76</v>
      </c>
      <c r="AU370" s="201" t="s">
        <v>87</v>
      </c>
      <c r="AY370" s="200" t="s">
        <v>124</v>
      </c>
      <c r="BK370" s="202">
        <f>SUM(BK371:BK406)</f>
        <v>0</v>
      </c>
    </row>
    <row r="371" spans="1:65" s="2" customFormat="1" ht="55.5" customHeight="1">
      <c r="A371" s="39"/>
      <c r="B371" s="40"/>
      <c r="C371" s="205" t="s">
        <v>474</v>
      </c>
      <c r="D371" s="205" t="s">
        <v>127</v>
      </c>
      <c r="E371" s="206" t="s">
        <v>475</v>
      </c>
      <c r="F371" s="207" t="s">
        <v>476</v>
      </c>
      <c r="G371" s="208" t="s">
        <v>240</v>
      </c>
      <c r="H371" s="209">
        <v>1449</v>
      </c>
      <c r="I371" s="210"/>
      <c r="J371" s="211">
        <f>ROUND(I371*H371,2)</f>
        <v>0</v>
      </c>
      <c r="K371" s="207" t="s">
        <v>19</v>
      </c>
      <c r="L371" s="45"/>
      <c r="M371" s="212" t="s">
        <v>19</v>
      </c>
      <c r="N371" s="213" t="s">
        <v>48</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140</v>
      </c>
      <c r="AT371" s="216" t="s">
        <v>127</v>
      </c>
      <c r="AU371" s="216" t="s">
        <v>147</v>
      </c>
      <c r="AY371" s="18" t="s">
        <v>124</v>
      </c>
      <c r="BE371" s="217">
        <f>IF(N371="základní",J371,0)</f>
        <v>0</v>
      </c>
      <c r="BF371" s="217">
        <f>IF(N371="snížená",J371,0)</f>
        <v>0</v>
      </c>
      <c r="BG371" s="217">
        <f>IF(N371="zákl. přenesená",J371,0)</f>
        <v>0</v>
      </c>
      <c r="BH371" s="217">
        <f>IF(N371="sníž. přenesená",J371,0)</f>
        <v>0</v>
      </c>
      <c r="BI371" s="217">
        <f>IF(N371="nulová",J371,0)</f>
        <v>0</v>
      </c>
      <c r="BJ371" s="18" t="s">
        <v>85</v>
      </c>
      <c r="BK371" s="217">
        <f>ROUND(I371*H371,2)</f>
        <v>0</v>
      </c>
      <c r="BL371" s="18" t="s">
        <v>140</v>
      </c>
      <c r="BM371" s="216" t="s">
        <v>477</v>
      </c>
    </row>
    <row r="372" spans="1:47" s="2" customFormat="1" ht="12">
      <c r="A372" s="39"/>
      <c r="B372" s="40"/>
      <c r="C372" s="41"/>
      <c r="D372" s="218" t="s">
        <v>134</v>
      </c>
      <c r="E372" s="41"/>
      <c r="F372" s="219" t="s">
        <v>476</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134</v>
      </c>
      <c r="AU372" s="18" t="s">
        <v>147</v>
      </c>
    </row>
    <row r="373" spans="1:51" s="13" customFormat="1" ht="12">
      <c r="A373" s="13"/>
      <c r="B373" s="225"/>
      <c r="C373" s="226"/>
      <c r="D373" s="218" t="s">
        <v>137</v>
      </c>
      <c r="E373" s="227" t="s">
        <v>19</v>
      </c>
      <c r="F373" s="228" t="s">
        <v>416</v>
      </c>
      <c r="G373" s="226"/>
      <c r="H373" s="227" t="s">
        <v>19</v>
      </c>
      <c r="I373" s="229"/>
      <c r="J373" s="226"/>
      <c r="K373" s="226"/>
      <c r="L373" s="230"/>
      <c r="M373" s="231"/>
      <c r="N373" s="232"/>
      <c r="O373" s="232"/>
      <c r="P373" s="232"/>
      <c r="Q373" s="232"/>
      <c r="R373" s="232"/>
      <c r="S373" s="232"/>
      <c r="T373" s="233"/>
      <c r="U373" s="13"/>
      <c r="V373" s="13"/>
      <c r="W373" s="13"/>
      <c r="X373" s="13"/>
      <c r="Y373" s="13"/>
      <c r="Z373" s="13"/>
      <c r="AA373" s="13"/>
      <c r="AB373" s="13"/>
      <c r="AC373" s="13"/>
      <c r="AD373" s="13"/>
      <c r="AE373" s="13"/>
      <c r="AT373" s="234" t="s">
        <v>137</v>
      </c>
      <c r="AU373" s="234" t="s">
        <v>147</v>
      </c>
      <c r="AV373" s="13" t="s">
        <v>85</v>
      </c>
      <c r="AW373" s="13" t="s">
        <v>37</v>
      </c>
      <c r="AX373" s="13" t="s">
        <v>77</v>
      </c>
      <c r="AY373" s="234" t="s">
        <v>124</v>
      </c>
    </row>
    <row r="374" spans="1:51" s="14" customFormat="1" ht="12">
      <c r="A374" s="14"/>
      <c r="B374" s="235"/>
      <c r="C374" s="236"/>
      <c r="D374" s="218" t="s">
        <v>137</v>
      </c>
      <c r="E374" s="237" t="s">
        <v>19</v>
      </c>
      <c r="F374" s="238" t="s">
        <v>466</v>
      </c>
      <c r="G374" s="236"/>
      <c r="H374" s="239">
        <v>1371</v>
      </c>
      <c r="I374" s="240"/>
      <c r="J374" s="236"/>
      <c r="K374" s="236"/>
      <c r="L374" s="241"/>
      <c r="M374" s="242"/>
      <c r="N374" s="243"/>
      <c r="O374" s="243"/>
      <c r="P374" s="243"/>
      <c r="Q374" s="243"/>
      <c r="R374" s="243"/>
      <c r="S374" s="243"/>
      <c r="T374" s="244"/>
      <c r="U374" s="14"/>
      <c r="V374" s="14"/>
      <c r="W374" s="14"/>
      <c r="X374" s="14"/>
      <c r="Y374" s="14"/>
      <c r="Z374" s="14"/>
      <c r="AA374" s="14"/>
      <c r="AB374" s="14"/>
      <c r="AC374" s="14"/>
      <c r="AD374" s="14"/>
      <c r="AE374" s="14"/>
      <c r="AT374" s="245" t="s">
        <v>137</v>
      </c>
      <c r="AU374" s="245" t="s">
        <v>147</v>
      </c>
      <c r="AV374" s="14" t="s">
        <v>87</v>
      </c>
      <c r="AW374" s="14" t="s">
        <v>37</v>
      </c>
      <c r="AX374" s="14" t="s">
        <v>77</v>
      </c>
      <c r="AY374" s="245" t="s">
        <v>124</v>
      </c>
    </row>
    <row r="375" spans="1:51" s="13" customFormat="1" ht="12">
      <c r="A375" s="13"/>
      <c r="B375" s="225"/>
      <c r="C375" s="226"/>
      <c r="D375" s="218" t="s">
        <v>137</v>
      </c>
      <c r="E375" s="227" t="s">
        <v>19</v>
      </c>
      <c r="F375" s="228" t="s">
        <v>256</v>
      </c>
      <c r="G375" s="226"/>
      <c r="H375" s="227" t="s">
        <v>19</v>
      </c>
      <c r="I375" s="229"/>
      <c r="J375" s="226"/>
      <c r="K375" s="226"/>
      <c r="L375" s="230"/>
      <c r="M375" s="231"/>
      <c r="N375" s="232"/>
      <c r="O375" s="232"/>
      <c r="P375" s="232"/>
      <c r="Q375" s="232"/>
      <c r="R375" s="232"/>
      <c r="S375" s="232"/>
      <c r="T375" s="233"/>
      <c r="U375" s="13"/>
      <c r="V375" s="13"/>
      <c r="W375" s="13"/>
      <c r="X375" s="13"/>
      <c r="Y375" s="13"/>
      <c r="Z375" s="13"/>
      <c r="AA375" s="13"/>
      <c r="AB375" s="13"/>
      <c r="AC375" s="13"/>
      <c r="AD375" s="13"/>
      <c r="AE375" s="13"/>
      <c r="AT375" s="234" t="s">
        <v>137</v>
      </c>
      <c r="AU375" s="234" t="s">
        <v>147</v>
      </c>
      <c r="AV375" s="13" t="s">
        <v>85</v>
      </c>
      <c r="AW375" s="13" t="s">
        <v>37</v>
      </c>
      <c r="AX375" s="13" t="s">
        <v>77</v>
      </c>
      <c r="AY375" s="234" t="s">
        <v>124</v>
      </c>
    </row>
    <row r="376" spans="1:51" s="14" customFormat="1" ht="12">
      <c r="A376" s="14"/>
      <c r="B376" s="235"/>
      <c r="C376" s="236"/>
      <c r="D376" s="218" t="s">
        <v>137</v>
      </c>
      <c r="E376" s="237" t="s">
        <v>19</v>
      </c>
      <c r="F376" s="238" t="s">
        <v>257</v>
      </c>
      <c r="G376" s="236"/>
      <c r="H376" s="239">
        <v>78</v>
      </c>
      <c r="I376" s="240"/>
      <c r="J376" s="236"/>
      <c r="K376" s="236"/>
      <c r="L376" s="241"/>
      <c r="M376" s="242"/>
      <c r="N376" s="243"/>
      <c r="O376" s="243"/>
      <c r="P376" s="243"/>
      <c r="Q376" s="243"/>
      <c r="R376" s="243"/>
      <c r="S376" s="243"/>
      <c r="T376" s="244"/>
      <c r="U376" s="14"/>
      <c r="V376" s="14"/>
      <c r="W376" s="14"/>
      <c r="X376" s="14"/>
      <c r="Y376" s="14"/>
      <c r="Z376" s="14"/>
      <c r="AA376" s="14"/>
      <c r="AB376" s="14"/>
      <c r="AC376" s="14"/>
      <c r="AD376" s="14"/>
      <c r="AE376" s="14"/>
      <c r="AT376" s="245" t="s">
        <v>137</v>
      </c>
      <c r="AU376" s="245" t="s">
        <v>147</v>
      </c>
      <c r="AV376" s="14" t="s">
        <v>87</v>
      </c>
      <c r="AW376" s="14" t="s">
        <v>37</v>
      </c>
      <c r="AX376" s="14" t="s">
        <v>77</v>
      </c>
      <c r="AY376" s="245" t="s">
        <v>124</v>
      </c>
    </row>
    <row r="377" spans="1:51" s="15" customFormat="1" ht="12">
      <c r="A377" s="15"/>
      <c r="B377" s="246"/>
      <c r="C377" s="247"/>
      <c r="D377" s="218" t="s">
        <v>137</v>
      </c>
      <c r="E377" s="248" t="s">
        <v>19</v>
      </c>
      <c r="F377" s="249" t="s">
        <v>139</v>
      </c>
      <c r="G377" s="247"/>
      <c r="H377" s="250">
        <v>1449</v>
      </c>
      <c r="I377" s="251"/>
      <c r="J377" s="247"/>
      <c r="K377" s="247"/>
      <c r="L377" s="252"/>
      <c r="M377" s="253"/>
      <c r="N377" s="254"/>
      <c r="O377" s="254"/>
      <c r="P377" s="254"/>
      <c r="Q377" s="254"/>
      <c r="R377" s="254"/>
      <c r="S377" s="254"/>
      <c r="T377" s="255"/>
      <c r="U377" s="15"/>
      <c r="V377" s="15"/>
      <c r="W377" s="15"/>
      <c r="X377" s="15"/>
      <c r="Y377" s="15"/>
      <c r="Z377" s="15"/>
      <c r="AA377" s="15"/>
      <c r="AB377" s="15"/>
      <c r="AC377" s="15"/>
      <c r="AD377" s="15"/>
      <c r="AE377" s="15"/>
      <c r="AT377" s="256" t="s">
        <v>137</v>
      </c>
      <c r="AU377" s="256" t="s">
        <v>147</v>
      </c>
      <c r="AV377" s="15" t="s">
        <v>140</v>
      </c>
      <c r="AW377" s="15" t="s">
        <v>4</v>
      </c>
      <c r="AX377" s="15" t="s">
        <v>85</v>
      </c>
      <c r="AY377" s="256" t="s">
        <v>124</v>
      </c>
    </row>
    <row r="378" spans="1:65" s="2" customFormat="1" ht="49.05" customHeight="1">
      <c r="A378" s="39"/>
      <c r="B378" s="40"/>
      <c r="C378" s="205" t="s">
        <v>478</v>
      </c>
      <c r="D378" s="205" t="s">
        <v>127</v>
      </c>
      <c r="E378" s="206" t="s">
        <v>479</v>
      </c>
      <c r="F378" s="207" t="s">
        <v>480</v>
      </c>
      <c r="G378" s="208" t="s">
        <v>240</v>
      </c>
      <c r="H378" s="209">
        <v>1449</v>
      </c>
      <c r="I378" s="210"/>
      <c r="J378" s="211">
        <f>ROUND(I378*H378,2)</f>
        <v>0</v>
      </c>
      <c r="K378" s="207" t="s">
        <v>19</v>
      </c>
      <c r="L378" s="45"/>
      <c r="M378" s="212" t="s">
        <v>19</v>
      </c>
      <c r="N378" s="213" t="s">
        <v>48</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140</v>
      </c>
      <c r="AT378" s="216" t="s">
        <v>127</v>
      </c>
      <c r="AU378" s="216" t="s">
        <v>147</v>
      </c>
      <c r="AY378" s="18" t="s">
        <v>124</v>
      </c>
      <c r="BE378" s="217">
        <f>IF(N378="základní",J378,0)</f>
        <v>0</v>
      </c>
      <c r="BF378" s="217">
        <f>IF(N378="snížená",J378,0)</f>
        <v>0</v>
      </c>
      <c r="BG378" s="217">
        <f>IF(N378="zákl. přenesená",J378,0)</f>
        <v>0</v>
      </c>
      <c r="BH378" s="217">
        <f>IF(N378="sníž. přenesená",J378,0)</f>
        <v>0</v>
      </c>
      <c r="BI378" s="217">
        <f>IF(N378="nulová",J378,0)</f>
        <v>0</v>
      </c>
      <c r="BJ378" s="18" t="s">
        <v>85</v>
      </c>
      <c r="BK378" s="217">
        <f>ROUND(I378*H378,2)</f>
        <v>0</v>
      </c>
      <c r="BL378" s="18" t="s">
        <v>140</v>
      </c>
      <c r="BM378" s="216" t="s">
        <v>481</v>
      </c>
    </row>
    <row r="379" spans="1:47" s="2" customFormat="1" ht="12">
      <c r="A379" s="39"/>
      <c r="B379" s="40"/>
      <c r="C379" s="41"/>
      <c r="D379" s="218" t="s">
        <v>134</v>
      </c>
      <c r="E379" s="41"/>
      <c r="F379" s="219" t="s">
        <v>480</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134</v>
      </c>
      <c r="AU379" s="18" t="s">
        <v>147</v>
      </c>
    </row>
    <row r="380" spans="1:51" s="13" customFormat="1" ht="12">
      <c r="A380" s="13"/>
      <c r="B380" s="225"/>
      <c r="C380" s="226"/>
      <c r="D380" s="218" t="s">
        <v>137</v>
      </c>
      <c r="E380" s="227" t="s">
        <v>19</v>
      </c>
      <c r="F380" s="228" t="s">
        <v>416</v>
      </c>
      <c r="G380" s="226"/>
      <c r="H380" s="227" t="s">
        <v>19</v>
      </c>
      <c r="I380" s="229"/>
      <c r="J380" s="226"/>
      <c r="K380" s="226"/>
      <c r="L380" s="230"/>
      <c r="M380" s="231"/>
      <c r="N380" s="232"/>
      <c r="O380" s="232"/>
      <c r="P380" s="232"/>
      <c r="Q380" s="232"/>
      <c r="R380" s="232"/>
      <c r="S380" s="232"/>
      <c r="T380" s="233"/>
      <c r="U380" s="13"/>
      <c r="V380" s="13"/>
      <c r="W380" s="13"/>
      <c r="X380" s="13"/>
      <c r="Y380" s="13"/>
      <c r="Z380" s="13"/>
      <c r="AA380" s="13"/>
      <c r="AB380" s="13"/>
      <c r="AC380" s="13"/>
      <c r="AD380" s="13"/>
      <c r="AE380" s="13"/>
      <c r="AT380" s="234" t="s">
        <v>137</v>
      </c>
      <c r="AU380" s="234" t="s">
        <v>147</v>
      </c>
      <c r="AV380" s="13" t="s">
        <v>85</v>
      </c>
      <c r="AW380" s="13" t="s">
        <v>37</v>
      </c>
      <c r="AX380" s="13" t="s">
        <v>77</v>
      </c>
      <c r="AY380" s="234" t="s">
        <v>124</v>
      </c>
    </row>
    <row r="381" spans="1:51" s="14" customFormat="1" ht="12">
      <c r="A381" s="14"/>
      <c r="B381" s="235"/>
      <c r="C381" s="236"/>
      <c r="D381" s="218" t="s">
        <v>137</v>
      </c>
      <c r="E381" s="237" t="s">
        <v>19</v>
      </c>
      <c r="F381" s="238" t="s">
        <v>466</v>
      </c>
      <c r="G381" s="236"/>
      <c r="H381" s="239">
        <v>1371</v>
      </c>
      <c r="I381" s="240"/>
      <c r="J381" s="236"/>
      <c r="K381" s="236"/>
      <c r="L381" s="241"/>
      <c r="M381" s="242"/>
      <c r="N381" s="243"/>
      <c r="O381" s="243"/>
      <c r="P381" s="243"/>
      <c r="Q381" s="243"/>
      <c r="R381" s="243"/>
      <c r="S381" s="243"/>
      <c r="T381" s="244"/>
      <c r="U381" s="14"/>
      <c r="V381" s="14"/>
      <c r="W381" s="14"/>
      <c r="X381" s="14"/>
      <c r="Y381" s="14"/>
      <c r="Z381" s="14"/>
      <c r="AA381" s="14"/>
      <c r="AB381" s="14"/>
      <c r="AC381" s="14"/>
      <c r="AD381" s="14"/>
      <c r="AE381" s="14"/>
      <c r="AT381" s="245" t="s">
        <v>137</v>
      </c>
      <c r="AU381" s="245" t="s">
        <v>147</v>
      </c>
      <c r="AV381" s="14" t="s">
        <v>87</v>
      </c>
      <c r="AW381" s="14" t="s">
        <v>37</v>
      </c>
      <c r="AX381" s="14" t="s">
        <v>77</v>
      </c>
      <c r="AY381" s="245" t="s">
        <v>124</v>
      </c>
    </row>
    <row r="382" spans="1:51" s="13" customFormat="1" ht="12">
      <c r="A382" s="13"/>
      <c r="B382" s="225"/>
      <c r="C382" s="226"/>
      <c r="D382" s="218" t="s">
        <v>137</v>
      </c>
      <c r="E382" s="227" t="s">
        <v>19</v>
      </c>
      <c r="F382" s="228" t="s">
        <v>256</v>
      </c>
      <c r="G382" s="226"/>
      <c r="H382" s="227" t="s">
        <v>19</v>
      </c>
      <c r="I382" s="229"/>
      <c r="J382" s="226"/>
      <c r="K382" s="226"/>
      <c r="L382" s="230"/>
      <c r="M382" s="231"/>
      <c r="N382" s="232"/>
      <c r="O382" s="232"/>
      <c r="P382" s="232"/>
      <c r="Q382" s="232"/>
      <c r="R382" s="232"/>
      <c r="S382" s="232"/>
      <c r="T382" s="233"/>
      <c r="U382" s="13"/>
      <c r="V382" s="13"/>
      <c r="W382" s="13"/>
      <c r="X382" s="13"/>
      <c r="Y382" s="13"/>
      <c r="Z382" s="13"/>
      <c r="AA382" s="13"/>
      <c r="AB382" s="13"/>
      <c r="AC382" s="13"/>
      <c r="AD382" s="13"/>
      <c r="AE382" s="13"/>
      <c r="AT382" s="234" t="s">
        <v>137</v>
      </c>
      <c r="AU382" s="234" t="s">
        <v>147</v>
      </c>
      <c r="AV382" s="13" t="s">
        <v>85</v>
      </c>
      <c r="AW382" s="13" t="s">
        <v>37</v>
      </c>
      <c r="AX382" s="13" t="s">
        <v>77</v>
      </c>
      <c r="AY382" s="234" t="s">
        <v>124</v>
      </c>
    </row>
    <row r="383" spans="1:51" s="14" customFormat="1" ht="12">
      <c r="A383" s="14"/>
      <c r="B383" s="235"/>
      <c r="C383" s="236"/>
      <c r="D383" s="218" t="s">
        <v>137</v>
      </c>
      <c r="E383" s="237" t="s">
        <v>19</v>
      </c>
      <c r="F383" s="238" t="s">
        <v>257</v>
      </c>
      <c r="G383" s="236"/>
      <c r="H383" s="239">
        <v>78</v>
      </c>
      <c r="I383" s="240"/>
      <c r="J383" s="236"/>
      <c r="K383" s="236"/>
      <c r="L383" s="241"/>
      <c r="M383" s="242"/>
      <c r="N383" s="243"/>
      <c r="O383" s="243"/>
      <c r="P383" s="243"/>
      <c r="Q383" s="243"/>
      <c r="R383" s="243"/>
      <c r="S383" s="243"/>
      <c r="T383" s="244"/>
      <c r="U383" s="14"/>
      <c r="V383" s="14"/>
      <c r="W383" s="14"/>
      <c r="X383" s="14"/>
      <c r="Y383" s="14"/>
      <c r="Z383" s="14"/>
      <c r="AA383" s="14"/>
      <c r="AB383" s="14"/>
      <c r="AC383" s="14"/>
      <c r="AD383" s="14"/>
      <c r="AE383" s="14"/>
      <c r="AT383" s="245" t="s">
        <v>137</v>
      </c>
      <c r="AU383" s="245" t="s">
        <v>147</v>
      </c>
      <c r="AV383" s="14" t="s">
        <v>87</v>
      </c>
      <c r="AW383" s="14" t="s">
        <v>37</v>
      </c>
      <c r="AX383" s="14" t="s">
        <v>77</v>
      </c>
      <c r="AY383" s="245" t="s">
        <v>124</v>
      </c>
    </row>
    <row r="384" spans="1:51" s="15" customFormat="1" ht="12">
      <c r="A384" s="15"/>
      <c r="B384" s="246"/>
      <c r="C384" s="247"/>
      <c r="D384" s="218" t="s">
        <v>137</v>
      </c>
      <c r="E384" s="248" t="s">
        <v>19</v>
      </c>
      <c r="F384" s="249" t="s">
        <v>139</v>
      </c>
      <c r="G384" s="247"/>
      <c r="H384" s="250">
        <v>1449</v>
      </c>
      <c r="I384" s="251"/>
      <c r="J384" s="247"/>
      <c r="K384" s="247"/>
      <c r="L384" s="252"/>
      <c r="M384" s="253"/>
      <c r="N384" s="254"/>
      <c r="O384" s="254"/>
      <c r="P384" s="254"/>
      <c r="Q384" s="254"/>
      <c r="R384" s="254"/>
      <c r="S384" s="254"/>
      <c r="T384" s="255"/>
      <c r="U384" s="15"/>
      <c r="V384" s="15"/>
      <c r="W384" s="15"/>
      <c r="X384" s="15"/>
      <c r="Y384" s="15"/>
      <c r="Z384" s="15"/>
      <c r="AA384" s="15"/>
      <c r="AB384" s="15"/>
      <c r="AC384" s="15"/>
      <c r="AD384" s="15"/>
      <c r="AE384" s="15"/>
      <c r="AT384" s="256" t="s">
        <v>137</v>
      </c>
      <c r="AU384" s="256" t="s">
        <v>147</v>
      </c>
      <c r="AV384" s="15" t="s">
        <v>140</v>
      </c>
      <c r="AW384" s="15" t="s">
        <v>4</v>
      </c>
      <c r="AX384" s="15" t="s">
        <v>85</v>
      </c>
      <c r="AY384" s="256" t="s">
        <v>124</v>
      </c>
    </row>
    <row r="385" spans="1:65" s="2" customFormat="1" ht="24.15" customHeight="1">
      <c r="A385" s="39"/>
      <c r="B385" s="40"/>
      <c r="C385" s="205" t="s">
        <v>482</v>
      </c>
      <c r="D385" s="205" t="s">
        <v>127</v>
      </c>
      <c r="E385" s="206" t="s">
        <v>483</v>
      </c>
      <c r="F385" s="207" t="s">
        <v>484</v>
      </c>
      <c r="G385" s="208" t="s">
        <v>266</v>
      </c>
      <c r="H385" s="209">
        <v>1010.3</v>
      </c>
      <c r="I385" s="210"/>
      <c r="J385" s="211">
        <f>ROUND(I385*H385,2)</f>
        <v>0</v>
      </c>
      <c r="K385" s="207" t="s">
        <v>19</v>
      </c>
      <c r="L385" s="45"/>
      <c r="M385" s="212" t="s">
        <v>19</v>
      </c>
      <c r="N385" s="213" t="s">
        <v>48</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140</v>
      </c>
      <c r="AT385" s="216" t="s">
        <v>127</v>
      </c>
      <c r="AU385" s="216" t="s">
        <v>147</v>
      </c>
      <c r="AY385" s="18" t="s">
        <v>124</v>
      </c>
      <c r="BE385" s="217">
        <f>IF(N385="základní",J385,0)</f>
        <v>0</v>
      </c>
      <c r="BF385" s="217">
        <f>IF(N385="snížená",J385,0)</f>
        <v>0</v>
      </c>
      <c r="BG385" s="217">
        <f>IF(N385="zákl. přenesená",J385,0)</f>
        <v>0</v>
      </c>
      <c r="BH385" s="217">
        <f>IF(N385="sníž. přenesená",J385,0)</f>
        <v>0</v>
      </c>
      <c r="BI385" s="217">
        <f>IF(N385="nulová",J385,0)</f>
        <v>0</v>
      </c>
      <c r="BJ385" s="18" t="s">
        <v>85</v>
      </c>
      <c r="BK385" s="217">
        <f>ROUND(I385*H385,2)</f>
        <v>0</v>
      </c>
      <c r="BL385" s="18" t="s">
        <v>140</v>
      </c>
      <c r="BM385" s="216" t="s">
        <v>485</v>
      </c>
    </row>
    <row r="386" spans="1:47" s="2" customFormat="1" ht="12">
      <c r="A386" s="39"/>
      <c r="B386" s="40"/>
      <c r="C386" s="41"/>
      <c r="D386" s="218" t="s">
        <v>134</v>
      </c>
      <c r="E386" s="41"/>
      <c r="F386" s="219" t="s">
        <v>484</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134</v>
      </c>
      <c r="AU386" s="18" t="s">
        <v>147</v>
      </c>
    </row>
    <row r="387" spans="1:51" s="14" customFormat="1" ht="12">
      <c r="A387" s="14"/>
      <c r="B387" s="235"/>
      <c r="C387" s="236"/>
      <c r="D387" s="218" t="s">
        <v>137</v>
      </c>
      <c r="E387" s="237" t="s">
        <v>19</v>
      </c>
      <c r="F387" s="238" t="s">
        <v>486</v>
      </c>
      <c r="G387" s="236"/>
      <c r="H387" s="239">
        <v>569.3</v>
      </c>
      <c r="I387" s="240"/>
      <c r="J387" s="236"/>
      <c r="K387" s="236"/>
      <c r="L387" s="241"/>
      <c r="M387" s="242"/>
      <c r="N387" s="243"/>
      <c r="O387" s="243"/>
      <c r="P387" s="243"/>
      <c r="Q387" s="243"/>
      <c r="R387" s="243"/>
      <c r="S387" s="243"/>
      <c r="T387" s="244"/>
      <c r="U387" s="14"/>
      <c r="V387" s="14"/>
      <c r="W387" s="14"/>
      <c r="X387" s="14"/>
      <c r="Y387" s="14"/>
      <c r="Z387" s="14"/>
      <c r="AA387" s="14"/>
      <c r="AB387" s="14"/>
      <c r="AC387" s="14"/>
      <c r="AD387" s="14"/>
      <c r="AE387" s="14"/>
      <c r="AT387" s="245" t="s">
        <v>137</v>
      </c>
      <c r="AU387" s="245" t="s">
        <v>147</v>
      </c>
      <c r="AV387" s="14" t="s">
        <v>87</v>
      </c>
      <c r="AW387" s="14" t="s">
        <v>37</v>
      </c>
      <c r="AX387" s="14" t="s">
        <v>77</v>
      </c>
      <c r="AY387" s="245" t="s">
        <v>124</v>
      </c>
    </row>
    <row r="388" spans="1:51" s="14" customFormat="1" ht="12">
      <c r="A388" s="14"/>
      <c r="B388" s="235"/>
      <c r="C388" s="236"/>
      <c r="D388" s="218" t="s">
        <v>137</v>
      </c>
      <c r="E388" s="237" t="s">
        <v>19</v>
      </c>
      <c r="F388" s="238" t="s">
        <v>487</v>
      </c>
      <c r="G388" s="236"/>
      <c r="H388" s="239">
        <v>411</v>
      </c>
      <c r="I388" s="240"/>
      <c r="J388" s="236"/>
      <c r="K388" s="236"/>
      <c r="L388" s="241"/>
      <c r="M388" s="242"/>
      <c r="N388" s="243"/>
      <c r="O388" s="243"/>
      <c r="P388" s="243"/>
      <c r="Q388" s="243"/>
      <c r="R388" s="243"/>
      <c r="S388" s="243"/>
      <c r="T388" s="244"/>
      <c r="U388" s="14"/>
      <c r="V388" s="14"/>
      <c r="W388" s="14"/>
      <c r="X388" s="14"/>
      <c r="Y388" s="14"/>
      <c r="Z388" s="14"/>
      <c r="AA388" s="14"/>
      <c r="AB388" s="14"/>
      <c r="AC388" s="14"/>
      <c r="AD388" s="14"/>
      <c r="AE388" s="14"/>
      <c r="AT388" s="245" t="s">
        <v>137</v>
      </c>
      <c r="AU388" s="245" t="s">
        <v>147</v>
      </c>
      <c r="AV388" s="14" t="s">
        <v>87</v>
      </c>
      <c r="AW388" s="14" t="s">
        <v>37</v>
      </c>
      <c r="AX388" s="14" t="s">
        <v>77</v>
      </c>
      <c r="AY388" s="245" t="s">
        <v>124</v>
      </c>
    </row>
    <row r="389" spans="1:51" s="14" customFormat="1" ht="12">
      <c r="A389" s="14"/>
      <c r="B389" s="235"/>
      <c r="C389" s="236"/>
      <c r="D389" s="218" t="s">
        <v>137</v>
      </c>
      <c r="E389" s="237" t="s">
        <v>19</v>
      </c>
      <c r="F389" s="238" t="s">
        <v>488</v>
      </c>
      <c r="G389" s="236"/>
      <c r="H389" s="239">
        <v>30</v>
      </c>
      <c r="I389" s="240"/>
      <c r="J389" s="236"/>
      <c r="K389" s="236"/>
      <c r="L389" s="241"/>
      <c r="M389" s="242"/>
      <c r="N389" s="243"/>
      <c r="O389" s="243"/>
      <c r="P389" s="243"/>
      <c r="Q389" s="243"/>
      <c r="R389" s="243"/>
      <c r="S389" s="243"/>
      <c r="T389" s="244"/>
      <c r="U389" s="14"/>
      <c r="V389" s="14"/>
      <c r="W389" s="14"/>
      <c r="X389" s="14"/>
      <c r="Y389" s="14"/>
      <c r="Z389" s="14"/>
      <c r="AA389" s="14"/>
      <c r="AB389" s="14"/>
      <c r="AC389" s="14"/>
      <c r="AD389" s="14"/>
      <c r="AE389" s="14"/>
      <c r="AT389" s="245" t="s">
        <v>137</v>
      </c>
      <c r="AU389" s="245" t="s">
        <v>147</v>
      </c>
      <c r="AV389" s="14" t="s">
        <v>87</v>
      </c>
      <c r="AW389" s="14" t="s">
        <v>37</v>
      </c>
      <c r="AX389" s="14" t="s">
        <v>77</v>
      </c>
      <c r="AY389" s="245" t="s">
        <v>124</v>
      </c>
    </row>
    <row r="390" spans="1:51" s="15" customFormat="1" ht="12">
      <c r="A390" s="15"/>
      <c r="B390" s="246"/>
      <c r="C390" s="247"/>
      <c r="D390" s="218" t="s">
        <v>137</v>
      </c>
      <c r="E390" s="248" t="s">
        <v>19</v>
      </c>
      <c r="F390" s="249" t="s">
        <v>139</v>
      </c>
      <c r="G390" s="247"/>
      <c r="H390" s="250">
        <v>1010.3</v>
      </c>
      <c r="I390" s="251"/>
      <c r="J390" s="247"/>
      <c r="K390" s="247"/>
      <c r="L390" s="252"/>
      <c r="M390" s="253"/>
      <c r="N390" s="254"/>
      <c r="O390" s="254"/>
      <c r="P390" s="254"/>
      <c r="Q390" s="254"/>
      <c r="R390" s="254"/>
      <c r="S390" s="254"/>
      <c r="T390" s="255"/>
      <c r="U390" s="15"/>
      <c r="V390" s="15"/>
      <c r="W390" s="15"/>
      <c r="X390" s="15"/>
      <c r="Y390" s="15"/>
      <c r="Z390" s="15"/>
      <c r="AA390" s="15"/>
      <c r="AB390" s="15"/>
      <c r="AC390" s="15"/>
      <c r="AD390" s="15"/>
      <c r="AE390" s="15"/>
      <c r="AT390" s="256" t="s">
        <v>137</v>
      </c>
      <c r="AU390" s="256" t="s">
        <v>147</v>
      </c>
      <c r="AV390" s="15" t="s">
        <v>140</v>
      </c>
      <c r="AW390" s="15" t="s">
        <v>4</v>
      </c>
      <c r="AX390" s="15" t="s">
        <v>85</v>
      </c>
      <c r="AY390" s="256" t="s">
        <v>124</v>
      </c>
    </row>
    <row r="391" spans="1:65" s="2" customFormat="1" ht="49.05" customHeight="1">
      <c r="A391" s="39"/>
      <c r="B391" s="40"/>
      <c r="C391" s="205" t="s">
        <v>489</v>
      </c>
      <c r="D391" s="205" t="s">
        <v>127</v>
      </c>
      <c r="E391" s="206" t="s">
        <v>490</v>
      </c>
      <c r="F391" s="207" t="s">
        <v>491</v>
      </c>
      <c r="G391" s="208" t="s">
        <v>240</v>
      </c>
      <c r="H391" s="209">
        <v>498</v>
      </c>
      <c r="I391" s="210"/>
      <c r="J391" s="211">
        <f>ROUND(I391*H391,2)</f>
        <v>0</v>
      </c>
      <c r="K391" s="207" t="s">
        <v>19</v>
      </c>
      <c r="L391" s="45"/>
      <c r="M391" s="212" t="s">
        <v>19</v>
      </c>
      <c r="N391" s="213" t="s">
        <v>48</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140</v>
      </c>
      <c r="AT391" s="216" t="s">
        <v>127</v>
      </c>
      <c r="AU391" s="216" t="s">
        <v>147</v>
      </c>
      <c r="AY391" s="18" t="s">
        <v>124</v>
      </c>
      <c r="BE391" s="217">
        <f>IF(N391="základní",J391,0)</f>
        <v>0</v>
      </c>
      <c r="BF391" s="217">
        <f>IF(N391="snížená",J391,0)</f>
        <v>0</v>
      </c>
      <c r="BG391" s="217">
        <f>IF(N391="zákl. přenesená",J391,0)</f>
        <v>0</v>
      </c>
      <c r="BH391" s="217">
        <f>IF(N391="sníž. přenesená",J391,0)</f>
        <v>0</v>
      </c>
      <c r="BI391" s="217">
        <f>IF(N391="nulová",J391,0)</f>
        <v>0</v>
      </c>
      <c r="BJ391" s="18" t="s">
        <v>85</v>
      </c>
      <c r="BK391" s="217">
        <f>ROUND(I391*H391,2)</f>
        <v>0</v>
      </c>
      <c r="BL391" s="18" t="s">
        <v>140</v>
      </c>
      <c r="BM391" s="216" t="s">
        <v>492</v>
      </c>
    </row>
    <row r="392" spans="1:47" s="2" customFormat="1" ht="12">
      <c r="A392" s="39"/>
      <c r="B392" s="40"/>
      <c r="C392" s="41"/>
      <c r="D392" s="218" t="s">
        <v>134</v>
      </c>
      <c r="E392" s="41"/>
      <c r="F392" s="219" t="s">
        <v>491</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134</v>
      </c>
      <c r="AU392" s="18" t="s">
        <v>147</v>
      </c>
    </row>
    <row r="393" spans="1:47" s="2" customFormat="1" ht="12">
      <c r="A393" s="39"/>
      <c r="B393" s="40"/>
      <c r="C393" s="41"/>
      <c r="D393" s="218" t="s">
        <v>493</v>
      </c>
      <c r="E393" s="41"/>
      <c r="F393" s="271" t="s">
        <v>494</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493</v>
      </c>
      <c r="AU393" s="18" t="s">
        <v>147</v>
      </c>
    </row>
    <row r="394" spans="1:51" s="13" customFormat="1" ht="12">
      <c r="A394" s="13"/>
      <c r="B394" s="225"/>
      <c r="C394" s="226"/>
      <c r="D394" s="218" t="s">
        <v>137</v>
      </c>
      <c r="E394" s="227" t="s">
        <v>19</v>
      </c>
      <c r="F394" s="228" t="s">
        <v>495</v>
      </c>
      <c r="G394" s="226"/>
      <c r="H394" s="227" t="s">
        <v>19</v>
      </c>
      <c r="I394" s="229"/>
      <c r="J394" s="226"/>
      <c r="K394" s="226"/>
      <c r="L394" s="230"/>
      <c r="M394" s="231"/>
      <c r="N394" s="232"/>
      <c r="O394" s="232"/>
      <c r="P394" s="232"/>
      <c r="Q394" s="232"/>
      <c r="R394" s="232"/>
      <c r="S394" s="232"/>
      <c r="T394" s="233"/>
      <c r="U394" s="13"/>
      <c r="V394" s="13"/>
      <c r="W394" s="13"/>
      <c r="X394" s="13"/>
      <c r="Y394" s="13"/>
      <c r="Z394" s="13"/>
      <c r="AA394" s="13"/>
      <c r="AB394" s="13"/>
      <c r="AC394" s="13"/>
      <c r="AD394" s="13"/>
      <c r="AE394" s="13"/>
      <c r="AT394" s="234" t="s">
        <v>137</v>
      </c>
      <c r="AU394" s="234" t="s">
        <v>147</v>
      </c>
      <c r="AV394" s="13" t="s">
        <v>85</v>
      </c>
      <c r="AW394" s="13" t="s">
        <v>37</v>
      </c>
      <c r="AX394" s="13" t="s">
        <v>77</v>
      </c>
      <c r="AY394" s="234" t="s">
        <v>124</v>
      </c>
    </row>
    <row r="395" spans="1:51" s="14" customFormat="1" ht="12">
      <c r="A395" s="14"/>
      <c r="B395" s="235"/>
      <c r="C395" s="236"/>
      <c r="D395" s="218" t="s">
        <v>137</v>
      </c>
      <c r="E395" s="237" t="s">
        <v>19</v>
      </c>
      <c r="F395" s="238" t="s">
        <v>419</v>
      </c>
      <c r="G395" s="236"/>
      <c r="H395" s="239">
        <v>498</v>
      </c>
      <c r="I395" s="240"/>
      <c r="J395" s="236"/>
      <c r="K395" s="236"/>
      <c r="L395" s="241"/>
      <c r="M395" s="242"/>
      <c r="N395" s="243"/>
      <c r="O395" s="243"/>
      <c r="P395" s="243"/>
      <c r="Q395" s="243"/>
      <c r="R395" s="243"/>
      <c r="S395" s="243"/>
      <c r="T395" s="244"/>
      <c r="U395" s="14"/>
      <c r="V395" s="14"/>
      <c r="W395" s="14"/>
      <c r="X395" s="14"/>
      <c r="Y395" s="14"/>
      <c r="Z395" s="14"/>
      <c r="AA395" s="14"/>
      <c r="AB395" s="14"/>
      <c r="AC395" s="14"/>
      <c r="AD395" s="14"/>
      <c r="AE395" s="14"/>
      <c r="AT395" s="245" t="s">
        <v>137</v>
      </c>
      <c r="AU395" s="245" t="s">
        <v>147</v>
      </c>
      <c r="AV395" s="14" t="s">
        <v>87</v>
      </c>
      <c r="AW395" s="14" t="s">
        <v>37</v>
      </c>
      <c r="AX395" s="14" t="s">
        <v>77</v>
      </c>
      <c r="AY395" s="245" t="s">
        <v>124</v>
      </c>
    </row>
    <row r="396" spans="1:51" s="15" customFormat="1" ht="12">
      <c r="A396" s="15"/>
      <c r="B396" s="246"/>
      <c r="C396" s="247"/>
      <c r="D396" s="218" t="s">
        <v>137</v>
      </c>
      <c r="E396" s="248" t="s">
        <v>19</v>
      </c>
      <c r="F396" s="249" t="s">
        <v>139</v>
      </c>
      <c r="G396" s="247"/>
      <c r="H396" s="250">
        <v>498</v>
      </c>
      <c r="I396" s="251"/>
      <c r="J396" s="247"/>
      <c r="K396" s="247"/>
      <c r="L396" s="252"/>
      <c r="M396" s="253"/>
      <c r="N396" s="254"/>
      <c r="O396" s="254"/>
      <c r="P396" s="254"/>
      <c r="Q396" s="254"/>
      <c r="R396" s="254"/>
      <c r="S396" s="254"/>
      <c r="T396" s="255"/>
      <c r="U396" s="15"/>
      <c r="V396" s="15"/>
      <c r="W396" s="15"/>
      <c r="X396" s="15"/>
      <c r="Y396" s="15"/>
      <c r="Z396" s="15"/>
      <c r="AA396" s="15"/>
      <c r="AB396" s="15"/>
      <c r="AC396" s="15"/>
      <c r="AD396" s="15"/>
      <c r="AE396" s="15"/>
      <c r="AT396" s="256" t="s">
        <v>137</v>
      </c>
      <c r="AU396" s="256" t="s">
        <v>147</v>
      </c>
      <c r="AV396" s="15" t="s">
        <v>140</v>
      </c>
      <c r="AW396" s="15" t="s">
        <v>4</v>
      </c>
      <c r="AX396" s="15" t="s">
        <v>85</v>
      </c>
      <c r="AY396" s="256" t="s">
        <v>124</v>
      </c>
    </row>
    <row r="397" spans="1:65" s="2" customFormat="1" ht="49.05" customHeight="1">
      <c r="A397" s="39"/>
      <c r="B397" s="40"/>
      <c r="C397" s="205" t="s">
        <v>496</v>
      </c>
      <c r="D397" s="205" t="s">
        <v>127</v>
      </c>
      <c r="E397" s="206" t="s">
        <v>497</v>
      </c>
      <c r="F397" s="207" t="s">
        <v>480</v>
      </c>
      <c r="G397" s="208" t="s">
        <v>240</v>
      </c>
      <c r="H397" s="209">
        <v>498</v>
      </c>
      <c r="I397" s="210"/>
      <c r="J397" s="211">
        <f>ROUND(I397*H397,2)</f>
        <v>0</v>
      </c>
      <c r="K397" s="207" t="s">
        <v>19</v>
      </c>
      <c r="L397" s="45"/>
      <c r="M397" s="212" t="s">
        <v>19</v>
      </c>
      <c r="N397" s="213" t="s">
        <v>48</v>
      </c>
      <c r="O397" s="85"/>
      <c r="P397" s="214">
        <f>O397*H397</f>
        <v>0</v>
      </c>
      <c r="Q397" s="214">
        <v>0</v>
      </c>
      <c r="R397" s="214">
        <f>Q397*H397</f>
        <v>0</v>
      </c>
      <c r="S397" s="214">
        <v>0</v>
      </c>
      <c r="T397" s="215">
        <f>S397*H397</f>
        <v>0</v>
      </c>
      <c r="U397" s="39"/>
      <c r="V397" s="39"/>
      <c r="W397" s="39"/>
      <c r="X397" s="39"/>
      <c r="Y397" s="39"/>
      <c r="Z397" s="39"/>
      <c r="AA397" s="39"/>
      <c r="AB397" s="39"/>
      <c r="AC397" s="39"/>
      <c r="AD397" s="39"/>
      <c r="AE397" s="39"/>
      <c r="AR397" s="216" t="s">
        <v>140</v>
      </c>
      <c r="AT397" s="216" t="s">
        <v>127</v>
      </c>
      <c r="AU397" s="216" t="s">
        <v>147</v>
      </c>
      <c r="AY397" s="18" t="s">
        <v>124</v>
      </c>
      <c r="BE397" s="217">
        <f>IF(N397="základní",J397,0)</f>
        <v>0</v>
      </c>
      <c r="BF397" s="217">
        <f>IF(N397="snížená",J397,0)</f>
        <v>0</v>
      </c>
      <c r="BG397" s="217">
        <f>IF(N397="zákl. přenesená",J397,0)</f>
        <v>0</v>
      </c>
      <c r="BH397" s="217">
        <f>IF(N397="sníž. přenesená",J397,0)</f>
        <v>0</v>
      </c>
      <c r="BI397" s="217">
        <f>IF(N397="nulová",J397,0)</f>
        <v>0</v>
      </c>
      <c r="BJ397" s="18" t="s">
        <v>85</v>
      </c>
      <c r="BK397" s="217">
        <f>ROUND(I397*H397,2)</f>
        <v>0</v>
      </c>
      <c r="BL397" s="18" t="s">
        <v>140</v>
      </c>
      <c r="BM397" s="216" t="s">
        <v>498</v>
      </c>
    </row>
    <row r="398" spans="1:47" s="2" customFormat="1" ht="12">
      <c r="A398" s="39"/>
      <c r="B398" s="40"/>
      <c r="C398" s="41"/>
      <c r="D398" s="218" t="s">
        <v>134</v>
      </c>
      <c r="E398" s="41"/>
      <c r="F398" s="219" t="s">
        <v>480</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134</v>
      </c>
      <c r="AU398" s="18" t="s">
        <v>147</v>
      </c>
    </row>
    <row r="399" spans="1:51" s="13" customFormat="1" ht="12">
      <c r="A399" s="13"/>
      <c r="B399" s="225"/>
      <c r="C399" s="226"/>
      <c r="D399" s="218" t="s">
        <v>137</v>
      </c>
      <c r="E399" s="227" t="s">
        <v>19</v>
      </c>
      <c r="F399" s="228" t="s">
        <v>418</v>
      </c>
      <c r="G399" s="226"/>
      <c r="H399" s="227" t="s">
        <v>19</v>
      </c>
      <c r="I399" s="229"/>
      <c r="J399" s="226"/>
      <c r="K399" s="226"/>
      <c r="L399" s="230"/>
      <c r="M399" s="231"/>
      <c r="N399" s="232"/>
      <c r="O399" s="232"/>
      <c r="P399" s="232"/>
      <c r="Q399" s="232"/>
      <c r="R399" s="232"/>
      <c r="S399" s="232"/>
      <c r="T399" s="233"/>
      <c r="U399" s="13"/>
      <c r="V399" s="13"/>
      <c r="W399" s="13"/>
      <c r="X399" s="13"/>
      <c r="Y399" s="13"/>
      <c r="Z399" s="13"/>
      <c r="AA399" s="13"/>
      <c r="AB399" s="13"/>
      <c r="AC399" s="13"/>
      <c r="AD399" s="13"/>
      <c r="AE399" s="13"/>
      <c r="AT399" s="234" t="s">
        <v>137</v>
      </c>
      <c r="AU399" s="234" t="s">
        <v>147</v>
      </c>
      <c r="AV399" s="13" t="s">
        <v>85</v>
      </c>
      <c r="AW399" s="13" t="s">
        <v>37</v>
      </c>
      <c r="AX399" s="13" t="s">
        <v>77</v>
      </c>
      <c r="AY399" s="234" t="s">
        <v>124</v>
      </c>
    </row>
    <row r="400" spans="1:51" s="14" customFormat="1" ht="12">
      <c r="A400" s="14"/>
      <c r="B400" s="235"/>
      <c r="C400" s="236"/>
      <c r="D400" s="218" t="s">
        <v>137</v>
      </c>
      <c r="E400" s="237" t="s">
        <v>19</v>
      </c>
      <c r="F400" s="238" t="s">
        <v>419</v>
      </c>
      <c r="G400" s="236"/>
      <c r="H400" s="239">
        <v>498</v>
      </c>
      <c r="I400" s="240"/>
      <c r="J400" s="236"/>
      <c r="K400" s="236"/>
      <c r="L400" s="241"/>
      <c r="M400" s="242"/>
      <c r="N400" s="243"/>
      <c r="O400" s="243"/>
      <c r="P400" s="243"/>
      <c r="Q400" s="243"/>
      <c r="R400" s="243"/>
      <c r="S400" s="243"/>
      <c r="T400" s="244"/>
      <c r="U400" s="14"/>
      <c r="V400" s="14"/>
      <c r="W400" s="14"/>
      <c r="X400" s="14"/>
      <c r="Y400" s="14"/>
      <c r="Z400" s="14"/>
      <c r="AA400" s="14"/>
      <c r="AB400" s="14"/>
      <c r="AC400" s="14"/>
      <c r="AD400" s="14"/>
      <c r="AE400" s="14"/>
      <c r="AT400" s="245" t="s">
        <v>137</v>
      </c>
      <c r="AU400" s="245" t="s">
        <v>147</v>
      </c>
      <c r="AV400" s="14" t="s">
        <v>87</v>
      </c>
      <c r="AW400" s="14" t="s">
        <v>37</v>
      </c>
      <c r="AX400" s="14" t="s">
        <v>77</v>
      </c>
      <c r="AY400" s="245" t="s">
        <v>124</v>
      </c>
    </row>
    <row r="401" spans="1:51" s="15" customFormat="1" ht="12">
      <c r="A401" s="15"/>
      <c r="B401" s="246"/>
      <c r="C401" s="247"/>
      <c r="D401" s="218" t="s">
        <v>137</v>
      </c>
      <c r="E401" s="248" t="s">
        <v>19</v>
      </c>
      <c r="F401" s="249" t="s">
        <v>139</v>
      </c>
      <c r="G401" s="247"/>
      <c r="H401" s="250">
        <v>498</v>
      </c>
      <c r="I401" s="251"/>
      <c r="J401" s="247"/>
      <c r="K401" s="247"/>
      <c r="L401" s="252"/>
      <c r="M401" s="253"/>
      <c r="N401" s="254"/>
      <c r="O401" s="254"/>
      <c r="P401" s="254"/>
      <c r="Q401" s="254"/>
      <c r="R401" s="254"/>
      <c r="S401" s="254"/>
      <c r="T401" s="255"/>
      <c r="U401" s="15"/>
      <c r="V401" s="15"/>
      <c r="W401" s="15"/>
      <c r="X401" s="15"/>
      <c r="Y401" s="15"/>
      <c r="Z401" s="15"/>
      <c r="AA401" s="15"/>
      <c r="AB401" s="15"/>
      <c r="AC401" s="15"/>
      <c r="AD401" s="15"/>
      <c r="AE401" s="15"/>
      <c r="AT401" s="256" t="s">
        <v>137</v>
      </c>
      <c r="AU401" s="256" t="s">
        <v>147</v>
      </c>
      <c r="AV401" s="15" t="s">
        <v>140</v>
      </c>
      <c r="AW401" s="15" t="s">
        <v>4</v>
      </c>
      <c r="AX401" s="15" t="s">
        <v>85</v>
      </c>
      <c r="AY401" s="256" t="s">
        <v>124</v>
      </c>
    </row>
    <row r="402" spans="1:65" s="2" customFormat="1" ht="24.15" customHeight="1">
      <c r="A402" s="39"/>
      <c r="B402" s="40"/>
      <c r="C402" s="205" t="s">
        <v>499</v>
      </c>
      <c r="D402" s="205" t="s">
        <v>127</v>
      </c>
      <c r="E402" s="206" t="s">
        <v>500</v>
      </c>
      <c r="F402" s="207" t="s">
        <v>501</v>
      </c>
      <c r="G402" s="208" t="s">
        <v>266</v>
      </c>
      <c r="H402" s="209">
        <v>81</v>
      </c>
      <c r="I402" s="210"/>
      <c r="J402" s="211">
        <f>ROUND(I402*H402,2)</f>
        <v>0</v>
      </c>
      <c r="K402" s="207" t="s">
        <v>19</v>
      </c>
      <c r="L402" s="45"/>
      <c r="M402" s="212" t="s">
        <v>19</v>
      </c>
      <c r="N402" s="213" t="s">
        <v>48</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140</v>
      </c>
      <c r="AT402" s="216" t="s">
        <v>127</v>
      </c>
      <c r="AU402" s="216" t="s">
        <v>147</v>
      </c>
      <c r="AY402" s="18" t="s">
        <v>124</v>
      </c>
      <c r="BE402" s="217">
        <f>IF(N402="základní",J402,0)</f>
        <v>0</v>
      </c>
      <c r="BF402" s="217">
        <f>IF(N402="snížená",J402,0)</f>
        <v>0</v>
      </c>
      <c r="BG402" s="217">
        <f>IF(N402="zákl. přenesená",J402,0)</f>
        <v>0</v>
      </c>
      <c r="BH402" s="217">
        <f>IF(N402="sníž. přenesená",J402,0)</f>
        <v>0</v>
      </c>
      <c r="BI402" s="217">
        <f>IF(N402="nulová",J402,0)</f>
        <v>0</v>
      </c>
      <c r="BJ402" s="18" t="s">
        <v>85</v>
      </c>
      <c r="BK402" s="217">
        <f>ROUND(I402*H402,2)</f>
        <v>0</v>
      </c>
      <c r="BL402" s="18" t="s">
        <v>140</v>
      </c>
      <c r="BM402" s="216" t="s">
        <v>502</v>
      </c>
    </row>
    <row r="403" spans="1:47" s="2" customFormat="1" ht="12">
      <c r="A403" s="39"/>
      <c r="B403" s="40"/>
      <c r="C403" s="41"/>
      <c r="D403" s="218" t="s">
        <v>134</v>
      </c>
      <c r="E403" s="41"/>
      <c r="F403" s="219" t="s">
        <v>501</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134</v>
      </c>
      <c r="AU403" s="18" t="s">
        <v>147</v>
      </c>
    </row>
    <row r="404" spans="1:51" s="13" customFormat="1" ht="12">
      <c r="A404" s="13"/>
      <c r="B404" s="225"/>
      <c r="C404" s="226"/>
      <c r="D404" s="218" t="s">
        <v>137</v>
      </c>
      <c r="E404" s="227" t="s">
        <v>19</v>
      </c>
      <c r="F404" s="228" t="s">
        <v>503</v>
      </c>
      <c r="G404" s="226"/>
      <c r="H404" s="227" t="s">
        <v>19</v>
      </c>
      <c r="I404" s="229"/>
      <c r="J404" s="226"/>
      <c r="K404" s="226"/>
      <c r="L404" s="230"/>
      <c r="M404" s="231"/>
      <c r="N404" s="232"/>
      <c r="O404" s="232"/>
      <c r="P404" s="232"/>
      <c r="Q404" s="232"/>
      <c r="R404" s="232"/>
      <c r="S404" s="232"/>
      <c r="T404" s="233"/>
      <c r="U404" s="13"/>
      <c r="V404" s="13"/>
      <c r="W404" s="13"/>
      <c r="X404" s="13"/>
      <c r="Y404" s="13"/>
      <c r="Z404" s="13"/>
      <c r="AA404" s="13"/>
      <c r="AB404" s="13"/>
      <c r="AC404" s="13"/>
      <c r="AD404" s="13"/>
      <c r="AE404" s="13"/>
      <c r="AT404" s="234" t="s">
        <v>137</v>
      </c>
      <c r="AU404" s="234" t="s">
        <v>147</v>
      </c>
      <c r="AV404" s="13" t="s">
        <v>85</v>
      </c>
      <c r="AW404" s="13" t="s">
        <v>37</v>
      </c>
      <c r="AX404" s="13" t="s">
        <v>77</v>
      </c>
      <c r="AY404" s="234" t="s">
        <v>124</v>
      </c>
    </row>
    <row r="405" spans="1:51" s="14" customFormat="1" ht="12">
      <c r="A405" s="14"/>
      <c r="B405" s="235"/>
      <c r="C405" s="236"/>
      <c r="D405" s="218" t="s">
        <v>137</v>
      </c>
      <c r="E405" s="237" t="s">
        <v>19</v>
      </c>
      <c r="F405" s="238" t="s">
        <v>504</v>
      </c>
      <c r="G405" s="236"/>
      <c r="H405" s="239">
        <v>81</v>
      </c>
      <c r="I405" s="240"/>
      <c r="J405" s="236"/>
      <c r="K405" s="236"/>
      <c r="L405" s="241"/>
      <c r="M405" s="242"/>
      <c r="N405" s="243"/>
      <c r="O405" s="243"/>
      <c r="P405" s="243"/>
      <c r="Q405" s="243"/>
      <c r="R405" s="243"/>
      <c r="S405" s="243"/>
      <c r="T405" s="244"/>
      <c r="U405" s="14"/>
      <c r="V405" s="14"/>
      <c r="W405" s="14"/>
      <c r="X405" s="14"/>
      <c r="Y405" s="14"/>
      <c r="Z405" s="14"/>
      <c r="AA405" s="14"/>
      <c r="AB405" s="14"/>
      <c r="AC405" s="14"/>
      <c r="AD405" s="14"/>
      <c r="AE405" s="14"/>
      <c r="AT405" s="245" t="s">
        <v>137</v>
      </c>
      <c r="AU405" s="245" t="s">
        <v>147</v>
      </c>
      <c r="AV405" s="14" t="s">
        <v>87</v>
      </c>
      <c r="AW405" s="14" t="s">
        <v>37</v>
      </c>
      <c r="AX405" s="14" t="s">
        <v>77</v>
      </c>
      <c r="AY405" s="245" t="s">
        <v>124</v>
      </c>
    </row>
    <row r="406" spans="1:51" s="15" customFormat="1" ht="12">
      <c r="A406" s="15"/>
      <c r="B406" s="246"/>
      <c r="C406" s="247"/>
      <c r="D406" s="218" t="s">
        <v>137</v>
      </c>
      <c r="E406" s="248" t="s">
        <v>19</v>
      </c>
      <c r="F406" s="249" t="s">
        <v>139</v>
      </c>
      <c r="G406" s="247"/>
      <c r="H406" s="250">
        <v>81</v>
      </c>
      <c r="I406" s="251"/>
      <c r="J406" s="247"/>
      <c r="K406" s="247"/>
      <c r="L406" s="252"/>
      <c r="M406" s="253"/>
      <c r="N406" s="254"/>
      <c r="O406" s="254"/>
      <c r="P406" s="254"/>
      <c r="Q406" s="254"/>
      <c r="R406" s="254"/>
      <c r="S406" s="254"/>
      <c r="T406" s="255"/>
      <c r="U406" s="15"/>
      <c r="V406" s="15"/>
      <c r="W406" s="15"/>
      <c r="X406" s="15"/>
      <c r="Y406" s="15"/>
      <c r="Z406" s="15"/>
      <c r="AA406" s="15"/>
      <c r="AB406" s="15"/>
      <c r="AC406" s="15"/>
      <c r="AD406" s="15"/>
      <c r="AE406" s="15"/>
      <c r="AT406" s="256" t="s">
        <v>137</v>
      </c>
      <c r="AU406" s="256" t="s">
        <v>147</v>
      </c>
      <c r="AV406" s="15" t="s">
        <v>140</v>
      </c>
      <c r="AW406" s="15" t="s">
        <v>4</v>
      </c>
      <c r="AX406" s="15" t="s">
        <v>85</v>
      </c>
      <c r="AY406" s="256" t="s">
        <v>124</v>
      </c>
    </row>
    <row r="407" spans="1:63" s="12" customFormat="1" ht="20.85" customHeight="1">
      <c r="A407" s="12"/>
      <c r="B407" s="189"/>
      <c r="C407" s="190"/>
      <c r="D407" s="191" t="s">
        <v>76</v>
      </c>
      <c r="E407" s="203" t="s">
        <v>505</v>
      </c>
      <c r="F407" s="203" t="s">
        <v>506</v>
      </c>
      <c r="G407" s="190"/>
      <c r="H407" s="190"/>
      <c r="I407" s="193"/>
      <c r="J407" s="204">
        <f>BK407</f>
        <v>0</v>
      </c>
      <c r="K407" s="190"/>
      <c r="L407" s="195"/>
      <c r="M407" s="196"/>
      <c r="N407" s="197"/>
      <c r="O407" s="197"/>
      <c r="P407" s="198">
        <f>SUM(P408:P431)</f>
        <v>0</v>
      </c>
      <c r="Q407" s="197"/>
      <c r="R407" s="198">
        <f>SUM(R408:R431)</f>
        <v>0</v>
      </c>
      <c r="S407" s="197"/>
      <c r="T407" s="199">
        <f>SUM(T408:T431)</f>
        <v>0</v>
      </c>
      <c r="U407" s="12"/>
      <c r="V407" s="12"/>
      <c r="W407" s="12"/>
      <c r="X407" s="12"/>
      <c r="Y407" s="12"/>
      <c r="Z407" s="12"/>
      <c r="AA407" s="12"/>
      <c r="AB407" s="12"/>
      <c r="AC407" s="12"/>
      <c r="AD407" s="12"/>
      <c r="AE407" s="12"/>
      <c r="AR407" s="200" t="s">
        <v>85</v>
      </c>
      <c r="AT407" s="201" t="s">
        <v>76</v>
      </c>
      <c r="AU407" s="201" t="s">
        <v>87</v>
      </c>
      <c r="AY407" s="200" t="s">
        <v>124</v>
      </c>
      <c r="BK407" s="202">
        <f>SUM(BK408:BK431)</f>
        <v>0</v>
      </c>
    </row>
    <row r="408" spans="1:65" s="2" customFormat="1" ht="49.05" customHeight="1">
      <c r="A408" s="39"/>
      <c r="B408" s="40"/>
      <c r="C408" s="205" t="s">
        <v>507</v>
      </c>
      <c r="D408" s="205" t="s">
        <v>127</v>
      </c>
      <c r="E408" s="206" t="s">
        <v>508</v>
      </c>
      <c r="F408" s="207" t="s">
        <v>509</v>
      </c>
      <c r="G408" s="208" t="s">
        <v>510</v>
      </c>
      <c r="H408" s="209">
        <v>1</v>
      </c>
      <c r="I408" s="210"/>
      <c r="J408" s="211">
        <f>ROUND(I408*H408,2)</f>
        <v>0</v>
      </c>
      <c r="K408" s="207" t="s">
        <v>19</v>
      </c>
      <c r="L408" s="45"/>
      <c r="M408" s="212" t="s">
        <v>19</v>
      </c>
      <c r="N408" s="213" t="s">
        <v>48</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140</v>
      </c>
      <c r="AT408" s="216" t="s">
        <v>127</v>
      </c>
      <c r="AU408" s="216" t="s">
        <v>147</v>
      </c>
      <c r="AY408" s="18" t="s">
        <v>124</v>
      </c>
      <c r="BE408" s="217">
        <f>IF(N408="základní",J408,0)</f>
        <v>0</v>
      </c>
      <c r="BF408" s="217">
        <f>IF(N408="snížená",J408,0)</f>
        <v>0</v>
      </c>
      <c r="BG408" s="217">
        <f>IF(N408="zákl. přenesená",J408,0)</f>
        <v>0</v>
      </c>
      <c r="BH408" s="217">
        <f>IF(N408="sníž. přenesená",J408,0)</f>
        <v>0</v>
      </c>
      <c r="BI408" s="217">
        <f>IF(N408="nulová",J408,0)</f>
        <v>0</v>
      </c>
      <c r="BJ408" s="18" t="s">
        <v>85</v>
      </c>
      <c r="BK408" s="217">
        <f>ROUND(I408*H408,2)</f>
        <v>0</v>
      </c>
      <c r="BL408" s="18" t="s">
        <v>140</v>
      </c>
      <c r="BM408" s="216" t="s">
        <v>511</v>
      </c>
    </row>
    <row r="409" spans="1:47" s="2" customFormat="1" ht="12">
      <c r="A409" s="39"/>
      <c r="B409" s="40"/>
      <c r="C409" s="41"/>
      <c r="D409" s="218" t="s">
        <v>134</v>
      </c>
      <c r="E409" s="41"/>
      <c r="F409" s="219" t="s">
        <v>509</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134</v>
      </c>
      <c r="AU409" s="18" t="s">
        <v>147</v>
      </c>
    </row>
    <row r="410" spans="1:51" s="14" customFormat="1" ht="12">
      <c r="A410" s="14"/>
      <c r="B410" s="235"/>
      <c r="C410" s="236"/>
      <c r="D410" s="218" t="s">
        <v>137</v>
      </c>
      <c r="E410" s="237" t="s">
        <v>19</v>
      </c>
      <c r="F410" s="238" t="s">
        <v>85</v>
      </c>
      <c r="G410" s="236"/>
      <c r="H410" s="239">
        <v>1</v>
      </c>
      <c r="I410" s="240"/>
      <c r="J410" s="236"/>
      <c r="K410" s="236"/>
      <c r="L410" s="241"/>
      <c r="M410" s="242"/>
      <c r="N410" s="243"/>
      <c r="O410" s="243"/>
      <c r="P410" s="243"/>
      <c r="Q410" s="243"/>
      <c r="R410" s="243"/>
      <c r="S410" s="243"/>
      <c r="T410" s="244"/>
      <c r="U410" s="14"/>
      <c r="V410" s="14"/>
      <c r="W410" s="14"/>
      <c r="X410" s="14"/>
      <c r="Y410" s="14"/>
      <c r="Z410" s="14"/>
      <c r="AA410" s="14"/>
      <c r="AB410" s="14"/>
      <c r="AC410" s="14"/>
      <c r="AD410" s="14"/>
      <c r="AE410" s="14"/>
      <c r="AT410" s="245" t="s">
        <v>137</v>
      </c>
      <c r="AU410" s="245" t="s">
        <v>147</v>
      </c>
      <c r="AV410" s="14" t="s">
        <v>87</v>
      </c>
      <c r="AW410" s="14" t="s">
        <v>37</v>
      </c>
      <c r="AX410" s="14" t="s">
        <v>77</v>
      </c>
      <c r="AY410" s="245" t="s">
        <v>124</v>
      </c>
    </row>
    <row r="411" spans="1:51" s="15" customFormat="1" ht="12">
      <c r="A411" s="15"/>
      <c r="B411" s="246"/>
      <c r="C411" s="247"/>
      <c r="D411" s="218" t="s">
        <v>137</v>
      </c>
      <c r="E411" s="248" t="s">
        <v>19</v>
      </c>
      <c r="F411" s="249" t="s">
        <v>139</v>
      </c>
      <c r="G411" s="247"/>
      <c r="H411" s="250">
        <v>1</v>
      </c>
      <c r="I411" s="251"/>
      <c r="J411" s="247"/>
      <c r="K411" s="247"/>
      <c r="L411" s="252"/>
      <c r="M411" s="253"/>
      <c r="N411" s="254"/>
      <c r="O411" s="254"/>
      <c r="P411" s="254"/>
      <c r="Q411" s="254"/>
      <c r="R411" s="254"/>
      <c r="S411" s="254"/>
      <c r="T411" s="255"/>
      <c r="U411" s="15"/>
      <c r="V411" s="15"/>
      <c r="W411" s="15"/>
      <c r="X411" s="15"/>
      <c r="Y411" s="15"/>
      <c r="Z411" s="15"/>
      <c r="AA411" s="15"/>
      <c r="AB411" s="15"/>
      <c r="AC411" s="15"/>
      <c r="AD411" s="15"/>
      <c r="AE411" s="15"/>
      <c r="AT411" s="256" t="s">
        <v>137</v>
      </c>
      <c r="AU411" s="256" t="s">
        <v>147</v>
      </c>
      <c r="AV411" s="15" t="s">
        <v>140</v>
      </c>
      <c r="AW411" s="15" t="s">
        <v>4</v>
      </c>
      <c r="AX411" s="15" t="s">
        <v>85</v>
      </c>
      <c r="AY411" s="256" t="s">
        <v>124</v>
      </c>
    </row>
    <row r="412" spans="1:65" s="2" customFormat="1" ht="37.8" customHeight="1">
      <c r="A412" s="39"/>
      <c r="B412" s="40"/>
      <c r="C412" s="205" t="s">
        <v>448</v>
      </c>
      <c r="D412" s="205" t="s">
        <v>127</v>
      </c>
      <c r="E412" s="206" t="s">
        <v>512</v>
      </c>
      <c r="F412" s="207" t="s">
        <v>513</v>
      </c>
      <c r="G412" s="208" t="s">
        <v>291</v>
      </c>
      <c r="H412" s="209">
        <v>29.05</v>
      </c>
      <c r="I412" s="210"/>
      <c r="J412" s="211">
        <f>ROUND(I412*H412,2)</f>
        <v>0</v>
      </c>
      <c r="K412" s="207" t="s">
        <v>19</v>
      </c>
      <c r="L412" s="45"/>
      <c r="M412" s="212" t="s">
        <v>19</v>
      </c>
      <c r="N412" s="213" t="s">
        <v>48</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140</v>
      </c>
      <c r="AT412" s="216" t="s">
        <v>127</v>
      </c>
      <c r="AU412" s="216" t="s">
        <v>147</v>
      </c>
      <c r="AY412" s="18" t="s">
        <v>124</v>
      </c>
      <c r="BE412" s="217">
        <f>IF(N412="základní",J412,0)</f>
        <v>0</v>
      </c>
      <c r="BF412" s="217">
        <f>IF(N412="snížená",J412,0)</f>
        <v>0</v>
      </c>
      <c r="BG412" s="217">
        <f>IF(N412="zákl. přenesená",J412,0)</f>
        <v>0</v>
      </c>
      <c r="BH412" s="217">
        <f>IF(N412="sníž. přenesená",J412,0)</f>
        <v>0</v>
      </c>
      <c r="BI412" s="217">
        <f>IF(N412="nulová",J412,0)</f>
        <v>0</v>
      </c>
      <c r="BJ412" s="18" t="s">
        <v>85</v>
      </c>
      <c r="BK412" s="217">
        <f>ROUND(I412*H412,2)</f>
        <v>0</v>
      </c>
      <c r="BL412" s="18" t="s">
        <v>140</v>
      </c>
      <c r="BM412" s="216" t="s">
        <v>514</v>
      </c>
    </row>
    <row r="413" spans="1:47" s="2" customFormat="1" ht="12">
      <c r="A413" s="39"/>
      <c r="B413" s="40"/>
      <c r="C413" s="41"/>
      <c r="D413" s="218" t="s">
        <v>134</v>
      </c>
      <c r="E413" s="41"/>
      <c r="F413" s="219" t="s">
        <v>513</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134</v>
      </c>
      <c r="AU413" s="18" t="s">
        <v>147</v>
      </c>
    </row>
    <row r="414" spans="1:51" s="13" customFormat="1" ht="12">
      <c r="A414" s="13"/>
      <c r="B414" s="225"/>
      <c r="C414" s="226"/>
      <c r="D414" s="218" t="s">
        <v>137</v>
      </c>
      <c r="E414" s="227" t="s">
        <v>19</v>
      </c>
      <c r="F414" s="228" t="s">
        <v>262</v>
      </c>
      <c r="G414" s="226"/>
      <c r="H414" s="227" t="s">
        <v>19</v>
      </c>
      <c r="I414" s="229"/>
      <c r="J414" s="226"/>
      <c r="K414" s="226"/>
      <c r="L414" s="230"/>
      <c r="M414" s="231"/>
      <c r="N414" s="232"/>
      <c r="O414" s="232"/>
      <c r="P414" s="232"/>
      <c r="Q414" s="232"/>
      <c r="R414" s="232"/>
      <c r="S414" s="232"/>
      <c r="T414" s="233"/>
      <c r="U414" s="13"/>
      <c r="V414" s="13"/>
      <c r="W414" s="13"/>
      <c r="X414" s="13"/>
      <c r="Y414" s="13"/>
      <c r="Z414" s="13"/>
      <c r="AA414" s="13"/>
      <c r="AB414" s="13"/>
      <c r="AC414" s="13"/>
      <c r="AD414" s="13"/>
      <c r="AE414" s="13"/>
      <c r="AT414" s="234" t="s">
        <v>137</v>
      </c>
      <c r="AU414" s="234" t="s">
        <v>147</v>
      </c>
      <c r="AV414" s="13" t="s">
        <v>85</v>
      </c>
      <c r="AW414" s="13" t="s">
        <v>37</v>
      </c>
      <c r="AX414" s="13" t="s">
        <v>77</v>
      </c>
      <c r="AY414" s="234" t="s">
        <v>124</v>
      </c>
    </row>
    <row r="415" spans="1:51" s="14" customFormat="1" ht="12">
      <c r="A415" s="14"/>
      <c r="B415" s="235"/>
      <c r="C415" s="236"/>
      <c r="D415" s="218" t="s">
        <v>137</v>
      </c>
      <c r="E415" s="237" t="s">
        <v>19</v>
      </c>
      <c r="F415" s="238" t="s">
        <v>515</v>
      </c>
      <c r="G415" s="236"/>
      <c r="H415" s="239">
        <v>13.65</v>
      </c>
      <c r="I415" s="240"/>
      <c r="J415" s="236"/>
      <c r="K415" s="236"/>
      <c r="L415" s="241"/>
      <c r="M415" s="242"/>
      <c r="N415" s="243"/>
      <c r="O415" s="243"/>
      <c r="P415" s="243"/>
      <c r="Q415" s="243"/>
      <c r="R415" s="243"/>
      <c r="S415" s="243"/>
      <c r="T415" s="244"/>
      <c r="U415" s="14"/>
      <c r="V415" s="14"/>
      <c r="W415" s="14"/>
      <c r="X415" s="14"/>
      <c r="Y415" s="14"/>
      <c r="Z415" s="14"/>
      <c r="AA415" s="14"/>
      <c r="AB415" s="14"/>
      <c r="AC415" s="14"/>
      <c r="AD415" s="14"/>
      <c r="AE415" s="14"/>
      <c r="AT415" s="245" t="s">
        <v>137</v>
      </c>
      <c r="AU415" s="245" t="s">
        <v>147</v>
      </c>
      <c r="AV415" s="14" t="s">
        <v>87</v>
      </c>
      <c r="AW415" s="14" t="s">
        <v>37</v>
      </c>
      <c r="AX415" s="14" t="s">
        <v>77</v>
      </c>
      <c r="AY415" s="245" t="s">
        <v>124</v>
      </c>
    </row>
    <row r="416" spans="1:51" s="13" customFormat="1" ht="12">
      <c r="A416" s="13"/>
      <c r="B416" s="225"/>
      <c r="C416" s="226"/>
      <c r="D416" s="218" t="s">
        <v>137</v>
      </c>
      <c r="E416" s="227" t="s">
        <v>19</v>
      </c>
      <c r="F416" s="228" t="s">
        <v>248</v>
      </c>
      <c r="G416" s="226"/>
      <c r="H416" s="227" t="s">
        <v>19</v>
      </c>
      <c r="I416" s="229"/>
      <c r="J416" s="226"/>
      <c r="K416" s="226"/>
      <c r="L416" s="230"/>
      <c r="M416" s="231"/>
      <c r="N416" s="232"/>
      <c r="O416" s="232"/>
      <c r="P416" s="232"/>
      <c r="Q416" s="232"/>
      <c r="R416" s="232"/>
      <c r="S416" s="232"/>
      <c r="T416" s="233"/>
      <c r="U416" s="13"/>
      <c r="V416" s="13"/>
      <c r="W416" s="13"/>
      <c r="X416" s="13"/>
      <c r="Y416" s="13"/>
      <c r="Z416" s="13"/>
      <c r="AA416" s="13"/>
      <c r="AB416" s="13"/>
      <c r="AC416" s="13"/>
      <c r="AD416" s="13"/>
      <c r="AE416" s="13"/>
      <c r="AT416" s="234" t="s">
        <v>137</v>
      </c>
      <c r="AU416" s="234" t="s">
        <v>147</v>
      </c>
      <c r="AV416" s="13" t="s">
        <v>85</v>
      </c>
      <c r="AW416" s="13" t="s">
        <v>37</v>
      </c>
      <c r="AX416" s="13" t="s">
        <v>77</v>
      </c>
      <c r="AY416" s="234" t="s">
        <v>124</v>
      </c>
    </row>
    <row r="417" spans="1:51" s="14" customFormat="1" ht="12">
      <c r="A417" s="14"/>
      <c r="B417" s="235"/>
      <c r="C417" s="236"/>
      <c r="D417" s="218" t="s">
        <v>137</v>
      </c>
      <c r="E417" s="237" t="s">
        <v>19</v>
      </c>
      <c r="F417" s="238" t="s">
        <v>516</v>
      </c>
      <c r="G417" s="236"/>
      <c r="H417" s="239">
        <v>15.4</v>
      </c>
      <c r="I417" s="240"/>
      <c r="J417" s="236"/>
      <c r="K417" s="236"/>
      <c r="L417" s="241"/>
      <c r="M417" s="242"/>
      <c r="N417" s="243"/>
      <c r="O417" s="243"/>
      <c r="P417" s="243"/>
      <c r="Q417" s="243"/>
      <c r="R417" s="243"/>
      <c r="S417" s="243"/>
      <c r="T417" s="244"/>
      <c r="U417" s="14"/>
      <c r="V417" s="14"/>
      <c r="W417" s="14"/>
      <c r="X417" s="14"/>
      <c r="Y417" s="14"/>
      <c r="Z417" s="14"/>
      <c r="AA417" s="14"/>
      <c r="AB417" s="14"/>
      <c r="AC417" s="14"/>
      <c r="AD417" s="14"/>
      <c r="AE417" s="14"/>
      <c r="AT417" s="245" t="s">
        <v>137</v>
      </c>
      <c r="AU417" s="245" t="s">
        <v>147</v>
      </c>
      <c r="AV417" s="14" t="s">
        <v>87</v>
      </c>
      <c r="AW417" s="14" t="s">
        <v>37</v>
      </c>
      <c r="AX417" s="14" t="s">
        <v>77</v>
      </c>
      <c r="AY417" s="245" t="s">
        <v>124</v>
      </c>
    </row>
    <row r="418" spans="1:51" s="15" customFormat="1" ht="12">
      <c r="A418" s="15"/>
      <c r="B418" s="246"/>
      <c r="C418" s="247"/>
      <c r="D418" s="218" t="s">
        <v>137</v>
      </c>
      <c r="E418" s="248" t="s">
        <v>19</v>
      </c>
      <c r="F418" s="249" t="s">
        <v>139</v>
      </c>
      <c r="G418" s="247"/>
      <c r="H418" s="250">
        <v>29.05</v>
      </c>
      <c r="I418" s="251"/>
      <c r="J418" s="247"/>
      <c r="K418" s="247"/>
      <c r="L418" s="252"/>
      <c r="M418" s="253"/>
      <c r="N418" s="254"/>
      <c r="O418" s="254"/>
      <c r="P418" s="254"/>
      <c r="Q418" s="254"/>
      <c r="R418" s="254"/>
      <c r="S418" s="254"/>
      <c r="T418" s="255"/>
      <c r="U418" s="15"/>
      <c r="V418" s="15"/>
      <c r="W418" s="15"/>
      <c r="X418" s="15"/>
      <c r="Y418" s="15"/>
      <c r="Z418" s="15"/>
      <c r="AA418" s="15"/>
      <c r="AB418" s="15"/>
      <c r="AC418" s="15"/>
      <c r="AD418" s="15"/>
      <c r="AE418" s="15"/>
      <c r="AT418" s="256" t="s">
        <v>137</v>
      </c>
      <c r="AU418" s="256" t="s">
        <v>147</v>
      </c>
      <c r="AV418" s="15" t="s">
        <v>140</v>
      </c>
      <c r="AW418" s="15" t="s">
        <v>4</v>
      </c>
      <c r="AX418" s="15" t="s">
        <v>85</v>
      </c>
      <c r="AY418" s="256" t="s">
        <v>124</v>
      </c>
    </row>
    <row r="419" spans="1:65" s="2" customFormat="1" ht="33" customHeight="1">
      <c r="A419" s="39"/>
      <c r="B419" s="40"/>
      <c r="C419" s="205" t="s">
        <v>517</v>
      </c>
      <c r="D419" s="205" t="s">
        <v>127</v>
      </c>
      <c r="E419" s="206" t="s">
        <v>518</v>
      </c>
      <c r="F419" s="207" t="s">
        <v>519</v>
      </c>
      <c r="G419" s="208" t="s">
        <v>266</v>
      </c>
      <c r="H419" s="209">
        <v>33</v>
      </c>
      <c r="I419" s="210"/>
      <c r="J419" s="211">
        <f>ROUND(I419*H419,2)</f>
        <v>0</v>
      </c>
      <c r="K419" s="207" t="s">
        <v>19</v>
      </c>
      <c r="L419" s="45"/>
      <c r="M419" s="212" t="s">
        <v>19</v>
      </c>
      <c r="N419" s="213" t="s">
        <v>48</v>
      </c>
      <c r="O419" s="85"/>
      <c r="P419" s="214">
        <f>O419*H419</f>
        <v>0</v>
      </c>
      <c r="Q419" s="214">
        <v>0</v>
      </c>
      <c r="R419" s="214">
        <f>Q419*H419</f>
        <v>0</v>
      </c>
      <c r="S419" s="214">
        <v>0</v>
      </c>
      <c r="T419" s="215">
        <f>S419*H419</f>
        <v>0</v>
      </c>
      <c r="U419" s="39"/>
      <c r="V419" s="39"/>
      <c r="W419" s="39"/>
      <c r="X419" s="39"/>
      <c r="Y419" s="39"/>
      <c r="Z419" s="39"/>
      <c r="AA419" s="39"/>
      <c r="AB419" s="39"/>
      <c r="AC419" s="39"/>
      <c r="AD419" s="39"/>
      <c r="AE419" s="39"/>
      <c r="AR419" s="216" t="s">
        <v>140</v>
      </c>
      <c r="AT419" s="216" t="s">
        <v>127</v>
      </c>
      <c r="AU419" s="216" t="s">
        <v>147</v>
      </c>
      <c r="AY419" s="18" t="s">
        <v>124</v>
      </c>
      <c r="BE419" s="217">
        <f>IF(N419="základní",J419,0)</f>
        <v>0</v>
      </c>
      <c r="BF419" s="217">
        <f>IF(N419="snížená",J419,0)</f>
        <v>0</v>
      </c>
      <c r="BG419" s="217">
        <f>IF(N419="zákl. přenesená",J419,0)</f>
        <v>0</v>
      </c>
      <c r="BH419" s="217">
        <f>IF(N419="sníž. přenesená",J419,0)</f>
        <v>0</v>
      </c>
      <c r="BI419" s="217">
        <f>IF(N419="nulová",J419,0)</f>
        <v>0</v>
      </c>
      <c r="BJ419" s="18" t="s">
        <v>85</v>
      </c>
      <c r="BK419" s="217">
        <f>ROUND(I419*H419,2)</f>
        <v>0</v>
      </c>
      <c r="BL419" s="18" t="s">
        <v>140</v>
      </c>
      <c r="BM419" s="216" t="s">
        <v>520</v>
      </c>
    </row>
    <row r="420" spans="1:47" s="2" customFormat="1" ht="12">
      <c r="A420" s="39"/>
      <c r="B420" s="40"/>
      <c r="C420" s="41"/>
      <c r="D420" s="218" t="s">
        <v>134</v>
      </c>
      <c r="E420" s="41"/>
      <c r="F420" s="219" t="s">
        <v>519</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134</v>
      </c>
      <c r="AU420" s="18" t="s">
        <v>147</v>
      </c>
    </row>
    <row r="421" spans="1:51" s="13" customFormat="1" ht="12">
      <c r="A421" s="13"/>
      <c r="B421" s="225"/>
      <c r="C421" s="226"/>
      <c r="D421" s="218" t="s">
        <v>137</v>
      </c>
      <c r="E421" s="227" t="s">
        <v>19</v>
      </c>
      <c r="F421" s="228" t="s">
        <v>285</v>
      </c>
      <c r="G421" s="226"/>
      <c r="H421" s="227" t="s">
        <v>19</v>
      </c>
      <c r="I421" s="229"/>
      <c r="J421" s="226"/>
      <c r="K421" s="226"/>
      <c r="L421" s="230"/>
      <c r="M421" s="231"/>
      <c r="N421" s="232"/>
      <c r="O421" s="232"/>
      <c r="P421" s="232"/>
      <c r="Q421" s="232"/>
      <c r="R421" s="232"/>
      <c r="S421" s="232"/>
      <c r="T421" s="233"/>
      <c r="U421" s="13"/>
      <c r="V421" s="13"/>
      <c r="W421" s="13"/>
      <c r="X421" s="13"/>
      <c r="Y421" s="13"/>
      <c r="Z421" s="13"/>
      <c r="AA421" s="13"/>
      <c r="AB421" s="13"/>
      <c r="AC421" s="13"/>
      <c r="AD421" s="13"/>
      <c r="AE421" s="13"/>
      <c r="AT421" s="234" t="s">
        <v>137</v>
      </c>
      <c r="AU421" s="234" t="s">
        <v>147</v>
      </c>
      <c r="AV421" s="13" t="s">
        <v>85</v>
      </c>
      <c r="AW421" s="13" t="s">
        <v>37</v>
      </c>
      <c r="AX421" s="13" t="s">
        <v>77</v>
      </c>
      <c r="AY421" s="234" t="s">
        <v>124</v>
      </c>
    </row>
    <row r="422" spans="1:51" s="14" customFormat="1" ht="12">
      <c r="A422" s="14"/>
      <c r="B422" s="235"/>
      <c r="C422" s="236"/>
      <c r="D422" s="218" t="s">
        <v>137</v>
      </c>
      <c r="E422" s="237" t="s">
        <v>19</v>
      </c>
      <c r="F422" s="238" t="s">
        <v>286</v>
      </c>
      <c r="G422" s="236"/>
      <c r="H422" s="239">
        <v>33</v>
      </c>
      <c r="I422" s="240"/>
      <c r="J422" s="236"/>
      <c r="K422" s="236"/>
      <c r="L422" s="241"/>
      <c r="M422" s="242"/>
      <c r="N422" s="243"/>
      <c r="O422" s="243"/>
      <c r="P422" s="243"/>
      <c r="Q422" s="243"/>
      <c r="R422" s="243"/>
      <c r="S422" s="243"/>
      <c r="T422" s="244"/>
      <c r="U422" s="14"/>
      <c r="V422" s="14"/>
      <c r="W422" s="14"/>
      <c r="X422" s="14"/>
      <c r="Y422" s="14"/>
      <c r="Z422" s="14"/>
      <c r="AA422" s="14"/>
      <c r="AB422" s="14"/>
      <c r="AC422" s="14"/>
      <c r="AD422" s="14"/>
      <c r="AE422" s="14"/>
      <c r="AT422" s="245" t="s">
        <v>137</v>
      </c>
      <c r="AU422" s="245" t="s">
        <v>147</v>
      </c>
      <c r="AV422" s="14" t="s">
        <v>87</v>
      </c>
      <c r="AW422" s="14" t="s">
        <v>37</v>
      </c>
      <c r="AX422" s="14" t="s">
        <v>77</v>
      </c>
      <c r="AY422" s="245" t="s">
        <v>124</v>
      </c>
    </row>
    <row r="423" spans="1:51" s="15" customFormat="1" ht="12">
      <c r="A423" s="15"/>
      <c r="B423" s="246"/>
      <c r="C423" s="247"/>
      <c r="D423" s="218" t="s">
        <v>137</v>
      </c>
      <c r="E423" s="248" t="s">
        <v>19</v>
      </c>
      <c r="F423" s="249" t="s">
        <v>139</v>
      </c>
      <c r="G423" s="247"/>
      <c r="H423" s="250">
        <v>33</v>
      </c>
      <c r="I423" s="251"/>
      <c r="J423" s="247"/>
      <c r="K423" s="247"/>
      <c r="L423" s="252"/>
      <c r="M423" s="253"/>
      <c r="N423" s="254"/>
      <c r="O423" s="254"/>
      <c r="P423" s="254"/>
      <c r="Q423" s="254"/>
      <c r="R423" s="254"/>
      <c r="S423" s="254"/>
      <c r="T423" s="255"/>
      <c r="U423" s="15"/>
      <c r="V423" s="15"/>
      <c r="W423" s="15"/>
      <c r="X423" s="15"/>
      <c r="Y423" s="15"/>
      <c r="Z423" s="15"/>
      <c r="AA423" s="15"/>
      <c r="AB423" s="15"/>
      <c r="AC423" s="15"/>
      <c r="AD423" s="15"/>
      <c r="AE423" s="15"/>
      <c r="AT423" s="256" t="s">
        <v>137</v>
      </c>
      <c r="AU423" s="256" t="s">
        <v>147</v>
      </c>
      <c r="AV423" s="15" t="s">
        <v>140</v>
      </c>
      <c r="AW423" s="15" t="s">
        <v>4</v>
      </c>
      <c r="AX423" s="15" t="s">
        <v>85</v>
      </c>
      <c r="AY423" s="256" t="s">
        <v>124</v>
      </c>
    </row>
    <row r="424" spans="1:65" s="2" customFormat="1" ht="24.15" customHeight="1">
      <c r="A424" s="39"/>
      <c r="B424" s="40"/>
      <c r="C424" s="205" t="s">
        <v>521</v>
      </c>
      <c r="D424" s="205" t="s">
        <v>127</v>
      </c>
      <c r="E424" s="206" t="s">
        <v>522</v>
      </c>
      <c r="F424" s="207" t="s">
        <v>523</v>
      </c>
      <c r="G424" s="208" t="s">
        <v>510</v>
      </c>
      <c r="H424" s="209">
        <v>2</v>
      </c>
      <c r="I424" s="210"/>
      <c r="J424" s="211">
        <f>ROUND(I424*H424,2)</f>
        <v>0</v>
      </c>
      <c r="K424" s="207" t="s">
        <v>19</v>
      </c>
      <c r="L424" s="45"/>
      <c r="M424" s="212" t="s">
        <v>19</v>
      </c>
      <c r="N424" s="213" t="s">
        <v>48</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140</v>
      </c>
      <c r="AT424" s="216" t="s">
        <v>127</v>
      </c>
      <c r="AU424" s="216" t="s">
        <v>147</v>
      </c>
      <c r="AY424" s="18" t="s">
        <v>124</v>
      </c>
      <c r="BE424" s="217">
        <f>IF(N424="základní",J424,0)</f>
        <v>0</v>
      </c>
      <c r="BF424" s="217">
        <f>IF(N424="snížená",J424,0)</f>
        <v>0</v>
      </c>
      <c r="BG424" s="217">
        <f>IF(N424="zákl. přenesená",J424,0)</f>
        <v>0</v>
      </c>
      <c r="BH424" s="217">
        <f>IF(N424="sníž. přenesená",J424,0)</f>
        <v>0</v>
      </c>
      <c r="BI424" s="217">
        <f>IF(N424="nulová",J424,0)</f>
        <v>0</v>
      </c>
      <c r="BJ424" s="18" t="s">
        <v>85</v>
      </c>
      <c r="BK424" s="217">
        <f>ROUND(I424*H424,2)</f>
        <v>0</v>
      </c>
      <c r="BL424" s="18" t="s">
        <v>140</v>
      </c>
      <c r="BM424" s="216" t="s">
        <v>524</v>
      </c>
    </row>
    <row r="425" spans="1:47" s="2" customFormat="1" ht="12">
      <c r="A425" s="39"/>
      <c r="B425" s="40"/>
      <c r="C425" s="41"/>
      <c r="D425" s="218" t="s">
        <v>134</v>
      </c>
      <c r="E425" s="41"/>
      <c r="F425" s="219" t="s">
        <v>523</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134</v>
      </c>
      <c r="AU425" s="18" t="s">
        <v>147</v>
      </c>
    </row>
    <row r="426" spans="1:51" s="14" customFormat="1" ht="12">
      <c r="A426" s="14"/>
      <c r="B426" s="235"/>
      <c r="C426" s="236"/>
      <c r="D426" s="218" t="s">
        <v>137</v>
      </c>
      <c r="E426" s="237" t="s">
        <v>19</v>
      </c>
      <c r="F426" s="238" t="s">
        <v>87</v>
      </c>
      <c r="G426" s="236"/>
      <c r="H426" s="239">
        <v>2</v>
      </c>
      <c r="I426" s="240"/>
      <c r="J426" s="236"/>
      <c r="K426" s="236"/>
      <c r="L426" s="241"/>
      <c r="M426" s="242"/>
      <c r="N426" s="243"/>
      <c r="O426" s="243"/>
      <c r="P426" s="243"/>
      <c r="Q426" s="243"/>
      <c r="R426" s="243"/>
      <c r="S426" s="243"/>
      <c r="T426" s="244"/>
      <c r="U426" s="14"/>
      <c r="V426" s="14"/>
      <c r="W426" s="14"/>
      <c r="X426" s="14"/>
      <c r="Y426" s="14"/>
      <c r="Z426" s="14"/>
      <c r="AA426" s="14"/>
      <c r="AB426" s="14"/>
      <c r="AC426" s="14"/>
      <c r="AD426" s="14"/>
      <c r="AE426" s="14"/>
      <c r="AT426" s="245" t="s">
        <v>137</v>
      </c>
      <c r="AU426" s="245" t="s">
        <v>147</v>
      </c>
      <c r="AV426" s="14" t="s">
        <v>87</v>
      </c>
      <c r="AW426" s="14" t="s">
        <v>37</v>
      </c>
      <c r="AX426" s="14" t="s">
        <v>77</v>
      </c>
      <c r="AY426" s="245" t="s">
        <v>124</v>
      </c>
    </row>
    <row r="427" spans="1:51" s="15" customFormat="1" ht="12">
      <c r="A427" s="15"/>
      <c r="B427" s="246"/>
      <c r="C427" s="247"/>
      <c r="D427" s="218" t="s">
        <v>137</v>
      </c>
      <c r="E427" s="248" t="s">
        <v>19</v>
      </c>
      <c r="F427" s="249" t="s">
        <v>139</v>
      </c>
      <c r="G427" s="247"/>
      <c r="H427" s="250">
        <v>2</v>
      </c>
      <c r="I427" s="251"/>
      <c r="J427" s="247"/>
      <c r="K427" s="247"/>
      <c r="L427" s="252"/>
      <c r="M427" s="253"/>
      <c r="N427" s="254"/>
      <c r="O427" s="254"/>
      <c r="P427" s="254"/>
      <c r="Q427" s="254"/>
      <c r="R427" s="254"/>
      <c r="S427" s="254"/>
      <c r="T427" s="255"/>
      <c r="U427" s="15"/>
      <c r="V427" s="15"/>
      <c r="W427" s="15"/>
      <c r="X427" s="15"/>
      <c r="Y427" s="15"/>
      <c r="Z427" s="15"/>
      <c r="AA427" s="15"/>
      <c r="AB427" s="15"/>
      <c r="AC427" s="15"/>
      <c r="AD427" s="15"/>
      <c r="AE427" s="15"/>
      <c r="AT427" s="256" t="s">
        <v>137</v>
      </c>
      <c r="AU427" s="256" t="s">
        <v>147</v>
      </c>
      <c r="AV427" s="15" t="s">
        <v>140</v>
      </c>
      <c r="AW427" s="15" t="s">
        <v>4</v>
      </c>
      <c r="AX427" s="15" t="s">
        <v>85</v>
      </c>
      <c r="AY427" s="256" t="s">
        <v>124</v>
      </c>
    </row>
    <row r="428" spans="1:65" s="2" customFormat="1" ht="24.15" customHeight="1">
      <c r="A428" s="39"/>
      <c r="B428" s="40"/>
      <c r="C428" s="205" t="s">
        <v>525</v>
      </c>
      <c r="D428" s="205" t="s">
        <v>127</v>
      </c>
      <c r="E428" s="206" t="s">
        <v>526</v>
      </c>
      <c r="F428" s="207" t="s">
        <v>527</v>
      </c>
      <c r="G428" s="208" t="s">
        <v>510</v>
      </c>
      <c r="H428" s="209">
        <v>2</v>
      </c>
      <c r="I428" s="210"/>
      <c r="J428" s="211">
        <f>ROUND(I428*H428,2)</f>
        <v>0</v>
      </c>
      <c r="K428" s="207" t="s">
        <v>19</v>
      </c>
      <c r="L428" s="45"/>
      <c r="M428" s="212" t="s">
        <v>19</v>
      </c>
      <c r="N428" s="213" t="s">
        <v>48</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140</v>
      </c>
      <c r="AT428" s="216" t="s">
        <v>127</v>
      </c>
      <c r="AU428" s="216" t="s">
        <v>147</v>
      </c>
      <c r="AY428" s="18" t="s">
        <v>124</v>
      </c>
      <c r="BE428" s="217">
        <f>IF(N428="základní",J428,0)</f>
        <v>0</v>
      </c>
      <c r="BF428" s="217">
        <f>IF(N428="snížená",J428,0)</f>
        <v>0</v>
      </c>
      <c r="BG428" s="217">
        <f>IF(N428="zákl. přenesená",J428,0)</f>
        <v>0</v>
      </c>
      <c r="BH428" s="217">
        <f>IF(N428="sníž. přenesená",J428,0)</f>
        <v>0</v>
      </c>
      <c r="BI428" s="217">
        <f>IF(N428="nulová",J428,0)</f>
        <v>0</v>
      </c>
      <c r="BJ428" s="18" t="s">
        <v>85</v>
      </c>
      <c r="BK428" s="217">
        <f>ROUND(I428*H428,2)</f>
        <v>0</v>
      </c>
      <c r="BL428" s="18" t="s">
        <v>140</v>
      </c>
      <c r="BM428" s="216" t="s">
        <v>528</v>
      </c>
    </row>
    <row r="429" spans="1:47" s="2" customFormat="1" ht="12">
      <c r="A429" s="39"/>
      <c r="B429" s="40"/>
      <c r="C429" s="41"/>
      <c r="D429" s="218" t="s">
        <v>134</v>
      </c>
      <c r="E429" s="41"/>
      <c r="F429" s="219" t="s">
        <v>527</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134</v>
      </c>
      <c r="AU429" s="18" t="s">
        <v>147</v>
      </c>
    </row>
    <row r="430" spans="1:51" s="14" customFormat="1" ht="12">
      <c r="A430" s="14"/>
      <c r="B430" s="235"/>
      <c r="C430" s="236"/>
      <c r="D430" s="218" t="s">
        <v>137</v>
      </c>
      <c r="E430" s="237" t="s">
        <v>19</v>
      </c>
      <c r="F430" s="238" t="s">
        <v>87</v>
      </c>
      <c r="G430" s="236"/>
      <c r="H430" s="239">
        <v>2</v>
      </c>
      <c r="I430" s="240"/>
      <c r="J430" s="236"/>
      <c r="K430" s="236"/>
      <c r="L430" s="241"/>
      <c r="M430" s="242"/>
      <c r="N430" s="243"/>
      <c r="O430" s="243"/>
      <c r="P430" s="243"/>
      <c r="Q430" s="243"/>
      <c r="R430" s="243"/>
      <c r="S430" s="243"/>
      <c r="T430" s="244"/>
      <c r="U430" s="14"/>
      <c r="V430" s="14"/>
      <c r="W430" s="14"/>
      <c r="X430" s="14"/>
      <c r="Y430" s="14"/>
      <c r="Z430" s="14"/>
      <c r="AA430" s="14"/>
      <c r="AB430" s="14"/>
      <c r="AC430" s="14"/>
      <c r="AD430" s="14"/>
      <c r="AE430" s="14"/>
      <c r="AT430" s="245" t="s">
        <v>137</v>
      </c>
      <c r="AU430" s="245" t="s">
        <v>147</v>
      </c>
      <c r="AV430" s="14" t="s">
        <v>87</v>
      </c>
      <c r="AW430" s="14" t="s">
        <v>37</v>
      </c>
      <c r="AX430" s="14" t="s">
        <v>77</v>
      </c>
      <c r="AY430" s="245" t="s">
        <v>124</v>
      </c>
    </row>
    <row r="431" spans="1:51" s="15" customFormat="1" ht="12">
      <c r="A431" s="15"/>
      <c r="B431" s="246"/>
      <c r="C431" s="247"/>
      <c r="D431" s="218" t="s">
        <v>137</v>
      </c>
      <c r="E431" s="248" t="s">
        <v>19</v>
      </c>
      <c r="F431" s="249" t="s">
        <v>139</v>
      </c>
      <c r="G431" s="247"/>
      <c r="H431" s="250">
        <v>2</v>
      </c>
      <c r="I431" s="251"/>
      <c r="J431" s="247"/>
      <c r="K431" s="247"/>
      <c r="L431" s="252"/>
      <c r="M431" s="253"/>
      <c r="N431" s="254"/>
      <c r="O431" s="254"/>
      <c r="P431" s="254"/>
      <c r="Q431" s="254"/>
      <c r="R431" s="254"/>
      <c r="S431" s="254"/>
      <c r="T431" s="255"/>
      <c r="U431" s="15"/>
      <c r="V431" s="15"/>
      <c r="W431" s="15"/>
      <c r="X431" s="15"/>
      <c r="Y431" s="15"/>
      <c r="Z431" s="15"/>
      <c r="AA431" s="15"/>
      <c r="AB431" s="15"/>
      <c r="AC431" s="15"/>
      <c r="AD431" s="15"/>
      <c r="AE431" s="15"/>
      <c r="AT431" s="256" t="s">
        <v>137</v>
      </c>
      <c r="AU431" s="256" t="s">
        <v>147</v>
      </c>
      <c r="AV431" s="15" t="s">
        <v>140</v>
      </c>
      <c r="AW431" s="15" t="s">
        <v>4</v>
      </c>
      <c r="AX431" s="15" t="s">
        <v>85</v>
      </c>
      <c r="AY431" s="256" t="s">
        <v>124</v>
      </c>
    </row>
    <row r="432" spans="1:63" s="12" customFormat="1" ht="22.8" customHeight="1">
      <c r="A432" s="12"/>
      <c r="B432" s="189"/>
      <c r="C432" s="190"/>
      <c r="D432" s="191" t="s">
        <v>76</v>
      </c>
      <c r="E432" s="203" t="s">
        <v>160</v>
      </c>
      <c r="F432" s="203" t="s">
        <v>529</v>
      </c>
      <c r="G432" s="190"/>
      <c r="H432" s="190"/>
      <c r="I432" s="193"/>
      <c r="J432" s="204">
        <f>BK432</f>
        <v>0</v>
      </c>
      <c r="K432" s="190"/>
      <c r="L432" s="195"/>
      <c r="M432" s="196"/>
      <c r="N432" s="197"/>
      <c r="O432" s="197"/>
      <c r="P432" s="198">
        <f>P433</f>
        <v>0</v>
      </c>
      <c r="Q432" s="197"/>
      <c r="R432" s="198">
        <f>R433</f>
        <v>0</v>
      </c>
      <c r="S432" s="197"/>
      <c r="T432" s="199">
        <f>T433</f>
        <v>0</v>
      </c>
      <c r="U432" s="12"/>
      <c r="V432" s="12"/>
      <c r="W432" s="12"/>
      <c r="X432" s="12"/>
      <c r="Y432" s="12"/>
      <c r="Z432" s="12"/>
      <c r="AA432" s="12"/>
      <c r="AB432" s="12"/>
      <c r="AC432" s="12"/>
      <c r="AD432" s="12"/>
      <c r="AE432" s="12"/>
      <c r="AR432" s="200" t="s">
        <v>85</v>
      </c>
      <c r="AT432" s="201" t="s">
        <v>76</v>
      </c>
      <c r="AU432" s="201" t="s">
        <v>85</v>
      </c>
      <c r="AY432" s="200" t="s">
        <v>124</v>
      </c>
      <c r="BK432" s="202">
        <f>BK433</f>
        <v>0</v>
      </c>
    </row>
    <row r="433" spans="1:63" s="12" customFormat="1" ht="20.85" customHeight="1">
      <c r="A433" s="12"/>
      <c r="B433" s="189"/>
      <c r="C433" s="190"/>
      <c r="D433" s="191" t="s">
        <v>76</v>
      </c>
      <c r="E433" s="203" t="s">
        <v>530</v>
      </c>
      <c r="F433" s="203" t="s">
        <v>531</v>
      </c>
      <c r="G433" s="190"/>
      <c r="H433" s="190"/>
      <c r="I433" s="193"/>
      <c r="J433" s="204">
        <f>BK433</f>
        <v>0</v>
      </c>
      <c r="K433" s="190"/>
      <c r="L433" s="195"/>
      <c r="M433" s="196"/>
      <c r="N433" s="197"/>
      <c r="O433" s="197"/>
      <c r="P433" s="198">
        <f>SUM(P434:P440)</f>
        <v>0</v>
      </c>
      <c r="Q433" s="197"/>
      <c r="R433" s="198">
        <f>SUM(R434:R440)</f>
        <v>0</v>
      </c>
      <c r="S433" s="197"/>
      <c r="T433" s="199">
        <f>SUM(T434:T440)</f>
        <v>0</v>
      </c>
      <c r="U433" s="12"/>
      <c r="V433" s="12"/>
      <c r="W433" s="12"/>
      <c r="X433" s="12"/>
      <c r="Y433" s="12"/>
      <c r="Z433" s="12"/>
      <c r="AA433" s="12"/>
      <c r="AB433" s="12"/>
      <c r="AC433" s="12"/>
      <c r="AD433" s="12"/>
      <c r="AE433" s="12"/>
      <c r="AR433" s="200" t="s">
        <v>85</v>
      </c>
      <c r="AT433" s="201" t="s">
        <v>76</v>
      </c>
      <c r="AU433" s="201" t="s">
        <v>87</v>
      </c>
      <c r="AY433" s="200" t="s">
        <v>124</v>
      </c>
      <c r="BK433" s="202">
        <f>SUM(BK434:BK440)</f>
        <v>0</v>
      </c>
    </row>
    <row r="434" spans="1:65" s="2" customFormat="1" ht="16.5" customHeight="1">
      <c r="A434" s="39"/>
      <c r="B434" s="40"/>
      <c r="C434" s="205" t="s">
        <v>532</v>
      </c>
      <c r="D434" s="205" t="s">
        <v>127</v>
      </c>
      <c r="E434" s="206" t="s">
        <v>533</v>
      </c>
      <c r="F434" s="207" t="s">
        <v>534</v>
      </c>
      <c r="G434" s="208" t="s">
        <v>240</v>
      </c>
      <c r="H434" s="209">
        <v>73.84</v>
      </c>
      <c r="I434" s="210"/>
      <c r="J434" s="211">
        <f>ROUND(I434*H434,2)</f>
        <v>0</v>
      </c>
      <c r="K434" s="207" t="s">
        <v>131</v>
      </c>
      <c r="L434" s="45"/>
      <c r="M434" s="212" t="s">
        <v>19</v>
      </c>
      <c r="N434" s="213" t="s">
        <v>48</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140</v>
      </c>
      <c r="AT434" s="216" t="s">
        <v>127</v>
      </c>
      <c r="AU434" s="216" t="s">
        <v>147</v>
      </c>
      <c r="AY434" s="18" t="s">
        <v>124</v>
      </c>
      <c r="BE434" s="217">
        <f>IF(N434="základní",J434,0)</f>
        <v>0</v>
      </c>
      <c r="BF434" s="217">
        <f>IF(N434="snížená",J434,0)</f>
        <v>0</v>
      </c>
      <c r="BG434" s="217">
        <f>IF(N434="zákl. přenesená",J434,0)</f>
        <v>0</v>
      </c>
      <c r="BH434" s="217">
        <f>IF(N434="sníž. přenesená",J434,0)</f>
        <v>0</v>
      </c>
      <c r="BI434" s="217">
        <f>IF(N434="nulová",J434,0)</f>
        <v>0</v>
      </c>
      <c r="BJ434" s="18" t="s">
        <v>85</v>
      </c>
      <c r="BK434" s="217">
        <f>ROUND(I434*H434,2)</f>
        <v>0</v>
      </c>
      <c r="BL434" s="18" t="s">
        <v>140</v>
      </c>
      <c r="BM434" s="216" t="s">
        <v>535</v>
      </c>
    </row>
    <row r="435" spans="1:47" s="2" customFormat="1" ht="12">
      <c r="A435" s="39"/>
      <c r="B435" s="40"/>
      <c r="C435" s="41"/>
      <c r="D435" s="218" t="s">
        <v>134</v>
      </c>
      <c r="E435" s="41"/>
      <c r="F435" s="219" t="s">
        <v>534</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134</v>
      </c>
      <c r="AU435" s="18" t="s">
        <v>147</v>
      </c>
    </row>
    <row r="436" spans="1:47" s="2" customFormat="1" ht="12">
      <c r="A436" s="39"/>
      <c r="B436" s="40"/>
      <c r="C436" s="41"/>
      <c r="D436" s="223" t="s">
        <v>135</v>
      </c>
      <c r="E436" s="41"/>
      <c r="F436" s="224" t="s">
        <v>536</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135</v>
      </c>
      <c r="AU436" s="18" t="s">
        <v>147</v>
      </c>
    </row>
    <row r="437" spans="1:51" s="13" customFormat="1" ht="12">
      <c r="A437" s="13"/>
      <c r="B437" s="225"/>
      <c r="C437" s="226"/>
      <c r="D437" s="218" t="s">
        <v>137</v>
      </c>
      <c r="E437" s="227" t="s">
        <v>19</v>
      </c>
      <c r="F437" s="228" t="s">
        <v>537</v>
      </c>
      <c r="G437" s="226"/>
      <c r="H437" s="227" t="s">
        <v>19</v>
      </c>
      <c r="I437" s="229"/>
      <c r="J437" s="226"/>
      <c r="K437" s="226"/>
      <c r="L437" s="230"/>
      <c r="M437" s="231"/>
      <c r="N437" s="232"/>
      <c r="O437" s="232"/>
      <c r="P437" s="232"/>
      <c r="Q437" s="232"/>
      <c r="R437" s="232"/>
      <c r="S437" s="232"/>
      <c r="T437" s="233"/>
      <c r="U437" s="13"/>
      <c r="V437" s="13"/>
      <c r="W437" s="13"/>
      <c r="X437" s="13"/>
      <c r="Y437" s="13"/>
      <c r="Z437" s="13"/>
      <c r="AA437" s="13"/>
      <c r="AB437" s="13"/>
      <c r="AC437" s="13"/>
      <c r="AD437" s="13"/>
      <c r="AE437" s="13"/>
      <c r="AT437" s="234" t="s">
        <v>137</v>
      </c>
      <c r="AU437" s="234" t="s">
        <v>147</v>
      </c>
      <c r="AV437" s="13" t="s">
        <v>85</v>
      </c>
      <c r="AW437" s="13" t="s">
        <v>37</v>
      </c>
      <c r="AX437" s="13" t="s">
        <v>77</v>
      </c>
      <c r="AY437" s="234" t="s">
        <v>124</v>
      </c>
    </row>
    <row r="438" spans="1:51" s="14" customFormat="1" ht="12">
      <c r="A438" s="14"/>
      <c r="B438" s="235"/>
      <c r="C438" s="236"/>
      <c r="D438" s="218" t="s">
        <v>137</v>
      </c>
      <c r="E438" s="237" t="s">
        <v>19</v>
      </c>
      <c r="F438" s="238" t="s">
        <v>538</v>
      </c>
      <c r="G438" s="236"/>
      <c r="H438" s="239">
        <v>44.583</v>
      </c>
      <c r="I438" s="240"/>
      <c r="J438" s="236"/>
      <c r="K438" s="236"/>
      <c r="L438" s="241"/>
      <c r="M438" s="242"/>
      <c r="N438" s="243"/>
      <c r="O438" s="243"/>
      <c r="P438" s="243"/>
      <c r="Q438" s="243"/>
      <c r="R438" s="243"/>
      <c r="S438" s="243"/>
      <c r="T438" s="244"/>
      <c r="U438" s="14"/>
      <c r="V438" s="14"/>
      <c r="W438" s="14"/>
      <c r="X438" s="14"/>
      <c r="Y438" s="14"/>
      <c r="Z438" s="14"/>
      <c r="AA438" s="14"/>
      <c r="AB438" s="14"/>
      <c r="AC438" s="14"/>
      <c r="AD438" s="14"/>
      <c r="AE438" s="14"/>
      <c r="AT438" s="245" t="s">
        <v>137</v>
      </c>
      <c r="AU438" s="245" t="s">
        <v>147</v>
      </c>
      <c r="AV438" s="14" t="s">
        <v>87</v>
      </c>
      <c r="AW438" s="14" t="s">
        <v>37</v>
      </c>
      <c r="AX438" s="14" t="s">
        <v>77</v>
      </c>
      <c r="AY438" s="245" t="s">
        <v>124</v>
      </c>
    </row>
    <row r="439" spans="1:51" s="14" customFormat="1" ht="12">
      <c r="A439" s="14"/>
      <c r="B439" s="235"/>
      <c r="C439" s="236"/>
      <c r="D439" s="218" t="s">
        <v>137</v>
      </c>
      <c r="E439" s="237" t="s">
        <v>19</v>
      </c>
      <c r="F439" s="238" t="s">
        <v>539</v>
      </c>
      <c r="G439" s="236"/>
      <c r="H439" s="239">
        <v>29.257</v>
      </c>
      <c r="I439" s="240"/>
      <c r="J439" s="236"/>
      <c r="K439" s="236"/>
      <c r="L439" s="241"/>
      <c r="M439" s="242"/>
      <c r="N439" s="243"/>
      <c r="O439" s="243"/>
      <c r="P439" s="243"/>
      <c r="Q439" s="243"/>
      <c r="R439" s="243"/>
      <c r="S439" s="243"/>
      <c r="T439" s="244"/>
      <c r="U439" s="14"/>
      <c r="V439" s="14"/>
      <c r="W439" s="14"/>
      <c r="X439" s="14"/>
      <c r="Y439" s="14"/>
      <c r="Z439" s="14"/>
      <c r="AA439" s="14"/>
      <c r="AB439" s="14"/>
      <c r="AC439" s="14"/>
      <c r="AD439" s="14"/>
      <c r="AE439" s="14"/>
      <c r="AT439" s="245" t="s">
        <v>137</v>
      </c>
      <c r="AU439" s="245" t="s">
        <v>147</v>
      </c>
      <c r="AV439" s="14" t="s">
        <v>87</v>
      </c>
      <c r="AW439" s="14" t="s">
        <v>37</v>
      </c>
      <c r="AX439" s="14" t="s">
        <v>77</v>
      </c>
      <c r="AY439" s="245" t="s">
        <v>124</v>
      </c>
    </row>
    <row r="440" spans="1:51" s="15" customFormat="1" ht="12">
      <c r="A440" s="15"/>
      <c r="B440" s="246"/>
      <c r="C440" s="247"/>
      <c r="D440" s="218" t="s">
        <v>137</v>
      </c>
      <c r="E440" s="248" t="s">
        <v>19</v>
      </c>
      <c r="F440" s="249" t="s">
        <v>139</v>
      </c>
      <c r="G440" s="247"/>
      <c r="H440" s="250">
        <v>73.84</v>
      </c>
      <c r="I440" s="251"/>
      <c r="J440" s="247"/>
      <c r="K440" s="247"/>
      <c r="L440" s="252"/>
      <c r="M440" s="253"/>
      <c r="N440" s="254"/>
      <c r="O440" s="254"/>
      <c r="P440" s="254"/>
      <c r="Q440" s="254"/>
      <c r="R440" s="254"/>
      <c r="S440" s="254"/>
      <c r="T440" s="255"/>
      <c r="U440" s="15"/>
      <c r="V440" s="15"/>
      <c r="W440" s="15"/>
      <c r="X440" s="15"/>
      <c r="Y440" s="15"/>
      <c r="Z440" s="15"/>
      <c r="AA440" s="15"/>
      <c r="AB440" s="15"/>
      <c r="AC440" s="15"/>
      <c r="AD440" s="15"/>
      <c r="AE440" s="15"/>
      <c r="AT440" s="256" t="s">
        <v>137</v>
      </c>
      <c r="AU440" s="256" t="s">
        <v>147</v>
      </c>
      <c r="AV440" s="15" t="s">
        <v>140</v>
      </c>
      <c r="AW440" s="15" t="s">
        <v>4</v>
      </c>
      <c r="AX440" s="15" t="s">
        <v>85</v>
      </c>
      <c r="AY440" s="256" t="s">
        <v>124</v>
      </c>
    </row>
    <row r="441" spans="1:63" s="12" customFormat="1" ht="22.8" customHeight="1">
      <c r="A441" s="12"/>
      <c r="B441" s="189"/>
      <c r="C441" s="190"/>
      <c r="D441" s="191" t="s">
        <v>76</v>
      </c>
      <c r="E441" s="203" t="s">
        <v>170</v>
      </c>
      <c r="F441" s="203" t="s">
        <v>540</v>
      </c>
      <c r="G441" s="190"/>
      <c r="H441" s="190"/>
      <c r="I441" s="193"/>
      <c r="J441" s="204">
        <f>BK441</f>
        <v>0</v>
      </c>
      <c r="K441" s="190"/>
      <c r="L441" s="195"/>
      <c r="M441" s="196"/>
      <c r="N441" s="197"/>
      <c r="O441" s="197"/>
      <c r="P441" s="198">
        <f>P442</f>
        <v>0</v>
      </c>
      <c r="Q441" s="197"/>
      <c r="R441" s="198">
        <f>R442</f>
        <v>0.5440769999999999</v>
      </c>
      <c r="S441" s="197"/>
      <c r="T441" s="199">
        <f>T442</f>
        <v>0</v>
      </c>
      <c r="U441" s="12"/>
      <c r="V441" s="12"/>
      <c r="W441" s="12"/>
      <c r="X441" s="12"/>
      <c r="Y441" s="12"/>
      <c r="Z441" s="12"/>
      <c r="AA441" s="12"/>
      <c r="AB441" s="12"/>
      <c r="AC441" s="12"/>
      <c r="AD441" s="12"/>
      <c r="AE441" s="12"/>
      <c r="AR441" s="200" t="s">
        <v>85</v>
      </c>
      <c r="AT441" s="201" t="s">
        <v>76</v>
      </c>
      <c r="AU441" s="201" t="s">
        <v>85</v>
      </c>
      <c r="AY441" s="200" t="s">
        <v>124</v>
      </c>
      <c r="BK441" s="202">
        <f>BK442</f>
        <v>0</v>
      </c>
    </row>
    <row r="442" spans="1:63" s="12" customFormat="1" ht="20.85" customHeight="1">
      <c r="A442" s="12"/>
      <c r="B442" s="189"/>
      <c r="C442" s="190"/>
      <c r="D442" s="191" t="s">
        <v>76</v>
      </c>
      <c r="E442" s="203" t="s">
        <v>541</v>
      </c>
      <c r="F442" s="203" t="s">
        <v>542</v>
      </c>
      <c r="G442" s="190"/>
      <c r="H442" s="190"/>
      <c r="I442" s="193"/>
      <c r="J442" s="204">
        <f>BK442</f>
        <v>0</v>
      </c>
      <c r="K442" s="190"/>
      <c r="L442" s="195"/>
      <c r="M442" s="196"/>
      <c r="N442" s="197"/>
      <c r="O442" s="197"/>
      <c r="P442" s="198">
        <f>SUM(P443:P458)</f>
        <v>0</v>
      </c>
      <c r="Q442" s="197"/>
      <c r="R442" s="198">
        <f>SUM(R443:R458)</f>
        <v>0.5440769999999999</v>
      </c>
      <c r="S442" s="197"/>
      <c r="T442" s="199">
        <f>SUM(T443:T458)</f>
        <v>0</v>
      </c>
      <c r="U442" s="12"/>
      <c r="V442" s="12"/>
      <c r="W442" s="12"/>
      <c r="X442" s="12"/>
      <c r="Y442" s="12"/>
      <c r="Z442" s="12"/>
      <c r="AA442" s="12"/>
      <c r="AB442" s="12"/>
      <c r="AC442" s="12"/>
      <c r="AD442" s="12"/>
      <c r="AE442" s="12"/>
      <c r="AR442" s="200" t="s">
        <v>85</v>
      </c>
      <c r="AT442" s="201" t="s">
        <v>76</v>
      </c>
      <c r="AU442" s="201" t="s">
        <v>87</v>
      </c>
      <c r="AY442" s="200" t="s">
        <v>124</v>
      </c>
      <c r="BK442" s="202">
        <f>SUM(BK443:BK458)</f>
        <v>0</v>
      </c>
    </row>
    <row r="443" spans="1:65" s="2" customFormat="1" ht="44.25" customHeight="1">
      <c r="A443" s="39"/>
      <c r="B443" s="40"/>
      <c r="C443" s="205" t="s">
        <v>543</v>
      </c>
      <c r="D443" s="205" t="s">
        <v>127</v>
      </c>
      <c r="E443" s="206" t="s">
        <v>544</v>
      </c>
      <c r="F443" s="207" t="s">
        <v>545</v>
      </c>
      <c r="G443" s="208" t="s">
        <v>266</v>
      </c>
      <c r="H443" s="209">
        <v>22.2</v>
      </c>
      <c r="I443" s="210"/>
      <c r="J443" s="211">
        <f>ROUND(I443*H443,2)</f>
        <v>0</v>
      </c>
      <c r="K443" s="207" t="s">
        <v>131</v>
      </c>
      <c r="L443" s="45"/>
      <c r="M443" s="212" t="s">
        <v>19</v>
      </c>
      <c r="N443" s="213" t="s">
        <v>48</v>
      </c>
      <c r="O443" s="85"/>
      <c r="P443" s="214">
        <f>O443*H443</f>
        <v>0</v>
      </c>
      <c r="Q443" s="214">
        <v>0.00131</v>
      </c>
      <c r="R443" s="214">
        <f>Q443*H443</f>
        <v>0.029081999999999997</v>
      </c>
      <c r="S443" s="214">
        <v>0</v>
      </c>
      <c r="T443" s="215">
        <f>S443*H443</f>
        <v>0</v>
      </c>
      <c r="U443" s="39"/>
      <c r="V443" s="39"/>
      <c r="W443" s="39"/>
      <c r="X443" s="39"/>
      <c r="Y443" s="39"/>
      <c r="Z443" s="39"/>
      <c r="AA443" s="39"/>
      <c r="AB443" s="39"/>
      <c r="AC443" s="39"/>
      <c r="AD443" s="39"/>
      <c r="AE443" s="39"/>
      <c r="AR443" s="216" t="s">
        <v>140</v>
      </c>
      <c r="AT443" s="216" t="s">
        <v>127</v>
      </c>
      <c r="AU443" s="216" t="s">
        <v>147</v>
      </c>
      <c r="AY443" s="18" t="s">
        <v>124</v>
      </c>
      <c r="BE443" s="217">
        <f>IF(N443="základní",J443,0)</f>
        <v>0</v>
      </c>
      <c r="BF443" s="217">
        <f>IF(N443="snížená",J443,0)</f>
        <v>0</v>
      </c>
      <c r="BG443" s="217">
        <f>IF(N443="zákl. přenesená",J443,0)</f>
        <v>0</v>
      </c>
      <c r="BH443" s="217">
        <f>IF(N443="sníž. přenesená",J443,0)</f>
        <v>0</v>
      </c>
      <c r="BI443" s="217">
        <f>IF(N443="nulová",J443,0)</f>
        <v>0</v>
      </c>
      <c r="BJ443" s="18" t="s">
        <v>85</v>
      </c>
      <c r="BK443" s="217">
        <f>ROUND(I443*H443,2)</f>
        <v>0</v>
      </c>
      <c r="BL443" s="18" t="s">
        <v>140</v>
      </c>
      <c r="BM443" s="216" t="s">
        <v>546</v>
      </c>
    </row>
    <row r="444" spans="1:47" s="2" customFormat="1" ht="12">
      <c r="A444" s="39"/>
      <c r="B444" s="40"/>
      <c r="C444" s="41"/>
      <c r="D444" s="218" t="s">
        <v>134</v>
      </c>
      <c r="E444" s="41"/>
      <c r="F444" s="219" t="s">
        <v>545</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134</v>
      </c>
      <c r="AU444" s="18" t="s">
        <v>147</v>
      </c>
    </row>
    <row r="445" spans="1:47" s="2" customFormat="1" ht="12">
      <c r="A445" s="39"/>
      <c r="B445" s="40"/>
      <c r="C445" s="41"/>
      <c r="D445" s="223" t="s">
        <v>135</v>
      </c>
      <c r="E445" s="41"/>
      <c r="F445" s="224" t="s">
        <v>547</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135</v>
      </c>
      <c r="AU445" s="18" t="s">
        <v>147</v>
      </c>
    </row>
    <row r="446" spans="1:51" s="13" customFormat="1" ht="12">
      <c r="A446" s="13"/>
      <c r="B446" s="225"/>
      <c r="C446" s="226"/>
      <c r="D446" s="218" t="s">
        <v>137</v>
      </c>
      <c r="E446" s="227" t="s">
        <v>19</v>
      </c>
      <c r="F446" s="228" t="s">
        <v>308</v>
      </c>
      <c r="G446" s="226"/>
      <c r="H446" s="227" t="s">
        <v>19</v>
      </c>
      <c r="I446" s="229"/>
      <c r="J446" s="226"/>
      <c r="K446" s="226"/>
      <c r="L446" s="230"/>
      <c r="M446" s="231"/>
      <c r="N446" s="232"/>
      <c r="O446" s="232"/>
      <c r="P446" s="232"/>
      <c r="Q446" s="232"/>
      <c r="R446" s="232"/>
      <c r="S446" s="232"/>
      <c r="T446" s="233"/>
      <c r="U446" s="13"/>
      <c r="V446" s="13"/>
      <c r="W446" s="13"/>
      <c r="X446" s="13"/>
      <c r="Y446" s="13"/>
      <c r="Z446" s="13"/>
      <c r="AA446" s="13"/>
      <c r="AB446" s="13"/>
      <c r="AC446" s="13"/>
      <c r="AD446" s="13"/>
      <c r="AE446" s="13"/>
      <c r="AT446" s="234" t="s">
        <v>137</v>
      </c>
      <c r="AU446" s="234" t="s">
        <v>147</v>
      </c>
      <c r="AV446" s="13" t="s">
        <v>85</v>
      </c>
      <c r="AW446" s="13" t="s">
        <v>37</v>
      </c>
      <c r="AX446" s="13" t="s">
        <v>77</v>
      </c>
      <c r="AY446" s="234" t="s">
        <v>124</v>
      </c>
    </row>
    <row r="447" spans="1:51" s="14" customFormat="1" ht="12">
      <c r="A447" s="14"/>
      <c r="B447" s="235"/>
      <c r="C447" s="236"/>
      <c r="D447" s="218" t="s">
        <v>137</v>
      </c>
      <c r="E447" s="237" t="s">
        <v>19</v>
      </c>
      <c r="F447" s="238" t="s">
        <v>548</v>
      </c>
      <c r="G447" s="236"/>
      <c r="H447" s="239">
        <v>16.8</v>
      </c>
      <c r="I447" s="240"/>
      <c r="J447" s="236"/>
      <c r="K447" s="236"/>
      <c r="L447" s="241"/>
      <c r="M447" s="242"/>
      <c r="N447" s="243"/>
      <c r="O447" s="243"/>
      <c r="P447" s="243"/>
      <c r="Q447" s="243"/>
      <c r="R447" s="243"/>
      <c r="S447" s="243"/>
      <c r="T447" s="244"/>
      <c r="U447" s="14"/>
      <c r="V447" s="14"/>
      <c r="W447" s="14"/>
      <c r="X447" s="14"/>
      <c r="Y447" s="14"/>
      <c r="Z447" s="14"/>
      <c r="AA447" s="14"/>
      <c r="AB447" s="14"/>
      <c r="AC447" s="14"/>
      <c r="AD447" s="14"/>
      <c r="AE447" s="14"/>
      <c r="AT447" s="245" t="s">
        <v>137</v>
      </c>
      <c r="AU447" s="245" t="s">
        <v>147</v>
      </c>
      <c r="AV447" s="14" t="s">
        <v>87</v>
      </c>
      <c r="AW447" s="14" t="s">
        <v>37</v>
      </c>
      <c r="AX447" s="14" t="s">
        <v>77</v>
      </c>
      <c r="AY447" s="245" t="s">
        <v>124</v>
      </c>
    </row>
    <row r="448" spans="1:51" s="13" customFormat="1" ht="12">
      <c r="A448" s="13"/>
      <c r="B448" s="225"/>
      <c r="C448" s="226"/>
      <c r="D448" s="218" t="s">
        <v>137</v>
      </c>
      <c r="E448" s="227" t="s">
        <v>19</v>
      </c>
      <c r="F448" s="228" t="s">
        <v>315</v>
      </c>
      <c r="G448" s="226"/>
      <c r="H448" s="227" t="s">
        <v>19</v>
      </c>
      <c r="I448" s="229"/>
      <c r="J448" s="226"/>
      <c r="K448" s="226"/>
      <c r="L448" s="230"/>
      <c r="M448" s="231"/>
      <c r="N448" s="232"/>
      <c r="O448" s="232"/>
      <c r="P448" s="232"/>
      <c r="Q448" s="232"/>
      <c r="R448" s="232"/>
      <c r="S448" s="232"/>
      <c r="T448" s="233"/>
      <c r="U448" s="13"/>
      <c r="V448" s="13"/>
      <c r="W448" s="13"/>
      <c r="X448" s="13"/>
      <c r="Y448" s="13"/>
      <c r="Z448" s="13"/>
      <c r="AA448" s="13"/>
      <c r="AB448" s="13"/>
      <c r="AC448" s="13"/>
      <c r="AD448" s="13"/>
      <c r="AE448" s="13"/>
      <c r="AT448" s="234" t="s">
        <v>137</v>
      </c>
      <c r="AU448" s="234" t="s">
        <v>147</v>
      </c>
      <c r="AV448" s="13" t="s">
        <v>85</v>
      </c>
      <c r="AW448" s="13" t="s">
        <v>37</v>
      </c>
      <c r="AX448" s="13" t="s">
        <v>77</v>
      </c>
      <c r="AY448" s="234" t="s">
        <v>124</v>
      </c>
    </row>
    <row r="449" spans="1:51" s="14" customFormat="1" ht="12">
      <c r="A449" s="14"/>
      <c r="B449" s="235"/>
      <c r="C449" s="236"/>
      <c r="D449" s="218" t="s">
        <v>137</v>
      </c>
      <c r="E449" s="237" t="s">
        <v>19</v>
      </c>
      <c r="F449" s="238" t="s">
        <v>549</v>
      </c>
      <c r="G449" s="236"/>
      <c r="H449" s="239">
        <v>5.4</v>
      </c>
      <c r="I449" s="240"/>
      <c r="J449" s="236"/>
      <c r="K449" s="236"/>
      <c r="L449" s="241"/>
      <c r="M449" s="242"/>
      <c r="N449" s="243"/>
      <c r="O449" s="243"/>
      <c r="P449" s="243"/>
      <c r="Q449" s="243"/>
      <c r="R449" s="243"/>
      <c r="S449" s="243"/>
      <c r="T449" s="244"/>
      <c r="U449" s="14"/>
      <c r="V449" s="14"/>
      <c r="W449" s="14"/>
      <c r="X449" s="14"/>
      <c r="Y449" s="14"/>
      <c r="Z449" s="14"/>
      <c r="AA449" s="14"/>
      <c r="AB449" s="14"/>
      <c r="AC449" s="14"/>
      <c r="AD449" s="14"/>
      <c r="AE449" s="14"/>
      <c r="AT449" s="245" t="s">
        <v>137</v>
      </c>
      <c r="AU449" s="245" t="s">
        <v>147</v>
      </c>
      <c r="AV449" s="14" t="s">
        <v>87</v>
      </c>
      <c r="AW449" s="14" t="s">
        <v>37</v>
      </c>
      <c r="AX449" s="14" t="s">
        <v>77</v>
      </c>
      <c r="AY449" s="245" t="s">
        <v>124</v>
      </c>
    </row>
    <row r="450" spans="1:51" s="15" customFormat="1" ht="12">
      <c r="A450" s="15"/>
      <c r="B450" s="246"/>
      <c r="C450" s="247"/>
      <c r="D450" s="218" t="s">
        <v>137</v>
      </c>
      <c r="E450" s="248" t="s">
        <v>19</v>
      </c>
      <c r="F450" s="249" t="s">
        <v>139</v>
      </c>
      <c r="G450" s="247"/>
      <c r="H450" s="250">
        <v>22.200000000000003</v>
      </c>
      <c r="I450" s="251"/>
      <c r="J450" s="247"/>
      <c r="K450" s="247"/>
      <c r="L450" s="252"/>
      <c r="M450" s="253"/>
      <c r="N450" s="254"/>
      <c r="O450" s="254"/>
      <c r="P450" s="254"/>
      <c r="Q450" s="254"/>
      <c r="R450" s="254"/>
      <c r="S450" s="254"/>
      <c r="T450" s="255"/>
      <c r="U450" s="15"/>
      <c r="V450" s="15"/>
      <c r="W450" s="15"/>
      <c r="X450" s="15"/>
      <c r="Y450" s="15"/>
      <c r="Z450" s="15"/>
      <c r="AA450" s="15"/>
      <c r="AB450" s="15"/>
      <c r="AC450" s="15"/>
      <c r="AD450" s="15"/>
      <c r="AE450" s="15"/>
      <c r="AT450" s="256" t="s">
        <v>137</v>
      </c>
      <c r="AU450" s="256" t="s">
        <v>147</v>
      </c>
      <c r="AV450" s="15" t="s">
        <v>140</v>
      </c>
      <c r="AW450" s="15" t="s">
        <v>4</v>
      </c>
      <c r="AX450" s="15" t="s">
        <v>85</v>
      </c>
      <c r="AY450" s="256" t="s">
        <v>124</v>
      </c>
    </row>
    <row r="451" spans="1:65" s="2" customFormat="1" ht="44.25" customHeight="1">
      <c r="A451" s="39"/>
      <c r="B451" s="40"/>
      <c r="C451" s="205" t="s">
        <v>550</v>
      </c>
      <c r="D451" s="205" t="s">
        <v>127</v>
      </c>
      <c r="E451" s="206" t="s">
        <v>551</v>
      </c>
      <c r="F451" s="207" t="s">
        <v>552</v>
      </c>
      <c r="G451" s="208" t="s">
        <v>266</v>
      </c>
      <c r="H451" s="209">
        <v>41.7</v>
      </c>
      <c r="I451" s="210"/>
      <c r="J451" s="211">
        <f>ROUND(I451*H451,2)</f>
        <v>0</v>
      </c>
      <c r="K451" s="207" t="s">
        <v>131</v>
      </c>
      <c r="L451" s="45"/>
      <c r="M451" s="212" t="s">
        <v>19</v>
      </c>
      <c r="N451" s="213" t="s">
        <v>48</v>
      </c>
      <c r="O451" s="85"/>
      <c r="P451" s="214">
        <f>O451*H451</f>
        <v>0</v>
      </c>
      <c r="Q451" s="214">
        <v>0.01235</v>
      </c>
      <c r="R451" s="214">
        <f>Q451*H451</f>
        <v>0.514995</v>
      </c>
      <c r="S451" s="214">
        <v>0</v>
      </c>
      <c r="T451" s="215">
        <f>S451*H451</f>
        <v>0</v>
      </c>
      <c r="U451" s="39"/>
      <c r="V451" s="39"/>
      <c r="W451" s="39"/>
      <c r="X451" s="39"/>
      <c r="Y451" s="39"/>
      <c r="Z451" s="39"/>
      <c r="AA451" s="39"/>
      <c r="AB451" s="39"/>
      <c r="AC451" s="39"/>
      <c r="AD451" s="39"/>
      <c r="AE451" s="39"/>
      <c r="AR451" s="216" t="s">
        <v>140</v>
      </c>
      <c r="AT451" s="216" t="s">
        <v>127</v>
      </c>
      <c r="AU451" s="216" t="s">
        <v>147</v>
      </c>
      <c r="AY451" s="18" t="s">
        <v>124</v>
      </c>
      <c r="BE451" s="217">
        <f>IF(N451="základní",J451,0)</f>
        <v>0</v>
      </c>
      <c r="BF451" s="217">
        <f>IF(N451="snížená",J451,0)</f>
        <v>0</v>
      </c>
      <c r="BG451" s="217">
        <f>IF(N451="zákl. přenesená",J451,0)</f>
        <v>0</v>
      </c>
      <c r="BH451" s="217">
        <f>IF(N451="sníž. přenesená",J451,0)</f>
        <v>0</v>
      </c>
      <c r="BI451" s="217">
        <f>IF(N451="nulová",J451,0)</f>
        <v>0</v>
      </c>
      <c r="BJ451" s="18" t="s">
        <v>85</v>
      </c>
      <c r="BK451" s="217">
        <f>ROUND(I451*H451,2)</f>
        <v>0</v>
      </c>
      <c r="BL451" s="18" t="s">
        <v>140</v>
      </c>
      <c r="BM451" s="216" t="s">
        <v>553</v>
      </c>
    </row>
    <row r="452" spans="1:47" s="2" customFormat="1" ht="12">
      <c r="A452" s="39"/>
      <c r="B452" s="40"/>
      <c r="C452" s="41"/>
      <c r="D452" s="218" t="s">
        <v>134</v>
      </c>
      <c r="E452" s="41"/>
      <c r="F452" s="219" t="s">
        <v>552</v>
      </c>
      <c r="G452" s="41"/>
      <c r="H452" s="41"/>
      <c r="I452" s="220"/>
      <c r="J452" s="41"/>
      <c r="K452" s="41"/>
      <c r="L452" s="45"/>
      <c r="M452" s="221"/>
      <c r="N452" s="222"/>
      <c r="O452" s="85"/>
      <c r="P452" s="85"/>
      <c r="Q452" s="85"/>
      <c r="R452" s="85"/>
      <c r="S452" s="85"/>
      <c r="T452" s="86"/>
      <c r="U452" s="39"/>
      <c r="V452" s="39"/>
      <c r="W452" s="39"/>
      <c r="X452" s="39"/>
      <c r="Y452" s="39"/>
      <c r="Z452" s="39"/>
      <c r="AA452" s="39"/>
      <c r="AB452" s="39"/>
      <c r="AC452" s="39"/>
      <c r="AD452" s="39"/>
      <c r="AE452" s="39"/>
      <c r="AT452" s="18" t="s">
        <v>134</v>
      </c>
      <c r="AU452" s="18" t="s">
        <v>147</v>
      </c>
    </row>
    <row r="453" spans="1:47" s="2" customFormat="1" ht="12">
      <c r="A453" s="39"/>
      <c r="B453" s="40"/>
      <c r="C453" s="41"/>
      <c r="D453" s="223" t="s">
        <v>135</v>
      </c>
      <c r="E453" s="41"/>
      <c r="F453" s="224" t="s">
        <v>554</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135</v>
      </c>
      <c r="AU453" s="18" t="s">
        <v>147</v>
      </c>
    </row>
    <row r="454" spans="1:51" s="13" customFormat="1" ht="12">
      <c r="A454" s="13"/>
      <c r="B454" s="225"/>
      <c r="C454" s="226"/>
      <c r="D454" s="218" t="s">
        <v>137</v>
      </c>
      <c r="E454" s="227" t="s">
        <v>19</v>
      </c>
      <c r="F454" s="228" t="s">
        <v>315</v>
      </c>
      <c r="G454" s="226"/>
      <c r="H454" s="227" t="s">
        <v>19</v>
      </c>
      <c r="I454" s="229"/>
      <c r="J454" s="226"/>
      <c r="K454" s="226"/>
      <c r="L454" s="230"/>
      <c r="M454" s="231"/>
      <c r="N454" s="232"/>
      <c r="O454" s="232"/>
      <c r="P454" s="232"/>
      <c r="Q454" s="232"/>
      <c r="R454" s="232"/>
      <c r="S454" s="232"/>
      <c r="T454" s="233"/>
      <c r="U454" s="13"/>
      <c r="V454" s="13"/>
      <c r="W454" s="13"/>
      <c r="X454" s="13"/>
      <c r="Y454" s="13"/>
      <c r="Z454" s="13"/>
      <c r="AA454" s="13"/>
      <c r="AB454" s="13"/>
      <c r="AC454" s="13"/>
      <c r="AD454" s="13"/>
      <c r="AE454" s="13"/>
      <c r="AT454" s="234" t="s">
        <v>137</v>
      </c>
      <c r="AU454" s="234" t="s">
        <v>147</v>
      </c>
      <c r="AV454" s="13" t="s">
        <v>85</v>
      </c>
      <c r="AW454" s="13" t="s">
        <v>37</v>
      </c>
      <c r="AX454" s="13" t="s">
        <v>77</v>
      </c>
      <c r="AY454" s="234" t="s">
        <v>124</v>
      </c>
    </row>
    <row r="455" spans="1:51" s="14" customFormat="1" ht="12">
      <c r="A455" s="14"/>
      <c r="B455" s="235"/>
      <c r="C455" s="236"/>
      <c r="D455" s="218" t="s">
        <v>137</v>
      </c>
      <c r="E455" s="237" t="s">
        <v>19</v>
      </c>
      <c r="F455" s="238" t="s">
        <v>555</v>
      </c>
      <c r="G455" s="236"/>
      <c r="H455" s="239">
        <v>41.7</v>
      </c>
      <c r="I455" s="240"/>
      <c r="J455" s="236"/>
      <c r="K455" s="236"/>
      <c r="L455" s="241"/>
      <c r="M455" s="242"/>
      <c r="N455" s="243"/>
      <c r="O455" s="243"/>
      <c r="P455" s="243"/>
      <c r="Q455" s="243"/>
      <c r="R455" s="243"/>
      <c r="S455" s="243"/>
      <c r="T455" s="244"/>
      <c r="U455" s="14"/>
      <c r="V455" s="14"/>
      <c r="W455" s="14"/>
      <c r="X455" s="14"/>
      <c r="Y455" s="14"/>
      <c r="Z455" s="14"/>
      <c r="AA455" s="14"/>
      <c r="AB455" s="14"/>
      <c r="AC455" s="14"/>
      <c r="AD455" s="14"/>
      <c r="AE455" s="14"/>
      <c r="AT455" s="245" t="s">
        <v>137</v>
      </c>
      <c r="AU455" s="245" t="s">
        <v>147</v>
      </c>
      <c r="AV455" s="14" t="s">
        <v>87</v>
      </c>
      <c r="AW455" s="14" t="s">
        <v>37</v>
      </c>
      <c r="AX455" s="14" t="s">
        <v>77</v>
      </c>
      <c r="AY455" s="245" t="s">
        <v>124</v>
      </c>
    </row>
    <row r="456" spans="1:51" s="15" customFormat="1" ht="12">
      <c r="A456" s="15"/>
      <c r="B456" s="246"/>
      <c r="C456" s="247"/>
      <c r="D456" s="218" t="s">
        <v>137</v>
      </c>
      <c r="E456" s="248" t="s">
        <v>19</v>
      </c>
      <c r="F456" s="249" t="s">
        <v>139</v>
      </c>
      <c r="G456" s="247"/>
      <c r="H456" s="250">
        <v>41.7</v>
      </c>
      <c r="I456" s="251"/>
      <c r="J456" s="247"/>
      <c r="K456" s="247"/>
      <c r="L456" s="252"/>
      <c r="M456" s="253"/>
      <c r="N456" s="254"/>
      <c r="O456" s="254"/>
      <c r="P456" s="254"/>
      <c r="Q456" s="254"/>
      <c r="R456" s="254"/>
      <c r="S456" s="254"/>
      <c r="T456" s="255"/>
      <c r="U456" s="15"/>
      <c r="V456" s="15"/>
      <c r="W456" s="15"/>
      <c r="X456" s="15"/>
      <c r="Y456" s="15"/>
      <c r="Z456" s="15"/>
      <c r="AA456" s="15"/>
      <c r="AB456" s="15"/>
      <c r="AC456" s="15"/>
      <c r="AD456" s="15"/>
      <c r="AE456" s="15"/>
      <c r="AT456" s="256" t="s">
        <v>137</v>
      </c>
      <c r="AU456" s="256" t="s">
        <v>147</v>
      </c>
      <c r="AV456" s="15" t="s">
        <v>140</v>
      </c>
      <c r="AW456" s="15" t="s">
        <v>4</v>
      </c>
      <c r="AX456" s="15" t="s">
        <v>85</v>
      </c>
      <c r="AY456" s="256" t="s">
        <v>124</v>
      </c>
    </row>
    <row r="457" spans="1:65" s="2" customFormat="1" ht="24.15" customHeight="1">
      <c r="A457" s="39"/>
      <c r="B457" s="40"/>
      <c r="C457" s="205" t="s">
        <v>556</v>
      </c>
      <c r="D457" s="205" t="s">
        <v>127</v>
      </c>
      <c r="E457" s="206" t="s">
        <v>557</v>
      </c>
      <c r="F457" s="207" t="s">
        <v>558</v>
      </c>
      <c r="G457" s="208" t="s">
        <v>510</v>
      </c>
      <c r="H457" s="209">
        <v>1</v>
      </c>
      <c r="I457" s="210"/>
      <c r="J457" s="211">
        <f>ROUND(I457*H457,2)</f>
        <v>0</v>
      </c>
      <c r="K457" s="207" t="s">
        <v>19</v>
      </c>
      <c r="L457" s="45"/>
      <c r="M457" s="212" t="s">
        <v>19</v>
      </c>
      <c r="N457" s="213" t="s">
        <v>48</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140</v>
      </c>
      <c r="AT457" s="216" t="s">
        <v>127</v>
      </c>
      <c r="AU457" s="216" t="s">
        <v>147</v>
      </c>
      <c r="AY457" s="18" t="s">
        <v>124</v>
      </c>
      <c r="BE457" s="217">
        <f>IF(N457="základní",J457,0)</f>
        <v>0</v>
      </c>
      <c r="BF457" s="217">
        <f>IF(N457="snížená",J457,0)</f>
        <v>0</v>
      </c>
      <c r="BG457" s="217">
        <f>IF(N457="zákl. přenesená",J457,0)</f>
        <v>0</v>
      </c>
      <c r="BH457" s="217">
        <f>IF(N457="sníž. přenesená",J457,0)</f>
        <v>0</v>
      </c>
      <c r="BI457" s="217">
        <f>IF(N457="nulová",J457,0)</f>
        <v>0</v>
      </c>
      <c r="BJ457" s="18" t="s">
        <v>85</v>
      </c>
      <c r="BK457" s="217">
        <f>ROUND(I457*H457,2)</f>
        <v>0</v>
      </c>
      <c r="BL457" s="18" t="s">
        <v>140</v>
      </c>
      <c r="BM457" s="216" t="s">
        <v>559</v>
      </c>
    </row>
    <row r="458" spans="1:47" s="2" customFormat="1" ht="12">
      <c r="A458" s="39"/>
      <c r="B458" s="40"/>
      <c r="C458" s="41"/>
      <c r="D458" s="218" t="s">
        <v>134</v>
      </c>
      <c r="E458" s="41"/>
      <c r="F458" s="219" t="s">
        <v>558</v>
      </c>
      <c r="G458" s="41"/>
      <c r="H458" s="41"/>
      <c r="I458" s="220"/>
      <c r="J458" s="41"/>
      <c r="K458" s="41"/>
      <c r="L458" s="45"/>
      <c r="M458" s="221"/>
      <c r="N458" s="222"/>
      <c r="O458" s="85"/>
      <c r="P458" s="85"/>
      <c r="Q458" s="85"/>
      <c r="R458" s="85"/>
      <c r="S458" s="85"/>
      <c r="T458" s="86"/>
      <c r="U458" s="39"/>
      <c r="V458" s="39"/>
      <c r="W458" s="39"/>
      <c r="X458" s="39"/>
      <c r="Y458" s="39"/>
      <c r="Z458" s="39"/>
      <c r="AA458" s="39"/>
      <c r="AB458" s="39"/>
      <c r="AC458" s="39"/>
      <c r="AD458" s="39"/>
      <c r="AE458" s="39"/>
      <c r="AT458" s="18" t="s">
        <v>134</v>
      </c>
      <c r="AU458" s="18" t="s">
        <v>147</v>
      </c>
    </row>
    <row r="459" spans="1:63" s="12" customFormat="1" ht="22.8" customHeight="1">
      <c r="A459" s="12"/>
      <c r="B459" s="189"/>
      <c r="C459" s="190"/>
      <c r="D459" s="191" t="s">
        <v>76</v>
      </c>
      <c r="E459" s="203" t="s">
        <v>177</v>
      </c>
      <c r="F459" s="203" t="s">
        <v>560</v>
      </c>
      <c r="G459" s="190"/>
      <c r="H459" s="190"/>
      <c r="I459" s="193"/>
      <c r="J459" s="204">
        <f>BK459</f>
        <v>0</v>
      </c>
      <c r="K459" s="190"/>
      <c r="L459" s="195"/>
      <c r="M459" s="196"/>
      <c r="N459" s="197"/>
      <c r="O459" s="197"/>
      <c r="P459" s="198">
        <f>P460+P485+P509</f>
        <v>0</v>
      </c>
      <c r="Q459" s="197"/>
      <c r="R459" s="198">
        <f>R460+R485+R509</f>
        <v>44.436930000000004</v>
      </c>
      <c r="S459" s="197"/>
      <c r="T459" s="199">
        <f>T460+T485+T509</f>
        <v>5.4</v>
      </c>
      <c r="U459" s="12"/>
      <c r="V459" s="12"/>
      <c r="W459" s="12"/>
      <c r="X459" s="12"/>
      <c r="Y459" s="12"/>
      <c r="Z459" s="12"/>
      <c r="AA459" s="12"/>
      <c r="AB459" s="12"/>
      <c r="AC459" s="12"/>
      <c r="AD459" s="12"/>
      <c r="AE459" s="12"/>
      <c r="AR459" s="200" t="s">
        <v>85</v>
      </c>
      <c r="AT459" s="201" t="s">
        <v>76</v>
      </c>
      <c r="AU459" s="201" t="s">
        <v>85</v>
      </c>
      <c r="AY459" s="200" t="s">
        <v>124</v>
      </c>
      <c r="BK459" s="202">
        <f>BK460+BK485+BK509</f>
        <v>0</v>
      </c>
    </row>
    <row r="460" spans="1:63" s="12" customFormat="1" ht="20.85" customHeight="1">
      <c r="A460" s="12"/>
      <c r="B460" s="189"/>
      <c r="C460" s="190"/>
      <c r="D460" s="191" t="s">
        <v>76</v>
      </c>
      <c r="E460" s="203" t="s">
        <v>561</v>
      </c>
      <c r="F460" s="203" t="s">
        <v>562</v>
      </c>
      <c r="G460" s="190"/>
      <c r="H460" s="190"/>
      <c r="I460" s="193"/>
      <c r="J460" s="204">
        <f>BK460</f>
        <v>0</v>
      </c>
      <c r="K460" s="190"/>
      <c r="L460" s="195"/>
      <c r="M460" s="196"/>
      <c r="N460" s="197"/>
      <c r="O460" s="197"/>
      <c r="P460" s="198">
        <f>SUM(P461:P484)</f>
        <v>0</v>
      </c>
      <c r="Q460" s="197"/>
      <c r="R460" s="198">
        <f>SUM(R461:R484)</f>
        <v>44.436930000000004</v>
      </c>
      <c r="S460" s="197"/>
      <c r="T460" s="199">
        <f>SUM(T461:T484)</f>
        <v>0</v>
      </c>
      <c r="U460" s="12"/>
      <c r="V460" s="12"/>
      <c r="W460" s="12"/>
      <c r="X460" s="12"/>
      <c r="Y460" s="12"/>
      <c r="Z460" s="12"/>
      <c r="AA460" s="12"/>
      <c r="AB460" s="12"/>
      <c r="AC460" s="12"/>
      <c r="AD460" s="12"/>
      <c r="AE460" s="12"/>
      <c r="AR460" s="200" t="s">
        <v>85</v>
      </c>
      <c r="AT460" s="201" t="s">
        <v>76</v>
      </c>
      <c r="AU460" s="201" t="s">
        <v>87</v>
      </c>
      <c r="AY460" s="200" t="s">
        <v>124</v>
      </c>
      <c r="BK460" s="202">
        <f>SUM(BK461:BK484)</f>
        <v>0</v>
      </c>
    </row>
    <row r="461" spans="1:65" s="2" customFormat="1" ht="49.05" customHeight="1">
      <c r="A461" s="39"/>
      <c r="B461" s="40"/>
      <c r="C461" s="205" t="s">
        <v>563</v>
      </c>
      <c r="D461" s="205" t="s">
        <v>127</v>
      </c>
      <c r="E461" s="206" t="s">
        <v>564</v>
      </c>
      <c r="F461" s="207" t="s">
        <v>565</v>
      </c>
      <c r="G461" s="208" t="s">
        <v>266</v>
      </c>
      <c r="H461" s="209">
        <v>126.1</v>
      </c>
      <c r="I461" s="210"/>
      <c r="J461" s="211">
        <f>ROUND(I461*H461,2)</f>
        <v>0</v>
      </c>
      <c r="K461" s="207" t="s">
        <v>131</v>
      </c>
      <c r="L461" s="45"/>
      <c r="M461" s="212" t="s">
        <v>19</v>
      </c>
      <c r="N461" s="213" t="s">
        <v>48</v>
      </c>
      <c r="O461" s="85"/>
      <c r="P461" s="214">
        <f>O461*H461</f>
        <v>0</v>
      </c>
      <c r="Q461" s="214">
        <v>0.1295</v>
      </c>
      <c r="R461" s="214">
        <f>Q461*H461</f>
        <v>16.32995</v>
      </c>
      <c r="S461" s="214">
        <v>0</v>
      </c>
      <c r="T461" s="215">
        <f>S461*H461</f>
        <v>0</v>
      </c>
      <c r="U461" s="39"/>
      <c r="V461" s="39"/>
      <c r="W461" s="39"/>
      <c r="X461" s="39"/>
      <c r="Y461" s="39"/>
      <c r="Z461" s="39"/>
      <c r="AA461" s="39"/>
      <c r="AB461" s="39"/>
      <c r="AC461" s="39"/>
      <c r="AD461" s="39"/>
      <c r="AE461" s="39"/>
      <c r="AR461" s="216" t="s">
        <v>140</v>
      </c>
      <c r="AT461" s="216" t="s">
        <v>127</v>
      </c>
      <c r="AU461" s="216" t="s">
        <v>147</v>
      </c>
      <c r="AY461" s="18" t="s">
        <v>124</v>
      </c>
      <c r="BE461" s="217">
        <f>IF(N461="základní",J461,0)</f>
        <v>0</v>
      </c>
      <c r="BF461" s="217">
        <f>IF(N461="snížená",J461,0)</f>
        <v>0</v>
      </c>
      <c r="BG461" s="217">
        <f>IF(N461="zákl. přenesená",J461,0)</f>
        <v>0</v>
      </c>
      <c r="BH461" s="217">
        <f>IF(N461="sníž. přenesená",J461,0)</f>
        <v>0</v>
      </c>
      <c r="BI461" s="217">
        <f>IF(N461="nulová",J461,0)</f>
        <v>0</v>
      </c>
      <c r="BJ461" s="18" t="s">
        <v>85</v>
      </c>
      <c r="BK461" s="217">
        <f>ROUND(I461*H461,2)</f>
        <v>0</v>
      </c>
      <c r="BL461" s="18" t="s">
        <v>140</v>
      </c>
      <c r="BM461" s="216" t="s">
        <v>566</v>
      </c>
    </row>
    <row r="462" spans="1:47" s="2" customFormat="1" ht="12">
      <c r="A462" s="39"/>
      <c r="B462" s="40"/>
      <c r="C462" s="41"/>
      <c r="D462" s="218" t="s">
        <v>134</v>
      </c>
      <c r="E462" s="41"/>
      <c r="F462" s="219" t="s">
        <v>565</v>
      </c>
      <c r="G462" s="41"/>
      <c r="H462" s="41"/>
      <c r="I462" s="220"/>
      <c r="J462" s="41"/>
      <c r="K462" s="41"/>
      <c r="L462" s="45"/>
      <c r="M462" s="221"/>
      <c r="N462" s="222"/>
      <c r="O462" s="85"/>
      <c r="P462" s="85"/>
      <c r="Q462" s="85"/>
      <c r="R462" s="85"/>
      <c r="S462" s="85"/>
      <c r="T462" s="86"/>
      <c r="U462" s="39"/>
      <c r="V462" s="39"/>
      <c r="W462" s="39"/>
      <c r="X462" s="39"/>
      <c r="Y462" s="39"/>
      <c r="Z462" s="39"/>
      <c r="AA462" s="39"/>
      <c r="AB462" s="39"/>
      <c r="AC462" s="39"/>
      <c r="AD462" s="39"/>
      <c r="AE462" s="39"/>
      <c r="AT462" s="18" t="s">
        <v>134</v>
      </c>
      <c r="AU462" s="18" t="s">
        <v>147</v>
      </c>
    </row>
    <row r="463" spans="1:47" s="2" customFormat="1" ht="12">
      <c r="A463" s="39"/>
      <c r="B463" s="40"/>
      <c r="C463" s="41"/>
      <c r="D463" s="223" t="s">
        <v>135</v>
      </c>
      <c r="E463" s="41"/>
      <c r="F463" s="224" t="s">
        <v>567</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135</v>
      </c>
      <c r="AU463" s="18" t="s">
        <v>147</v>
      </c>
    </row>
    <row r="464" spans="1:51" s="13" customFormat="1" ht="12">
      <c r="A464" s="13"/>
      <c r="B464" s="225"/>
      <c r="C464" s="226"/>
      <c r="D464" s="218" t="s">
        <v>137</v>
      </c>
      <c r="E464" s="227" t="s">
        <v>19</v>
      </c>
      <c r="F464" s="228" t="s">
        <v>568</v>
      </c>
      <c r="G464" s="226"/>
      <c r="H464" s="227" t="s">
        <v>19</v>
      </c>
      <c r="I464" s="229"/>
      <c r="J464" s="226"/>
      <c r="K464" s="226"/>
      <c r="L464" s="230"/>
      <c r="M464" s="231"/>
      <c r="N464" s="232"/>
      <c r="O464" s="232"/>
      <c r="P464" s="232"/>
      <c r="Q464" s="232"/>
      <c r="R464" s="232"/>
      <c r="S464" s="232"/>
      <c r="T464" s="233"/>
      <c r="U464" s="13"/>
      <c r="V464" s="13"/>
      <c r="W464" s="13"/>
      <c r="X464" s="13"/>
      <c r="Y464" s="13"/>
      <c r="Z464" s="13"/>
      <c r="AA464" s="13"/>
      <c r="AB464" s="13"/>
      <c r="AC464" s="13"/>
      <c r="AD464" s="13"/>
      <c r="AE464" s="13"/>
      <c r="AT464" s="234" t="s">
        <v>137</v>
      </c>
      <c r="AU464" s="234" t="s">
        <v>147</v>
      </c>
      <c r="AV464" s="13" t="s">
        <v>85</v>
      </c>
      <c r="AW464" s="13" t="s">
        <v>37</v>
      </c>
      <c r="AX464" s="13" t="s">
        <v>77</v>
      </c>
      <c r="AY464" s="234" t="s">
        <v>124</v>
      </c>
    </row>
    <row r="465" spans="1:51" s="14" customFormat="1" ht="12">
      <c r="A465" s="14"/>
      <c r="B465" s="235"/>
      <c r="C465" s="236"/>
      <c r="D465" s="218" t="s">
        <v>137</v>
      </c>
      <c r="E465" s="237" t="s">
        <v>19</v>
      </c>
      <c r="F465" s="238" t="s">
        <v>270</v>
      </c>
      <c r="G465" s="236"/>
      <c r="H465" s="239">
        <v>126.1</v>
      </c>
      <c r="I465" s="240"/>
      <c r="J465" s="236"/>
      <c r="K465" s="236"/>
      <c r="L465" s="241"/>
      <c r="M465" s="242"/>
      <c r="N465" s="243"/>
      <c r="O465" s="243"/>
      <c r="P465" s="243"/>
      <c r="Q465" s="243"/>
      <c r="R465" s="243"/>
      <c r="S465" s="243"/>
      <c r="T465" s="244"/>
      <c r="U465" s="14"/>
      <c r="V465" s="14"/>
      <c r="W465" s="14"/>
      <c r="X465" s="14"/>
      <c r="Y465" s="14"/>
      <c r="Z465" s="14"/>
      <c r="AA465" s="14"/>
      <c r="AB465" s="14"/>
      <c r="AC465" s="14"/>
      <c r="AD465" s="14"/>
      <c r="AE465" s="14"/>
      <c r="AT465" s="245" t="s">
        <v>137</v>
      </c>
      <c r="AU465" s="245" t="s">
        <v>147</v>
      </c>
      <c r="AV465" s="14" t="s">
        <v>87</v>
      </c>
      <c r="AW465" s="14" t="s">
        <v>37</v>
      </c>
      <c r="AX465" s="14" t="s">
        <v>77</v>
      </c>
      <c r="AY465" s="245" t="s">
        <v>124</v>
      </c>
    </row>
    <row r="466" spans="1:51" s="15" customFormat="1" ht="12">
      <c r="A466" s="15"/>
      <c r="B466" s="246"/>
      <c r="C466" s="247"/>
      <c r="D466" s="218" t="s">
        <v>137</v>
      </c>
      <c r="E466" s="248" t="s">
        <v>19</v>
      </c>
      <c r="F466" s="249" t="s">
        <v>139</v>
      </c>
      <c r="G466" s="247"/>
      <c r="H466" s="250">
        <v>126.1</v>
      </c>
      <c r="I466" s="251"/>
      <c r="J466" s="247"/>
      <c r="K466" s="247"/>
      <c r="L466" s="252"/>
      <c r="M466" s="253"/>
      <c r="N466" s="254"/>
      <c r="O466" s="254"/>
      <c r="P466" s="254"/>
      <c r="Q466" s="254"/>
      <c r="R466" s="254"/>
      <c r="S466" s="254"/>
      <c r="T466" s="255"/>
      <c r="U466" s="15"/>
      <c r="V466" s="15"/>
      <c r="W466" s="15"/>
      <c r="X466" s="15"/>
      <c r="Y466" s="15"/>
      <c r="Z466" s="15"/>
      <c r="AA466" s="15"/>
      <c r="AB466" s="15"/>
      <c r="AC466" s="15"/>
      <c r="AD466" s="15"/>
      <c r="AE466" s="15"/>
      <c r="AT466" s="256" t="s">
        <v>137</v>
      </c>
      <c r="AU466" s="256" t="s">
        <v>147</v>
      </c>
      <c r="AV466" s="15" t="s">
        <v>140</v>
      </c>
      <c r="AW466" s="15" t="s">
        <v>4</v>
      </c>
      <c r="AX466" s="15" t="s">
        <v>85</v>
      </c>
      <c r="AY466" s="256" t="s">
        <v>124</v>
      </c>
    </row>
    <row r="467" spans="1:65" s="2" customFormat="1" ht="21.75" customHeight="1">
      <c r="A467" s="39"/>
      <c r="B467" s="40"/>
      <c r="C467" s="261" t="s">
        <v>569</v>
      </c>
      <c r="D467" s="261" t="s">
        <v>376</v>
      </c>
      <c r="E467" s="262" t="s">
        <v>570</v>
      </c>
      <c r="F467" s="263" t="s">
        <v>571</v>
      </c>
      <c r="G467" s="264" t="s">
        <v>266</v>
      </c>
      <c r="H467" s="265">
        <v>138.71</v>
      </c>
      <c r="I467" s="266"/>
      <c r="J467" s="267">
        <f>ROUND(I467*H467,2)</f>
        <v>0</v>
      </c>
      <c r="K467" s="263" t="s">
        <v>131</v>
      </c>
      <c r="L467" s="268"/>
      <c r="M467" s="269" t="s">
        <v>19</v>
      </c>
      <c r="N467" s="270" t="s">
        <v>48</v>
      </c>
      <c r="O467" s="85"/>
      <c r="P467" s="214">
        <f>O467*H467</f>
        <v>0</v>
      </c>
      <c r="Q467" s="214">
        <v>0.048</v>
      </c>
      <c r="R467" s="214">
        <f>Q467*H467</f>
        <v>6.658080000000001</v>
      </c>
      <c r="S467" s="214">
        <v>0</v>
      </c>
      <c r="T467" s="215">
        <f>S467*H467</f>
        <v>0</v>
      </c>
      <c r="U467" s="39"/>
      <c r="V467" s="39"/>
      <c r="W467" s="39"/>
      <c r="X467" s="39"/>
      <c r="Y467" s="39"/>
      <c r="Z467" s="39"/>
      <c r="AA467" s="39"/>
      <c r="AB467" s="39"/>
      <c r="AC467" s="39"/>
      <c r="AD467" s="39"/>
      <c r="AE467" s="39"/>
      <c r="AR467" s="216" t="s">
        <v>170</v>
      </c>
      <c r="AT467" s="216" t="s">
        <v>376</v>
      </c>
      <c r="AU467" s="216" t="s">
        <v>147</v>
      </c>
      <c r="AY467" s="18" t="s">
        <v>124</v>
      </c>
      <c r="BE467" s="217">
        <f>IF(N467="základní",J467,0)</f>
        <v>0</v>
      </c>
      <c r="BF467" s="217">
        <f>IF(N467="snížená",J467,0)</f>
        <v>0</v>
      </c>
      <c r="BG467" s="217">
        <f>IF(N467="zákl. přenesená",J467,0)</f>
        <v>0</v>
      </c>
      <c r="BH467" s="217">
        <f>IF(N467="sníž. přenesená",J467,0)</f>
        <v>0</v>
      </c>
      <c r="BI467" s="217">
        <f>IF(N467="nulová",J467,0)</f>
        <v>0</v>
      </c>
      <c r="BJ467" s="18" t="s">
        <v>85</v>
      </c>
      <c r="BK467" s="217">
        <f>ROUND(I467*H467,2)</f>
        <v>0</v>
      </c>
      <c r="BL467" s="18" t="s">
        <v>140</v>
      </c>
      <c r="BM467" s="216" t="s">
        <v>572</v>
      </c>
    </row>
    <row r="468" spans="1:47" s="2" customFormat="1" ht="12">
      <c r="A468" s="39"/>
      <c r="B468" s="40"/>
      <c r="C468" s="41"/>
      <c r="D468" s="218" t="s">
        <v>134</v>
      </c>
      <c r="E468" s="41"/>
      <c r="F468" s="219" t="s">
        <v>571</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134</v>
      </c>
      <c r="AU468" s="18" t="s">
        <v>147</v>
      </c>
    </row>
    <row r="469" spans="1:51" s="13" customFormat="1" ht="12">
      <c r="A469" s="13"/>
      <c r="B469" s="225"/>
      <c r="C469" s="226"/>
      <c r="D469" s="218" t="s">
        <v>137</v>
      </c>
      <c r="E469" s="227" t="s">
        <v>19</v>
      </c>
      <c r="F469" s="228" t="s">
        <v>573</v>
      </c>
      <c r="G469" s="226"/>
      <c r="H469" s="227" t="s">
        <v>19</v>
      </c>
      <c r="I469" s="229"/>
      <c r="J469" s="226"/>
      <c r="K469" s="226"/>
      <c r="L469" s="230"/>
      <c r="M469" s="231"/>
      <c r="N469" s="232"/>
      <c r="O469" s="232"/>
      <c r="P469" s="232"/>
      <c r="Q469" s="232"/>
      <c r="R469" s="232"/>
      <c r="S469" s="232"/>
      <c r="T469" s="233"/>
      <c r="U469" s="13"/>
      <c r="V469" s="13"/>
      <c r="W469" s="13"/>
      <c r="X469" s="13"/>
      <c r="Y469" s="13"/>
      <c r="Z469" s="13"/>
      <c r="AA469" s="13"/>
      <c r="AB469" s="13"/>
      <c r="AC469" s="13"/>
      <c r="AD469" s="13"/>
      <c r="AE469" s="13"/>
      <c r="AT469" s="234" t="s">
        <v>137</v>
      </c>
      <c r="AU469" s="234" t="s">
        <v>147</v>
      </c>
      <c r="AV469" s="13" t="s">
        <v>85</v>
      </c>
      <c r="AW469" s="13" t="s">
        <v>37</v>
      </c>
      <c r="AX469" s="13" t="s">
        <v>77</v>
      </c>
      <c r="AY469" s="234" t="s">
        <v>124</v>
      </c>
    </row>
    <row r="470" spans="1:51" s="14" customFormat="1" ht="12">
      <c r="A470" s="14"/>
      <c r="B470" s="235"/>
      <c r="C470" s="236"/>
      <c r="D470" s="218" t="s">
        <v>137</v>
      </c>
      <c r="E470" s="237" t="s">
        <v>19</v>
      </c>
      <c r="F470" s="238" t="s">
        <v>574</v>
      </c>
      <c r="G470" s="236"/>
      <c r="H470" s="239">
        <v>126.1</v>
      </c>
      <c r="I470" s="240"/>
      <c r="J470" s="236"/>
      <c r="K470" s="236"/>
      <c r="L470" s="241"/>
      <c r="M470" s="242"/>
      <c r="N470" s="243"/>
      <c r="O470" s="243"/>
      <c r="P470" s="243"/>
      <c r="Q470" s="243"/>
      <c r="R470" s="243"/>
      <c r="S470" s="243"/>
      <c r="T470" s="244"/>
      <c r="U470" s="14"/>
      <c r="V470" s="14"/>
      <c r="W470" s="14"/>
      <c r="X470" s="14"/>
      <c r="Y470" s="14"/>
      <c r="Z470" s="14"/>
      <c r="AA470" s="14"/>
      <c r="AB470" s="14"/>
      <c r="AC470" s="14"/>
      <c r="AD470" s="14"/>
      <c r="AE470" s="14"/>
      <c r="AT470" s="245" t="s">
        <v>137</v>
      </c>
      <c r="AU470" s="245" t="s">
        <v>147</v>
      </c>
      <c r="AV470" s="14" t="s">
        <v>87</v>
      </c>
      <c r="AW470" s="14" t="s">
        <v>37</v>
      </c>
      <c r="AX470" s="14" t="s">
        <v>77</v>
      </c>
      <c r="AY470" s="245" t="s">
        <v>124</v>
      </c>
    </row>
    <row r="471" spans="1:51" s="14" customFormat="1" ht="12">
      <c r="A471" s="14"/>
      <c r="B471" s="235"/>
      <c r="C471" s="236"/>
      <c r="D471" s="218" t="s">
        <v>137</v>
      </c>
      <c r="E471" s="237" t="s">
        <v>19</v>
      </c>
      <c r="F471" s="238" t="s">
        <v>575</v>
      </c>
      <c r="G471" s="236"/>
      <c r="H471" s="239">
        <v>138.71</v>
      </c>
      <c r="I471" s="240"/>
      <c r="J471" s="236"/>
      <c r="K471" s="236"/>
      <c r="L471" s="241"/>
      <c r="M471" s="242"/>
      <c r="N471" s="243"/>
      <c r="O471" s="243"/>
      <c r="P471" s="243"/>
      <c r="Q471" s="243"/>
      <c r="R471" s="243"/>
      <c r="S471" s="243"/>
      <c r="T471" s="244"/>
      <c r="U471" s="14"/>
      <c r="V471" s="14"/>
      <c r="W471" s="14"/>
      <c r="X471" s="14"/>
      <c r="Y471" s="14"/>
      <c r="Z471" s="14"/>
      <c r="AA471" s="14"/>
      <c r="AB471" s="14"/>
      <c r="AC471" s="14"/>
      <c r="AD471" s="14"/>
      <c r="AE471" s="14"/>
      <c r="AT471" s="245" t="s">
        <v>137</v>
      </c>
      <c r="AU471" s="245" t="s">
        <v>147</v>
      </c>
      <c r="AV471" s="14" t="s">
        <v>87</v>
      </c>
      <c r="AW471" s="14" t="s">
        <v>37</v>
      </c>
      <c r="AX471" s="14" t="s">
        <v>85</v>
      </c>
      <c r="AY471" s="245" t="s">
        <v>124</v>
      </c>
    </row>
    <row r="472" spans="1:65" s="2" customFormat="1" ht="44.25" customHeight="1">
      <c r="A472" s="39"/>
      <c r="B472" s="40"/>
      <c r="C472" s="205" t="s">
        <v>576</v>
      </c>
      <c r="D472" s="205" t="s">
        <v>127</v>
      </c>
      <c r="E472" s="206" t="s">
        <v>577</v>
      </c>
      <c r="F472" s="207" t="s">
        <v>578</v>
      </c>
      <c r="G472" s="208" t="s">
        <v>266</v>
      </c>
      <c r="H472" s="209">
        <v>162.8</v>
      </c>
      <c r="I472" s="210"/>
      <c r="J472" s="211">
        <f>ROUND(I472*H472,2)</f>
        <v>0</v>
      </c>
      <c r="K472" s="207" t="s">
        <v>131</v>
      </c>
      <c r="L472" s="45"/>
      <c r="M472" s="212" t="s">
        <v>19</v>
      </c>
      <c r="N472" s="213" t="s">
        <v>48</v>
      </c>
      <c r="O472" s="85"/>
      <c r="P472" s="214">
        <f>O472*H472</f>
        <v>0</v>
      </c>
      <c r="Q472" s="214">
        <v>0.10095</v>
      </c>
      <c r="R472" s="214">
        <f>Q472*H472</f>
        <v>16.43466</v>
      </c>
      <c r="S472" s="214">
        <v>0</v>
      </c>
      <c r="T472" s="215">
        <f>S472*H472</f>
        <v>0</v>
      </c>
      <c r="U472" s="39"/>
      <c r="V472" s="39"/>
      <c r="W472" s="39"/>
      <c r="X472" s="39"/>
      <c r="Y472" s="39"/>
      <c r="Z472" s="39"/>
      <c r="AA472" s="39"/>
      <c r="AB472" s="39"/>
      <c r="AC472" s="39"/>
      <c r="AD472" s="39"/>
      <c r="AE472" s="39"/>
      <c r="AR472" s="216" t="s">
        <v>140</v>
      </c>
      <c r="AT472" s="216" t="s">
        <v>127</v>
      </c>
      <c r="AU472" s="216" t="s">
        <v>147</v>
      </c>
      <c r="AY472" s="18" t="s">
        <v>124</v>
      </c>
      <c r="BE472" s="217">
        <f>IF(N472="základní",J472,0)</f>
        <v>0</v>
      </c>
      <c r="BF472" s="217">
        <f>IF(N472="snížená",J472,0)</f>
        <v>0</v>
      </c>
      <c r="BG472" s="217">
        <f>IF(N472="zákl. přenesená",J472,0)</f>
        <v>0</v>
      </c>
      <c r="BH472" s="217">
        <f>IF(N472="sníž. přenesená",J472,0)</f>
        <v>0</v>
      </c>
      <c r="BI472" s="217">
        <f>IF(N472="nulová",J472,0)</f>
        <v>0</v>
      </c>
      <c r="BJ472" s="18" t="s">
        <v>85</v>
      </c>
      <c r="BK472" s="217">
        <f>ROUND(I472*H472,2)</f>
        <v>0</v>
      </c>
      <c r="BL472" s="18" t="s">
        <v>140</v>
      </c>
      <c r="BM472" s="216" t="s">
        <v>579</v>
      </c>
    </row>
    <row r="473" spans="1:47" s="2" customFormat="1" ht="12">
      <c r="A473" s="39"/>
      <c r="B473" s="40"/>
      <c r="C473" s="41"/>
      <c r="D473" s="218" t="s">
        <v>134</v>
      </c>
      <c r="E473" s="41"/>
      <c r="F473" s="219" t="s">
        <v>578</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134</v>
      </c>
      <c r="AU473" s="18" t="s">
        <v>147</v>
      </c>
    </row>
    <row r="474" spans="1:47" s="2" customFormat="1" ht="12">
      <c r="A474" s="39"/>
      <c r="B474" s="40"/>
      <c r="C474" s="41"/>
      <c r="D474" s="223" t="s">
        <v>135</v>
      </c>
      <c r="E474" s="41"/>
      <c r="F474" s="224" t="s">
        <v>580</v>
      </c>
      <c r="G474" s="41"/>
      <c r="H474" s="41"/>
      <c r="I474" s="220"/>
      <c r="J474" s="41"/>
      <c r="K474" s="41"/>
      <c r="L474" s="45"/>
      <c r="M474" s="221"/>
      <c r="N474" s="222"/>
      <c r="O474" s="85"/>
      <c r="P474" s="85"/>
      <c r="Q474" s="85"/>
      <c r="R474" s="85"/>
      <c r="S474" s="85"/>
      <c r="T474" s="86"/>
      <c r="U474" s="39"/>
      <c r="V474" s="39"/>
      <c r="W474" s="39"/>
      <c r="X474" s="39"/>
      <c r="Y474" s="39"/>
      <c r="Z474" s="39"/>
      <c r="AA474" s="39"/>
      <c r="AB474" s="39"/>
      <c r="AC474" s="39"/>
      <c r="AD474" s="39"/>
      <c r="AE474" s="39"/>
      <c r="AT474" s="18" t="s">
        <v>135</v>
      </c>
      <c r="AU474" s="18" t="s">
        <v>147</v>
      </c>
    </row>
    <row r="475" spans="1:51" s="13" customFormat="1" ht="12">
      <c r="A475" s="13"/>
      <c r="B475" s="225"/>
      <c r="C475" s="226"/>
      <c r="D475" s="218" t="s">
        <v>137</v>
      </c>
      <c r="E475" s="227" t="s">
        <v>19</v>
      </c>
      <c r="F475" s="228" t="s">
        <v>256</v>
      </c>
      <c r="G475" s="226"/>
      <c r="H475" s="227" t="s">
        <v>19</v>
      </c>
      <c r="I475" s="229"/>
      <c r="J475" s="226"/>
      <c r="K475" s="226"/>
      <c r="L475" s="230"/>
      <c r="M475" s="231"/>
      <c r="N475" s="232"/>
      <c r="O475" s="232"/>
      <c r="P475" s="232"/>
      <c r="Q475" s="232"/>
      <c r="R475" s="232"/>
      <c r="S475" s="232"/>
      <c r="T475" s="233"/>
      <c r="U475" s="13"/>
      <c r="V475" s="13"/>
      <c r="W475" s="13"/>
      <c r="X475" s="13"/>
      <c r="Y475" s="13"/>
      <c r="Z475" s="13"/>
      <c r="AA475" s="13"/>
      <c r="AB475" s="13"/>
      <c r="AC475" s="13"/>
      <c r="AD475" s="13"/>
      <c r="AE475" s="13"/>
      <c r="AT475" s="234" t="s">
        <v>137</v>
      </c>
      <c r="AU475" s="234" t="s">
        <v>147</v>
      </c>
      <c r="AV475" s="13" t="s">
        <v>85</v>
      </c>
      <c r="AW475" s="13" t="s">
        <v>37</v>
      </c>
      <c r="AX475" s="13" t="s">
        <v>77</v>
      </c>
      <c r="AY475" s="234" t="s">
        <v>124</v>
      </c>
    </row>
    <row r="476" spans="1:51" s="14" customFormat="1" ht="12">
      <c r="A476" s="14"/>
      <c r="B476" s="235"/>
      <c r="C476" s="236"/>
      <c r="D476" s="218" t="s">
        <v>137</v>
      </c>
      <c r="E476" s="237" t="s">
        <v>19</v>
      </c>
      <c r="F476" s="238" t="s">
        <v>275</v>
      </c>
      <c r="G476" s="236"/>
      <c r="H476" s="239">
        <v>122.8</v>
      </c>
      <c r="I476" s="240"/>
      <c r="J476" s="236"/>
      <c r="K476" s="236"/>
      <c r="L476" s="241"/>
      <c r="M476" s="242"/>
      <c r="N476" s="243"/>
      <c r="O476" s="243"/>
      <c r="P476" s="243"/>
      <c r="Q476" s="243"/>
      <c r="R476" s="243"/>
      <c r="S476" s="243"/>
      <c r="T476" s="244"/>
      <c r="U476" s="14"/>
      <c r="V476" s="14"/>
      <c r="W476" s="14"/>
      <c r="X476" s="14"/>
      <c r="Y476" s="14"/>
      <c r="Z476" s="14"/>
      <c r="AA476" s="14"/>
      <c r="AB476" s="14"/>
      <c r="AC476" s="14"/>
      <c r="AD476" s="14"/>
      <c r="AE476" s="14"/>
      <c r="AT476" s="245" t="s">
        <v>137</v>
      </c>
      <c r="AU476" s="245" t="s">
        <v>147</v>
      </c>
      <c r="AV476" s="14" t="s">
        <v>87</v>
      </c>
      <c r="AW476" s="14" t="s">
        <v>37</v>
      </c>
      <c r="AX476" s="14" t="s">
        <v>77</v>
      </c>
      <c r="AY476" s="245" t="s">
        <v>124</v>
      </c>
    </row>
    <row r="477" spans="1:51" s="13" customFormat="1" ht="12">
      <c r="A477" s="13"/>
      <c r="B477" s="225"/>
      <c r="C477" s="226"/>
      <c r="D477" s="218" t="s">
        <v>137</v>
      </c>
      <c r="E477" s="227" t="s">
        <v>19</v>
      </c>
      <c r="F477" s="228" t="s">
        <v>248</v>
      </c>
      <c r="G477" s="226"/>
      <c r="H477" s="227" t="s">
        <v>19</v>
      </c>
      <c r="I477" s="229"/>
      <c r="J477" s="226"/>
      <c r="K477" s="226"/>
      <c r="L477" s="230"/>
      <c r="M477" s="231"/>
      <c r="N477" s="232"/>
      <c r="O477" s="232"/>
      <c r="P477" s="232"/>
      <c r="Q477" s="232"/>
      <c r="R477" s="232"/>
      <c r="S477" s="232"/>
      <c r="T477" s="233"/>
      <c r="U477" s="13"/>
      <c r="V477" s="13"/>
      <c r="W477" s="13"/>
      <c r="X477" s="13"/>
      <c r="Y477" s="13"/>
      <c r="Z477" s="13"/>
      <c r="AA477" s="13"/>
      <c r="AB477" s="13"/>
      <c r="AC477" s="13"/>
      <c r="AD477" s="13"/>
      <c r="AE477" s="13"/>
      <c r="AT477" s="234" t="s">
        <v>137</v>
      </c>
      <c r="AU477" s="234" t="s">
        <v>147</v>
      </c>
      <c r="AV477" s="13" t="s">
        <v>85</v>
      </c>
      <c r="AW477" s="13" t="s">
        <v>37</v>
      </c>
      <c r="AX477" s="13" t="s">
        <v>77</v>
      </c>
      <c r="AY477" s="234" t="s">
        <v>124</v>
      </c>
    </row>
    <row r="478" spans="1:51" s="14" customFormat="1" ht="12">
      <c r="A478" s="14"/>
      <c r="B478" s="235"/>
      <c r="C478" s="236"/>
      <c r="D478" s="218" t="s">
        <v>137</v>
      </c>
      <c r="E478" s="237" t="s">
        <v>19</v>
      </c>
      <c r="F478" s="238" t="s">
        <v>276</v>
      </c>
      <c r="G478" s="236"/>
      <c r="H478" s="239">
        <v>40</v>
      </c>
      <c r="I478" s="240"/>
      <c r="J478" s="236"/>
      <c r="K478" s="236"/>
      <c r="L478" s="241"/>
      <c r="M478" s="242"/>
      <c r="N478" s="243"/>
      <c r="O478" s="243"/>
      <c r="P478" s="243"/>
      <c r="Q478" s="243"/>
      <c r="R478" s="243"/>
      <c r="S478" s="243"/>
      <c r="T478" s="244"/>
      <c r="U478" s="14"/>
      <c r="V478" s="14"/>
      <c r="W478" s="14"/>
      <c r="X478" s="14"/>
      <c r="Y478" s="14"/>
      <c r="Z478" s="14"/>
      <c r="AA478" s="14"/>
      <c r="AB478" s="14"/>
      <c r="AC478" s="14"/>
      <c r="AD478" s="14"/>
      <c r="AE478" s="14"/>
      <c r="AT478" s="245" t="s">
        <v>137</v>
      </c>
      <c r="AU478" s="245" t="s">
        <v>147</v>
      </c>
      <c r="AV478" s="14" t="s">
        <v>87</v>
      </c>
      <c r="AW478" s="14" t="s">
        <v>37</v>
      </c>
      <c r="AX478" s="14" t="s">
        <v>77</v>
      </c>
      <c r="AY478" s="245" t="s">
        <v>124</v>
      </c>
    </row>
    <row r="479" spans="1:51" s="15" customFormat="1" ht="12">
      <c r="A479" s="15"/>
      <c r="B479" s="246"/>
      <c r="C479" s="247"/>
      <c r="D479" s="218" t="s">
        <v>137</v>
      </c>
      <c r="E479" s="248" t="s">
        <v>19</v>
      </c>
      <c r="F479" s="249" t="s">
        <v>139</v>
      </c>
      <c r="G479" s="247"/>
      <c r="H479" s="250">
        <v>162.8</v>
      </c>
      <c r="I479" s="251"/>
      <c r="J479" s="247"/>
      <c r="K479" s="247"/>
      <c r="L479" s="252"/>
      <c r="M479" s="253"/>
      <c r="N479" s="254"/>
      <c r="O479" s="254"/>
      <c r="P479" s="254"/>
      <c r="Q479" s="254"/>
      <c r="R479" s="254"/>
      <c r="S479" s="254"/>
      <c r="T479" s="255"/>
      <c r="U479" s="15"/>
      <c r="V479" s="15"/>
      <c r="W479" s="15"/>
      <c r="X479" s="15"/>
      <c r="Y479" s="15"/>
      <c r="Z479" s="15"/>
      <c r="AA479" s="15"/>
      <c r="AB479" s="15"/>
      <c r="AC479" s="15"/>
      <c r="AD479" s="15"/>
      <c r="AE479" s="15"/>
      <c r="AT479" s="256" t="s">
        <v>137</v>
      </c>
      <c r="AU479" s="256" t="s">
        <v>147</v>
      </c>
      <c r="AV479" s="15" t="s">
        <v>140</v>
      </c>
      <c r="AW479" s="15" t="s">
        <v>4</v>
      </c>
      <c r="AX479" s="15" t="s">
        <v>85</v>
      </c>
      <c r="AY479" s="256" t="s">
        <v>124</v>
      </c>
    </row>
    <row r="480" spans="1:65" s="2" customFormat="1" ht="16.5" customHeight="1">
      <c r="A480" s="39"/>
      <c r="B480" s="40"/>
      <c r="C480" s="261" t="s">
        <v>458</v>
      </c>
      <c r="D480" s="261" t="s">
        <v>376</v>
      </c>
      <c r="E480" s="262" t="s">
        <v>581</v>
      </c>
      <c r="F480" s="263" t="s">
        <v>582</v>
      </c>
      <c r="G480" s="264" t="s">
        <v>266</v>
      </c>
      <c r="H480" s="265">
        <v>179.08</v>
      </c>
      <c r="I480" s="266"/>
      <c r="J480" s="267">
        <f>ROUND(I480*H480,2)</f>
        <v>0</v>
      </c>
      <c r="K480" s="263" t="s">
        <v>131</v>
      </c>
      <c r="L480" s="268"/>
      <c r="M480" s="269" t="s">
        <v>19</v>
      </c>
      <c r="N480" s="270" t="s">
        <v>48</v>
      </c>
      <c r="O480" s="85"/>
      <c r="P480" s="214">
        <f>O480*H480</f>
        <v>0</v>
      </c>
      <c r="Q480" s="214">
        <v>0.028</v>
      </c>
      <c r="R480" s="214">
        <f>Q480*H480</f>
        <v>5.01424</v>
      </c>
      <c r="S480" s="214">
        <v>0</v>
      </c>
      <c r="T480" s="215">
        <f>S480*H480</f>
        <v>0</v>
      </c>
      <c r="U480" s="39"/>
      <c r="V480" s="39"/>
      <c r="W480" s="39"/>
      <c r="X480" s="39"/>
      <c r="Y480" s="39"/>
      <c r="Z480" s="39"/>
      <c r="AA480" s="39"/>
      <c r="AB480" s="39"/>
      <c r="AC480" s="39"/>
      <c r="AD480" s="39"/>
      <c r="AE480" s="39"/>
      <c r="AR480" s="216" t="s">
        <v>170</v>
      </c>
      <c r="AT480" s="216" t="s">
        <v>376</v>
      </c>
      <c r="AU480" s="216" t="s">
        <v>147</v>
      </c>
      <c r="AY480" s="18" t="s">
        <v>124</v>
      </c>
      <c r="BE480" s="217">
        <f>IF(N480="základní",J480,0)</f>
        <v>0</v>
      </c>
      <c r="BF480" s="217">
        <f>IF(N480="snížená",J480,0)</f>
        <v>0</v>
      </c>
      <c r="BG480" s="217">
        <f>IF(N480="zákl. přenesená",J480,0)</f>
        <v>0</v>
      </c>
      <c r="BH480" s="217">
        <f>IF(N480="sníž. přenesená",J480,0)</f>
        <v>0</v>
      </c>
      <c r="BI480" s="217">
        <f>IF(N480="nulová",J480,0)</f>
        <v>0</v>
      </c>
      <c r="BJ480" s="18" t="s">
        <v>85</v>
      </c>
      <c r="BK480" s="217">
        <f>ROUND(I480*H480,2)</f>
        <v>0</v>
      </c>
      <c r="BL480" s="18" t="s">
        <v>140</v>
      </c>
      <c r="BM480" s="216" t="s">
        <v>583</v>
      </c>
    </row>
    <row r="481" spans="1:47" s="2" customFormat="1" ht="12">
      <c r="A481" s="39"/>
      <c r="B481" s="40"/>
      <c r="C481" s="41"/>
      <c r="D481" s="218" t="s">
        <v>134</v>
      </c>
      <c r="E481" s="41"/>
      <c r="F481" s="219" t="s">
        <v>582</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134</v>
      </c>
      <c r="AU481" s="18" t="s">
        <v>147</v>
      </c>
    </row>
    <row r="482" spans="1:51" s="13" customFormat="1" ht="12">
      <c r="A482" s="13"/>
      <c r="B482" s="225"/>
      <c r="C482" s="226"/>
      <c r="D482" s="218" t="s">
        <v>137</v>
      </c>
      <c r="E482" s="227" t="s">
        <v>19</v>
      </c>
      <c r="F482" s="228" t="s">
        <v>584</v>
      </c>
      <c r="G482" s="226"/>
      <c r="H482" s="227" t="s">
        <v>19</v>
      </c>
      <c r="I482" s="229"/>
      <c r="J482" s="226"/>
      <c r="K482" s="226"/>
      <c r="L482" s="230"/>
      <c r="M482" s="231"/>
      <c r="N482" s="232"/>
      <c r="O482" s="232"/>
      <c r="P482" s="232"/>
      <c r="Q482" s="232"/>
      <c r="R482" s="232"/>
      <c r="S482" s="232"/>
      <c r="T482" s="233"/>
      <c r="U482" s="13"/>
      <c r="V482" s="13"/>
      <c r="W482" s="13"/>
      <c r="X482" s="13"/>
      <c r="Y482" s="13"/>
      <c r="Z482" s="13"/>
      <c r="AA482" s="13"/>
      <c r="AB482" s="13"/>
      <c r="AC482" s="13"/>
      <c r="AD482" s="13"/>
      <c r="AE482" s="13"/>
      <c r="AT482" s="234" t="s">
        <v>137</v>
      </c>
      <c r="AU482" s="234" t="s">
        <v>147</v>
      </c>
      <c r="AV482" s="13" t="s">
        <v>85</v>
      </c>
      <c r="AW482" s="13" t="s">
        <v>37</v>
      </c>
      <c r="AX482" s="13" t="s">
        <v>77</v>
      </c>
      <c r="AY482" s="234" t="s">
        <v>124</v>
      </c>
    </row>
    <row r="483" spans="1:51" s="14" customFormat="1" ht="12">
      <c r="A483" s="14"/>
      <c r="B483" s="235"/>
      <c r="C483" s="236"/>
      <c r="D483" s="218" t="s">
        <v>137</v>
      </c>
      <c r="E483" s="237" t="s">
        <v>19</v>
      </c>
      <c r="F483" s="238" t="s">
        <v>585</v>
      </c>
      <c r="G483" s="236"/>
      <c r="H483" s="239">
        <v>162.8</v>
      </c>
      <c r="I483" s="240"/>
      <c r="J483" s="236"/>
      <c r="K483" s="236"/>
      <c r="L483" s="241"/>
      <c r="M483" s="242"/>
      <c r="N483" s="243"/>
      <c r="O483" s="243"/>
      <c r="P483" s="243"/>
      <c r="Q483" s="243"/>
      <c r="R483" s="243"/>
      <c r="S483" s="243"/>
      <c r="T483" s="244"/>
      <c r="U483" s="14"/>
      <c r="V483" s="14"/>
      <c r="W483" s="14"/>
      <c r="X483" s="14"/>
      <c r="Y483" s="14"/>
      <c r="Z483" s="14"/>
      <c r="AA483" s="14"/>
      <c r="AB483" s="14"/>
      <c r="AC483" s="14"/>
      <c r="AD483" s="14"/>
      <c r="AE483" s="14"/>
      <c r="AT483" s="245" t="s">
        <v>137</v>
      </c>
      <c r="AU483" s="245" t="s">
        <v>147</v>
      </c>
      <c r="AV483" s="14" t="s">
        <v>87</v>
      </c>
      <c r="AW483" s="14" t="s">
        <v>37</v>
      </c>
      <c r="AX483" s="14" t="s">
        <v>77</v>
      </c>
      <c r="AY483" s="245" t="s">
        <v>124</v>
      </c>
    </row>
    <row r="484" spans="1:51" s="14" customFormat="1" ht="12">
      <c r="A484" s="14"/>
      <c r="B484" s="235"/>
      <c r="C484" s="236"/>
      <c r="D484" s="218" t="s">
        <v>137</v>
      </c>
      <c r="E484" s="237" t="s">
        <v>19</v>
      </c>
      <c r="F484" s="238" t="s">
        <v>586</v>
      </c>
      <c r="G484" s="236"/>
      <c r="H484" s="239">
        <v>179.08</v>
      </c>
      <c r="I484" s="240"/>
      <c r="J484" s="236"/>
      <c r="K484" s="236"/>
      <c r="L484" s="241"/>
      <c r="M484" s="242"/>
      <c r="N484" s="243"/>
      <c r="O484" s="243"/>
      <c r="P484" s="243"/>
      <c r="Q484" s="243"/>
      <c r="R484" s="243"/>
      <c r="S484" s="243"/>
      <c r="T484" s="244"/>
      <c r="U484" s="14"/>
      <c r="V484" s="14"/>
      <c r="W484" s="14"/>
      <c r="X484" s="14"/>
      <c r="Y484" s="14"/>
      <c r="Z484" s="14"/>
      <c r="AA484" s="14"/>
      <c r="AB484" s="14"/>
      <c r="AC484" s="14"/>
      <c r="AD484" s="14"/>
      <c r="AE484" s="14"/>
      <c r="AT484" s="245" t="s">
        <v>137</v>
      </c>
      <c r="AU484" s="245" t="s">
        <v>147</v>
      </c>
      <c r="AV484" s="14" t="s">
        <v>87</v>
      </c>
      <c r="AW484" s="14" t="s">
        <v>37</v>
      </c>
      <c r="AX484" s="14" t="s">
        <v>85</v>
      </c>
      <c r="AY484" s="245" t="s">
        <v>124</v>
      </c>
    </row>
    <row r="485" spans="1:63" s="12" customFormat="1" ht="20.85" customHeight="1">
      <c r="A485" s="12"/>
      <c r="B485" s="189"/>
      <c r="C485" s="190"/>
      <c r="D485" s="191" t="s">
        <v>76</v>
      </c>
      <c r="E485" s="203" t="s">
        <v>587</v>
      </c>
      <c r="F485" s="203" t="s">
        <v>588</v>
      </c>
      <c r="G485" s="190"/>
      <c r="H485" s="190"/>
      <c r="I485" s="193"/>
      <c r="J485" s="204">
        <f>BK485</f>
        <v>0</v>
      </c>
      <c r="K485" s="190"/>
      <c r="L485" s="195"/>
      <c r="M485" s="196"/>
      <c r="N485" s="197"/>
      <c r="O485" s="197"/>
      <c r="P485" s="198">
        <f>SUM(P486:P508)</f>
        <v>0</v>
      </c>
      <c r="Q485" s="197"/>
      <c r="R485" s="198">
        <f>SUM(R486:R508)</f>
        <v>0</v>
      </c>
      <c r="S485" s="197"/>
      <c r="T485" s="199">
        <f>SUM(T486:T508)</f>
        <v>0</v>
      </c>
      <c r="U485" s="12"/>
      <c r="V485" s="12"/>
      <c r="W485" s="12"/>
      <c r="X485" s="12"/>
      <c r="Y485" s="12"/>
      <c r="Z485" s="12"/>
      <c r="AA485" s="12"/>
      <c r="AB485" s="12"/>
      <c r="AC485" s="12"/>
      <c r="AD485" s="12"/>
      <c r="AE485" s="12"/>
      <c r="AR485" s="200" t="s">
        <v>85</v>
      </c>
      <c r="AT485" s="201" t="s">
        <v>76</v>
      </c>
      <c r="AU485" s="201" t="s">
        <v>87</v>
      </c>
      <c r="AY485" s="200" t="s">
        <v>124</v>
      </c>
      <c r="BK485" s="202">
        <f>SUM(BK486:BK508)</f>
        <v>0</v>
      </c>
    </row>
    <row r="486" spans="1:65" s="2" customFormat="1" ht="55.5" customHeight="1">
      <c r="A486" s="39"/>
      <c r="B486" s="40"/>
      <c r="C486" s="205" t="s">
        <v>589</v>
      </c>
      <c r="D486" s="205" t="s">
        <v>127</v>
      </c>
      <c r="E486" s="206" t="s">
        <v>590</v>
      </c>
      <c r="F486" s="207" t="s">
        <v>591</v>
      </c>
      <c r="G486" s="208" t="s">
        <v>266</v>
      </c>
      <c r="H486" s="209">
        <v>42</v>
      </c>
      <c r="I486" s="210"/>
      <c r="J486" s="211">
        <f>ROUND(I486*H486,2)</f>
        <v>0</v>
      </c>
      <c r="K486" s="207" t="s">
        <v>19</v>
      </c>
      <c r="L486" s="45"/>
      <c r="M486" s="212" t="s">
        <v>19</v>
      </c>
      <c r="N486" s="213" t="s">
        <v>48</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140</v>
      </c>
      <c r="AT486" s="216" t="s">
        <v>127</v>
      </c>
      <c r="AU486" s="216" t="s">
        <v>147</v>
      </c>
      <c r="AY486" s="18" t="s">
        <v>124</v>
      </c>
      <c r="BE486" s="217">
        <f>IF(N486="základní",J486,0)</f>
        <v>0</v>
      </c>
      <c r="BF486" s="217">
        <f>IF(N486="snížená",J486,0)</f>
        <v>0</v>
      </c>
      <c r="BG486" s="217">
        <f>IF(N486="zákl. přenesená",J486,0)</f>
        <v>0</v>
      </c>
      <c r="BH486" s="217">
        <f>IF(N486="sníž. přenesená",J486,0)</f>
        <v>0</v>
      </c>
      <c r="BI486" s="217">
        <f>IF(N486="nulová",J486,0)</f>
        <v>0</v>
      </c>
      <c r="BJ486" s="18" t="s">
        <v>85</v>
      </c>
      <c r="BK486" s="217">
        <f>ROUND(I486*H486,2)</f>
        <v>0</v>
      </c>
      <c r="BL486" s="18" t="s">
        <v>140</v>
      </c>
      <c r="BM486" s="216" t="s">
        <v>592</v>
      </c>
    </row>
    <row r="487" spans="1:47" s="2" customFormat="1" ht="12">
      <c r="A487" s="39"/>
      <c r="B487" s="40"/>
      <c r="C487" s="41"/>
      <c r="D487" s="218" t="s">
        <v>134</v>
      </c>
      <c r="E487" s="41"/>
      <c r="F487" s="219" t="s">
        <v>591</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134</v>
      </c>
      <c r="AU487" s="18" t="s">
        <v>147</v>
      </c>
    </row>
    <row r="488" spans="1:51" s="13" customFormat="1" ht="12">
      <c r="A488" s="13"/>
      <c r="B488" s="225"/>
      <c r="C488" s="226"/>
      <c r="D488" s="218" t="s">
        <v>137</v>
      </c>
      <c r="E488" s="227" t="s">
        <v>19</v>
      </c>
      <c r="F488" s="228" t="s">
        <v>593</v>
      </c>
      <c r="G488" s="226"/>
      <c r="H488" s="227" t="s">
        <v>19</v>
      </c>
      <c r="I488" s="229"/>
      <c r="J488" s="226"/>
      <c r="K488" s="226"/>
      <c r="L488" s="230"/>
      <c r="M488" s="231"/>
      <c r="N488" s="232"/>
      <c r="O488" s="232"/>
      <c r="P488" s="232"/>
      <c r="Q488" s="232"/>
      <c r="R488" s="232"/>
      <c r="S488" s="232"/>
      <c r="T488" s="233"/>
      <c r="U488" s="13"/>
      <c r="V488" s="13"/>
      <c r="W488" s="13"/>
      <c r="X488" s="13"/>
      <c r="Y488" s="13"/>
      <c r="Z488" s="13"/>
      <c r="AA488" s="13"/>
      <c r="AB488" s="13"/>
      <c r="AC488" s="13"/>
      <c r="AD488" s="13"/>
      <c r="AE488" s="13"/>
      <c r="AT488" s="234" t="s">
        <v>137</v>
      </c>
      <c r="AU488" s="234" t="s">
        <v>147</v>
      </c>
      <c r="AV488" s="13" t="s">
        <v>85</v>
      </c>
      <c r="AW488" s="13" t="s">
        <v>37</v>
      </c>
      <c r="AX488" s="13" t="s">
        <v>77</v>
      </c>
      <c r="AY488" s="234" t="s">
        <v>124</v>
      </c>
    </row>
    <row r="489" spans="1:51" s="14" customFormat="1" ht="12">
      <c r="A489" s="14"/>
      <c r="B489" s="235"/>
      <c r="C489" s="236"/>
      <c r="D489" s="218" t="s">
        <v>137</v>
      </c>
      <c r="E489" s="237" t="s">
        <v>19</v>
      </c>
      <c r="F489" s="238" t="s">
        <v>594</v>
      </c>
      <c r="G489" s="236"/>
      <c r="H489" s="239">
        <v>39</v>
      </c>
      <c r="I489" s="240"/>
      <c r="J489" s="236"/>
      <c r="K489" s="236"/>
      <c r="L489" s="241"/>
      <c r="M489" s="242"/>
      <c r="N489" s="243"/>
      <c r="O489" s="243"/>
      <c r="P489" s="243"/>
      <c r="Q489" s="243"/>
      <c r="R489" s="243"/>
      <c r="S489" s="243"/>
      <c r="T489" s="244"/>
      <c r="U489" s="14"/>
      <c r="V489" s="14"/>
      <c r="W489" s="14"/>
      <c r="X489" s="14"/>
      <c r="Y489" s="14"/>
      <c r="Z489" s="14"/>
      <c r="AA489" s="14"/>
      <c r="AB489" s="14"/>
      <c r="AC489" s="14"/>
      <c r="AD489" s="14"/>
      <c r="AE489" s="14"/>
      <c r="AT489" s="245" t="s">
        <v>137</v>
      </c>
      <c r="AU489" s="245" t="s">
        <v>147</v>
      </c>
      <c r="AV489" s="14" t="s">
        <v>87</v>
      </c>
      <c r="AW489" s="14" t="s">
        <v>37</v>
      </c>
      <c r="AX489" s="14" t="s">
        <v>77</v>
      </c>
      <c r="AY489" s="245" t="s">
        <v>124</v>
      </c>
    </row>
    <row r="490" spans="1:51" s="13" customFormat="1" ht="12">
      <c r="A490" s="13"/>
      <c r="B490" s="225"/>
      <c r="C490" s="226"/>
      <c r="D490" s="218" t="s">
        <v>137</v>
      </c>
      <c r="E490" s="227" t="s">
        <v>19</v>
      </c>
      <c r="F490" s="228" t="s">
        <v>595</v>
      </c>
      <c r="G490" s="226"/>
      <c r="H490" s="227" t="s">
        <v>19</v>
      </c>
      <c r="I490" s="229"/>
      <c r="J490" s="226"/>
      <c r="K490" s="226"/>
      <c r="L490" s="230"/>
      <c r="M490" s="231"/>
      <c r="N490" s="232"/>
      <c r="O490" s="232"/>
      <c r="P490" s="232"/>
      <c r="Q490" s="232"/>
      <c r="R490" s="232"/>
      <c r="S490" s="232"/>
      <c r="T490" s="233"/>
      <c r="U490" s="13"/>
      <c r="V490" s="13"/>
      <c r="W490" s="13"/>
      <c r="X490" s="13"/>
      <c r="Y490" s="13"/>
      <c r="Z490" s="13"/>
      <c r="AA490" s="13"/>
      <c r="AB490" s="13"/>
      <c r="AC490" s="13"/>
      <c r="AD490" s="13"/>
      <c r="AE490" s="13"/>
      <c r="AT490" s="234" t="s">
        <v>137</v>
      </c>
      <c r="AU490" s="234" t="s">
        <v>147</v>
      </c>
      <c r="AV490" s="13" t="s">
        <v>85</v>
      </c>
      <c r="AW490" s="13" t="s">
        <v>37</v>
      </c>
      <c r="AX490" s="13" t="s">
        <v>77</v>
      </c>
      <c r="AY490" s="234" t="s">
        <v>124</v>
      </c>
    </row>
    <row r="491" spans="1:51" s="14" customFormat="1" ht="12">
      <c r="A491" s="14"/>
      <c r="B491" s="235"/>
      <c r="C491" s="236"/>
      <c r="D491" s="218" t="s">
        <v>137</v>
      </c>
      <c r="E491" s="237" t="s">
        <v>19</v>
      </c>
      <c r="F491" s="238" t="s">
        <v>596</v>
      </c>
      <c r="G491" s="236"/>
      <c r="H491" s="239">
        <v>3</v>
      </c>
      <c r="I491" s="240"/>
      <c r="J491" s="236"/>
      <c r="K491" s="236"/>
      <c r="L491" s="241"/>
      <c r="M491" s="242"/>
      <c r="N491" s="243"/>
      <c r="O491" s="243"/>
      <c r="P491" s="243"/>
      <c r="Q491" s="243"/>
      <c r="R491" s="243"/>
      <c r="S491" s="243"/>
      <c r="T491" s="244"/>
      <c r="U491" s="14"/>
      <c r="V491" s="14"/>
      <c r="W491" s="14"/>
      <c r="X491" s="14"/>
      <c r="Y491" s="14"/>
      <c r="Z491" s="14"/>
      <c r="AA491" s="14"/>
      <c r="AB491" s="14"/>
      <c r="AC491" s="14"/>
      <c r="AD491" s="14"/>
      <c r="AE491" s="14"/>
      <c r="AT491" s="245" t="s">
        <v>137</v>
      </c>
      <c r="AU491" s="245" t="s">
        <v>147</v>
      </c>
      <c r="AV491" s="14" t="s">
        <v>87</v>
      </c>
      <c r="AW491" s="14" t="s">
        <v>37</v>
      </c>
      <c r="AX491" s="14" t="s">
        <v>77</v>
      </c>
      <c r="AY491" s="245" t="s">
        <v>124</v>
      </c>
    </row>
    <row r="492" spans="1:51" s="15" customFormat="1" ht="12">
      <c r="A492" s="15"/>
      <c r="B492" s="246"/>
      <c r="C492" s="247"/>
      <c r="D492" s="218" t="s">
        <v>137</v>
      </c>
      <c r="E492" s="248" t="s">
        <v>19</v>
      </c>
      <c r="F492" s="249" t="s">
        <v>139</v>
      </c>
      <c r="G492" s="247"/>
      <c r="H492" s="250">
        <v>42</v>
      </c>
      <c r="I492" s="251"/>
      <c r="J492" s="247"/>
      <c r="K492" s="247"/>
      <c r="L492" s="252"/>
      <c r="M492" s="253"/>
      <c r="N492" s="254"/>
      <c r="O492" s="254"/>
      <c r="P492" s="254"/>
      <c r="Q492" s="254"/>
      <c r="R492" s="254"/>
      <c r="S492" s="254"/>
      <c r="T492" s="255"/>
      <c r="U492" s="15"/>
      <c r="V492" s="15"/>
      <c r="W492" s="15"/>
      <c r="X492" s="15"/>
      <c r="Y492" s="15"/>
      <c r="Z492" s="15"/>
      <c r="AA492" s="15"/>
      <c r="AB492" s="15"/>
      <c r="AC492" s="15"/>
      <c r="AD492" s="15"/>
      <c r="AE492" s="15"/>
      <c r="AT492" s="256" t="s">
        <v>137</v>
      </c>
      <c r="AU492" s="256" t="s">
        <v>147</v>
      </c>
      <c r="AV492" s="15" t="s">
        <v>140</v>
      </c>
      <c r="AW492" s="15" t="s">
        <v>4</v>
      </c>
      <c r="AX492" s="15" t="s">
        <v>85</v>
      </c>
      <c r="AY492" s="256" t="s">
        <v>124</v>
      </c>
    </row>
    <row r="493" spans="1:65" s="2" customFormat="1" ht="55.5" customHeight="1">
      <c r="A493" s="39"/>
      <c r="B493" s="40"/>
      <c r="C493" s="205" t="s">
        <v>597</v>
      </c>
      <c r="D493" s="205" t="s">
        <v>127</v>
      </c>
      <c r="E493" s="206" t="s">
        <v>598</v>
      </c>
      <c r="F493" s="207" t="s">
        <v>599</v>
      </c>
      <c r="G493" s="208" t="s">
        <v>510</v>
      </c>
      <c r="H493" s="209">
        <v>9</v>
      </c>
      <c r="I493" s="210"/>
      <c r="J493" s="211">
        <f>ROUND(I493*H493,2)</f>
        <v>0</v>
      </c>
      <c r="K493" s="207" t="s">
        <v>19</v>
      </c>
      <c r="L493" s="45"/>
      <c r="M493" s="212" t="s">
        <v>19</v>
      </c>
      <c r="N493" s="213" t="s">
        <v>48</v>
      </c>
      <c r="O493" s="85"/>
      <c r="P493" s="214">
        <f>O493*H493</f>
        <v>0</v>
      </c>
      <c r="Q493" s="214">
        <v>0</v>
      </c>
      <c r="R493" s="214">
        <f>Q493*H493</f>
        <v>0</v>
      </c>
      <c r="S493" s="214">
        <v>0</v>
      </c>
      <c r="T493" s="215">
        <f>S493*H493</f>
        <v>0</v>
      </c>
      <c r="U493" s="39"/>
      <c r="V493" s="39"/>
      <c r="W493" s="39"/>
      <c r="X493" s="39"/>
      <c r="Y493" s="39"/>
      <c r="Z493" s="39"/>
      <c r="AA493" s="39"/>
      <c r="AB493" s="39"/>
      <c r="AC493" s="39"/>
      <c r="AD493" s="39"/>
      <c r="AE493" s="39"/>
      <c r="AR493" s="216" t="s">
        <v>140</v>
      </c>
      <c r="AT493" s="216" t="s">
        <v>127</v>
      </c>
      <c r="AU493" s="216" t="s">
        <v>147</v>
      </c>
      <c r="AY493" s="18" t="s">
        <v>124</v>
      </c>
      <c r="BE493" s="217">
        <f>IF(N493="základní",J493,0)</f>
        <v>0</v>
      </c>
      <c r="BF493" s="217">
        <f>IF(N493="snížená",J493,0)</f>
        <v>0</v>
      </c>
      <c r="BG493" s="217">
        <f>IF(N493="zákl. přenesená",J493,0)</f>
        <v>0</v>
      </c>
      <c r="BH493" s="217">
        <f>IF(N493="sníž. přenesená",J493,0)</f>
        <v>0</v>
      </c>
      <c r="BI493" s="217">
        <f>IF(N493="nulová",J493,0)</f>
        <v>0</v>
      </c>
      <c r="BJ493" s="18" t="s">
        <v>85</v>
      </c>
      <c r="BK493" s="217">
        <f>ROUND(I493*H493,2)</f>
        <v>0</v>
      </c>
      <c r="BL493" s="18" t="s">
        <v>140</v>
      </c>
      <c r="BM493" s="216" t="s">
        <v>600</v>
      </c>
    </row>
    <row r="494" spans="1:47" s="2" customFormat="1" ht="12">
      <c r="A494" s="39"/>
      <c r="B494" s="40"/>
      <c r="C494" s="41"/>
      <c r="D494" s="218" t="s">
        <v>134</v>
      </c>
      <c r="E494" s="41"/>
      <c r="F494" s="219" t="s">
        <v>599</v>
      </c>
      <c r="G494" s="41"/>
      <c r="H494" s="41"/>
      <c r="I494" s="220"/>
      <c r="J494" s="41"/>
      <c r="K494" s="41"/>
      <c r="L494" s="45"/>
      <c r="M494" s="221"/>
      <c r="N494" s="222"/>
      <c r="O494" s="85"/>
      <c r="P494" s="85"/>
      <c r="Q494" s="85"/>
      <c r="R494" s="85"/>
      <c r="S494" s="85"/>
      <c r="T494" s="86"/>
      <c r="U494" s="39"/>
      <c r="V494" s="39"/>
      <c r="W494" s="39"/>
      <c r="X494" s="39"/>
      <c r="Y494" s="39"/>
      <c r="Z494" s="39"/>
      <c r="AA494" s="39"/>
      <c r="AB494" s="39"/>
      <c r="AC494" s="39"/>
      <c r="AD494" s="39"/>
      <c r="AE494" s="39"/>
      <c r="AT494" s="18" t="s">
        <v>134</v>
      </c>
      <c r="AU494" s="18" t="s">
        <v>147</v>
      </c>
    </row>
    <row r="495" spans="1:51" s="13" customFormat="1" ht="12">
      <c r="A495" s="13"/>
      <c r="B495" s="225"/>
      <c r="C495" s="226"/>
      <c r="D495" s="218" t="s">
        <v>137</v>
      </c>
      <c r="E495" s="227" t="s">
        <v>19</v>
      </c>
      <c r="F495" s="228" t="s">
        <v>593</v>
      </c>
      <c r="G495" s="226"/>
      <c r="H495" s="227" t="s">
        <v>19</v>
      </c>
      <c r="I495" s="229"/>
      <c r="J495" s="226"/>
      <c r="K495" s="226"/>
      <c r="L495" s="230"/>
      <c r="M495" s="231"/>
      <c r="N495" s="232"/>
      <c r="O495" s="232"/>
      <c r="P495" s="232"/>
      <c r="Q495" s="232"/>
      <c r="R495" s="232"/>
      <c r="S495" s="232"/>
      <c r="T495" s="233"/>
      <c r="U495" s="13"/>
      <c r="V495" s="13"/>
      <c r="W495" s="13"/>
      <c r="X495" s="13"/>
      <c r="Y495" s="13"/>
      <c r="Z495" s="13"/>
      <c r="AA495" s="13"/>
      <c r="AB495" s="13"/>
      <c r="AC495" s="13"/>
      <c r="AD495" s="13"/>
      <c r="AE495" s="13"/>
      <c r="AT495" s="234" t="s">
        <v>137</v>
      </c>
      <c r="AU495" s="234" t="s">
        <v>147</v>
      </c>
      <c r="AV495" s="13" t="s">
        <v>85</v>
      </c>
      <c r="AW495" s="13" t="s">
        <v>37</v>
      </c>
      <c r="AX495" s="13" t="s">
        <v>77</v>
      </c>
      <c r="AY495" s="234" t="s">
        <v>124</v>
      </c>
    </row>
    <row r="496" spans="1:51" s="14" customFormat="1" ht="12">
      <c r="A496" s="14"/>
      <c r="B496" s="235"/>
      <c r="C496" s="236"/>
      <c r="D496" s="218" t="s">
        <v>137</v>
      </c>
      <c r="E496" s="237" t="s">
        <v>19</v>
      </c>
      <c r="F496" s="238" t="s">
        <v>147</v>
      </c>
      <c r="G496" s="236"/>
      <c r="H496" s="239">
        <v>3</v>
      </c>
      <c r="I496" s="240"/>
      <c r="J496" s="236"/>
      <c r="K496" s="236"/>
      <c r="L496" s="241"/>
      <c r="M496" s="242"/>
      <c r="N496" s="243"/>
      <c r="O496" s="243"/>
      <c r="P496" s="243"/>
      <c r="Q496" s="243"/>
      <c r="R496" s="243"/>
      <c r="S496" s="243"/>
      <c r="T496" s="244"/>
      <c r="U496" s="14"/>
      <c r="V496" s="14"/>
      <c r="W496" s="14"/>
      <c r="X496" s="14"/>
      <c r="Y496" s="14"/>
      <c r="Z496" s="14"/>
      <c r="AA496" s="14"/>
      <c r="AB496" s="14"/>
      <c r="AC496" s="14"/>
      <c r="AD496" s="14"/>
      <c r="AE496" s="14"/>
      <c r="AT496" s="245" t="s">
        <v>137</v>
      </c>
      <c r="AU496" s="245" t="s">
        <v>147</v>
      </c>
      <c r="AV496" s="14" t="s">
        <v>87</v>
      </c>
      <c r="AW496" s="14" t="s">
        <v>37</v>
      </c>
      <c r="AX496" s="14" t="s">
        <v>77</v>
      </c>
      <c r="AY496" s="245" t="s">
        <v>124</v>
      </c>
    </row>
    <row r="497" spans="1:51" s="13" customFormat="1" ht="12">
      <c r="A497" s="13"/>
      <c r="B497" s="225"/>
      <c r="C497" s="226"/>
      <c r="D497" s="218" t="s">
        <v>137</v>
      </c>
      <c r="E497" s="227" t="s">
        <v>19</v>
      </c>
      <c r="F497" s="228" t="s">
        <v>595</v>
      </c>
      <c r="G497" s="226"/>
      <c r="H497" s="227" t="s">
        <v>19</v>
      </c>
      <c r="I497" s="229"/>
      <c r="J497" s="226"/>
      <c r="K497" s="226"/>
      <c r="L497" s="230"/>
      <c r="M497" s="231"/>
      <c r="N497" s="232"/>
      <c r="O497" s="232"/>
      <c r="P497" s="232"/>
      <c r="Q497" s="232"/>
      <c r="R497" s="232"/>
      <c r="S497" s="232"/>
      <c r="T497" s="233"/>
      <c r="U497" s="13"/>
      <c r="V497" s="13"/>
      <c r="W497" s="13"/>
      <c r="X497" s="13"/>
      <c r="Y497" s="13"/>
      <c r="Z497" s="13"/>
      <c r="AA497" s="13"/>
      <c r="AB497" s="13"/>
      <c r="AC497" s="13"/>
      <c r="AD497" s="13"/>
      <c r="AE497" s="13"/>
      <c r="AT497" s="234" t="s">
        <v>137</v>
      </c>
      <c r="AU497" s="234" t="s">
        <v>147</v>
      </c>
      <c r="AV497" s="13" t="s">
        <v>85</v>
      </c>
      <c r="AW497" s="13" t="s">
        <v>37</v>
      </c>
      <c r="AX497" s="13" t="s">
        <v>77</v>
      </c>
      <c r="AY497" s="234" t="s">
        <v>124</v>
      </c>
    </row>
    <row r="498" spans="1:51" s="14" customFormat="1" ht="12">
      <c r="A498" s="14"/>
      <c r="B498" s="235"/>
      <c r="C498" s="236"/>
      <c r="D498" s="218" t="s">
        <v>137</v>
      </c>
      <c r="E498" s="237" t="s">
        <v>19</v>
      </c>
      <c r="F498" s="238" t="s">
        <v>160</v>
      </c>
      <c r="G498" s="236"/>
      <c r="H498" s="239">
        <v>6</v>
      </c>
      <c r="I498" s="240"/>
      <c r="J498" s="236"/>
      <c r="K498" s="236"/>
      <c r="L498" s="241"/>
      <c r="M498" s="242"/>
      <c r="N498" s="243"/>
      <c r="O498" s="243"/>
      <c r="P498" s="243"/>
      <c r="Q498" s="243"/>
      <c r="R498" s="243"/>
      <c r="S498" s="243"/>
      <c r="T498" s="244"/>
      <c r="U498" s="14"/>
      <c r="V498" s="14"/>
      <c r="W498" s="14"/>
      <c r="X498" s="14"/>
      <c r="Y498" s="14"/>
      <c r="Z498" s="14"/>
      <c r="AA498" s="14"/>
      <c r="AB498" s="14"/>
      <c r="AC498" s="14"/>
      <c r="AD498" s="14"/>
      <c r="AE498" s="14"/>
      <c r="AT498" s="245" t="s">
        <v>137</v>
      </c>
      <c r="AU498" s="245" t="s">
        <v>147</v>
      </c>
      <c r="AV498" s="14" t="s">
        <v>87</v>
      </c>
      <c r="AW498" s="14" t="s">
        <v>37</v>
      </c>
      <c r="AX498" s="14" t="s">
        <v>77</v>
      </c>
      <c r="AY498" s="245" t="s">
        <v>124</v>
      </c>
    </row>
    <row r="499" spans="1:51" s="15" customFormat="1" ht="12">
      <c r="A499" s="15"/>
      <c r="B499" s="246"/>
      <c r="C499" s="247"/>
      <c r="D499" s="218" t="s">
        <v>137</v>
      </c>
      <c r="E499" s="248" t="s">
        <v>19</v>
      </c>
      <c r="F499" s="249" t="s">
        <v>139</v>
      </c>
      <c r="G499" s="247"/>
      <c r="H499" s="250">
        <v>9</v>
      </c>
      <c r="I499" s="251"/>
      <c r="J499" s="247"/>
      <c r="K499" s="247"/>
      <c r="L499" s="252"/>
      <c r="M499" s="253"/>
      <c r="N499" s="254"/>
      <c r="O499" s="254"/>
      <c r="P499" s="254"/>
      <c r="Q499" s="254"/>
      <c r="R499" s="254"/>
      <c r="S499" s="254"/>
      <c r="T499" s="255"/>
      <c r="U499" s="15"/>
      <c r="V499" s="15"/>
      <c r="W499" s="15"/>
      <c r="X499" s="15"/>
      <c r="Y499" s="15"/>
      <c r="Z499" s="15"/>
      <c r="AA499" s="15"/>
      <c r="AB499" s="15"/>
      <c r="AC499" s="15"/>
      <c r="AD499" s="15"/>
      <c r="AE499" s="15"/>
      <c r="AT499" s="256" t="s">
        <v>137</v>
      </c>
      <c r="AU499" s="256" t="s">
        <v>147</v>
      </c>
      <c r="AV499" s="15" t="s">
        <v>140</v>
      </c>
      <c r="AW499" s="15" t="s">
        <v>4</v>
      </c>
      <c r="AX499" s="15" t="s">
        <v>85</v>
      </c>
      <c r="AY499" s="256" t="s">
        <v>124</v>
      </c>
    </row>
    <row r="500" spans="1:65" s="2" customFormat="1" ht="44.25" customHeight="1">
      <c r="A500" s="39"/>
      <c r="B500" s="40"/>
      <c r="C500" s="205" t="s">
        <v>601</v>
      </c>
      <c r="D500" s="205" t="s">
        <v>127</v>
      </c>
      <c r="E500" s="206" t="s">
        <v>602</v>
      </c>
      <c r="F500" s="207" t="s">
        <v>603</v>
      </c>
      <c r="G500" s="208" t="s">
        <v>510</v>
      </c>
      <c r="H500" s="209">
        <v>14</v>
      </c>
      <c r="I500" s="210"/>
      <c r="J500" s="211">
        <f>ROUND(I500*H500,2)</f>
        <v>0</v>
      </c>
      <c r="K500" s="207" t="s">
        <v>19</v>
      </c>
      <c r="L500" s="45"/>
      <c r="M500" s="212" t="s">
        <v>19</v>
      </c>
      <c r="N500" s="213" t="s">
        <v>48</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140</v>
      </c>
      <c r="AT500" s="216" t="s">
        <v>127</v>
      </c>
      <c r="AU500" s="216" t="s">
        <v>147</v>
      </c>
      <c r="AY500" s="18" t="s">
        <v>124</v>
      </c>
      <c r="BE500" s="217">
        <f>IF(N500="základní",J500,0)</f>
        <v>0</v>
      </c>
      <c r="BF500" s="217">
        <f>IF(N500="snížená",J500,0)</f>
        <v>0</v>
      </c>
      <c r="BG500" s="217">
        <f>IF(N500="zákl. přenesená",J500,0)</f>
        <v>0</v>
      </c>
      <c r="BH500" s="217">
        <f>IF(N500="sníž. přenesená",J500,0)</f>
        <v>0</v>
      </c>
      <c r="BI500" s="217">
        <f>IF(N500="nulová",J500,0)</f>
        <v>0</v>
      </c>
      <c r="BJ500" s="18" t="s">
        <v>85</v>
      </c>
      <c r="BK500" s="217">
        <f>ROUND(I500*H500,2)</f>
        <v>0</v>
      </c>
      <c r="BL500" s="18" t="s">
        <v>140</v>
      </c>
      <c r="BM500" s="216" t="s">
        <v>604</v>
      </c>
    </row>
    <row r="501" spans="1:47" s="2" customFormat="1" ht="12">
      <c r="A501" s="39"/>
      <c r="B501" s="40"/>
      <c r="C501" s="41"/>
      <c r="D501" s="218" t="s">
        <v>134</v>
      </c>
      <c r="E501" s="41"/>
      <c r="F501" s="219" t="s">
        <v>603</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134</v>
      </c>
      <c r="AU501" s="18" t="s">
        <v>147</v>
      </c>
    </row>
    <row r="502" spans="1:51" s="14" customFormat="1" ht="12">
      <c r="A502" s="14"/>
      <c r="B502" s="235"/>
      <c r="C502" s="236"/>
      <c r="D502" s="218" t="s">
        <v>137</v>
      </c>
      <c r="E502" s="237" t="s">
        <v>19</v>
      </c>
      <c r="F502" s="238" t="s">
        <v>296</v>
      </c>
      <c r="G502" s="236"/>
      <c r="H502" s="239">
        <v>14</v>
      </c>
      <c r="I502" s="240"/>
      <c r="J502" s="236"/>
      <c r="K502" s="236"/>
      <c r="L502" s="241"/>
      <c r="M502" s="242"/>
      <c r="N502" s="243"/>
      <c r="O502" s="243"/>
      <c r="P502" s="243"/>
      <c r="Q502" s="243"/>
      <c r="R502" s="243"/>
      <c r="S502" s="243"/>
      <c r="T502" s="244"/>
      <c r="U502" s="14"/>
      <c r="V502" s="14"/>
      <c r="W502" s="14"/>
      <c r="X502" s="14"/>
      <c r="Y502" s="14"/>
      <c r="Z502" s="14"/>
      <c r="AA502" s="14"/>
      <c r="AB502" s="14"/>
      <c r="AC502" s="14"/>
      <c r="AD502" s="14"/>
      <c r="AE502" s="14"/>
      <c r="AT502" s="245" t="s">
        <v>137</v>
      </c>
      <c r="AU502" s="245" t="s">
        <v>147</v>
      </c>
      <c r="AV502" s="14" t="s">
        <v>87</v>
      </c>
      <c r="AW502" s="14" t="s">
        <v>37</v>
      </c>
      <c r="AX502" s="14" t="s">
        <v>77</v>
      </c>
      <c r="AY502" s="245" t="s">
        <v>124</v>
      </c>
    </row>
    <row r="503" spans="1:51" s="15" customFormat="1" ht="12">
      <c r="A503" s="15"/>
      <c r="B503" s="246"/>
      <c r="C503" s="247"/>
      <c r="D503" s="218" t="s">
        <v>137</v>
      </c>
      <c r="E503" s="248" t="s">
        <v>19</v>
      </c>
      <c r="F503" s="249" t="s">
        <v>139</v>
      </c>
      <c r="G503" s="247"/>
      <c r="H503" s="250">
        <v>14</v>
      </c>
      <c r="I503" s="251"/>
      <c r="J503" s="247"/>
      <c r="K503" s="247"/>
      <c r="L503" s="252"/>
      <c r="M503" s="253"/>
      <c r="N503" s="254"/>
      <c r="O503" s="254"/>
      <c r="P503" s="254"/>
      <c r="Q503" s="254"/>
      <c r="R503" s="254"/>
      <c r="S503" s="254"/>
      <c r="T503" s="255"/>
      <c r="U503" s="15"/>
      <c r="V503" s="15"/>
      <c r="W503" s="15"/>
      <c r="X503" s="15"/>
      <c r="Y503" s="15"/>
      <c r="Z503" s="15"/>
      <c r="AA503" s="15"/>
      <c r="AB503" s="15"/>
      <c r="AC503" s="15"/>
      <c r="AD503" s="15"/>
      <c r="AE503" s="15"/>
      <c r="AT503" s="256" t="s">
        <v>137</v>
      </c>
      <c r="AU503" s="256" t="s">
        <v>147</v>
      </c>
      <c r="AV503" s="15" t="s">
        <v>140</v>
      </c>
      <c r="AW503" s="15" t="s">
        <v>4</v>
      </c>
      <c r="AX503" s="15" t="s">
        <v>85</v>
      </c>
      <c r="AY503" s="256" t="s">
        <v>124</v>
      </c>
    </row>
    <row r="504" spans="1:65" s="2" customFormat="1" ht="44.25" customHeight="1">
      <c r="A504" s="39"/>
      <c r="B504" s="40"/>
      <c r="C504" s="205" t="s">
        <v>605</v>
      </c>
      <c r="D504" s="205" t="s">
        <v>127</v>
      </c>
      <c r="E504" s="206" t="s">
        <v>606</v>
      </c>
      <c r="F504" s="207" t="s">
        <v>607</v>
      </c>
      <c r="G504" s="208" t="s">
        <v>266</v>
      </c>
      <c r="H504" s="209">
        <v>111.7</v>
      </c>
      <c r="I504" s="210"/>
      <c r="J504" s="211">
        <f>ROUND(I504*H504,2)</f>
        <v>0</v>
      </c>
      <c r="K504" s="207" t="s">
        <v>19</v>
      </c>
      <c r="L504" s="45"/>
      <c r="M504" s="212" t="s">
        <v>19</v>
      </c>
      <c r="N504" s="213" t="s">
        <v>48</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140</v>
      </c>
      <c r="AT504" s="216" t="s">
        <v>127</v>
      </c>
      <c r="AU504" s="216" t="s">
        <v>147</v>
      </c>
      <c r="AY504" s="18" t="s">
        <v>124</v>
      </c>
      <c r="BE504" s="217">
        <f>IF(N504="základní",J504,0)</f>
        <v>0</v>
      </c>
      <c r="BF504" s="217">
        <f>IF(N504="snížená",J504,0)</f>
        <v>0</v>
      </c>
      <c r="BG504" s="217">
        <f>IF(N504="zákl. přenesená",J504,0)</f>
        <v>0</v>
      </c>
      <c r="BH504" s="217">
        <f>IF(N504="sníž. přenesená",J504,0)</f>
        <v>0</v>
      </c>
      <c r="BI504" s="217">
        <f>IF(N504="nulová",J504,0)</f>
        <v>0</v>
      </c>
      <c r="BJ504" s="18" t="s">
        <v>85</v>
      </c>
      <c r="BK504" s="217">
        <f>ROUND(I504*H504,2)</f>
        <v>0</v>
      </c>
      <c r="BL504" s="18" t="s">
        <v>140</v>
      </c>
      <c r="BM504" s="216" t="s">
        <v>608</v>
      </c>
    </row>
    <row r="505" spans="1:47" s="2" customFormat="1" ht="12">
      <c r="A505" s="39"/>
      <c r="B505" s="40"/>
      <c r="C505" s="41"/>
      <c r="D505" s="218" t="s">
        <v>134</v>
      </c>
      <c r="E505" s="41"/>
      <c r="F505" s="219" t="s">
        <v>607</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134</v>
      </c>
      <c r="AU505" s="18" t="s">
        <v>147</v>
      </c>
    </row>
    <row r="506" spans="1:51" s="14" customFormat="1" ht="12">
      <c r="A506" s="14"/>
      <c r="B506" s="235"/>
      <c r="C506" s="236"/>
      <c r="D506" s="218" t="s">
        <v>137</v>
      </c>
      <c r="E506" s="237" t="s">
        <v>19</v>
      </c>
      <c r="F506" s="238" t="s">
        <v>609</v>
      </c>
      <c r="G506" s="236"/>
      <c r="H506" s="239">
        <v>55.2</v>
      </c>
      <c r="I506" s="240"/>
      <c r="J506" s="236"/>
      <c r="K506" s="236"/>
      <c r="L506" s="241"/>
      <c r="M506" s="242"/>
      <c r="N506" s="243"/>
      <c r="O506" s="243"/>
      <c r="P506" s="243"/>
      <c r="Q506" s="243"/>
      <c r="R506" s="243"/>
      <c r="S506" s="243"/>
      <c r="T506" s="244"/>
      <c r="U506" s="14"/>
      <c r="V506" s="14"/>
      <c r="W506" s="14"/>
      <c r="X506" s="14"/>
      <c r="Y506" s="14"/>
      <c r="Z506" s="14"/>
      <c r="AA506" s="14"/>
      <c r="AB506" s="14"/>
      <c r="AC506" s="14"/>
      <c r="AD506" s="14"/>
      <c r="AE506" s="14"/>
      <c r="AT506" s="245" t="s">
        <v>137</v>
      </c>
      <c r="AU506" s="245" t="s">
        <v>147</v>
      </c>
      <c r="AV506" s="14" t="s">
        <v>87</v>
      </c>
      <c r="AW506" s="14" t="s">
        <v>37</v>
      </c>
      <c r="AX506" s="14" t="s">
        <v>77</v>
      </c>
      <c r="AY506" s="245" t="s">
        <v>124</v>
      </c>
    </row>
    <row r="507" spans="1:51" s="14" customFormat="1" ht="12">
      <c r="A507" s="14"/>
      <c r="B507" s="235"/>
      <c r="C507" s="236"/>
      <c r="D507" s="218" t="s">
        <v>137</v>
      </c>
      <c r="E507" s="237" t="s">
        <v>19</v>
      </c>
      <c r="F507" s="238" t="s">
        <v>610</v>
      </c>
      <c r="G507" s="236"/>
      <c r="H507" s="239">
        <v>56.5</v>
      </c>
      <c r="I507" s="240"/>
      <c r="J507" s="236"/>
      <c r="K507" s="236"/>
      <c r="L507" s="241"/>
      <c r="M507" s="242"/>
      <c r="N507" s="243"/>
      <c r="O507" s="243"/>
      <c r="P507" s="243"/>
      <c r="Q507" s="243"/>
      <c r="R507" s="243"/>
      <c r="S507" s="243"/>
      <c r="T507" s="244"/>
      <c r="U507" s="14"/>
      <c r="V507" s="14"/>
      <c r="W507" s="14"/>
      <c r="X507" s="14"/>
      <c r="Y507" s="14"/>
      <c r="Z507" s="14"/>
      <c r="AA507" s="14"/>
      <c r="AB507" s="14"/>
      <c r="AC507" s="14"/>
      <c r="AD507" s="14"/>
      <c r="AE507" s="14"/>
      <c r="AT507" s="245" t="s">
        <v>137</v>
      </c>
      <c r="AU507" s="245" t="s">
        <v>147</v>
      </c>
      <c r="AV507" s="14" t="s">
        <v>87</v>
      </c>
      <c r="AW507" s="14" t="s">
        <v>37</v>
      </c>
      <c r="AX507" s="14" t="s">
        <v>77</v>
      </c>
      <c r="AY507" s="245" t="s">
        <v>124</v>
      </c>
    </row>
    <row r="508" spans="1:51" s="15" customFormat="1" ht="12">
      <c r="A508" s="15"/>
      <c r="B508" s="246"/>
      <c r="C508" s="247"/>
      <c r="D508" s="218" t="s">
        <v>137</v>
      </c>
      <c r="E508" s="248" t="s">
        <v>19</v>
      </c>
      <c r="F508" s="249" t="s">
        <v>139</v>
      </c>
      <c r="G508" s="247"/>
      <c r="H508" s="250">
        <v>111.7</v>
      </c>
      <c r="I508" s="251"/>
      <c r="J508" s="247"/>
      <c r="K508" s="247"/>
      <c r="L508" s="252"/>
      <c r="M508" s="253"/>
      <c r="N508" s="254"/>
      <c r="O508" s="254"/>
      <c r="P508" s="254"/>
      <c r="Q508" s="254"/>
      <c r="R508" s="254"/>
      <c r="S508" s="254"/>
      <c r="T508" s="255"/>
      <c r="U508" s="15"/>
      <c r="V508" s="15"/>
      <c r="W508" s="15"/>
      <c r="X508" s="15"/>
      <c r="Y508" s="15"/>
      <c r="Z508" s="15"/>
      <c r="AA508" s="15"/>
      <c r="AB508" s="15"/>
      <c r="AC508" s="15"/>
      <c r="AD508" s="15"/>
      <c r="AE508" s="15"/>
      <c r="AT508" s="256" t="s">
        <v>137</v>
      </c>
      <c r="AU508" s="256" t="s">
        <v>147</v>
      </c>
      <c r="AV508" s="15" t="s">
        <v>140</v>
      </c>
      <c r="AW508" s="15" t="s">
        <v>4</v>
      </c>
      <c r="AX508" s="15" t="s">
        <v>85</v>
      </c>
      <c r="AY508" s="256" t="s">
        <v>124</v>
      </c>
    </row>
    <row r="509" spans="1:63" s="12" customFormat="1" ht="20.85" customHeight="1">
      <c r="A509" s="12"/>
      <c r="B509" s="189"/>
      <c r="C509" s="190"/>
      <c r="D509" s="191" t="s">
        <v>76</v>
      </c>
      <c r="E509" s="203" t="s">
        <v>611</v>
      </c>
      <c r="F509" s="203" t="s">
        <v>612</v>
      </c>
      <c r="G509" s="190"/>
      <c r="H509" s="190"/>
      <c r="I509" s="193"/>
      <c r="J509" s="204">
        <f>BK509</f>
        <v>0</v>
      </c>
      <c r="K509" s="190"/>
      <c r="L509" s="195"/>
      <c r="M509" s="196"/>
      <c r="N509" s="197"/>
      <c r="O509" s="197"/>
      <c r="P509" s="198">
        <f>SUM(P510:P519)</f>
        <v>0</v>
      </c>
      <c r="Q509" s="197"/>
      <c r="R509" s="198">
        <f>SUM(R510:R519)</f>
        <v>0</v>
      </c>
      <c r="S509" s="197"/>
      <c r="T509" s="199">
        <f>SUM(T510:T519)</f>
        <v>5.4</v>
      </c>
      <c r="U509" s="12"/>
      <c r="V509" s="12"/>
      <c r="W509" s="12"/>
      <c r="X509" s="12"/>
      <c r="Y509" s="12"/>
      <c r="Z509" s="12"/>
      <c r="AA509" s="12"/>
      <c r="AB509" s="12"/>
      <c r="AC509" s="12"/>
      <c r="AD509" s="12"/>
      <c r="AE509" s="12"/>
      <c r="AR509" s="200" t="s">
        <v>85</v>
      </c>
      <c r="AT509" s="201" t="s">
        <v>76</v>
      </c>
      <c r="AU509" s="201" t="s">
        <v>87</v>
      </c>
      <c r="AY509" s="200" t="s">
        <v>124</v>
      </c>
      <c r="BK509" s="202">
        <f>SUM(BK510:BK519)</f>
        <v>0</v>
      </c>
    </row>
    <row r="510" spans="1:65" s="2" customFormat="1" ht="21.75" customHeight="1">
      <c r="A510" s="39"/>
      <c r="B510" s="40"/>
      <c r="C510" s="205" t="s">
        <v>613</v>
      </c>
      <c r="D510" s="205" t="s">
        <v>127</v>
      </c>
      <c r="E510" s="206" t="s">
        <v>614</v>
      </c>
      <c r="F510" s="207" t="s">
        <v>615</v>
      </c>
      <c r="G510" s="208" t="s">
        <v>510</v>
      </c>
      <c r="H510" s="209">
        <v>2</v>
      </c>
      <c r="I510" s="210"/>
      <c r="J510" s="211">
        <f>ROUND(I510*H510,2)</f>
        <v>0</v>
      </c>
      <c r="K510" s="207" t="s">
        <v>19</v>
      </c>
      <c r="L510" s="45"/>
      <c r="M510" s="212" t="s">
        <v>19</v>
      </c>
      <c r="N510" s="213" t="s">
        <v>48</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140</v>
      </c>
      <c r="AT510" s="216" t="s">
        <v>127</v>
      </c>
      <c r="AU510" s="216" t="s">
        <v>147</v>
      </c>
      <c r="AY510" s="18" t="s">
        <v>124</v>
      </c>
      <c r="BE510" s="217">
        <f>IF(N510="základní",J510,0)</f>
        <v>0</v>
      </c>
      <c r="BF510" s="217">
        <f>IF(N510="snížená",J510,0)</f>
        <v>0</v>
      </c>
      <c r="BG510" s="217">
        <f>IF(N510="zákl. přenesená",J510,0)</f>
        <v>0</v>
      </c>
      <c r="BH510" s="217">
        <f>IF(N510="sníž. přenesená",J510,0)</f>
        <v>0</v>
      </c>
      <c r="BI510" s="217">
        <f>IF(N510="nulová",J510,0)</f>
        <v>0</v>
      </c>
      <c r="BJ510" s="18" t="s">
        <v>85</v>
      </c>
      <c r="BK510" s="217">
        <f>ROUND(I510*H510,2)</f>
        <v>0</v>
      </c>
      <c r="BL510" s="18" t="s">
        <v>140</v>
      </c>
      <c r="BM510" s="216" t="s">
        <v>616</v>
      </c>
    </row>
    <row r="511" spans="1:47" s="2" customFormat="1" ht="12">
      <c r="A511" s="39"/>
      <c r="B511" s="40"/>
      <c r="C511" s="41"/>
      <c r="D511" s="218" t="s">
        <v>134</v>
      </c>
      <c r="E511" s="41"/>
      <c r="F511" s="219" t="s">
        <v>615</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134</v>
      </c>
      <c r="AU511" s="18" t="s">
        <v>147</v>
      </c>
    </row>
    <row r="512" spans="1:65" s="2" customFormat="1" ht="24.15" customHeight="1">
      <c r="A512" s="39"/>
      <c r="B512" s="40"/>
      <c r="C512" s="205" t="s">
        <v>530</v>
      </c>
      <c r="D512" s="205" t="s">
        <v>127</v>
      </c>
      <c r="E512" s="206" t="s">
        <v>617</v>
      </c>
      <c r="F512" s="207" t="s">
        <v>618</v>
      </c>
      <c r="G512" s="208" t="s">
        <v>510</v>
      </c>
      <c r="H512" s="209">
        <v>2</v>
      </c>
      <c r="I512" s="210"/>
      <c r="J512" s="211">
        <f>ROUND(I512*H512,2)</f>
        <v>0</v>
      </c>
      <c r="K512" s="207" t="s">
        <v>19</v>
      </c>
      <c r="L512" s="45"/>
      <c r="M512" s="212" t="s">
        <v>19</v>
      </c>
      <c r="N512" s="213" t="s">
        <v>48</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619</v>
      </c>
      <c r="AT512" s="216" t="s">
        <v>127</v>
      </c>
      <c r="AU512" s="216" t="s">
        <v>147</v>
      </c>
      <c r="AY512" s="18" t="s">
        <v>124</v>
      </c>
      <c r="BE512" s="217">
        <f>IF(N512="základní",J512,0)</f>
        <v>0</v>
      </c>
      <c r="BF512" s="217">
        <f>IF(N512="snížená",J512,0)</f>
        <v>0</v>
      </c>
      <c r="BG512" s="217">
        <f>IF(N512="zákl. přenesená",J512,0)</f>
        <v>0</v>
      </c>
      <c r="BH512" s="217">
        <f>IF(N512="sníž. přenesená",J512,0)</f>
        <v>0</v>
      </c>
      <c r="BI512" s="217">
        <f>IF(N512="nulová",J512,0)</f>
        <v>0</v>
      </c>
      <c r="BJ512" s="18" t="s">
        <v>85</v>
      </c>
      <c r="BK512" s="217">
        <f>ROUND(I512*H512,2)</f>
        <v>0</v>
      </c>
      <c r="BL512" s="18" t="s">
        <v>619</v>
      </c>
      <c r="BM512" s="216" t="s">
        <v>620</v>
      </c>
    </row>
    <row r="513" spans="1:47" s="2" customFormat="1" ht="12">
      <c r="A513" s="39"/>
      <c r="B513" s="40"/>
      <c r="C513" s="41"/>
      <c r="D513" s="218" t="s">
        <v>134</v>
      </c>
      <c r="E513" s="41"/>
      <c r="F513" s="219" t="s">
        <v>618</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134</v>
      </c>
      <c r="AU513" s="18" t="s">
        <v>147</v>
      </c>
    </row>
    <row r="514" spans="1:65" s="2" customFormat="1" ht="66.75" customHeight="1">
      <c r="A514" s="39"/>
      <c r="B514" s="40"/>
      <c r="C514" s="205" t="s">
        <v>621</v>
      </c>
      <c r="D514" s="205" t="s">
        <v>127</v>
      </c>
      <c r="E514" s="206" t="s">
        <v>622</v>
      </c>
      <c r="F514" s="207" t="s">
        <v>623</v>
      </c>
      <c r="G514" s="208" t="s">
        <v>266</v>
      </c>
      <c r="H514" s="209">
        <v>6</v>
      </c>
      <c r="I514" s="210"/>
      <c r="J514" s="211">
        <f>ROUND(I514*H514,2)</f>
        <v>0</v>
      </c>
      <c r="K514" s="207" t="s">
        <v>131</v>
      </c>
      <c r="L514" s="45"/>
      <c r="M514" s="212" t="s">
        <v>19</v>
      </c>
      <c r="N514" s="213" t="s">
        <v>48</v>
      </c>
      <c r="O514" s="85"/>
      <c r="P514" s="214">
        <f>O514*H514</f>
        <v>0</v>
      </c>
      <c r="Q514" s="214">
        <v>0</v>
      </c>
      <c r="R514" s="214">
        <f>Q514*H514</f>
        <v>0</v>
      </c>
      <c r="S514" s="214">
        <v>0.9</v>
      </c>
      <c r="T514" s="215">
        <f>S514*H514</f>
        <v>5.4</v>
      </c>
      <c r="U514" s="39"/>
      <c r="V514" s="39"/>
      <c r="W514" s="39"/>
      <c r="X514" s="39"/>
      <c r="Y514" s="39"/>
      <c r="Z514" s="39"/>
      <c r="AA514" s="39"/>
      <c r="AB514" s="39"/>
      <c r="AC514" s="39"/>
      <c r="AD514" s="39"/>
      <c r="AE514" s="39"/>
      <c r="AR514" s="216" t="s">
        <v>140</v>
      </c>
      <c r="AT514" s="216" t="s">
        <v>127</v>
      </c>
      <c r="AU514" s="216" t="s">
        <v>147</v>
      </c>
      <c r="AY514" s="18" t="s">
        <v>124</v>
      </c>
      <c r="BE514" s="217">
        <f>IF(N514="základní",J514,0)</f>
        <v>0</v>
      </c>
      <c r="BF514" s="217">
        <f>IF(N514="snížená",J514,0)</f>
        <v>0</v>
      </c>
      <c r="BG514" s="217">
        <f>IF(N514="zákl. přenesená",J514,0)</f>
        <v>0</v>
      </c>
      <c r="BH514" s="217">
        <f>IF(N514="sníž. přenesená",J514,0)</f>
        <v>0</v>
      </c>
      <c r="BI514" s="217">
        <f>IF(N514="nulová",J514,0)</f>
        <v>0</v>
      </c>
      <c r="BJ514" s="18" t="s">
        <v>85</v>
      </c>
      <c r="BK514" s="217">
        <f>ROUND(I514*H514,2)</f>
        <v>0</v>
      </c>
      <c r="BL514" s="18" t="s">
        <v>140</v>
      </c>
      <c r="BM514" s="216" t="s">
        <v>624</v>
      </c>
    </row>
    <row r="515" spans="1:47" s="2" customFormat="1" ht="12">
      <c r="A515" s="39"/>
      <c r="B515" s="40"/>
      <c r="C515" s="41"/>
      <c r="D515" s="218" t="s">
        <v>134</v>
      </c>
      <c r="E515" s="41"/>
      <c r="F515" s="219" t="s">
        <v>623</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134</v>
      </c>
      <c r="AU515" s="18" t="s">
        <v>147</v>
      </c>
    </row>
    <row r="516" spans="1:47" s="2" customFormat="1" ht="12">
      <c r="A516" s="39"/>
      <c r="B516" s="40"/>
      <c r="C516" s="41"/>
      <c r="D516" s="223" t="s">
        <v>135</v>
      </c>
      <c r="E516" s="41"/>
      <c r="F516" s="224" t="s">
        <v>625</v>
      </c>
      <c r="G516" s="41"/>
      <c r="H516" s="41"/>
      <c r="I516" s="220"/>
      <c r="J516" s="41"/>
      <c r="K516" s="41"/>
      <c r="L516" s="45"/>
      <c r="M516" s="221"/>
      <c r="N516" s="222"/>
      <c r="O516" s="85"/>
      <c r="P516" s="85"/>
      <c r="Q516" s="85"/>
      <c r="R516" s="85"/>
      <c r="S516" s="85"/>
      <c r="T516" s="86"/>
      <c r="U516" s="39"/>
      <c r="V516" s="39"/>
      <c r="W516" s="39"/>
      <c r="X516" s="39"/>
      <c r="Y516" s="39"/>
      <c r="Z516" s="39"/>
      <c r="AA516" s="39"/>
      <c r="AB516" s="39"/>
      <c r="AC516" s="39"/>
      <c r="AD516" s="39"/>
      <c r="AE516" s="39"/>
      <c r="AT516" s="18" t="s">
        <v>135</v>
      </c>
      <c r="AU516" s="18" t="s">
        <v>147</v>
      </c>
    </row>
    <row r="517" spans="1:51" s="13" customFormat="1" ht="12">
      <c r="A517" s="13"/>
      <c r="B517" s="225"/>
      <c r="C517" s="226"/>
      <c r="D517" s="218" t="s">
        <v>137</v>
      </c>
      <c r="E517" s="227" t="s">
        <v>19</v>
      </c>
      <c r="F517" s="228" t="s">
        <v>626</v>
      </c>
      <c r="G517" s="226"/>
      <c r="H517" s="227" t="s">
        <v>19</v>
      </c>
      <c r="I517" s="229"/>
      <c r="J517" s="226"/>
      <c r="K517" s="226"/>
      <c r="L517" s="230"/>
      <c r="M517" s="231"/>
      <c r="N517" s="232"/>
      <c r="O517" s="232"/>
      <c r="P517" s="232"/>
      <c r="Q517" s="232"/>
      <c r="R517" s="232"/>
      <c r="S517" s="232"/>
      <c r="T517" s="233"/>
      <c r="U517" s="13"/>
      <c r="V517" s="13"/>
      <c r="W517" s="13"/>
      <c r="X517" s="13"/>
      <c r="Y517" s="13"/>
      <c r="Z517" s="13"/>
      <c r="AA517" s="13"/>
      <c r="AB517" s="13"/>
      <c r="AC517" s="13"/>
      <c r="AD517" s="13"/>
      <c r="AE517" s="13"/>
      <c r="AT517" s="234" t="s">
        <v>137</v>
      </c>
      <c r="AU517" s="234" t="s">
        <v>147</v>
      </c>
      <c r="AV517" s="13" t="s">
        <v>85</v>
      </c>
      <c r="AW517" s="13" t="s">
        <v>37</v>
      </c>
      <c r="AX517" s="13" t="s">
        <v>77</v>
      </c>
      <c r="AY517" s="234" t="s">
        <v>124</v>
      </c>
    </row>
    <row r="518" spans="1:51" s="14" customFormat="1" ht="12">
      <c r="A518" s="14"/>
      <c r="B518" s="235"/>
      <c r="C518" s="236"/>
      <c r="D518" s="218" t="s">
        <v>137</v>
      </c>
      <c r="E518" s="237" t="s">
        <v>19</v>
      </c>
      <c r="F518" s="238" t="s">
        <v>627</v>
      </c>
      <c r="G518" s="236"/>
      <c r="H518" s="239">
        <v>6</v>
      </c>
      <c r="I518" s="240"/>
      <c r="J518" s="236"/>
      <c r="K518" s="236"/>
      <c r="L518" s="241"/>
      <c r="M518" s="242"/>
      <c r="N518" s="243"/>
      <c r="O518" s="243"/>
      <c r="P518" s="243"/>
      <c r="Q518" s="243"/>
      <c r="R518" s="243"/>
      <c r="S518" s="243"/>
      <c r="T518" s="244"/>
      <c r="U518" s="14"/>
      <c r="V518" s="14"/>
      <c r="W518" s="14"/>
      <c r="X518" s="14"/>
      <c r="Y518" s="14"/>
      <c r="Z518" s="14"/>
      <c r="AA518" s="14"/>
      <c r="AB518" s="14"/>
      <c r="AC518" s="14"/>
      <c r="AD518" s="14"/>
      <c r="AE518" s="14"/>
      <c r="AT518" s="245" t="s">
        <v>137</v>
      </c>
      <c r="AU518" s="245" t="s">
        <v>147</v>
      </c>
      <c r="AV518" s="14" t="s">
        <v>87</v>
      </c>
      <c r="AW518" s="14" t="s">
        <v>37</v>
      </c>
      <c r="AX518" s="14" t="s">
        <v>77</v>
      </c>
      <c r="AY518" s="245" t="s">
        <v>124</v>
      </c>
    </row>
    <row r="519" spans="1:51" s="15" customFormat="1" ht="12">
      <c r="A519" s="15"/>
      <c r="B519" s="246"/>
      <c r="C519" s="247"/>
      <c r="D519" s="218" t="s">
        <v>137</v>
      </c>
      <c r="E519" s="248" t="s">
        <v>19</v>
      </c>
      <c r="F519" s="249" t="s">
        <v>139</v>
      </c>
      <c r="G519" s="247"/>
      <c r="H519" s="250">
        <v>6</v>
      </c>
      <c r="I519" s="251"/>
      <c r="J519" s="247"/>
      <c r="K519" s="247"/>
      <c r="L519" s="252"/>
      <c r="M519" s="253"/>
      <c r="N519" s="254"/>
      <c r="O519" s="254"/>
      <c r="P519" s="254"/>
      <c r="Q519" s="254"/>
      <c r="R519" s="254"/>
      <c r="S519" s="254"/>
      <c r="T519" s="255"/>
      <c r="U519" s="15"/>
      <c r="V519" s="15"/>
      <c r="W519" s="15"/>
      <c r="X519" s="15"/>
      <c r="Y519" s="15"/>
      <c r="Z519" s="15"/>
      <c r="AA519" s="15"/>
      <c r="AB519" s="15"/>
      <c r="AC519" s="15"/>
      <c r="AD519" s="15"/>
      <c r="AE519" s="15"/>
      <c r="AT519" s="256" t="s">
        <v>137</v>
      </c>
      <c r="AU519" s="256" t="s">
        <v>147</v>
      </c>
      <c r="AV519" s="15" t="s">
        <v>140</v>
      </c>
      <c r="AW519" s="15" t="s">
        <v>4</v>
      </c>
      <c r="AX519" s="15" t="s">
        <v>85</v>
      </c>
      <c r="AY519" s="256" t="s">
        <v>124</v>
      </c>
    </row>
    <row r="520" spans="1:63" s="12" customFormat="1" ht="22.8" customHeight="1">
      <c r="A520" s="12"/>
      <c r="B520" s="189"/>
      <c r="C520" s="190"/>
      <c r="D520" s="191" t="s">
        <v>76</v>
      </c>
      <c r="E520" s="203" t="s">
        <v>628</v>
      </c>
      <c r="F520" s="203" t="s">
        <v>629</v>
      </c>
      <c r="G520" s="190"/>
      <c r="H520" s="190"/>
      <c r="I520" s="193"/>
      <c r="J520" s="204">
        <f>BK520</f>
        <v>0</v>
      </c>
      <c r="K520" s="190"/>
      <c r="L520" s="195"/>
      <c r="M520" s="196"/>
      <c r="N520" s="197"/>
      <c r="O520" s="197"/>
      <c r="P520" s="198">
        <f>SUM(P521:P523)</f>
        <v>0</v>
      </c>
      <c r="Q520" s="197"/>
      <c r="R520" s="198">
        <f>SUM(R521:R523)</f>
        <v>0</v>
      </c>
      <c r="S520" s="197"/>
      <c r="T520" s="199">
        <f>SUM(T521:T523)</f>
        <v>0</v>
      </c>
      <c r="U520" s="12"/>
      <c r="V520" s="12"/>
      <c r="W520" s="12"/>
      <c r="X520" s="12"/>
      <c r="Y520" s="12"/>
      <c r="Z520" s="12"/>
      <c r="AA520" s="12"/>
      <c r="AB520" s="12"/>
      <c r="AC520" s="12"/>
      <c r="AD520" s="12"/>
      <c r="AE520" s="12"/>
      <c r="AR520" s="200" t="s">
        <v>85</v>
      </c>
      <c r="AT520" s="201" t="s">
        <v>76</v>
      </c>
      <c r="AU520" s="201" t="s">
        <v>85</v>
      </c>
      <c r="AY520" s="200" t="s">
        <v>124</v>
      </c>
      <c r="BK520" s="202">
        <f>SUM(BK521:BK523)</f>
        <v>0</v>
      </c>
    </row>
    <row r="521" spans="1:65" s="2" customFormat="1" ht="24.15" customHeight="1">
      <c r="A521" s="39"/>
      <c r="B521" s="40"/>
      <c r="C521" s="205" t="s">
        <v>630</v>
      </c>
      <c r="D521" s="205" t="s">
        <v>127</v>
      </c>
      <c r="E521" s="206" t="s">
        <v>631</v>
      </c>
      <c r="F521" s="207" t="s">
        <v>632</v>
      </c>
      <c r="G521" s="208" t="s">
        <v>352</v>
      </c>
      <c r="H521" s="209">
        <v>90.207</v>
      </c>
      <c r="I521" s="210"/>
      <c r="J521" s="211">
        <f>ROUND(I521*H521,2)</f>
        <v>0</v>
      </c>
      <c r="K521" s="207" t="s">
        <v>131</v>
      </c>
      <c r="L521" s="45"/>
      <c r="M521" s="212" t="s">
        <v>19</v>
      </c>
      <c r="N521" s="213" t="s">
        <v>48</v>
      </c>
      <c r="O521" s="85"/>
      <c r="P521" s="214">
        <f>O521*H521</f>
        <v>0</v>
      </c>
      <c r="Q521" s="214">
        <v>0</v>
      </c>
      <c r="R521" s="214">
        <f>Q521*H521</f>
        <v>0</v>
      </c>
      <c r="S521" s="214">
        <v>0</v>
      </c>
      <c r="T521" s="215">
        <f>S521*H521</f>
        <v>0</v>
      </c>
      <c r="U521" s="39"/>
      <c r="V521" s="39"/>
      <c r="W521" s="39"/>
      <c r="X521" s="39"/>
      <c r="Y521" s="39"/>
      <c r="Z521" s="39"/>
      <c r="AA521" s="39"/>
      <c r="AB521" s="39"/>
      <c r="AC521" s="39"/>
      <c r="AD521" s="39"/>
      <c r="AE521" s="39"/>
      <c r="AR521" s="216" t="s">
        <v>140</v>
      </c>
      <c r="AT521" s="216" t="s">
        <v>127</v>
      </c>
      <c r="AU521" s="216" t="s">
        <v>87</v>
      </c>
      <c r="AY521" s="18" t="s">
        <v>124</v>
      </c>
      <c r="BE521" s="217">
        <f>IF(N521="základní",J521,0)</f>
        <v>0</v>
      </c>
      <c r="BF521" s="217">
        <f>IF(N521="snížená",J521,0)</f>
        <v>0</v>
      </c>
      <c r="BG521" s="217">
        <f>IF(N521="zákl. přenesená",J521,0)</f>
        <v>0</v>
      </c>
      <c r="BH521" s="217">
        <f>IF(N521="sníž. přenesená",J521,0)</f>
        <v>0</v>
      </c>
      <c r="BI521" s="217">
        <f>IF(N521="nulová",J521,0)</f>
        <v>0</v>
      </c>
      <c r="BJ521" s="18" t="s">
        <v>85</v>
      </c>
      <c r="BK521" s="217">
        <f>ROUND(I521*H521,2)</f>
        <v>0</v>
      </c>
      <c r="BL521" s="18" t="s">
        <v>140</v>
      </c>
      <c r="BM521" s="216" t="s">
        <v>633</v>
      </c>
    </row>
    <row r="522" spans="1:47" s="2" customFormat="1" ht="12">
      <c r="A522" s="39"/>
      <c r="B522" s="40"/>
      <c r="C522" s="41"/>
      <c r="D522" s="218" t="s">
        <v>134</v>
      </c>
      <c r="E522" s="41"/>
      <c r="F522" s="219" t="s">
        <v>632</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134</v>
      </c>
      <c r="AU522" s="18" t="s">
        <v>87</v>
      </c>
    </row>
    <row r="523" spans="1:47" s="2" customFormat="1" ht="12">
      <c r="A523" s="39"/>
      <c r="B523" s="40"/>
      <c r="C523" s="41"/>
      <c r="D523" s="223" t="s">
        <v>135</v>
      </c>
      <c r="E523" s="41"/>
      <c r="F523" s="224" t="s">
        <v>634</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135</v>
      </c>
      <c r="AU523" s="18" t="s">
        <v>87</v>
      </c>
    </row>
    <row r="524" spans="1:63" s="12" customFormat="1" ht="22.8" customHeight="1">
      <c r="A524" s="12"/>
      <c r="B524" s="189"/>
      <c r="C524" s="190"/>
      <c r="D524" s="191" t="s">
        <v>76</v>
      </c>
      <c r="E524" s="203" t="s">
        <v>635</v>
      </c>
      <c r="F524" s="203" t="s">
        <v>636</v>
      </c>
      <c r="G524" s="190"/>
      <c r="H524" s="190"/>
      <c r="I524" s="193"/>
      <c r="J524" s="204">
        <f>BK524</f>
        <v>0</v>
      </c>
      <c r="K524" s="190"/>
      <c r="L524" s="195"/>
      <c r="M524" s="196"/>
      <c r="N524" s="197"/>
      <c r="O524" s="197"/>
      <c r="P524" s="198">
        <f>SUM(P525:P552)</f>
        <v>0</v>
      </c>
      <c r="Q524" s="197"/>
      <c r="R524" s="198">
        <f>SUM(R525:R552)</f>
        <v>0</v>
      </c>
      <c r="S524" s="197"/>
      <c r="T524" s="199">
        <f>SUM(T525:T552)</f>
        <v>0</v>
      </c>
      <c r="U524" s="12"/>
      <c r="V524" s="12"/>
      <c r="W524" s="12"/>
      <c r="X524" s="12"/>
      <c r="Y524" s="12"/>
      <c r="Z524" s="12"/>
      <c r="AA524" s="12"/>
      <c r="AB524" s="12"/>
      <c r="AC524" s="12"/>
      <c r="AD524" s="12"/>
      <c r="AE524" s="12"/>
      <c r="AR524" s="200" t="s">
        <v>85</v>
      </c>
      <c r="AT524" s="201" t="s">
        <v>76</v>
      </c>
      <c r="AU524" s="201" t="s">
        <v>85</v>
      </c>
      <c r="AY524" s="200" t="s">
        <v>124</v>
      </c>
      <c r="BK524" s="202">
        <f>SUM(BK525:BK552)</f>
        <v>0</v>
      </c>
    </row>
    <row r="525" spans="1:65" s="2" customFormat="1" ht="33" customHeight="1">
      <c r="A525" s="39"/>
      <c r="B525" s="40"/>
      <c r="C525" s="205" t="s">
        <v>637</v>
      </c>
      <c r="D525" s="205" t="s">
        <v>127</v>
      </c>
      <c r="E525" s="206" t="s">
        <v>638</v>
      </c>
      <c r="F525" s="207" t="s">
        <v>639</v>
      </c>
      <c r="G525" s="208" t="s">
        <v>352</v>
      </c>
      <c r="H525" s="209">
        <v>568.586</v>
      </c>
      <c r="I525" s="210"/>
      <c r="J525" s="211">
        <f>ROUND(I525*H525,2)</f>
        <v>0</v>
      </c>
      <c r="K525" s="207" t="s">
        <v>131</v>
      </c>
      <c r="L525" s="45"/>
      <c r="M525" s="212" t="s">
        <v>19</v>
      </c>
      <c r="N525" s="213" t="s">
        <v>48</v>
      </c>
      <c r="O525" s="85"/>
      <c r="P525" s="214">
        <f>O525*H525</f>
        <v>0</v>
      </c>
      <c r="Q525" s="214">
        <v>0</v>
      </c>
      <c r="R525" s="214">
        <f>Q525*H525</f>
        <v>0</v>
      </c>
      <c r="S525" s="214">
        <v>0</v>
      </c>
      <c r="T525" s="215">
        <f>S525*H525</f>
        <v>0</v>
      </c>
      <c r="U525" s="39"/>
      <c r="V525" s="39"/>
      <c r="W525" s="39"/>
      <c r="X525" s="39"/>
      <c r="Y525" s="39"/>
      <c r="Z525" s="39"/>
      <c r="AA525" s="39"/>
      <c r="AB525" s="39"/>
      <c r="AC525" s="39"/>
      <c r="AD525" s="39"/>
      <c r="AE525" s="39"/>
      <c r="AR525" s="216" t="s">
        <v>140</v>
      </c>
      <c r="AT525" s="216" t="s">
        <v>127</v>
      </c>
      <c r="AU525" s="216" t="s">
        <v>87</v>
      </c>
      <c r="AY525" s="18" t="s">
        <v>124</v>
      </c>
      <c r="BE525" s="217">
        <f>IF(N525="základní",J525,0)</f>
        <v>0</v>
      </c>
      <c r="BF525" s="217">
        <f>IF(N525="snížená",J525,0)</f>
        <v>0</v>
      </c>
      <c r="BG525" s="217">
        <f>IF(N525="zákl. přenesená",J525,0)</f>
        <v>0</v>
      </c>
      <c r="BH525" s="217">
        <f>IF(N525="sníž. přenesená",J525,0)</f>
        <v>0</v>
      </c>
      <c r="BI525" s="217">
        <f>IF(N525="nulová",J525,0)</f>
        <v>0</v>
      </c>
      <c r="BJ525" s="18" t="s">
        <v>85</v>
      </c>
      <c r="BK525" s="217">
        <f>ROUND(I525*H525,2)</f>
        <v>0</v>
      </c>
      <c r="BL525" s="18" t="s">
        <v>140</v>
      </c>
      <c r="BM525" s="216" t="s">
        <v>640</v>
      </c>
    </row>
    <row r="526" spans="1:47" s="2" customFormat="1" ht="12">
      <c r="A526" s="39"/>
      <c r="B526" s="40"/>
      <c r="C526" s="41"/>
      <c r="D526" s="218" t="s">
        <v>134</v>
      </c>
      <c r="E526" s="41"/>
      <c r="F526" s="219" t="s">
        <v>639</v>
      </c>
      <c r="G526" s="41"/>
      <c r="H526" s="41"/>
      <c r="I526" s="220"/>
      <c r="J526" s="41"/>
      <c r="K526" s="41"/>
      <c r="L526" s="45"/>
      <c r="M526" s="221"/>
      <c r="N526" s="222"/>
      <c r="O526" s="85"/>
      <c r="P526" s="85"/>
      <c r="Q526" s="85"/>
      <c r="R526" s="85"/>
      <c r="S526" s="85"/>
      <c r="T526" s="86"/>
      <c r="U526" s="39"/>
      <c r="V526" s="39"/>
      <c r="W526" s="39"/>
      <c r="X526" s="39"/>
      <c r="Y526" s="39"/>
      <c r="Z526" s="39"/>
      <c r="AA526" s="39"/>
      <c r="AB526" s="39"/>
      <c r="AC526" s="39"/>
      <c r="AD526" s="39"/>
      <c r="AE526" s="39"/>
      <c r="AT526" s="18" t="s">
        <v>134</v>
      </c>
      <c r="AU526" s="18" t="s">
        <v>87</v>
      </c>
    </row>
    <row r="527" spans="1:47" s="2" customFormat="1" ht="12">
      <c r="A527" s="39"/>
      <c r="B527" s="40"/>
      <c r="C527" s="41"/>
      <c r="D527" s="223" t="s">
        <v>135</v>
      </c>
      <c r="E527" s="41"/>
      <c r="F527" s="224" t="s">
        <v>641</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135</v>
      </c>
      <c r="AU527" s="18" t="s">
        <v>87</v>
      </c>
    </row>
    <row r="528" spans="1:65" s="2" customFormat="1" ht="44.25" customHeight="1">
      <c r="A528" s="39"/>
      <c r="B528" s="40"/>
      <c r="C528" s="205" t="s">
        <v>642</v>
      </c>
      <c r="D528" s="205" t="s">
        <v>127</v>
      </c>
      <c r="E528" s="206" t="s">
        <v>643</v>
      </c>
      <c r="F528" s="207" t="s">
        <v>644</v>
      </c>
      <c r="G528" s="208" t="s">
        <v>352</v>
      </c>
      <c r="H528" s="209">
        <v>5685.86</v>
      </c>
      <c r="I528" s="210"/>
      <c r="J528" s="211">
        <f>ROUND(I528*H528,2)</f>
        <v>0</v>
      </c>
      <c r="K528" s="207" t="s">
        <v>131</v>
      </c>
      <c r="L528" s="45"/>
      <c r="M528" s="212" t="s">
        <v>19</v>
      </c>
      <c r="N528" s="213" t="s">
        <v>48</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140</v>
      </c>
      <c r="AT528" s="216" t="s">
        <v>127</v>
      </c>
      <c r="AU528" s="216" t="s">
        <v>87</v>
      </c>
      <c r="AY528" s="18" t="s">
        <v>124</v>
      </c>
      <c r="BE528" s="217">
        <f>IF(N528="základní",J528,0)</f>
        <v>0</v>
      </c>
      <c r="BF528" s="217">
        <f>IF(N528="snížená",J528,0)</f>
        <v>0</v>
      </c>
      <c r="BG528" s="217">
        <f>IF(N528="zákl. přenesená",J528,0)</f>
        <v>0</v>
      </c>
      <c r="BH528" s="217">
        <f>IF(N528="sníž. přenesená",J528,0)</f>
        <v>0</v>
      </c>
      <c r="BI528" s="217">
        <f>IF(N528="nulová",J528,0)</f>
        <v>0</v>
      </c>
      <c r="BJ528" s="18" t="s">
        <v>85</v>
      </c>
      <c r="BK528" s="217">
        <f>ROUND(I528*H528,2)</f>
        <v>0</v>
      </c>
      <c r="BL528" s="18" t="s">
        <v>140</v>
      </c>
      <c r="BM528" s="216" t="s">
        <v>645</v>
      </c>
    </row>
    <row r="529" spans="1:47" s="2" customFormat="1" ht="12">
      <c r="A529" s="39"/>
      <c r="B529" s="40"/>
      <c r="C529" s="41"/>
      <c r="D529" s="218" t="s">
        <v>134</v>
      </c>
      <c r="E529" s="41"/>
      <c r="F529" s="219" t="s">
        <v>644</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134</v>
      </c>
      <c r="AU529" s="18" t="s">
        <v>87</v>
      </c>
    </row>
    <row r="530" spans="1:47" s="2" customFormat="1" ht="12">
      <c r="A530" s="39"/>
      <c r="B530" s="40"/>
      <c r="C530" s="41"/>
      <c r="D530" s="223" t="s">
        <v>135</v>
      </c>
      <c r="E530" s="41"/>
      <c r="F530" s="224" t="s">
        <v>646</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135</v>
      </c>
      <c r="AU530" s="18" t="s">
        <v>87</v>
      </c>
    </row>
    <row r="531" spans="1:51" s="14" customFormat="1" ht="12">
      <c r="A531" s="14"/>
      <c r="B531" s="235"/>
      <c r="C531" s="236"/>
      <c r="D531" s="218" t="s">
        <v>137</v>
      </c>
      <c r="E531" s="237" t="s">
        <v>19</v>
      </c>
      <c r="F531" s="238" t="s">
        <v>647</v>
      </c>
      <c r="G531" s="236"/>
      <c r="H531" s="239">
        <v>5685.86</v>
      </c>
      <c r="I531" s="240"/>
      <c r="J531" s="236"/>
      <c r="K531" s="236"/>
      <c r="L531" s="241"/>
      <c r="M531" s="242"/>
      <c r="N531" s="243"/>
      <c r="O531" s="243"/>
      <c r="P531" s="243"/>
      <c r="Q531" s="243"/>
      <c r="R531" s="243"/>
      <c r="S531" s="243"/>
      <c r="T531" s="244"/>
      <c r="U531" s="14"/>
      <c r="V531" s="14"/>
      <c r="W531" s="14"/>
      <c r="X531" s="14"/>
      <c r="Y531" s="14"/>
      <c r="Z531" s="14"/>
      <c r="AA531" s="14"/>
      <c r="AB531" s="14"/>
      <c r="AC531" s="14"/>
      <c r="AD531" s="14"/>
      <c r="AE531" s="14"/>
      <c r="AT531" s="245" t="s">
        <v>137</v>
      </c>
      <c r="AU531" s="245" t="s">
        <v>87</v>
      </c>
      <c r="AV531" s="14" t="s">
        <v>87</v>
      </c>
      <c r="AW531" s="14" t="s">
        <v>37</v>
      </c>
      <c r="AX531" s="14" t="s">
        <v>85</v>
      </c>
      <c r="AY531" s="245" t="s">
        <v>124</v>
      </c>
    </row>
    <row r="532" spans="1:65" s="2" customFormat="1" ht="44.25" customHeight="1">
      <c r="A532" s="39"/>
      <c r="B532" s="40"/>
      <c r="C532" s="205" t="s">
        <v>648</v>
      </c>
      <c r="D532" s="205" t="s">
        <v>127</v>
      </c>
      <c r="E532" s="206" t="s">
        <v>649</v>
      </c>
      <c r="F532" s="207" t="s">
        <v>650</v>
      </c>
      <c r="G532" s="208" t="s">
        <v>352</v>
      </c>
      <c r="H532" s="209">
        <v>165.097</v>
      </c>
      <c r="I532" s="210"/>
      <c r="J532" s="211">
        <f>ROUND(I532*H532,2)</f>
        <v>0</v>
      </c>
      <c r="K532" s="207" t="s">
        <v>131</v>
      </c>
      <c r="L532" s="45"/>
      <c r="M532" s="212" t="s">
        <v>19</v>
      </c>
      <c r="N532" s="213" t="s">
        <v>48</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140</v>
      </c>
      <c r="AT532" s="216" t="s">
        <v>127</v>
      </c>
      <c r="AU532" s="216" t="s">
        <v>87</v>
      </c>
      <c r="AY532" s="18" t="s">
        <v>124</v>
      </c>
      <c r="BE532" s="217">
        <f>IF(N532="základní",J532,0)</f>
        <v>0</v>
      </c>
      <c r="BF532" s="217">
        <f>IF(N532="snížená",J532,0)</f>
        <v>0</v>
      </c>
      <c r="BG532" s="217">
        <f>IF(N532="zákl. přenesená",J532,0)</f>
        <v>0</v>
      </c>
      <c r="BH532" s="217">
        <f>IF(N532="sníž. přenesená",J532,0)</f>
        <v>0</v>
      </c>
      <c r="BI532" s="217">
        <f>IF(N532="nulová",J532,0)</f>
        <v>0</v>
      </c>
      <c r="BJ532" s="18" t="s">
        <v>85</v>
      </c>
      <c r="BK532" s="217">
        <f>ROUND(I532*H532,2)</f>
        <v>0</v>
      </c>
      <c r="BL532" s="18" t="s">
        <v>140</v>
      </c>
      <c r="BM532" s="216" t="s">
        <v>651</v>
      </c>
    </row>
    <row r="533" spans="1:47" s="2" customFormat="1" ht="12">
      <c r="A533" s="39"/>
      <c r="B533" s="40"/>
      <c r="C533" s="41"/>
      <c r="D533" s="218" t="s">
        <v>134</v>
      </c>
      <c r="E533" s="41"/>
      <c r="F533" s="219" t="s">
        <v>650</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134</v>
      </c>
      <c r="AU533" s="18" t="s">
        <v>87</v>
      </c>
    </row>
    <row r="534" spans="1:47" s="2" customFormat="1" ht="12">
      <c r="A534" s="39"/>
      <c r="B534" s="40"/>
      <c r="C534" s="41"/>
      <c r="D534" s="223" t="s">
        <v>135</v>
      </c>
      <c r="E534" s="41"/>
      <c r="F534" s="224" t="s">
        <v>652</v>
      </c>
      <c r="G534" s="41"/>
      <c r="H534" s="41"/>
      <c r="I534" s="220"/>
      <c r="J534" s="41"/>
      <c r="K534" s="41"/>
      <c r="L534" s="45"/>
      <c r="M534" s="221"/>
      <c r="N534" s="222"/>
      <c r="O534" s="85"/>
      <c r="P534" s="85"/>
      <c r="Q534" s="85"/>
      <c r="R534" s="85"/>
      <c r="S534" s="85"/>
      <c r="T534" s="86"/>
      <c r="U534" s="39"/>
      <c r="V534" s="39"/>
      <c r="W534" s="39"/>
      <c r="X534" s="39"/>
      <c r="Y534" s="39"/>
      <c r="Z534" s="39"/>
      <c r="AA534" s="39"/>
      <c r="AB534" s="39"/>
      <c r="AC534" s="39"/>
      <c r="AD534" s="39"/>
      <c r="AE534" s="39"/>
      <c r="AT534" s="18" t="s">
        <v>135</v>
      </c>
      <c r="AU534" s="18" t="s">
        <v>87</v>
      </c>
    </row>
    <row r="535" spans="1:51" s="13" customFormat="1" ht="12">
      <c r="A535" s="13"/>
      <c r="B535" s="225"/>
      <c r="C535" s="226"/>
      <c r="D535" s="218" t="s">
        <v>137</v>
      </c>
      <c r="E535" s="227" t="s">
        <v>19</v>
      </c>
      <c r="F535" s="228" t="s">
        <v>653</v>
      </c>
      <c r="G535" s="226"/>
      <c r="H535" s="227" t="s">
        <v>19</v>
      </c>
      <c r="I535" s="229"/>
      <c r="J535" s="226"/>
      <c r="K535" s="226"/>
      <c r="L535" s="230"/>
      <c r="M535" s="231"/>
      <c r="N535" s="232"/>
      <c r="O535" s="232"/>
      <c r="P535" s="232"/>
      <c r="Q535" s="232"/>
      <c r="R535" s="232"/>
      <c r="S535" s="232"/>
      <c r="T535" s="233"/>
      <c r="U535" s="13"/>
      <c r="V535" s="13"/>
      <c r="W535" s="13"/>
      <c r="X535" s="13"/>
      <c r="Y535" s="13"/>
      <c r="Z535" s="13"/>
      <c r="AA535" s="13"/>
      <c r="AB535" s="13"/>
      <c r="AC535" s="13"/>
      <c r="AD535" s="13"/>
      <c r="AE535" s="13"/>
      <c r="AT535" s="234" t="s">
        <v>137</v>
      </c>
      <c r="AU535" s="234" t="s">
        <v>87</v>
      </c>
      <c r="AV535" s="13" t="s">
        <v>85</v>
      </c>
      <c r="AW535" s="13" t="s">
        <v>37</v>
      </c>
      <c r="AX535" s="13" t="s">
        <v>77</v>
      </c>
      <c r="AY535" s="234" t="s">
        <v>124</v>
      </c>
    </row>
    <row r="536" spans="1:51" s="14" customFormat="1" ht="12">
      <c r="A536" s="14"/>
      <c r="B536" s="235"/>
      <c r="C536" s="236"/>
      <c r="D536" s="218" t="s">
        <v>137</v>
      </c>
      <c r="E536" s="237" t="s">
        <v>19</v>
      </c>
      <c r="F536" s="238" t="s">
        <v>654</v>
      </c>
      <c r="G536" s="236"/>
      <c r="H536" s="239">
        <v>165.097</v>
      </c>
      <c r="I536" s="240"/>
      <c r="J536" s="236"/>
      <c r="K536" s="236"/>
      <c r="L536" s="241"/>
      <c r="M536" s="242"/>
      <c r="N536" s="243"/>
      <c r="O536" s="243"/>
      <c r="P536" s="243"/>
      <c r="Q536" s="243"/>
      <c r="R536" s="243"/>
      <c r="S536" s="243"/>
      <c r="T536" s="244"/>
      <c r="U536" s="14"/>
      <c r="V536" s="14"/>
      <c r="W536" s="14"/>
      <c r="X536" s="14"/>
      <c r="Y536" s="14"/>
      <c r="Z536" s="14"/>
      <c r="AA536" s="14"/>
      <c r="AB536" s="14"/>
      <c r="AC536" s="14"/>
      <c r="AD536" s="14"/>
      <c r="AE536" s="14"/>
      <c r="AT536" s="245" t="s">
        <v>137</v>
      </c>
      <c r="AU536" s="245" t="s">
        <v>87</v>
      </c>
      <c r="AV536" s="14" t="s">
        <v>87</v>
      </c>
      <c r="AW536" s="14" t="s">
        <v>37</v>
      </c>
      <c r="AX536" s="14" t="s">
        <v>77</v>
      </c>
      <c r="AY536" s="245" t="s">
        <v>124</v>
      </c>
    </row>
    <row r="537" spans="1:51" s="15" customFormat="1" ht="12">
      <c r="A537" s="15"/>
      <c r="B537" s="246"/>
      <c r="C537" s="247"/>
      <c r="D537" s="218" t="s">
        <v>137</v>
      </c>
      <c r="E537" s="248" t="s">
        <v>19</v>
      </c>
      <c r="F537" s="249" t="s">
        <v>139</v>
      </c>
      <c r="G537" s="247"/>
      <c r="H537" s="250">
        <v>165.097</v>
      </c>
      <c r="I537" s="251"/>
      <c r="J537" s="247"/>
      <c r="K537" s="247"/>
      <c r="L537" s="252"/>
      <c r="M537" s="253"/>
      <c r="N537" s="254"/>
      <c r="O537" s="254"/>
      <c r="P537" s="254"/>
      <c r="Q537" s="254"/>
      <c r="R537" s="254"/>
      <c r="S537" s="254"/>
      <c r="T537" s="255"/>
      <c r="U537" s="15"/>
      <c r="V537" s="15"/>
      <c r="W537" s="15"/>
      <c r="X537" s="15"/>
      <c r="Y537" s="15"/>
      <c r="Z537" s="15"/>
      <c r="AA537" s="15"/>
      <c r="AB537" s="15"/>
      <c r="AC537" s="15"/>
      <c r="AD537" s="15"/>
      <c r="AE537" s="15"/>
      <c r="AT537" s="256" t="s">
        <v>137</v>
      </c>
      <c r="AU537" s="256" t="s">
        <v>87</v>
      </c>
      <c r="AV537" s="15" t="s">
        <v>140</v>
      </c>
      <c r="AW537" s="15" t="s">
        <v>4</v>
      </c>
      <c r="AX537" s="15" t="s">
        <v>85</v>
      </c>
      <c r="AY537" s="256" t="s">
        <v>124</v>
      </c>
    </row>
    <row r="538" spans="1:65" s="2" customFormat="1" ht="37.8" customHeight="1">
      <c r="A538" s="39"/>
      <c r="B538" s="40"/>
      <c r="C538" s="205" t="s">
        <v>655</v>
      </c>
      <c r="D538" s="205" t="s">
        <v>127</v>
      </c>
      <c r="E538" s="206" t="s">
        <v>656</v>
      </c>
      <c r="F538" s="207" t="s">
        <v>657</v>
      </c>
      <c r="G538" s="208" t="s">
        <v>352</v>
      </c>
      <c r="H538" s="209">
        <v>6.4</v>
      </c>
      <c r="I538" s="210"/>
      <c r="J538" s="211">
        <f>ROUND(I538*H538,2)</f>
        <v>0</v>
      </c>
      <c r="K538" s="207" t="s">
        <v>131</v>
      </c>
      <c r="L538" s="45"/>
      <c r="M538" s="212" t="s">
        <v>19</v>
      </c>
      <c r="N538" s="213" t="s">
        <v>48</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140</v>
      </c>
      <c r="AT538" s="216" t="s">
        <v>127</v>
      </c>
      <c r="AU538" s="216" t="s">
        <v>87</v>
      </c>
      <c r="AY538" s="18" t="s">
        <v>124</v>
      </c>
      <c r="BE538" s="217">
        <f>IF(N538="základní",J538,0)</f>
        <v>0</v>
      </c>
      <c r="BF538" s="217">
        <f>IF(N538="snížená",J538,0)</f>
        <v>0</v>
      </c>
      <c r="BG538" s="217">
        <f>IF(N538="zákl. přenesená",J538,0)</f>
        <v>0</v>
      </c>
      <c r="BH538" s="217">
        <f>IF(N538="sníž. přenesená",J538,0)</f>
        <v>0</v>
      </c>
      <c r="BI538" s="217">
        <f>IF(N538="nulová",J538,0)</f>
        <v>0</v>
      </c>
      <c r="BJ538" s="18" t="s">
        <v>85</v>
      </c>
      <c r="BK538" s="217">
        <f>ROUND(I538*H538,2)</f>
        <v>0</v>
      </c>
      <c r="BL538" s="18" t="s">
        <v>140</v>
      </c>
      <c r="BM538" s="216" t="s">
        <v>658</v>
      </c>
    </row>
    <row r="539" spans="1:47" s="2" customFormat="1" ht="12">
      <c r="A539" s="39"/>
      <c r="B539" s="40"/>
      <c r="C539" s="41"/>
      <c r="D539" s="218" t="s">
        <v>134</v>
      </c>
      <c r="E539" s="41"/>
      <c r="F539" s="219" t="s">
        <v>657</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134</v>
      </c>
      <c r="AU539" s="18" t="s">
        <v>87</v>
      </c>
    </row>
    <row r="540" spans="1:47" s="2" customFormat="1" ht="12">
      <c r="A540" s="39"/>
      <c r="B540" s="40"/>
      <c r="C540" s="41"/>
      <c r="D540" s="223" t="s">
        <v>135</v>
      </c>
      <c r="E540" s="41"/>
      <c r="F540" s="224" t="s">
        <v>659</v>
      </c>
      <c r="G540" s="41"/>
      <c r="H540" s="41"/>
      <c r="I540" s="220"/>
      <c r="J540" s="41"/>
      <c r="K540" s="41"/>
      <c r="L540" s="45"/>
      <c r="M540" s="221"/>
      <c r="N540" s="222"/>
      <c r="O540" s="85"/>
      <c r="P540" s="85"/>
      <c r="Q540" s="85"/>
      <c r="R540" s="85"/>
      <c r="S540" s="85"/>
      <c r="T540" s="86"/>
      <c r="U540" s="39"/>
      <c r="V540" s="39"/>
      <c r="W540" s="39"/>
      <c r="X540" s="39"/>
      <c r="Y540" s="39"/>
      <c r="Z540" s="39"/>
      <c r="AA540" s="39"/>
      <c r="AB540" s="39"/>
      <c r="AC540" s="39"/>
      <c r="AD540" s="39"/>
      <c r="AE540" s="39"/>
      <c r="AT540" s="18" t="s">
        <v>135</v>
      </c>
      <c r="AU540" s="18" t="s">
        <v>87</v>
      </c>
    </row>
    <row r="541" spans="1:51" s="13" customFormat="1" ht="12">
      <c r="A541" s="13"/>
      <c r="B541" s="225"/>
      <c r="C541" s="226"/>
      <c r="D541" s="218" t="s">
        <v>137</v>
      </c>
      <c r="E541" s="227" t="s">
        <v>19</v>
      </c>
      <c r="F541" s="228" t="s">
        <v>660</v>
      </c>
      <c r="G541" s="226"/>
      <c r="H541" s="227" t="s">
        <v>19</v>
      </c>
      <c r="I541" s="229"/>
      <c r="J541" s="226"/>
      <c r="K541" s="226"/>
      <c r="L541" s="230"/>
      <c r="M541" s="231"/>
      <c r="N541" s="232"/>
      <c r="O541" s="232"/>
      <c r="P541" s="232"/>
      <c r="Q541" s="232"/>
      <c r="R541" s="232"/>
      <c r="S541" s="232"/>
      <c r="T541" s="233"/>
      <c r="U541" s="13"/>
      <c r="V541" s="13"/>
      <c r="W541" s="13"/>
      <c r="X541" s="13"/>
      <c r="Y541" s="13"/>
      <c r="Z541" s="13"/>
      <c r="AA541" s="13"/>
      <c r="AB541" s="13"/>
      <c r="AC541" s="13"/>
      <c r="AD541" s="13"/>
      <c r="AE541" s="13"/>
      <c r="AT541" s="234" t="s">
        <v>137</v>
      </c>
      <c r="AU541" s="234" t="s">
        <v>87</v>
      </c>
      <c r="AV541" s="13" t="s">
        <v>85</v>
      </c>
      <c r="AW541" s="13" t="s">
        <v>37</v>
      </c>
      <c r="AX541" s="13" t="s">
        <v>77</v>
      </c>
      <c r="AY541" s="234" t="s">
        <v>124</v>
      </c>
    </row>
    <row r="542" spans="1:51" s="13" customFormat="1" ht="12">
      <c r="A542" s="13"/>
      <c r="B542" s="225"/>
      <c r="C542" s="226"/>
      <c r="D542" s="218" t="s">
        <v>137</v>
      </c>
      <c r="E542" s="227" t="s">
        <v>19</v>
      </c>
      <c r="F542" s="228" t="s">
        <v>661</v>
      </c>
      <c r="G542" s="226"/>
      <c r="H542" s="227" t="s">
        <v>19</v>
      </c>
      <c r="I542" s="229"/>
      <c r="J542" s="226"/>
      <c r="K542" s="226"/>
      <c r="L542" s="230"/>
      <c r="M542" s="231"/>
      <c r="N542" s="232"/>
      <c r="O542" s="232"/>
      <c r="P542" s="232"/>
      <c r="Q542" s="232"/>
      <c r="R542" s="232"/>
      <c r="S542" s="232"/>
      <c r="T542" s="233"/>
      <c r="U542" s="13"/>
      <c r="V542" s="13"/>
      <c r="W542" s="13"/>
      <c r="X542" s="13"/>
      <c r="Y542" s="13"/>
      <c r="Z542" s="13"/>
      <c r="AA542" s="13"/>
      <c r="AB542" s="13"/>
      <c r="AC542" s="13"/>
      <c r="AD542" s="13"/>
      <c r="AE542" s="13"/>
      <c r="AT542" s="234" t="s">
        <v>137</v>
      </c>
      <c r="AU542" s="234" t="s">
        <v>87</v>
      </c>
      <c r="AV542" s="13" t="s">
        <v>85</v>
      </c>
      <c r="AW542" s="13" t="s">
        <v>37</v>
      </c>
      <c r="AX542" s="13" t="s">
        <v>77</v>
      </c>
      <c r="AY542" s="234" t="s">
        <v>124</v>
      </c>
    </row>
    <row r="543" spans="1:51" s="14" customFormat="1" ht="12">
      <c r="A543" s="14"/>
      <c r="B543" s="235"/>
      <c r="C543" s="236"/>
      <c r="D543" s="218" t="s">
        <v>137</v>
      </c>
      <c r="E543" s="237" t="s">
        <v>19</v>
      </c>
      <c r="F543" s="238" t="s">
        <v>662</v>
      </c>
      <c r="G543" s="236"/>
      <c r="H543" s="239">
        <v>6.4</v>
      </c>
      <c r="I543" s="240"/>
      <c r="J543" s="236"/>
      <c r="K543" s="236"/>
      <c r="L543" s="241"/>
      <c r="M543" s="242"/>
      <c r="N543" s="243"/>
      <c r="O543" s="243"/>
      <c r="P543" s="243"/>
      <c r="Q543" s="243"/>
      <c r="R543" s="243"/>
      <c r="S543" s="243"/>
      <c r="T543" s="244"/>
      <c r="U543" s="14"/>
      <c r="V543" s="14"/>
      <c r="W543" s="14"/>
      <c r="X543" s="14"/>
      <c r="Y543" s="14"/>
      <c r="Z543" s="14"/>
      <c r="AA543" s="14"/>
      <c r="AB543" s="14"/>
      <c r="AC543" s="14"/>
      <c r="AD543" s="14"/>
      <c r="AE543" s="14"/>
      <c r="AT543" s="245" t="s">
        <v>137</v>
      </c>
      <c r="AU543" s="245" t="s">
        <v>87</v>
      </c>
      <c r="AV543" s="14" t="s">
        <v>87</v>
      </c>
      <c r="AW543" s="14" t="s">
        <v>37</v>
      </c>
      <c r="AX543" s="14" t="s">
        <v>77</v>
      </c>
      <c r="AY543" s="245" t="s">
        <v>124</v>
      </c>
    </row>
    <row r="544" spans="1:51" s="15" customFormat="1" ht="12">
      <c r="A544" s="15"/>
      <c r="B544" s="246"/>
      <c r="C544" s="247"/>
      <c r="D544" s="218" t="s">
        <v>137</v>
      </c>
      <c r="E544" s="248" t="s">
        <v>19</v>
      </c>
      <c r="F544" s="249" t="s">
        <v>139</v>
      </c>
      <c r="G544" s="247"/>
      <c r="H544" s="250">
        <v>6.4</v>
      </c>
      <c r="I544" s="251"/>
      <c r="J544" s="247"/>
      <c r="K544" s="247"/>
      <c r="L544" s="252"/>
      <c r="M544" s="253"/>
      <c r="N544" s="254"/>
      <c r="O544" s="254"/>
      <c r="P544" s="254"/>
      <c r="Q544" s="254"/>
      <c r="R544" s="254"/>
      <c r="S544" s="254"/>
      <c r="T544" s="255"/>
      <c r="U544" s="15"/>
      <c r="V544" s="15"/>
      <c r="W544" s="15"/>
      <c r="X544" s="15"/>
      <c r="Y544" s="15"/>
      <c r="Z544" s="15"/>
      <c r="AA544" s="15"/>
      <c r="AB544" s="15"/>
      <c r="AC544" s="15"/>
      <c r="AD544" s="15"/>
      <c r="AE544" s="15"/>
      <c r="AT544" s="256" t="s">
        <v>137</v>
      </c>
      <c r="AU544" s="256" t="s">
        <v>87</v>
      </c>
      <c r="AV544" s="15" t="s">
        <v>140</v>
      </c>
      <c r="AW544" s="15" t="s">
        <v>4</v>
      </c>
      <c r="AX544" s="15" t="s">
        <v>85</v>
      </c>
      <c r="AY544" s="256" t="s">
        <v>124</v>
      </c>
    </row>
    <row r="545" spans="1:65" s="2" customFormat="1" ht="44.25" customHeight="1">
      <c r="A545" s="39"/>
      <c r="B545" s="40"/>
      <c r="C545" s="205" t="s">
        <v>663</v>
      </c>
      <c r="D545" s="205" t="s">
        <v>127</v>
      </c>
      <c r="E545" s="206" t="s">
        <v>664</v>
      </c>
      <c r="F545" s="207" t="s">
        <v>351</v>
      </c>
      <c r="G545" s="208" t="s">
        <v>352</v>
      </c>
      <c r="H545" s="209">
        <v>392.24</v>
      </c>
      <c r="I545" s="210"/>
      <c r="J545" s="211">
        <f>ROUND(I545*H545,2)</f>
        <v>0</v>
      </c>
      <c r="K545" s="207" t="s">
        <v>131</v>
      </c>
      <c r="L545" s="45"/>
      <c r="M545" s="212" t="s">
        <v>19</v>
      </c>
      <c r="N545" s="213" t="s">
        <v>48</v>
      </c>
      <c r="O545" s="85"/>
      <c r="P545" s="214">
        <f>O545*H545</f>
        <v>0</v>
      </c>
      <c r="Q545" s="214">
        <v>0</v>
      </c>
      <c r="R545" s="214">
        <f>Q545*H545</f>
        <v>0</v>
      </c>
      <c r="S545" s="214">
        <v>0</v>
      </c>
      <c r="T545" s="215">
        <f>S545*H545</f>
        <v>0</v>
      </c>
      <c r="U545" s="39"/>
      <c r="V545" s="39"/>
      <c r="W545" s="39"/>
      <c r="X545" s="39"/>
      <c r="Y545" s="39"/>
      <c r="Z545" s="39"/>
      <c r="AA545" s="39"/>
      <c r="AB545" s="39"/>
      <c r="AC545" s="39"/>
      <c r="AD545" s="39"/>
      <c r="AE545" s="39"/>
      <c r="AR545" s="216" t="s">
        <v>140</v>
      </c>
      <c r="AT545" s="216" t="s">
        <v>127</v>
      </c>
      <c r="AU545" s="216" t="s">
        <v>87</v>
      </c>
      <c r="AY545" s="18" t="s">
        <v>124</v>
      </c>
      <c r="BE545" s="217">
        <f>IF(N545="základní",J545,0)</f>
        <v>0</v>
      </c>
      <c r="BF545" s="217">
        <f>IF(N545="snížená",J545,0)</f>
        <v>0</v>
      </c>
      <c r="BG545" s="217">
        <f>IF(N545="zákl. přenesená",J545,0)</f>
        <v>0</v>
      </c>
      <c r="BH545" s="217">
        <f>IF(N545="sníž. přenesená",J545,0)</f>
        <v>0</v>
      </c>
      <c r="BI545" s="217">
        <f>IF(N545="nulová",J545,0)</f>
        <v>0</v>
      </c>
      <c r="BJ545" s="18" t="s">
        <v>85</v>
      </c>
      <c r="BK545" s="217">
        <f>ROUND(I545*H545,2)</f>
        <v>0</v>
      </c>
      <c r="BL545" s="18" t="s">
        <v>140</v>
      </c>
      <c r="BM545" s="216" t="s">
        <v>665</v>
      </c>
    </row>
    <row r="546" spans="1:47" s="2" customFormat="1" ht="12">
      <c r="A546" s="39"/>
      <c r="B546" s="40"/>
      <c r="C546" s="41"/>
      <c r="D546" s="218" t="s">
        <v>134</v>
      </c>
      <c r="E546" s="41"/>
      <c r="F546" s="219" t="s">
        <v>351</v>
      </c>
      <c r="G546" s="41"/>
      <c r="H546" s="41"/>
      <c r="I546" s="220"/>
      <c r="J546" s="41"/>
      <c r="K546" s="41"/>
      <c r="L546" s="45"/>
      <c r="M546" s="221"/>
      <c r="N546" s="222"/>
      <c r="O546" s="85"/>
      <c r="P546" s="85"/>
      <c r="Q546" s="85"/>
      <c r="R546" s="85"/>
      <c r="S546" s="85"/>
      <c r="T546" s="86"/>
      <c r="U546" s="39"/>
      <c r="V546" s="39"/>
      <c r="W546" s="39"/>
      <c r="X546" s="39"/>
      <c r="Y546" s="39"/>
      <c r="Z546" s="39"/>
      <c r="AA546" s="39"/>
      <c r="AB546" s="39"/>
      <c r="AC546" s="39"/>
      <c r="AD546" s="39"/>
      <c r="AE546" s="39"/>
      <c r="AT546" s="18" t="s">
        <v>134</v>
      </c>
      <c r="AU546" s="18" t="s">
        <v>87</v>
      </c>
    </row>
    <row r="547" spans="1:47" s="2" customFormat="1" ht="12">
      <c r="A547" s="39"/>
      <c r="B547" s="40"/>
      <c r="C547" s="41"/>
      <c r="D547" s="223" t="s">
        <v>135</v>
      </c>
      <c r="E547" s="41"/>
      <c r="F547" s="224" t="s">
        <v>666</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135</v>
      </c>
      <c r="AU547" s="18" t="s">
        <v>87</v>
      </c>
    </row>
    <row r="548" spans="1:51" s="13" customFormat="1" ht="12">
      <c r="A548" s="13"/>
      <c r="B548" s="225"/>
      <c r="C548" s="226"/>
      <c r="D548" s="218" t="s">
        <v>137</v>
      </c>
      <c r="E548" s="227" t="s">
        <v>19</v>
      </c>
      <c r="F548" s="228" t="s">
        <v>667</v>
      </c>
      <c r="G548" s="226"/>
      <c r="H548" s="227" t="s">
        <v>19</v>
      </c>
      <c r="I548" s="229"/>
      <c r="J548" s="226"/>
      <c r="K548" s="226"/>
      <c r="L548" s="230"/>
      <c r="M548" s="231"/>
      <c r="N548" s="232"/>
      <c r="O548" s="232"/>
      <c r="P548" s="232"/>
      <c r="Q548" s="232"/>
      <c r="R548" s="232"/>
      <c r="S548" s="232"/>
      <c r="T548" s="233"/>
      <c r="U548" s="13"/>
      <c r="V548" s="13"/>
      <c r="W548" s="13"/>
      <c r="X548" s="13"/>
      <c r="Y548" s="13"/>
      <c r="Z548" s="13"/>
      <c r="AA548" s="13"/>
      <c r="AB548" s="13"/>
      <c r="AC548" s="13"/>
      <c r="AD548" s="13"/>
      <c r="AE548" s="13"/>
      <c r="AT548" s="234" t="s">
        <v>137</v>
      </c>
      <c r="AU548" s="234" t="s">
        <v>87</v>
      </c>
      <c r="AV548" s="13" t="s">
        <v>85</v>
      </c>
      <c r="AW548" s="13" t="s">
        <v>37</v>
      </c>
      <c r="AX548" s="13" t="s">
        <v>77</v>
      </c>
      <c r="AY548" s="234" t="s">
        <v>124</v>
      </c>
    </row>
    <row r="549" spans="1:51" s="14" customFormat="1" ht="12">
      <c r="A549" s="14"/>
      <c r="B549" s="235"/>
      <c r="C549" s="236"/>
      <c r="D549" s="218" t="s">
        <v>137</v>
      </c>
      <c r="E549" s="237" t="s">
        <v>19</v>
      </c>
      <c r="F549" s="238" t="s">
        <v>668</v>
      </c>
      <c r="G549" s="236"/>
      <c r="H549" s="239">
        <v>38.5</v>
      </c>
      <c r="I549" s="240"/>
      <c r="J549" s="236"/>
      <c r="K549" s="236"/>
      <c r="L549" s="241"/>
      <c r="M549" s="242"/>
      <c r="N549" s="243"/>
      <c r="O549" s="243"/>
      <c r="P549" s="243"/>
      <c r="Q549" s="243"/>
      <c r="R549" s="243"/>
      <c r="S549" s="243"/>
      <c r="T549" s="244"/>
      <c r="U549" s="14"/>
      <c r="V549" s="14"/>
      <c r="W549" s="14"/>
      <c r="X549" s="14"/>
      <c r="Y549" s="14"/>
      <c r="Z549" s="14"/>
      <c r="AA549" s="14"/>
      <c r="AB549" s="14"/>
      <c r="AC549" s="14"/>
      <c r="AD549" s="14"/>
      <c r="AE549" s="14"/>
      <c r="AT549" s="245" t="s">
        <v>137</v>
      </c>
      <c r="AU549" s="245" t="s">
        <v>87</v>
      </c>
      <c r="AV549" s="14" t="s">
        <v>87</v>
      </c>
      <c r="AW549" s="14" t="s">
        <v>37</v>
      </c>
      <c r="AX549" s="14" t="s">
        <v>77</v>
      </c>
      <c r="AY549" s="245" t="s">
        <v>124</v>
      </c>
    </row>
    <row r="550" spans="1:51" s="14" customFormat="1" ht="12">
      <c r="A550" s="14"/>
      <c r="B550" s="235"/>
      <c r="C550" s="236"/>
      <c r="D550" s="218" t="s">
        <v>137</v>
      </c>
      <c r="E550" s="237" t="s">
        <v>19</v>
      </c>
      <c r="F550" s="238" t="s">
        <v>669</v>
      </c>
      <c r="G550" s="236"/>
      <c r="H550" s="239">
        <v>330.99</v>
      </c>
      <c r="I550" s="240"/>
      <c r="J550" s="236"/>
      <c r="K550" s="236"/>
      <c r="L550" s="241"/>
      <c r="M550" s="242"/>
      <c r="N550" s="243"/>
      <c r="O550" s="243"/>
      <c r="P550" s="243"/>
      <c r="Q550" s="243"/>
      <c r="R550" s="243"/>
      <c r="S550" s="243"/>
      <c r="T550" s="244"/>
      <c r="U550" s="14"/>
      <c r="V550" s="14"/>
      <c r="W550" s="14"/>
      <c r="X550" s="14"/>
      <c r="Y550" s="14"/>
      <c r="Z550" s="14"/>
      <c r="AA550" s="14"/>
      <c r="AB550" s="14"/>
      <c r="AC550" s="14"/>
      <c r="AD550" s="14"/>
      <c r="AE550" s="14"/>
      <c r="AT550" s="245" t="s">
        <v>137</v>
      </c>
      <c r="AU550" s="245" t="s">
        <v>87</v>
      </c>
      <c r="AV550" s="14" t="s">
        <v>87</v>
      </c>
      <c r="AW550" s="14" t="s">
        <v>37</v>
      </c>
      <c r="AX550" s="14" t="s">
        <v>77</v>
      </c>
      <c r="AY550" s="245" t="s">
        <v>124</v>
      </c>
    </row>
    <row r="551" spans="1:51" s="14" customFormat="1" ht="12">
      <c r="A551" s="14"/>
      <c r="B551" s="235"/>
      <c r="C551" s="236"/>
      <c r="D551" s="218" t="s">
        <v>137</v>
      </c>
      <c r="E551" s="237" t="s">
        <v>19</v>
      </c>
      <c r="F551" s="238" t="s">
        <v>670</v>
      </c>
      <c r="G551" s="236"/>
      <c r="H551" s="239">
        <v>22.75</v>
      </c>
      <c r="I551" s="240"/>
      <c r="J551" s="236"/>
      <c r="K551" s="236"/>
      <c r="L551" s="241"/>
      <c r="M551" s="242"/>
      <c r="N551" s="243"/>
      <c r="O551" s="243"/>
      <c r="P551" s="243"/>
      <c r="Q551" s="243"/>
      <c r="R551" s="243"/>
      <c r="S551" s="243"/>
      <c r="T551" s="244"/>
      <c r="U551" s="14"/>
      <c r="V551" s="14"/>
      <c r="W551" s="14"/>
      <c r="X551" s="14"/>
      <c r="Y551" s="14"/>
      <c r="Z551" s="14"/>
      <c r="AA551" s="14"/>
      <c r="AB551" s="14"/>
      <c r="AC551" s="14"/>
      <c r="AD551" s="14"/>
      <c r="AE551" s="14"/>
      <c r="AT551" s="245" t="s">
        <v>137</v>
      </c>
      <c r="AU551" s="245" t="s">
        <v>87</v>
      </c>
      <c r="AV551" s="14" t="s">
        <v>87</v>
      </c>
      <c r="AW551" s="14" t="s">
        <v>37</v>
      </c>
      <c r="AX551" s="14" t="s">
        <v>77</v>
      </c>
      <c r="AY551" s="245" t="s">
        <v>124</v>
      </c>
    </row>
    <row r="552" spans="1:51" s="15" customFormat="1" ht="12">
      <c r="A552" s="15"/>
      <c r="B552" s="246"/>
      <c r="C552" s="247"/>
      <c r="D552" s="218" t="s">
        <v>137</v>
      </c>
      <c r="E552" s="248" t="s">
        <v>19</v>
      </c>
      <c r="F552" s="249" t="s">
        <v>139</v>
      </c>
      <c r="G552" s="247"/>
      <c r="H552" s="250">
        <v>392.24</v>
      </c>
      <c r="I552" s="251"/>
      <c r="J552" s="247"/>
      <c r="K552" s="247"/>
      <c r="L552" s="252"/>
      <c r="M552" s="253"/>
      <c r="N552" s="254"/>
      <c r="O552" s="254"/>
      <c r="P552" s="254"/>
      <c r="Q552" s="254"/>
      <c r="R552" s="254"/>
      <c r="S552" s="254"/>
      <c r="T552" s="255"/>
      <c r="U552" s="15"/>
      <c r="V552" s="15"/>
      <c r="W552" s="15"/>
      <c r="X552" s="15"/>
      <c r="Y552" s="15"/>
      <c r="Z552" s="15"/>
      <c r="AA552" s="15"/>
      <c r="AB552" s="15"/>
      <c r="AC552" s="15"/>
      <c r="AD552" s="15"/>
      <c r="AE552" s="15"/>
      <c r="AT552" s="256" t="s">
        <v>137</v>
      </c>
      <c r="AU552" s="256" t="s">
        <v>87</v>
      </c>
      <c r="AV552" s="15" t="s">
        <v>140</v>
      </c>
      <c r="AW552" s="15" t="s">
        <v>4</v>
      </c>
      <c r="AX552" s="15" t="s">
        <v>85</v>
      </c>
      <c r="AY552" s="256" t="s">
        <v>124</v>
      </c>
    </row>
    <row r="553" spans="1:63" s="12" customFormat="1" ht="25.9" customHeight="1">
      <c r="A553" s="12"/>
      <c r="B553" s="189"/>
      <c r="C553" s="190"/>
      <c r="D553" s="191" t="s">
        <v>76</v>
      </c>
      <c r="E553" s="192" t="s">
        <v>671</v>
      </c>
      <c r="F553" s="192" t="s">
        <v>672</v>
      </c>
      <c r="G553" s="190"/>
      <c r="H553" s="190"/>
      <c r="I553" s="193"/>
      <c r="J553" s="194">
        <f>BK553</f>
        <v>0</v>
      </c>
      <c r="K553" s="190"/>
      <c r="L553" s="195"/>
      <c r="M553" s="196"/>
      <c r="N553" s="197"/>
      <c r="O553" s="197"/>
      <c r="P553" s="198">
        <f>P554</f>
        <v>0</v>
      </c>
      <c r="Q553" s="197"/>
      <c r="R553" s="198">
        <f>R554</f>
        <v>0.00203</v>
      </c>
      <c r="S553" s="197"/>
      <c r="T553" s="199">
        <f>T554</f>
        <v>0</v>
      </c>
      <c r="U553" s="12"/>
      <c r="V553" s="12"/>
      <c r="W553" s="12"/>
      <c r="X553" s="12"/>
      <c r="Y553" s="12"/>
      <c r="Z553" s="12"/>
      <c r="AA553" s="12"/>
      <c r="AB553" s="12"/>
      <c r="AC553" s="12"/>
      <c r="AD553" s="12"/>
      <c r="AE553" s="12"/>
      <c r="AR553" s="200" t="s">
        <v>87</v>
      </c>
      <c r="AT553" s="201" t="s">
        <v>76</v>
      </c>
      <c r="AU553" s="201" t="s">
        <v>77</v>
      </c>
      <c r="AY553" s="200" t="s">
        <v>124</v>
      </c>
      <c r="BK553" s="202">
        <f>BK554</f>
        <v>0</v>
      </c>
    </row>
    <row r="554" spans="1:63" s="12" customFormat="1" ht="22.8" customHeight="1">
      <c r="A554" s="12"/>
      <c r="B554" s="189"/>
      <c r="C554" s="190"/>
      <c r="D554" s="191" t="s">
        <v>76</v>
      </c>
      <c r="E554" s="203" t="s">
        <v>673</v>
      </c>
      <c r="F554" s="203" t="s">
        <v>674</v>
      </c>
      <c r="G554" s="190"/>
      <c r="H554" s="190"/>
      <c r="I554" s="193"/>
      <c r="J554" s="204">
        <f>BK554</f>
        <v>0</v>
      </c>
      <c r="K554" s="190"/>
      <c r="L554" s="195"/>
      <c r="M554" s="196"/>
      <c r="N554" s="197"/>
      <c r="O554" s="197"/>
      <c r="P554" s="198">
        <f>SUM(P555:P572)</f>
        <v>0</v>
      </c>
      <c r="Q554" s="197"/>
      <c r="R554" s="198">
        <f>SUM(R555:R572)</f>
        <v>0.00203</v>
      </c>
      <c r="S554" s="197"/>
      <c r="T554" s="199">
        <f>SUM(T555:T572)</f>
        <v>0</v>
      </c>
      <c r="U554" s="12"/>
      <c r="V554" s="12"/>
      <c r="W554" s="12"/>
      <c r="X554" s="12"/>
      <c r="Y554" s="12"/>
      <c r="Z554" s="12"/>
      <c r="AA554" s="12"/>
      <c r="AB554" s="12"/>
      <c r="AC554" s="12"/>
      <c r="AD554" s="12"/>
      <c r="AE554" s="12"/>
      <c r="AR554" s="200" t="s">
        <v>87</v>
      </c>
      <c r="AT554" s="201" t="s">
        <v>76</v>
      </c>
      <c r="AU554" s="201" t="s">
        <v>85</v>
      </c>
      <c r="AY554" s="200" t="s">
        <v>124</v>
      </c>
      <c r="BK554" s="202">
        <f>SUM(BK555:BK572)</f>
        <v>0</v>
      </c>
    </row>
    <row r="555" spans="1:65" s="2" customFormat="1" ht="24.15" customHeight="1">
      <c r="A555" s="39"/>
      <c r="B555" s="40"/>
      <c r="C555" s="205" t="s">
        <v>675</v>
      </c>
      <c r="D555" s="205" t="s">
        <v>127</v>
      </c>
      <c r="E555" s="206" t="s">
        <v>676</v>
      </c>
      <c r="F555" s="207" t="s">
        <v>677</v>
      </c>
      <c r="G555" s="208" t="s">
        <v>240</v>
      </c>
      <c r="H555" s="209">
        <v>3.5</v>
      </c>
      <c r="I555" s="210"/>
      <c r="J555" s="211">
        <f>ROUND(I555*H555,2)</f>
        <v>0</v>
      </c>
      <c r="K555" s="207" t="s">
        <v>131</v>
      </c>
      <c r="L555" s="45"/>
      <c r="M555" s="212" t="s">
        <v>19</v>
      </c>
      <c r="N555" s="213" t="s">
        <v>48</v>
      </c>
      <c r="O555" s="85"/>
      <c r="P555" s="214">
        <f>O555*H555</f>
        <v>0</v>
      </c>
      <c r="Q555" s="214">
        <v>0</v>
      </c>
      <c r="R555" s="214">
        <f>Q555*H555</f>
        <v>0</v>
      </c>
      <c r="S555" s="214">
        <v>0</v>
      </c>
      <c r="T555" s="215">
        <f>S555*H555</f>
        <v>0</v>
      </c>
      <c r="U555" s="39"/>
      <c r="V555" s="39"/>
      <c r="W555" s="39"/>
      <c r="X555" s="39"/>
      <c r="Y555" s="39"/>
      <c r="Z555" s="39"/>
      <c r="AA555" s="39"/>
      <c r="AB555" s="39"/>
      <c r="AC555" s="39"/>
      <c r="AD555" s="39"/>
      <c r="AE555" s="39"/>
      <c r="AR555" s="216" t="s">
        <v>310</v>
      </c>
      <c r="AT555" s="216" t="s">
        <v>127</v>
      </c>
      <c r="AU555" s="216" t="s">
        <v>87</v>
      </c>
      <c r="AY555" s="18" t="s">
        <v>124</v>
      </c>
      <c r="BE555" s="217">
        <f>IF(N555="základní",J555,0)</f>
        <v>0</v>
      </c>
      <c r="BF555" s="217">
        <f>IF(N555="snížená",J555,0)</f>
        <v>0</v>
      </c>
      <c r="BG555" s="217">
        <f>IF(N555="zákl. přenesená",J555,0)</f>
        <v>0</v>
      </c>
      <c r="BH555" s="217">
        <f>IF(N555="sníž. přenesená",J555,0)</f>
        <v>0</v>
      </c>
      <c r="BI555" s="217">
        <f>IF(N555="nulová",J555,0)</f>
        <v>0</v>
      </c>
      <c r="BJ555" s="18" t="s">
        <v>85</v>
      </c>
      <c r="BK555" s="217">
        <f>ROUND(I555*H555,2)</f>
        <v>0</v>
      </c>
      <c r="BL555" s="18" t="s">
        <v>310</v>
      </c>
      <c r="BM555" s="216" t="s">
        <v>678</v>
      </c>
    </row>
    <row r="556" spans="1:47" s="2" customFormat="1" ht="12">
      <c r="A556" s="39"/>
      <c r="B556" s="40"/>
      <c r="C556" s="41"/>
      <c r="D556" s="218" t="s">
        <v>134</v>
      </c>
      <c r="E556" s="41"/>
      <c r="F556" s="219" t="s">
        <v>677</v>
      </c>
      <c r="G556" s="41"/>
      <c r="H556" s="41"/>
      <c r="I556" s="220"/>
      <c r="J556" s="41"/>
      <c r="K556" s="41"/>
      <c r="L556" s="45"/>
      <c r="M556" s="221"/>
      <c r="N556" s="222"/>
      <c r="O556" s="85"/>
      <c r="P556" s="85"/>
      <c r="Q556" s="85"/>
      <c r="R556" s="85"/>
      <c r="S556" s="85"/>
      <c r="T556" s="86"/>
      <c r="U556" s="39"/>
      <c r="V556" s="39"/>
      <c r="W556" s="39"/>
      <c r="X556" s="39"/>
      <c r="Y556" s="39"/>
      <c r="Z556" s="39"/>
      <c r="AA556" s="39"/>
      <c r="AB556" s="39"/>
      <c r="AC556" s="39"/>
      <c r="AD556" s="39"/>
      <c r="AE556" s="39"/>
      <c r="AT556" s="18" t="s">
        <v>134</v>
      </c>
      <c r="AU556" s="18" t="s">
        <v>87</v>
      </c>
    </row>
    <row r="557" spans="1:47" s="2" customFormat="1" ht="12">
      <c r="A557" s="39"/>
      <c r="B557" s="40"/>
      <c r="C557" s="41"/>
      <c r="D557" s="223" t="s">
        <v>135</v>
      </c>
      <c r="E557" s="41"/>
      <c r="F557" s="224" t="s">
        <v>679</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135</v>
      </c>
      <c r="AU557" s="18" t="s">
        <v>87</v>
      </c>
    </row>
    <row r="558" spans="1:51" s="13" customFormat="1" ht="12">
      <c r="A558" s="13"/>
      <c r="B558" s="225"/>
      <c r="C558" s="226"/>
      <c r="D558" s="218" t="s">
        <v>137</v>
      </c>
      <c r="E558" s="227" t="s">
        <v>19</v>
      </c>
      <c r="F558" s="228" t="s">
        <v>680</v>
      </c>
      <c r="G558" s="226"/>
      <c r="H558" s="227" t="s">
        <v>19</v>
      </c>
      <c r="I558" s="229"/>
      <c r="J558" s="226"/>
      <c r="K558" s="226"/>
      <c r="L558" s="230"/>
      <c r="M558" s="231"/>
      <c r="N558" s="232"/>
      <c r="O558" s="232"/>
      <c r="P558" s="232"/>
      <c r="Q558" s="232"/>
      <c r="R558" s="232"/>
      <c r="S558" s="232"/>
      <c r="T558" s="233"/>
      <c r="U558" s="13"/>
      <c r="V558" s="13"/>
      <c r="W558" s="13"/>
      <c r="X558" s="13"/>
      <c r="Y558" s="13"/>
      <c r="Z558" s="13"/>
      <c r="AA558" s="13"/>
      <c r="AB558" s="13"/>
      <c r="AC558" s="13"/>
      <c r="AD558" s="13"/>
      <c r="AE558" s="13"/>
      <c r="AT558" s="234" t="s">
        <v>137</v>
      </c>
      <c r="AU558" s="234" t="s">
        <v>87</v>
      </c>
      <c r="AV558" s="13" t="s">
        <v>85</v>
      </c>
      <c r="AW558" s="13" t="s">
        <v>37</v>
      </c>
      <c r="AX558" s="13" t="s">
        <v>77</v>
      </c>
      <c r="AY558" s="234" t="s">
        <v>124</v>
      </c>
    </row>
    <row r="559" spans="1:51" s="14" customFormat="1" ht="12">
      <c r="A559" s="14"/>
      <c r="B559" s="235"/>
      <c r="C559" s="236"/>
      <c r="D559" s="218" t="s">
        <v>137</v>
      </c>
      <c r="E559" s="237" t="s">
        <v>19</v>
      </c>
      <c r="F559" s="238" t="s">
        <v>681</v>
      </c>
      <c r="G559" s="236"/>
      <c r="H559" s="239">
        <v>3.5</v>
      </c>
      <c r="I559" s="240"/>
      <c r="J559" s="236"/>
      <c r="K559" s="236"/>
      <c r="L559" s="241"/>
      <c r="M559" s="242"/>
      <c r="N559" s="243"/>
      <c r="O559" s="243"/>
      <c r="P559" s="243"/>
      <c r="Q559" s="243"/>
      <c r="R559" s="243"/>
      <c r="S559" s="243"/>
      <c r="T559" s="244"/>
      <c r="U559" s="14"/>
      <c r="V559" s="14"/>
      <c r="W559" s="14"/>
      <c r="X559" s="14"/>
      <c r="Y559" s="14"/>
      <c r="Z559" s="14"/>
      <c r="AA559" s="14"/>
      <c r="AB559" s="14"/>
      <c r="AC559" s="14"/>
      <c r="AD559" s="14"/>
      <c r="AE559" s="14"/>
      <c r="AT559" s="245" t="s">
        <v>137</v>
      </c>
      <c r="AU559" s="245" t="s">
        <v>87</v>
      </c>
      <c r="AV559" s="14" t="s">
        <v>87</v>
      </c>
      <c r="AW559" s="14" t="s">
        <v>37</v>
      </c>
      <c r="AX559" s="14" t="s">
        <v>77</v>
      </c>
      <c r="AY559" s="245" t="s">
        <v>124</v>
      </c>
    </row>
    <row r="560" spans="1:51" s="15" customFormat="1" ht="12">
      <c r="A560" s="15"/>
      <c r="B560" s="246"/>
      <c r="C560" s="247"/>
      <c r="D560" s="218" t="s">
        <v>137</v>
      </c>
      <c r="E560" s="248" t="s">
        <v>19</v>
      </c>
      <c r="F560" s="249" t="s">
        <v>139</v>
      </c>
      <c r="G560" s="247"/>
      <c r="H560" s="250">
        <v>3.5</v>
      </c>
      <c r="I560" s="251"/>
      <c r="J560" s="247"/>
      <c r="K560" s="247"/>
      <c r="L560" s="252"/>
      <c r="M560" s="253"/>
      <c r="N560" s="254"/>
      <c r="O560" s="254"/>
      <c r="P560" s="254"/>
      <c r="Q560" s="254"/>
      <c r="R560" s="254"/>
      <c r="S560" s="254"/>
      <c r="T560" s="255"/>
      <c r="U560" s="15"/>
      <c r="V560" s="15"/>
      <c r="W560" s="15"/>
      <c r="X560" s="15"/>
      <c r="Y560" s="15"/>
      <c r="Z560" s="15"/>
      <c r="AA560" s="15"/>
      <c r="AB560" s="15"/>
      <c r="AC560" s="15"/>
      <c r="AD560" s="15"/>
      <c r="AE560" s="15"/>
      <c r="AT560" s="256" t="s">
        <v>137</v>
      </c>
      <c r="AU560" s="256" t="s">
        <v>87</v>
      </c>
      <c r="AV560" s="15" t="s">
        <v>140</v>
      </c>
      <c r="AW560" s="15" t="s">
        <v>4</v>
      </c>
      <c r="AX560" s="15" t="s">
        <v>85</v>
      </c>
      <c r="AY560" s="256" t="s">
        <v>124</v>
      </c>
    </row>
    <row r="561" spans="1:65" s="2" customFormat="1" ht="21.75" customHeight="1">
      <c r="A561" s="39"/>
      <c r="B561" s="40"/>
      <c r="C561" s="205" t="s">
        <v>682</v>
      </c>
      <c r="D561" s="205" t="s">
        <v>127</v>
      </c>
      <c r="E561" s="206" t="s">
        <v>683</v>
      </c>
      <c r="F561" s="207" t="s">
        <v>684</v>
      </c>
      <c r="G561" s="208" t="s">
        <v>240</v>
      </c>
      <c r="H561" s="209">
        <v>3.5</v>
      </c>
      <c r="I561" s="210"/>
      <c r="J561" s="211">
        <f>ROUND(I561*H561,2)</f>
        <v>0</v>
      </c>
      <c r="K561" s="207" t="s">
        <v>131</v>
      </c>
      <c r="L561" s="45"/>
      <c r="M561" s="212" t="s">
        <v>19</v>
      </c>
      <c r="N561" s="213" t="s">
        <v>48</v>
      </c>
      <c r="O561" s="85"/>
      <c r="P561" s="214">
        <f>O561*H561</f>
        <v>0</v>
      </c>
      <c r="Q561" s="214">
        <v>0.00025</v>
      </c>
      <c r="R561" s="214">
        <f>Q561*H561</f>
        <v>0.000875</v>
      </c>
      <c r="S561" s="214">
        <v>0</v>
      </c>
      <c r="T561" s="215">
        <f>S561*H561</f>
        <v>0</v>
      </c>
      <c r="U561" s="39"/>
      <c r="V561" s="39"/>
      <c r="W561" s="39"/>
      <c r="X561" s="39"/>
      <c r="Y561" s="39"/>
      <c r="Z561" s="39"/>
      <c r="AA561" s="39"/>
      <c r="AB561" s="39"/>
      <c r="AC561" s="39"/>
      <c r="AD561" s="39"/>
      <c r="AE561" s="39"/>
      <c r="AR561" s="216" t="s">
        <v>310</v>
      </c>
      <c r="AT561" s="216" t="s">
        <v>127</v>
      </c>
      <c r="AU561" s="216" t="s">
        <v>87</v>
      </c>
      <c r="AY561" s="18" t="s">
        <v>124</v>
      </c>
      <c r="BE561" s="217">
        <f>IF(N561="základní",J561,0)</f>
        <v>0</v>
      </c>
      <c r="BF561" s="217">
        <f>IF(N561="snížená",J561,0)</f>
        <v>0</v>
      </c>
      <c r="BG561" s="217">
        <f>IF(N561="zákl. přenesená",J561,0)</f>
        <v>0</v>
      </c>
      <c r="BH561" s="217">
        <f>IF(N561="sníž. přenesená",J561,0)</f>
        <v>0</v>
      </c>
      <c r="BI561" s="217">
        <f>IF(N561="nulová",J561,0)</f>
        <v>0</v>
      </c>
      <c r="BJ561" s="18" t="s">
        <v>85</v>
      </c>
      <c r="BK561" s="217">
        <f>ROUND(I561*H561,2)</f>
        <v>0</v>
      </c>
      <c r="BL561" s="18" t="s">
        <v>310</v>
      </c>
      <c r="BM561" s="216" t="s">
        <v>685</v>
      </c>
    </row>
    <row r="562" spans="1:47" s="2" customFormat="1" ht="12">
      <c r="A562" s="39"/>
      <c r="B562" s="40"/>
      <c r="C562" s="41"/>
      <c r="D562" s="218" t="s">
        <v>134</v>
      </c>
      <c r="E562" s="41"/>
      <c r="F562" s="219" t="s">
        <v>684</v>
      </c>
      <c r="G562" s="41"/>
      <c r="H562" s="41"/>
      <c r="I562" s="220"/>
      <c r="J562" s="41"/>
      <c r="K562" s="41"/>
      <c r="L562" s="45"/>
      <c r="M562" s="221"/>
      <c r="N562" s="222"/>
      <c r="O562" s="85"/>
      <c r="P562" s="85"/>
      <c r="Q562" s="85"/>
      <c r="R562" s="85"/>
      <c r="S562" s="85"/>
      <c r="T562" s="86"/>
      <c r="U562" s="39"/>
      <c r="V562" s="39"/>
      <c r="W562" s="39"/>
      <c r="X562" s="39"/>
      <c r="Y562" s="39"/>
      <c r="Z562" s="39"/>
      <c r="AA562" s="39"/>
      <c r="AB562" s="39"/>
      <c r="AC562" s="39"/>
      <c r="AD562" s="39"/>
      <c r="AE562" s="39"/>
      <c r="AT562" s="18" t="s">
        <v>134</v>
      </c>
      <c r="AU562" s="18" t="s">
        <v>87</v>
      </c>
    </row>
    <row r="563" spans="1:47" s="2" customFormat="1" ht="12">
      <c r="A563" s="39"/>
      <c r="B563" s="40"/>
      <c r="C563" s="41"/>
      <c r="D563" s="223" t="s">
        <v>135</v>
      </c>
      <c r="E563" s="41"/>
      <c r="F563" s="224" t="s">
        <v>686</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135</v>
      </c>
      <c r="AU563" s="18" t="s">
        <v>87</v>
      </c>
    </row>
    <row r="564" spans="1:51" s="13" customFormat="1" ht="12">
      <c r="A564" s="13"/>
      <c r="B564" s="225"/>
      <c r="C564" s="226"/>
      <c r="D564" s="218" t="s">
        <v>137</v>
      </c>
      <c r="E564" s="227" t="s">
        <v>19</v>
      </c>
      <c r="F564" s="228" t="s">
        <v>680</v>
      </c>
      <c r="G564" s="226"/>
      <c r="H564" s="227" t="s">
        <v>19</v>
      </c>
      <c r="I564" s="229"/>
      <c r="J564" s="226"/>
      <c r="K564" s="226"/>
      <c r="L564" s="230"/>
      <c r="M564" s="231"/>
      <c r="N564" s="232"/>
      <c r="O564" s="232"/>
      <c r="P564" s="232"/>
      <c r="Q564" s="232"/>
      <c r="R564" s="232"/>
      <c r="S564" s="232"/>
      <c r="T564" s="233"/>
      <c r="U564" s="13"/>
      <c r="V564" s="13"/>
      <c r="W564" s="13"/>
      <c r="X564" s="13"/>
      <c r="Y564" s="13"/>
      <c r="Z564" s="13"/>
      <c r="AA564" s="13"/>
      <c r="AB564" s="13"/>
      <c r="AC564" s="13"/>
      <c r="AD564" s="13"/>
      <c r="AE564" s="13"/>
      <c r="AT564" s="234" t="s">
        <v>137</v>
      </c>
      <c r="AU564" s="234" t="s">
        <v>87</v>
      </c>
      <c r="AV564" s="13" t="s">
        <v>85</v>
      </c>
      <c r="AW564" s="13" t="s">
        <v>37</v>
      </c>
      <c r="AX564" s="13" t="s">
        <v>77</v>
      </c>
      <c r="AY564" s="234" t="s">
        <v>124</v>
      </c>
    </row>
    <row r="565" spans="1:51" s="14" customFormat="1" ht="12">
      <c r="A565" s="14"/>
      <c r="B565" s="235"/>
      <c r="C565" s="236"/>
      <c r="D565" s="218" t="s">
        <v>137</v>
      </c>
      <c r="E565" s="237" t="s">
        <v>19</v>
      </c>
      <c r="F565" s="238" t="s">
        <v>681</v>
      </c>
      <c r="G565" s="236"/>
      <c r="H565" s="239">
        <v>3.5</v>
      </c>
      <c r="I565" s="240"/>
      <c r="J565" s="236"/>
      <c r="K565" s="236"/>
      <c r="L565" s="241"/>
      <c r="M565" s="242"/>
      <c r="N565" s="243"/>
      <c r="O565" s="243"/>
      <c r="P565" s="243"/>
      <c r="Q565" s="243"/>
      <c r="R565" s="243"/>
      <c r="S565" s="243"/>
      <c r="T565" s="244"/>
      <c r="U565" s="14"/>
      <c r="V565" s="14"/>
      <c r="W565" s="14"/>
      <c r="X565" s="14"/>
      <c r="Y565" s="14"/>
      <c r="Z565" s="14"/>
      <c r="AA565" s="14"/>
      <c r="AB565" s="14"/>
      <c r="AC565" s="14"/>
      <c r="AD565" s="14"/>
      <c r="AE565" s="14"/>
      <c r="AT565" s="245" t="s">
        <v>137</v>
      </c>
      <c r="AU565" s="245" t="s">
        <v>87</v>
      </c>
      <c r="AV565" s="14" t="s">
        <v>87</v>
      </c>
      <c r="AW565" s="14" t="s">
        <v>37</v>
      </c>
      <c r="AX565" s="14" t="s">
        <v>77</v>
      </c>
      <c r="AY565" s="245" t="s">
        <v>124</v>
      </c>
    </row>
    <row r="566" spans="1:51" s="15" customFormat="1" ht="12">
      <c r="A566" s="15"/>
      <c r="B566" s="246"/>
      <c r="C566" s="247"/>
      <c r="D566" s="218" t="s">
        <v>137</v>
      </c>
      <c r="E566" s="248" t="s">
        <v>19</v>
      </c>
      <c r="F566" s="249" t="s">
        <v>139</v>
      </c>
      <c r="G566" s="247"/>
      <c r="H566" s="250">
        <v>3.5</v>
      </c>
      <c r="I566" s="251"/>
      <c r="J566" s="247"/>
      <c r="K566" s="247"/>
      <c r="L566" s="252"/>
      <c r="M566" s="253"/>
      <c r="N566" s="254"/>
      <c r="O566" s="254"/>
      <c r="P566" s="254"/>
      <c r="Q566" s="254"/>
      <c r="R566" s="254"/>
      <c r="S566" s="254"/>
      <c r="T566" s="255"/>
      <c r="U566" s="15"/>
      <c r="V566" s="15"/>
      <c r="W566" s="15"/>
      <c r="X566" s="15"/>
      <c r="Y566" s="15"/>
      <c r="Z566" s="15"/>
      <c r="AA566" s="15"/>
      <c r="AB566" s="15"/>
      <c r="AC566" s="15"/>
      <c r="AD566" s="15"/>
      <c r="AE566" s="15"/>
      <c r="AT566" s="256" t="s">
        <v>137</v>
      </c>
      <c r="AU566" s="256" t="s">
        <v>87</v>
      </c>
      <c r="AV566" s="15" t="s">
        <v>140</v>
      </c>
      <c r="AW566" s="15" t="s">
        <v>4</v>
      </c>
      <c r="AX566" s="15" t="s">
        <v>85</v>
      </c>
      <c r="AY566" s="256" t="s">
        <v>124</v>
      </c>
    </row>
    <row r="567" spans="1:65" s="2" customFormat="1" ht="24.15" customHeight="1">
      <c r="A567" s="39"/>
      <c r="B567" s="40"/>
      <c r="C567" s="205" t="s">
        <v>687</v>
      </c>
      <c r="D567" s="205" t="s">
        <v>127</v>
      </c>
      <c r="E567" s="206" t="s">
        <v>688</v>
      </c>
      <c r="F567" s="207" t="s">
        <v>689</v>
      </c>
      <c r="G567" s="208" t="s">
        <v>240</v>
      </c>
      <c r="H567" s="209">
        <v>3.5</v>
      </c>
      <c r="I567" s="210"/>
      <c r="J567" s="211">
        <f>ROUND(I567*H567,2)</f>
        <v>0</v>
      </c>
      <c r="K567" s="207" t="s">
        <v>131</v>
      </c>
      <c r="L567" s="45"/>
      <c r="M567" s="212" t="s">
        <v>19</v>
      </c>
      <c r="N567" s="213" t="s">
        <v>48</v>
      </c>
      <c r="O567" s="85"/>
      <c r="P567" s="214">
        <f>O567*H567</f>
        <v>0</v>
      </c>
      <c r="Q567" s="214">
        <v>0.00033</v>
      </c>
      <c r="R567" s="214">
        <f>Q567*H567</f>
        <v>0.001155</v>
      </c>
      <c r="S567" s="214">
        <v>0</v>
      </c>
      <c r="T567" s="215">
        <f>S567*H567</f>
        <v>0</v>
      </c>
      <c r="U567" s="39"/>
      <c r="V567" s="39"/>
      <c r="W567" s="39"/>
      <c r="X567" s="39"/>
      <c r="Y567" s="39"/>
      <c r="Z567" s="39"/>
      <c r="AA567" s="39"/>
      <c r="AB567" s="39"/>
      <c r="AC567" s="39"/>
      <c r="AD567" s="39"/>
      <c r="AE567" s="39"/>
      <c r="AR567" s="216" t="s">
        <v>310</v>
      </c>
      <c r="AT567" s="216" t="s">
        <v>127</v>
      </c>
      <c r="AU567" s="216" t="s">
        <v>87</v>
      </c>
      <c r="AY567" s="18" t="s">
        <v>124</v>
      </c>
      <c r="BE567" s="217">
        <f>IF(N567="základní",J567,0)</f>
        <v>0</v>
      </c>
      <c r="BF567" s="217">
        <f>IF(N567="snížená",J567,0)</f>
        <v>0</v>
      </c>
      <c r="BG567" s="217">
        <f>IF(N567="zákl. přenesená",J567,0)</f>
        <v>0</v>
      </c>
      <c r="BH567" s="217">
        <f>IF(N567="sníž. přenesená",J567,0)</f>
        <v>0</v>
      </c>
      <c r="BI567" s="217">
        <f>IF(N567="nulová",J567,0)</f>
        <v>0</v>
      </c>
      <c r="BJ567" s="18" t="s">
        <v>85</v>
      </c>
      <c r="BK567" s="217">
        <f>ROUND(I567*H567,2)</f>
        <v>0</v>
      </c>
      <c r="BL567" s="18" t="s">
        <v>310</v>
      </c>
      <c r="BM567" s="216" t="s">
        <v>690</v>
      </c>
    </row>
    <row r="568" spans="1:47" s="2" customFormat="1" ht="12">
      <c r="A568" s="39"/>
      <c r="B568" s="40"/>
      <c r="C568" s="41"/>
      <c r="D568" s="218" t="s">
        <v>134</v>
      </c>
      <c r="E568" s="41"/>
      <c r="F568" s="219" t="s">
        <v>689</v>
      </c>
      <c r="G568" s="41"/>
      <c r="H568" s="41"/>
      <c r="I568" s="220"/>
      <c r="J568" s="41"/>
      <c r="K568" s="41"/>
      <c r="L568" s="45"/>
      <c r="M568" s="221"/>
      <c r="N568" s="222"/>
      <c r="O568" s="85"/>
      <c r="P568" s="85"/>
      <c r="Q568" s="85"/>
      <c r="R568" s="85"/>
      <c r="S568" s="85"/>
      <c r="T568" s="86"/>
      <c r="U568" s="39"/>
      <c r="V568" s="39"/>
      <c r="W568" s="39"/>
      <c r="X568" s="39"/>
      <c r="Y568" s="39"/>
      <c r="Z568" s="39"/>
      <c r="AA568" s="39"/>
      <c r="AB568" s="39"/>
      <c r="AC568" s="39"/>
      <c r="AD568" s="39"/>
      <c r="AE568" s="39"/>
      <c r="AT568" s="18" t="s">
        <v>134</v>
      </c>
      <c r="AU568" s="18" t="s">
        <v>87</v>
      </c>
    </row>
    <row r="569" spans="1:47" s="2" customFormat="1" ht="12">
      <c r="A569" s="39"/>
      <c r="B569" s="40"/>
      <c r="C569" s="41"/>
      <c r="D569" s="223" t="s">
        <v>135</v>
      </c>
      <c r="E569" s="41"/>
      <c r="F569" s="224" t="s">
        <v>691</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135</v>
      </c>
      <c r="AU569" s="18" t="s">
        <v>87</v>
      </c>
    </row>
    <row r="570" spans="1:51" s="13" customFormat="1" ht="12">
      <c r="A570" s="13"/>
      <c r="B570" s="225"/>
      <c r="C570" s="226"/>
      <c r="D570" s="218" t="s">
        <v>137</v>
      </c>
      <c r="E570" s="227" t="s">
        <v>19</v>
      </c>
      <c r="F570" s="228" t="s">
        <v>680</v>
      </c>
      <c r="G570" s="226"/>
      <c r="H570" s="227" t="s">
        <v>19</v>
      </c>
      <c r="I570" s="229"/>
      <c r="J570" s="226"/>
      <c r="K570" s="226"/>
      <c r="L570" s="230"/>
      <c r="M570" s="231"/>
      <c r="N570" s="232"/>
      <c r="O570" s="232"/>
      <c r="P570" s="232"/>
      <c r="Q570" s="232"/>
      <c r="R570" s="232"/>
      <c r="S570" s="232"/>
      <c r="T570" s="233"/>
      <c r="U570" s="13"/>
      <c r="V570" s="13"/>
      <c r="W570" s="13"/>
      <c r="X570" s="13"/>
      <c r="Y570" s="13"/>
      <c r="Z570" s="13"/>
      <c r="AA570" s="13"/>
      <c r="AB570" s="13"/>
      <c r="AC570" s="13"/>
      <c r="AD570" s="13"/>
      <c r="AE570" s="13"/>
      <c r="AT570" s="234" t="s">
        <v>137</v>
      </c>
      <c r="AU570" s="234" t="s">
        <v>87</v>
      </c>
      <c r="AV570" s="13" t="s">
        <v>85</v>
      </c>
      <c r="AW570" s="13" t="s">
        <v>37</v>
      </c>
      <c r="AX570" s="13" t="s">
        <v>77</v>
      </c>
      <c r="AY570" s="234" t="s">
        <v>124</v>
      </c>
    </row>
    <row r="571" spans="1:51" s="14" customFormat="1" ht="12">
      <c r="A571" s="14"/>
      <c r="B571" s="235"/>
      <c r="C571" s="236"/>
      <c r="D571" s="218" t="s">
        <v>137</v>
      </c>
      <c r="E571" s="237" t="s">
        <v>19</v>
      </c>
      <c r="F571" s="238" t="s">
        <v>681</v>
      </c>
      <c r="G571" s="236"/>
      <c r="H571" s="239">
        <v>3.5</v>
      </c>
      <c r="I571" s="240"/>
      <c r="J571" s="236"/>
      <c r="K571" s="236"/>
      <c r="L571" s="241"/>
      <c r="M571" s="242"/>
      <c r="N571" s="243"/>
      <c r="O571" s="243"/>
      <c r="P571" s="243"/>
      <c r="Q571" s="243"/>
      <c r="R571" s="243"/>
      <c r="S571" s="243"/>
      <c r="T571" s="244"/>
      <c r="U571" s="14"/>
      <c r="V571" s="14"/>
      <c r="W571" s="14"/>
      <c r="X571" s="14"/>
      <c r="Y571" s="14"/>
      <c r="Z571" s="14"/>
      <c r="AA571" s="14"/>
      <c r="AB571" s="14"/>
      <c r="AC571" s="14"/>
      <c r="AD571" s="14"/>
      <c r="AE571" s="14"/>
      <c r="AT571" s="245" t="s">
        <v>137</v>
      </c>
      <c r="AU571" s="245" t="s">
        <v>87</v>
      </c>
      <c r="AV571" s="14" t="s">
        <v>87</v>
      </c>
      <c r="AW571" s="14" t="s">
        <v>37</v>
      </c>
      <c r="AX571" s="14" t="s">
        <v>77</v>
      </c>
      <c r="AY571" s="245" t="s">
        <v>124</v>
      </c>
    </row>
    <row r="572" spans="1:51" s="15" customFormat="1" ht="12">
      <c r="A572" s="15"/>
      <c r="B572" s="246"/>
      <c r="C572" s="247"/>
      <c r="D572" s="218" t="s">
        <v>137</v>
      </c>
      <c r="E572" s="248" t="s">
        <v>19</v>
      </c>
      <c r="F572" s="249" t="s">
        <v>139</v>
      </c>
      <c r="G572" s="247"/>
      <c r="H572" s="250">
        <v>3.5</v>
      </c>
      <c r="I572" s="251"/>
      <c r="J572" s="247"/>
      <c r="K572" s="247"/>
      <c r="L572" s="252"/>
      <c r="M572" s="272"/>
      <c r="N572" s="273"/>
      <c r="O572" s="273"/>
      <c r="P572" s="273"/>
      <c r="Q572" s="273"/>
      <c r="R572" s="273"/>
      <c r="S572" s="273"/>
      <c r="T572" s="274"/>
      <c r="U572" s="15"/>
      <c r="V572" s="15"/>
      <c r="W572" s="15"/>
      <c r="X572" s="15"/>
      <c r="Y572" s="15"/>
      <c r="Z572" s="15"/>
      <c r="AA572" s="15"/>
      <c r="AB572" s="15"/>
      <c r="AC572" s="15"/>
      <c r="AD572" s="15"/>
      <c r="AE572" s="15"/>
      <c r="AT572" s="256" t="s">
        <v>137</v>
      </c>
      <c r="AU572" s="256" t="s">
        <v>87</v>
      </c>
      <c r="AV572" s="15" t="s">
        <v>140</v>
      </c>
      <c r="AW572" s="15" t="s">
        <v>4</v>
      </c>
      <c r="AX572" s="15" t="s">
        <v>85</v>
      </c>
      <c r="AY572" s="256" t="s">
        <v>124</v>
      </c>
    </row>
    <row r="573" spans="1:31" s="2" customFormat="1" ht="6.95" customHeight="1">
      <c r="A573" s="39"/>
      <c r="B573" s="60"/>
      <c r="C573" s="61"/>
      <c r="D573" s="61"/>
      <c r="E573" s="61"/>
      <c r="F573" s="61"/>
      <c r="G573" s="61"/>
      <c r="H573" s="61"/>
      <c r="I573" s="61"/>
      <c r="J573" s="61"/>
      <c r="K573" s="61"/>
      <c r="L573" s="45"/>
      <c r="M573" s="39"/>
      <c r="O573" s="39"/>
      <c r="P573" s="39"/>
      <c r="Q573" s="39"/>
      <c r="R573" s="39"/>
      <c r="S573" s="39"/>
      <c r="T573" s="39"/>
      <c r="U573" s="39"/>
      <c r="V573" s="39"/>
      <c r="W573" s="39"/>
      <c r="X573" s="39"/>
      <c r="Y573" s="39"/>
      <c r="Z573" s="39"/>
      <c r="AA573" s="39"/>
      <c r="AB573" s="39"/>
      <c r="AC573" s="39"/>
      <c r="AD573" s="39"/>
      <c r="AE573" s="39"/>
    </row>
  </sheetData>
  <sheetProtection password="CC35" sheet="1" objects="1" scenarios="1" formatColumns="0" formatRows="0" autoFilter="0"/>
  <autoFilter ref="C106:K572"/>
  <mergeCells count="9">
    <mergeCell ref="E7:H7"/>
    <mergeCell ref="E9:H9"/>
    <mergeCell ref="E18:H18"/>
    <mergeCell ref="E27:H27"/>
    <mergeCell ref="E48:H48"/>
    <mergeCell ref="E50:H50"/>
    <mergeCell ref="E97:H97"/>
    <mergeCell ref="E99:H99"/>
    <mergeCell ref="L2:V2"/>
  </mergeCells>
  <hyperlinks>
    <hyperlink ref="F113" r:id="rId1" display="https://podminky.urs.cz/item/CS_URS_2021_01/112101103"/>
    <hyperlink ref="F116" r:id="rId2" display="https://podminky.urs.cz/item/CS_URS_2021_01/112101123"/>
    <hyperlink ref="F119" r:id="rId3" display="https://podminky.urs.cz/item/CS_URS_2021_01/112155225"/>
    <hyperlink ref="F122" r:id="rId4" display="https://podminky.urs.cz/item/CS_URS_2021_01/112251103"/>
    <hyperlink ref="F125" r:id="rId5" display="https://podminky.urs.cz/item/CS_URS_2021_01/112251221"/>
    <hyperlink ref="F130" r:id="rId6" display="https://podminky.urs.cz/item/CS_URS_2021_01/113107153"/>
    <hyperlink ref="F136" r:id="rId7" display="https://podminky.urs.cz/item/CS_URS_2021_01/113107221"/>
    <hyperlink ref="F144" r:id="rId8" display="https://podminky.urs.cz/item/CS_URS_2021_01/113107313"/>
    <hyperlink ref="F150" r:id="rId9" display="https://podminky.urs.cz/item/CS_URS_2021_01/113202111"/>
    <hyperlink ref="F156" r:id="rId10" display="https://podminky.urs.cz/item/CS_URS_2021_01/113204111"/>
    <hyperlink ref="F177" r:id="rId11" display="https://podminky.urs.cz/item/CS_URS_2021_01/122251101"/>
    <hyperlink ref="F185" r:id="rId12" display="https://podminky.urs.cz/item/CS_URS_2021_01/122911121"/>
    <hyperlink ref="F192" r:id="rId13" display="https://podminky.urs.cz/item/CS_URS_2021_01/132212111"/>
    <hyperlink ref="F198" r:id="rId14" display="https://podminky.urs.cz/item/CS_URS_2021_01/132251102"/>
    <hyperlink ref="F205" r:id="rId15" display="https://podminky.urs.cz/item/CS_URS_2021_01/162251102"/>
    <hyperlink ref="F215" r:id="rId16" display="https://podminky.urs.cz/item/CS_URS_2021_01/162751117"/>
    <hyperlink ref="F225" r:id="rId17" display="https://podminky.urs.cz/item/CS_URS_2021_01/162751119"/>
    <hyperlink ref="F231" r:id="rId18" display="https://podminky.urs.cz/item/CS_URS_2021_01/167151101"/>
    <hyperlink ref="F240" r:id="rId19" display="https://podminky.urs.cz/item/CS_URS_2021_01/171201231"/>
    <hyperlink ref="F246" r:id="rId20" display="https://podminky.urs.cz/item/CS_URS_2021_01/174111121"/>
    <hyperlink ref="F252" r:id="rId21" display="https://podminky.urs.cz/item/CS_URS_2021_01/174151101"/>
    <hyperlink ref="F260" r:id="rId22" display="https://podminky.urs.cz/item/CS_URS_2021_01/175111101"/>
    <hyperlink ref="F274" r:id="rId23" display="https://podminky.urs.cz/item/CS_URS_2021_01/181311103"/>
    <hyperlink ref="F289" r:id="rId24" display="https://podminky.urs.cz/item/CS_URS_2021_01/181411131"/>
    <hyperlink ref="F300" r:id="rId25" display="https://podminky.urs.cz/item/CS_URS_2021_01/181951112"/>
    <hyperlink ref="F314" r:id="rId26" display="https://podminky.urs.cz/item/CS_URS_2021_01/183403153"/>
    <hyperlink ref="F320" r:id="rId27" display="https://podminky.urs.cz/item/CS_URS_2021_01/185803111"/>
    <hyperlink ref="F328" r:id="rId28" display="https://podminky.urs.cz/item/CS_URS_2021_01/211971121"/>
    <hyperlink ref="F343" r:id="rId29" display="https://podminky.urs.cz/item/CS_URS_2021_01/451572111"/>
    <hyperlink ref="F353" r:id="rId30" display="https://podminky.urs.cz/item/CS_URS_2021_01/564811111"/>
    <hyperlink ref="F364" r:id="rId31" display="https://podminky.urs.cz/item/CS_URS_2021_01/564831111"/>
    <hyperlink ref="F436" r:id="rId32" display="https://podminky.urs.cz/item/CS_URS_2021_01/629995101"/>
    <hyperlink ref="F445" r:id="rId33" display="https://podminky.urs.cz/item/CS_URS_2021_01/871265211"/>
    <hyperlink ref="F453" r:id="rId34" display="https://podminky.urs.cz/item/CS_URS_2021_01/871315211"/>
    <hyperlink ref="F463" r:id="rId35" display="https://podminky.urs.cz/item/CS_URS_2021_01/916231213"/>
    <hyperlink ref="F474" r:id="rId36" display="https://podminky.urs.cz/item/CS_URS_2021_01/916331112"/>
    <hyperlink ref="F516" r:id="rId37" display="https://podminky.urs.cz/item/CS_URS_2021_01/966008221"/>
    <hyperlink ref="F523" r:id="rId38" display="https://podminky.urs.cz/item/CS_URS_2021_01/998222012"/>
    <hyperlink ref="F527" r:id="rId39" display="https://podminky.urs.cz/item/CS_URS_2021_01/997013501"/>
    <hyperlink ref="F530" r:id="rId40" display="https://podminky.urs.cz/item/CS_URS_2021_01/997013509"/>
    <hyperlink ref="F534" r:id="rId41" display="https://podminky.urs.cz/item/CS_URS_2021_01/997013631"/>
    <hyperlink ref="F540" r:id="rId42" display="https://podminky.urs.cz/item/CS_URS_2021_01/997013811"/>
    <hyperlink ref="F547" r:id="rId43" display="https://podminky.urs.cz/item/CS_URS_2021_01/997013873"/>
    <hyperlink ref="F557" r:id="rId44" display="https://podminky.urs.cz/item/CS_URS_2021_01/783901551"/>
    <hyperlink ref="F563" r:id="rId45" display="https://podminky.urs.cz/item/CS_URS_2021_01/783923171"/>
    <hyperlink ref="F569" r:id="rId46" display="https://podminky.urs.cz/item/CS_URS_2021_01/78392716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7"/>
</worksheet>
</file>

<file path=xl/worksheets/sheet4.xml><?xml version="1.0" encoding="utf-8"?>
<worksheet xmlns="http://schemas.openxmlformats.org/spreadsheetml/2006/main" xmlns:r="http://schemas.openxmlformats.org/officeDocument/2006/relationships">
  <sheetPr>
    <pageSetUpPr fitToPage="1"/>
  </sheetPr>
  <dimension ref="A2:BM3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sportovního areálu při ZŠ U Lesa, Nový Bor</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692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693</v>
      </c>
      <c r="G12" s="39"/>
      <c r="H12" s="39"/>
      <c r="I12" s="133" t="s">
        <v>23</v>
      </c>
      <c r="J12" s="138" t="str">
        <f>'Rekapitulace stavby'!AN8</f>
        <v>15. 1. 2022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00260771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Nový Bor</v>
      </c>
      <c r="F15" s="39"/>
      <c r="G15" s="39"/>
      <c r="H15" s="39"/>
      <c r="I15" s="133" t="s">
        <v>29</v>
      </c>
      <c r="J15" s="137" t="str">
        <f>IF('Rekapitulace stavby'!AN11="","",'Rekapitulace stavby'!AN11)</f>
        <v>CZ00260771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tr">
        <f>IF('Rekapitulace stavby'!AN16="","",'Rekapitulace stavby'!AN16)</f>
        <v>74396722</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Eva Palová</v>
      </c>
      <c r="F21" s="39"/>
      <c r="G21" s="39"/>
      <c r="H21" s="39"/>
      <c r="I21" s="133" t="s">
        <v>29</v>
      </c>
      <c r="J21" s="137" t="str">
        <f>IF('Rekapitulace stavby'!AN17="","",'Rekapitulace stavby'!AN17)</f>
        <v>CZ6555182249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tr">
        <f>IF('Rekapitulace stavby'!AN19="","",'Rekapitulace stavby'!AN19)</f>
        <v>01256033</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Marek Pala</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ROUND(J127,2)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ROUND((SUM(BE127:BE307)),2)</f>
        <v>0</v>
      </c>
      <c r="G33" s="39"/>
      <c r="H33" s="39"/>
      <c r="I33" s="149">
        <v>0.21</v>
      </c>
      <c r="J33" s="148">
        <f>ROUND(((SUM(BE127:BE307))*I33),2)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ROUND((SUM(BF127:BF307)),2)</f>
        <v>0</v>
      </c>
      <c r="G34" s="39"/>
      <c r="H34" s="39"/>
      <c r="I34" s="149">
        <v>0.15</v>
      </c>
      <c r="J34" s="148">
        <f>ROUND(((SUM(BF127:BF307))*I34),2)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ROUND((SUM(BG127:BG307)),2)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ROUND((SUM(BH127:BH307)),2)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ROUND((SUM(BI127:BI307)),2)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sportovního areálu při ZŠ U Lesa, Nový Bor</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02 - umělé osvětlení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15. 1. 2022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Nový Bor</v>
      </c>
      <c r="G54" s="41"/>
      <c r="H54" s="41"/>
      <c r="I54" s="33" t="s">
        <v>33</v>
      </c>
      <c r="J54" s="37" t="str">
        <f>E21</f>
        <v>Eva Palová</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Marek Pala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J127</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694</v>
      </c>
      <c r="E60" s="169"/>
      <c r="F60" s="169"/>
      <c r="G60" s="169"/>
      <c r="H60" s="169"/>
      <c r="I60" s="169"/>
      <c r="J60" s="170">
        <f>J128</f>
        <v>0</v>
      </c>
      <c r="K60" s="167"/>
      <c r="L60" s="171"/>
      <c r="S60" s="9"/>
      <c r="T60" s="9"/>
      <c r="U60" s="9"/>
      <c r="V60" s="9"/>
      <c r="W60" s="9"/>
      <c r="X60" s="9"/>
      <c r="Y60" s="9"/>
      <c r="Z60" s="9"/>
      <c r="AA60" s="9"/>
      <c r="AB60" s="9"/>
      <c r="AC60" s="9"/>
      <c r="AD60" s="9"/>
      <c r="AE60" s="9"/>
    </row>
    <row r="61" spans="1:31" s="10" customFormat="1" ht="19.9" customHeight="1">
      <c r="A61" s="10"/>
      <c r="B61" s="172"/>
      <c r="C61" s="173"/>
      <c r="D61" s="174" t="s">
        <v>695</v>
      </c>
      <c r="E61" s="175"/>
      <c r="F61" s="175"/>
      <c r="G61" s="175"/>
      <c r="H61" s="175"/>
      <c r="I61" s="175"/>
      <c r="J61" s="176">
        <f>J129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696</v>
      </c>
      <c r="E62" s="175"/>
      <c r="F62" s="175"/>
      <c r="G62" s="175"/>
      <c r="H62" s="175"/>
      <c r="I62" s="175"/>
      <c r="J62" s="176">
        <f>J130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697</v>
      </c>
      <c r="E63" s="175"/>
      <c r="F63" s="175"/>
      <c r="G63" s="175"/>
      <c r="H63" s="175"/>
      <c r="I63" s="175"/>
      <c r="J63" s="176">
        <f>J135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698</v>
      </c>
      <c r="E64" s="175"/>
      <c r="F64" s="175"/>
      <c r="G64" s="175"/>
      <c r="H64" s="175"/>
      <c r="I64" s="175"/>
      <c r="J64" s="176">
        <f>J138</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699</v>
      </c>
      <c r="E65" s="175"/>
      <c r="F65" s="175"/>
      <c r="G65" s="175"/>
      <c r="H65" s="175"/>
      <c r="I65" s="175"/>
      <c r="J65" s="176">
        <f>J141</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700</v>
      </c>
      <c r="E66" s="175"/>
      <c r="F66" s="175"/>
      <c r="G66" s="175"/>
      <c r="H66" s="175"/>
      <c r="I66" s="175"/>
      <c r="J66" s="176">
        <f>J144</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701</v>
      </c>
      <c r="E67" s="175"/>
      <c r="F67" s="175"/>
      <c r="G67" s="175"/>
      <c r="H67" s="175"/>
      <c r="I67" s="175"/>
      <c r="J67" s="176">
        <f>J149</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702</v>
      </c>
      <c r="E68" s="175"/>
      <c r="F68" s="175"/>
      <c r="G68" s="175"/>
      <c r="H68" s="175"/>
      <c r="I68" s="175"/>
      <c r="J68" s="176">
        <f>J156</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703</v>
      </c>
      <c r="E69" s="175"/>
      <c r="F69" s="175"/>
      <c r="G69" s="175"/>
      <c r="H69" s="175"/>
      <c r="I69" s="175"/>
      <c r="J69" s="176">
        <f>J159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704</v>
      </c>
      <c r="E70" s="175"/>
      <c r="F70" s="175"/>
      <c r="G70" s="175"/>
      <c r="H70" s="175"/>
      <c r="I70" s="175"/>
      <c r="J70" s="176">
        <f>J162</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705</v>
      </c>
      <c r="E71" s="175"/>
      <c r="F71" s="175"/>
      <c r="G71" s="175"/>
      <c r="H71" s="175"/>
      <c r="I71" s="175"/>
      <c r="J71" s="176">
        <f>J165</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706</v>
      </c>
      <c r="E72" s="175"/>
      <c r="F72" s="175"/>
      <c r="G72" s="175"/>
      <c r="H72" s="175"/>
      <c r="I72" s="175"/>
      <c r="J72" s="176">
        <f>J168</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707</v>
      </c>
      <c r="E73" s="175"/>
      <c r="F73" s="175"/>
      <c r="G73" s="175"/>
      <c r="H73" s="175"/>
      <c r="I73" s="175"/>
      <c r="J73" s="176">
        <f>J171</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708</v>
      </c>
      <c r="E74" s="175"/>
      <c r="F74" s="175"/>
      <c r="G74" s="175"/>
      <c r="H74" s="175"/>
      <c r="I74" s="175"/>
      <c r="J74" s="176">
        <f>J174</f>
        <v>0</v>
      </c>
      <c r="K74" s="173"/>
      <c r="L74" s="177"/>
      <c r="S74" s="10"/>
      <c r="T74" s="10"/>
      <c r="U74" s="10"/>
      <c r="V74" s="10"/>
      <c r="W74" s="10"/>
      <c r="X74" s="10"/>
      <c r="Y74" s="10"/>
      <c r="Z74" s="10"/>
      <c r="AA74" s="10"/>
      <c r="AB74" s="10"/>
      <c r="AC74" s="10"/>
      <c r="AD74" s="10"/>
      <c r="AE74" s="10"/>
    </row>
    <row r="75" spans="1:31" s="9" customFormat="1" ht="24.95" customHeight="1">
      <c r="A75" s="9"/>
      <c r="B75" s="166"/>
      <c r="C75" s="167"/>
      <c r="D75" s="168" t="s">
        <v>709</v>
      </c>
      <c r="E75" s="169"/>
      <c r="F75" s="169"/>
      <c r="G75" s="169"/>
      <c r="H75" s="169"/>
      <c r="I75" s="169"/>
      <c r="J75" s="170">
        <f>J177</f>
        <v>0</v>
      </c>
      <c r="K75" s="167"/>
      <c r="L75" s="171"/>
      <c r="S75" s="9"/>
      <c r="T75" s="9"/>
      <c r="U75" s="9"/>
      <c r="V75" s="9"/>
      <c r="W75" s="9"/>
      <c r="X75" s="9"/>
      <c r="Y75" s="9"/>
      <c r="Z75" s="9"/>
      <c r="AA75" s="9"/>
      <c r="AB75" s="9"/>
      <c r="AC75" s="9"/>
      <c r="AD75" s="9"/>
      <c r="AE75" s="9"/>
    </row>
    <row r="76" spans="1:31" s="10" customFormat="1" ht="19.9" customHeight="1">
      <c r="A76" s="10"/>
      <c r="B76" s="172"/>
      <c r="C76" s="173"/>
      <c r="D76" s="174" t="s">
        <v>710</v>
      </c>
      <c r="E76" s="175"/>
      <c r="F76" s="175"/>
      <c r="G76" s="175"/>
      <c r="H76" s="175"/>
      <c r="I76" s="175"/>
      <c r="J76" s="176">
        <f>J178</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701</v>
      </c>
      <c r="E77" s="175"/>
      <c r="F77" s="175"/>
      <c r="G77" s="175"/>
      <c r="H77" s="175"/>
      <c r="I77" s="175"/>
      <c r="J77" s="176">
        <f>J181</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711</v>
      </c>
      <c r="E78" s="175"/>
      <c r="F78" s="175"/>
      <c r="G78" s="175"/>
      <c r="H78" s="175"/>
      <c r="I78" s="175"/>
      <c r="J78" s="176">
        <f>J184</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712</v>
      </c>
      <c r="E79" s="175"/>
      <c r="F79" s="175"/>
      <c r="G79" s="175"/>
      <c r="H79" s="175"/>
      <c r="I79" s="175"/>
      <c r="J79" s="176">
        <f>J193</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713</v>
      </c>
      <c r="E80" s="175"/>
      <c r="F80" s="175"/>
      <c r="G80" s="175"/>
      <c r="H80" s="175"/>
      <c r="I80" s="175"/>
      <c r="J80" s="176">
        <f>J198</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714</v>
      </c>
      <c r="E81" s="175"/>
      <c r="F81" s="175"/>
      <c r="G81" s="175"/>
      <c r="H81" s="175"/>
      <c r="I81" s="175"/>
      <c r="J81" s="176">
        <f>J201</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715</v>
      </c>
      <c r="E82" s="175"/>
      <c r="F82" s="175"/>
      <c r="G82" s="175"/>
      <c r="H82" s="175"/>
      <c r="I82" s="175"/>
      <c r="J82" s="176">
        <f>J204</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716</v>
      </c>
      <c r="E83" s="175"/>
      <c r="F83" s="175"/>
      <c r="G83" s="175"/>
      <c r="H83" s="175"/>
      <c r="I83" s="175"/>
      <c r="J83" s="176">
        <f>J211</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717</v>
      </c>
      <c r="E84" s="175"/>
      <c r="F84" s="175"/>
      <c r="G84" s="175"/>
      <c r="H84" s="175"/>
      <c r="I84" s="175"/>
      <c r="J84" s="176">
        <f>J214</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718</v>
      </c>
      <c r="E85" s="175"/>
      <c r="F85" s="175"/>
      <c r="G85" s="175"/>
      <c r="H85" s="175"/>
      <c r="I85" s="175"/>
      <c r="J85" s="176">
        <f>J219</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719</v>
      </c>
      <c r="E86" s="175"/>
      <c r="F86" s="175"/>
      <c r="G86" s="175"/>
      <c r="H86" s="175"/>
      <c r="I86" s="175"/>
      <c r="J86" s="176">
        <f>J222</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720</v>
      </c>
      <c r="E87" s="175"/>
      <c r="F87" s="175"/>
      <c r="G87" s="175"/>
      <c r="H87" s="175"/>
      <c r="I87" s="175"/>
      <c r="J87" s="176">
        <f>J229</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721</v>
      </c>
      <c r="E88" s="175"/>
      <c r="F88" s="175"/>
      <c r="G88" s="175"/>
      <c r="H88" s="175"/>
      <c r="I88" s="175"/>
      <c r="J88" s="176">
        <f>J234</f>
        <v>0</v>
      </c>
      <c r="K88" s="173"/>
      <c r="L88" s="177"/>
      <c r="S88" s="10"/>
      <c r="T88" s="10"/>
      <c r="U88" s="10"/>
      <c r="V88" s="10"/>
      <c r="W88" s="10"/>
      <c r="X88" s="10"/>
      <c r="Y88" s="10"/>
      <c r="Z88" s="10"/>
      <c r="AA88" s="10"/>
      <c r="AB88" s="10"/>
      <c r="AC88" s="10"/>
      <c r="AD88" s="10"/>
      <c r="AE88" s="10"/>
    </row>
    <row r="89" spans="1:31" s="10" customFormat="1" ht="19.9" customHeight="1">
      <c r="A89" s="10"/>
      <c r="B89" s="172"/>
      <c r="C89" s="173"/>
      <c r="D89" s="174" t="s">
        <v>722</v>
      </c>
      <c r="E89" s="175"/>
      <c r="F89" s="175"/>
      <c r="G89" s="175"/>
      <c r="H89" s="175"/>
      <c r="I89" s="175"/>
      <c r="J89" s="176">
        <f>J237</f>
        <v>0</v>
      </c>
      <c r="K89" s="173"/>
      <c r="L89" s="177"/>
      <c r="S89" s="10"/>
      <c r="T89" s="10"/>
      <c r="U89" s="10"/>
      <c r="V89" s="10"/>
      <c r="W89" s="10"/>
      <c r="X89" s="10"/>
      <c r="Y89" s="10"/>
      <c r="Z89" s="10"/>
      <c r="AA89" s="10"/>
      <c r="AB89" s="10"/>
      <c r="AC89" s="10"/>
      <c r="AD89" s="10"/>
      <c r="AE89" s="10"/>
    </row>
    <row r="90" spans="1:31" s="10" customFormat="1" ht="19.9" customHeight="1">
      <c r="A90" s="10"/>
      <c r="B90" s="172"/>
      <c r="C90" s="173"/>
      <c r="D90" s="174" t="s">
        <v>723</v>
      </c>
      <c r="E90" s="175"/>
      <c r="F90" s="175"/>
      <c r="G90" s="175"/>
      <c r="H90" s="175"/>
      <c r="I90" s="175"/>
      <c r="J90" s="176">
        <f>J240</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724</v>
      </c>
      <c r="E91" s="175"/>
      <c r="F91" s="175"/>
      <c r="G91" s="175"/>
      <c r="H91" s="175"/>
      <c r="I91" s="175"/>
      <c r="J91" s="176">
        <f>J243</f>
        <v>0</v>
      </c>
      <c r="K91" s="173"/>
      <c r="L91" s="177"/>
      <c r="S91" s="10"/>
      <c r="T91" s="10"/>
      <c r="U91" s="10"/>
      <c r="V91" s="10"/>
      <c r="W91" s="10"/>
      <c r="X91" s="10"/>
      <c r="Y91" s="10"/>
      <c r="Z91" s="10"/>
      <c r="AA91" s="10"/>
      <c r="AB91" s="10"/>
      <c r="AC91" s="10"/>
      <c r="AD91" s="10"/>
      <c r="AE91" s="10"/>
    </row>
    <row r="92" spans="1:31" s="10" customFormat="1" ht="19.9" customHeight="1">
      <c r="A92" s="10"/>
      <c r="B92" s="172"/>
      <c r="C92" s="173"/>
      <c r="D92" s="174" t="s">
        <v>725</v>
      </c>
      <c r="E92" s="175"/>
      <c r="F92" s="175"/>
      <c r="G92" s="175"/>
      <c r="H92" s="175"/>
      <c r="I92" s="175"/>
      <c r="J92" s="176">
        <f>J246</f>
        <v>0</v>
      </c>
      <c r="K92" s="173"/>
      <c r="L92" s="177"/>
      <c r="S92" s="10"/>
      <c r="T92" s="10"/>
      <c r="U92" s="10"/>
      <c r="V92" s="10"/>
      <c r="W92" s="10"/>
      <c r="X92" s="10"/>
      <c r="Y92" s="10"/>
      <c r="Z92" s="10"/>
      <c r="AA92" s="10"/>
      <c r="AB92" s="10"/>
      <c r="AC92" s="10"/>
      <c r="AD92" s="10"/>
      <c r="AE92" s="10"/>
    </row>
    <row r="93" spans="1:31" s="10" customFormat="1" ht="19.9" customHeight="1">
      <c r="A93" s="10"/>
      <c r="B93" s="172"/>
      <c r="C93" s="173"/>
      <c r="D93" s="174" t="s">
        <v>726</v>
      </c>
      <c r="E93" s="175"/>
      <c r="F93" s="175"/>
      <c r="G93" s="175"/>
      <c r="H93" s="175"/>
      <c r="I93" s="175"/>
      <c r="J93" s="176">
        <f>J249</f>
        <v>0</v>
      </c>
      <c r="K93" s="173"/>
      <c r="L93" s="177"/>
      <c r="S93" s="10"/>
      <c r="T93" s="10"/>
      <c r="U93" s="10"/>
      <c r="V93" s="10"/>
      <c r="W93" s="10"/>
      <c r="X93" s="10"/>
      <c r="Y93" s="10"/>
      <c r="Z93" s="10"/>
      <c r="AA93" s="10"/>
      <c r="AB93" s="10"/>
      <c r="AC93" s="10"/>
      <c r="AD93" s="10"/>
      <c r="AE93" s="10"/>
    </row>
    <row r="94" spans="1:31" s="10" customFormat="1" ht="19.9" customHeight="1">
      <c r="A94" s="10"/>
      <c r="B94" s="172"/>
      <c r="C94" s="173"/>
      <c r="D94" s="174" t="s">
        <v>727</v>
      </c>
      <c r="E94" s="175"/>
      <c r="F94" s="175"/>
      <c r="G94" s="175"/>
      <c r="H94" s="175"/>
      <c r="I94" s="175"/>
      <c r="J94" s="176">
        <f>J252</f>
        <v>0</v>
      </c>
      <c r="K94" s="173"/>
      <c r="L94" s="177"/>
      <c r="S94" s="10"/>
      <c r="T94" s="10"/>
      <c r="U94" s="10"/>
      <c r="V94" s="10"/>
      <c r="W94" s="10"/>
      <c r="X94" s="10"/>
      <c r="Y94" s="10"/>
      <c r="Z94" s="10"/>
      <c r="AA94" s="10"/>
      <c r="AB94" s="10"/>
      <c r="AC94" s="10"/>
      <c r="AD94" s="10"/>
      <c r="AE94" s="10"/>
    </row>
    <row r="95" spans="1:31" s="10" customFormat="1" ht="19.9" customHeight="1">
      <c r="A95" s="10"/>
      <c r="B95" s="172"/>
      <c r="C95" s="173"/>
      <c r="D95" s="174" t="s">
        <v>728</v>
      </c>
      <c r="E95" s="175"/>
      <c r="F95" s="175"/>
      <c r="G95" s="175"/>
      <c r="H95" s="175"/>
      <c r="I95" s="175"/>
      <c r="J95" s="176">
        <f>J259</f>
        <v>0</v>
      </c>
      <c r="K95" s="173"/>
      <c r="L95" s="177"/>
      <c r="S95" s="10"/>
      <c r="T95" s="10"/>
      <c r="U95" s="10"/>
      <c r="V95" s="10"/>
      <c r="W95" s="10"/>
      <c r="X95" s="10"/>
      <c r="Y95" s="10"/>
      <c r="Z95" s="10"/>
      <c r="AA95" s="10"/>
      <c r="AB95" s="10"/>
      <c r="AC95" s="10"/>
      <c r="AD95" s="10"/>
      <c r="AE95" s="10"/>
    </row>
    <row r="96" spans="1:31" s="9" customFormat="1" ht="24.95" customHeight="1">
      <c r="A96" s="9"/>
      <c r="B96" s="166"/>
      <c r="C96" s="167"/>
      <c r="D96" s="168" t="s">
        <v>729</v>
      </c>
      <c r="E96" s="169"/>
      <c r="F96" s="169"/>
      <c r="G96" s="169"/>
      <c r="H96" s="169"/>
      <c r="I96" s="169"/>
      <c r="J96" s="170">
        <f>J264</f>
        <v>0</v>
      </c>
      <c r="K96" s="167"/>
      <c r="L96" s="171"/>
      <c r="S96" s="9"/>
      <c r="T96" s="9"/>
      <c r="U96" s="9"/>
      <c r="V96" s="9"/>
      <c r="W96" s="9"/>
      <c r="X96" s="9"/>
      <c r="Y96" s="9"/>
      <c r="Z96" s="9"/>
      <c r="AA96" s="9"/>
      <c r="AB96" s="9"/>
      <c r="AC96" s="9"/>
      <c r="AD96" s="9"/>
      <c r="AE96" s="9"/>
    </row>
    <row r="97" spans="1:31" s="10" customFormat="1" ht="19.9" customHeight="1">
      <c r="A97" s="10"/>
      <c r="B97" s="172"/>
      <c r="C97" s="173"/>
      <c r="D97" s="174" t="s">
        <v>730</v>
      </c>
      <c r="E97" s="175"/>
      <c r="F97" s="175"/>
      <c r="G97" s="175"/>
      <c r="H97" s="175"/>
      <c r="I97" s="175"/>
      <c r="J97" s="176">
        <f>J265</f>
        <v>0</v>
      </c>
      <c r="K97" s="173"/>
      <c r="L97" s="177"/>
      <c r="S97" s="10"/>
      <c r="T97" s="10"/>
      <c r="U97" s="10"/>
      <c r="V97" s="10"/>
      <c r="W97" s="10"/>
      <c r="X97" s="10"/>
      <c r="Y97" s="10"/>
      <c r="Z97" s="10"/>
      <c r="AA97" s="10"/>
      <c r="AB97" s="10"/>
      <c r="AC97" s="10"/>
      <c r="AD97" s="10"/>
      <c r="AE97" s="10"/>
    </row>
    <row r="98" spans="1:31" s="10" customFormat="1" ht="19.9" customHeight="1">
      <c r="A98" s="10"/>
      <c r="B98" s="172"/>
      <c r="C98" s="173"/>
      <c r="D98" s="174" t="s">
        <v>731</v>
      </c>
      <c r="E98" s="175"/>
      <c r="F98" s="175"/>
      <c r="G98" s="175"/>
      <c r="H98" s="175"/>
      <c r="I98" s="175"/>
      <c r="J98" s="176">
        <f>J268</f>
        <v>0</v>
      </c>
      <c r="K98" s="173"/>
      <c r="L98" s="177"/>
      <c r="S98" s="10"/>
      <c r="T98" s="10"/>
      <c r="U98" s="10"/>
      <c r="V98" s="10"/>
      <c r="W98" s="10"/>
      <c r="X98" s="10"/>
      <c r="Y98" s="10"/>
      <c r="Z98" s="10"/>
      <c r="AA98" s="10"/>
      <c r="AB98" s="10"/>
      <c r="AC98" s="10"/>
      <c r="AD98" s="10"/>
      <c r="AE98" s="10"/>
    </row>
    <row r="99" spans="1:31" s="10" customFormat="1" ht="19.9" customHeight="1">
      <c r="A99" s="10"/>
      <c r="B99" s="172"/>
      <c r="C99" s="173"/>
      <c r="D99" s="174" t="s">
        <v>732</v>
      </c>
      <c r="E99" s="175"/>
      <c r="F99" s="175"/>
      <c r="G99" s="175"/>
      <c r="H99" s="175"/>
      <c r="I99" s="175"/>
      <c r="J99" s="176">
        <f>J275</f>
        <v>0</v>
      </c>
      <c r="K99" s="173"/>
      <c r="L99" s="177"/>
      <c r="S99" s="10"/>
      <c r="T99" s="10"/>
      <c r="U99" s="10"/>
      <c r="V99" s="10"/>
      <c r="W99" s="10"/>
      <c r="X99" s="10"/>
      <c r="Y99" s="10"/>
      <c r="Z99" s="10"/>
      <c r="AA99" s="10"/>
      <c r="AB99" s="10"/>
      <c r="AC99" s="10"/>
      <c r="AD99" s="10"/>
      <c r="AE99" s="10"/>
    </row>
    <row r="100" spans="1:31" s="10" customFormat="1" ht="19.9" customHeight="1">
      <c r="A100" s="10"/>
      <c r="B100" s="172"/>
      <c r="C100" s="173"/>
      <c r="D100" s="174" t="s">
        <v>733</v>
      </c>
      <c r="E100" s="175"/>
      <c r="F100" s="175"/>
      <c r="G100" s="175"/>
      <c r="H100" s="175"/>
      <c r="I100" s="175"/>
      <c r="J100" s="176">
        <f>J278</f>
        <v>0</v>
      </c>
      <c r="K100" s="173"/>
      <c r="L100" s="177"/>
      <c r="S100" s="10"/>
      <c r="T100" s="10"/>
      <c r="U100" s="10"/>
      <c r="V100" s="10"/>
      <c r="W100" s="10"/>
      <c r="X100" s="10"/>
      <c r="Y100" s="10"/>
      <c r="Z100" s="10"/>
      <c r="AA100" s="10"/>
      <c r="AB100" s="10"/>
      <c r="AC100" s="10"/>
      <c r="AD100" s="10"/>
      <c r="AE100" s="10"/>
    </row>
    <row r="101" spans="1:31" s="10" customFormat="1" ht="19.9" customHeight="1">
      <c r="A101" s="10"/>
      <c r="B101" s="172"/>
      <c r="C101" s="173"/>
      <c r="D101" s="174" t="s">
        <v>734</v>
      </c>
      <c r="E101" s="175"/>
      <c r="F101" s="175"/>
      <c r="G101" s="175"/>
      <c r="H101" s="175"/>
      <c r="I101" s="175"/>
      <c r="J101" s="176">
        <f>J281</f>
        <v>0</v>
      </c>
      <c r="K101" s="173"/>
      <c r="L101" s="177"/>
      <c r="S101" s="10"/>
      <c r="T101" s="10"/>
      <c r="U101" s="10"/>
      <c r="V101" s="10"/>
      <c r="W101" s="10"/>
      <c r="X101" s="10"/>
      <c r="Y101" s="10"/>
      <c r="Z101" s="10"/>
      <c r="AA101" s="10"/>
      <c r="AB101" s="10"/>
      <c r="AC101" s="10"/>
      <c r="AD101" s="10"/>
      <c r="AE101" s="10"/>
    </row>
    <row r="102" spans="1:31" s="10" customFormat="1" ht="19.9" customHeight="1">
      <c r="A102" s="10"/>
      <c r="B102" s="172"/>
      <c r="C102" s="173"/>
      <c r="D102" s="174" t="s">
        <v>735</v>
      </c>
      <c r="E102" s="175"/>
      <c r="F102" s="175"/>
      <c r="G102" s="175"/>
      <c r="H102" s="175"/>
      <c r="I102" s="175"/>
      <c r="J102" s="176">
        <f>J284</f>
        <v>0</v>
      </c>
      <c r="K102" s="173"/>
      <c r="L102" s="177"/>
      <c r="S102" s="10"/>
      <c r="T102" s="10"/>
      <c r="U102" s="10"/>
      <c r="V102" s="10"/>
      <c r="W102" s="10"/>
      <c r="X102" s="10"/>
      <c r="Y102" s="10"/>
      <c r="Z102" s="10"/>
      <c r="AA102" s="10"/>
      <c r="AB102" s="10"/>
      <c r="AC102" s="10"/>
      <c r="AD102" s="10"/>
      <c r="AE102" s="10"/>
    </row>
    <row r="103" spans="1:31" s="10" customFormat="1" ht="19.9" customHeight="1">
      <c r="A103" s="10"/>
      <c r="B103" s="172"/>
      <c r="C103" s="173"/>
      <c r="D103" s="174" t="s">
        <v>736</v>
      </c>
      <c r="E103" s="175"/>
      <c r="F103" s="175"/>
      <c r="G103" s="175"/>
      <c r="H103" s="175"/>
      <c r="I103" s="175"/>
      <c r="J103" s="176">
        <f>J287</f>
        <v>0</v>
      </c>
      <c r="K103" s="173"/>
      <c r="L103" s="177"/>
      <c r="S103" s="10"/>
      <c r="T103" s="10"/>
      <c r="U103" s="10"/>
      <c r="V103" s="10"/>
      <c r="W103" s="10"/>
      <c r="X103" s="10"/>
      <c r="Y103" s="10"/>
      <c r="Z103" s="10"/>
      <c r="AA103" s="10"/>
      <c r="AB103" s="10"/>
      <c r="AC103" s="10"/>
      <c r="AD103" s="10"/>
      <c r="AE103" s="10"/>
    </row>
    <row r="104" spans="1:31" s="9" customFormat="1" ht="24.95" customHeight="1">
      <c r="A104" s="9"/>
      <c r="B104" s="166"/>
      <c r="C104" s="167"/>
      <c r="D104" s="168" t="s">
        <v>737</v>
      </c>
      <c r="E104" s="169"/>
      <c r="F104" s="169"/>
      <c r="G104" s="169"/>
      <c r="H104" s="169"/>
      <c r="I104" s="169"/>
      <c r="J104" s="170">
        <f>J290</f>
        <v>0</v>
      </c>
      <c r="K104" s="167"/>
      <c r="L104" s="171"/>
      <c r="S104" s="9"/>
      <c r="T104" s="9"/>
      <c r="U104" s="9"/>
      <c r="V104" s="9"/>
      <c r="W104" s="9"/>
      <c r="X104" s="9"/>
      <c r="Y104" s="9"/>
      <c r="Z104" s="9"/>
      <c r="AA104" s="9"/>
      <c r="AB104" s="9"/>
      <c r="AC104" s="9"/>
      <c r="AD104" s="9"/>
      <c r="AE104" s="9"/>
    </row>
    <row r="105" spans="1:31" s="10" customFormat="1" ht="19.9" customHeight="1">
      <c r="A105" s="10"/>
      <c r="B105" s="172"/>
      <c r="C105" s="173"/>
      <c r="D105" s="174" t="s">
        <v>738</v>
      </c>
      <c r="E105" s="175"/>
      <c r="F105" s="175"/>
      <c r="G105" s="175"/>
      <c r="H105" s="175"/>
      <c r="I105" s="175"/>
      <c r="J105" s="176">
        <f>J291</f>
        <v>0</v>
      </c>
      <c r="K105" s="173"/>
      <c r="L105" s="177"/>
      <c r="S105" s="10"/>
      <c r="T105" s="10"/>
      <c r="U105" s="10"/>
      <c r="V105" s="10"/>
      <c r="W105" s="10"/>
      <c r="X105" s="10"/>
      <c r="Y105" s="10"/>
      <c r="Z105" s="10"/>
      <c r="AA105" s="10"/>
      <c r="AB105" s="10"/>
      <c r="AC105" s="10"/>
      <c r="AD105" s="10"/>
      <c r="AE105" s="10"/>
    </row>
    <row r="106" spans="1:31" s="10" customFormat="1" ht="19.9" customHeight="1">
      <c r="A106" s="10"/>
      <c r="B106" s="172"/>
      <c r="C106" s="173"/>
      <c r="D106" s="174" t="s">
        <v>739</v>
      </c>
      <c r="E106" s="175"/>
      <c r="F106" s="175"/>
      <c r="G106" s="175"/>
      <c r="H106" s="175"/>
      <c r="I106" s="175"/>
      <c r="J106" s="176">
        <f>J294</f>
        <v>0</v>
      </c>
      <c r="K106" s="173"/>
      <c r="L106" s="177"/>
      <c r="S106" s="10"/>
      <c r="T106" s="10"/>
      <c r="U106" s="10"/>
      <c r="V106" s="10"/>
      <c r="W106" s="10"/>
      <c r="X106" s="10"/>
      <c r="Y106" s="10"/>
      <c r="Z106" s="10"/>
      <c r="AA106" s="10"/>
      <c r="AB106" s="10"/>
      <c r="AC106" s="10"/>
      <c r="AD106" s="10"/>
      <c r="AE106" s="10"/>
    </row>
    <row r="107" spans="1:31" s="10" customFormat="1" ht="19.9" customHeight="1">
      <c r="A107" s="10"/>
      <c r="B107" s="172"/>
      <c r="C107" s="173"/>
      <c r="D107" s="174" t="s">
        <v>740</v>
      </c>
      <c r="E107" s="175"/>
      <c r="F107" s="175"/>
      <c r="G107" s="175"/>
      <c r="H107" s="175"/>
      <c r="I107" s="175"/>
      <c r="J107" s="176">
        <f>J299</f>
        <v>0</v>
      </c>
      <c r="K107" s="173"/>
      <c r="L107" s="177"/>
      <c r="S107" s="10"/>
      <c r="T107" s="10"/>
      <c r="U107" s="10"/>
      <c r="V107" s="10"/>
      <c r="W107" s="10"/>
      <c r="X107" s="10"/>
      <c r="Y107" s="10"/>
      <c r="Z107" s="10"/>
      <c r="AA107" s="10"/>
      <c r="AB107" s="10"/>
      <c r="AC107" s="10"/>
      <c r="AD107" s="10"/>
      <c r="AE107" s="10"/>
    </row>
    <row r="108" spans="1:31" s="2" customFormat="1" ht="21.8" customHeight="1">
      <c r="A108" s="39"/>
      <c r="B108" s="40"/>
      <c r="C108" s="41"/>
      <c r="D108" s="41"/>
      <c r="E108" s="41"/>
      <c r="F108" s="41"/>
      <c r="G108" s="41"/>
      <c r="H108" s="41"/>
      <c r="I108" s="41"/>
      <c r="J108" s="41"/>
      <c r="K108" s="41"/>
      <c r="L108" s="135"/>
      <c r="S108" s="39"/>
      <c r="T108" s="39"/>
      <c r="U108" s="39"/>
      <c r="V108" s="39"/>
      <c r="W108" s="39"/>
      <c r="X108" s="39"/>
      <c r="Y108" s="39"/>
      <c r="Z108" s="39"/>
      <c r="AA108" s="39"/>
      <c r="AB108" s="39"/>
      <c r="AC108" s="39"/>
      <c r="AD108" s="39"/>
      <c r="AE108" s="39"/>
    </row>
    <row r="109" spans="1:31" s="2" customFormat="1" ht="6.95" customHeight="1">
      <c r="A109" s="39"/>
      <c r="B109" s="60"/>
      <c r="C109" s="61"/>
      <c r="D109" s="61"/>
      <c r="E109" s="61"/>
      <c r="F109" s="61"/>
      <c r="G109" s="61"/>
      <c r="H109" s="61"/>
      <c r="I109" s="61"/>
      <c r="J109" s="61"/>
      <c r="K109" s="61"/>
      <c r="L109" s="135"/>
      <c r="S109" s="39"/>
      <c r="T109" s="39"/>
      <c r="U109" s="39"/>
      <c r="V109" s="39"/>
      <c r="W109" s="39"/>
      <c r="X109" s="39"/>
      <c r="Y109" s="39"/>
      <c r="Z109" s="39"/>
      <c r="AA109" s="39"/>
      <c r="AB109" s="39"/>
      <c r="AC109" s="39"/>
      <c r="AD109" s="39"/>
      <c r="AE109" s="39"/>
    </row>
    <row r="113" spans="1:31" s="2" customFormat="1" ht="6.95" customHeight="1">
      <c r="A113" s="39"/>
      <c r="B113" s="62"/>
      <c r="C113" s="63"/>
      <c r="D113" s="63"/>
      <c r="E113" s="63"/>
      <c r="F113" s="63"/>
      <c r="G113" s="63"/>
      <c r="H113" s="63"/>
      <c r="I113" s="63"/>
      <c r="J113" s="63"/>
      <c r="K113" s="63"/>
      <c r="L113" s="135"/>
      <c r="S113" s="39"/>
      <c r="T113" s="39"/>
      <c r="U113" s="39"/>
      <c r="V113" s="39"/>
      <c r="W113" s="39"/>
      <c r="X113" s="39"/>
      <c r="Y113" s="39"/>
      <c r="Z113" s="39"/>
      <c r="AA113" s="39"/>
      <c r="AB113" s="39"/>
      <c r="AC113" s="39"/>
      <c r="AD113" s="39"/>
      <c r="AE113" s="39"/>
    </row>
    <row r="114" spans="1:31" s="2" customFormat="1" ht="24.95" customHeight="1">
      <c r="A114" s="39"/>
      <c r="B114" s="40"/>
      <c r="C114" s="24" t="s">
        <v>108</v>
      </c>
      <c r="D114" s="41"/>
      <c r="E114" s="41"/>
      <c r="F114" s="41"/>
      <c r="G114" s="41"/>
      <c r="H114" s="41"/>
      <c r="I114" s="41"/>
      <c r="J114" s="41"/>
      <c r="K114" s="41"/>
      <c r="L114" s="135"/>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135"/>
      <c r="S115" s="39"/>
      <c r="T115" s="39"/>
      <c r="U115" s="39"/>
      <c r="V115" s="39"/>
      <c r="W115" s="39"/>
      <c r="X115" s="39"/>
      <c r="Y115" s="39"/>
      <c r="Z115" s="39"/>
      <c r="AA115" s="39"/>
      <c r="AB115" s="39"/>
      <c r="AC115" s="39"/>
      <c r="AD115" s="39"/>
      <c r="AE115" s="39"/>
    </row>
    <row r="116" spans="1:31" s="2" customFormat="1" ht="12" customHeight="1">
      <c r="A116" s="39"/>
      <c r="B116" s="40"/>
      <c r="C116" s="33" t="s">
        <v>16</v>
      </c>
      <c r="D116" s="41"/>
      <c r="E116" s="41"/>
      <c r="F116" s="41"/>
      <c r="G116" s="41"/>
      <c r="H116" s="41"/>
      <c r="I116" s="41"/>
      <c r="J116" s="41"/>
      <c r="K116" s="41"/>
      <c r="L116" s="135"/>
      <c r="S116" s="39"/>
      <c r="T116" s="39"/>
      <c r="U116" s="39"/>
      <c r="V116" s="39"/>
      <c r="W116" s="39"/>
      <c r="X116" s="39"/>
      <c r="Y116" s="39"/>
      <c r="Z116" s="39"/>
      <c r="AA116" s="39"/>
      <c r="AB116" s="39"/>
      <c r="AC116" s="39"/>
      <c r="AD116" s="39"/>
      <c r="AE116" s="39"/>
    </row>
    <row r="117" spans="1:31" s="2" customFormat="1" ht="16.5" customHeight="1">
      <c r="A117" s="39"/>
      <c r="B117" s="40"/>
      <c r="C117" s="41"/>
      <c r="D117" s="41"/>
      <c r="E117" s="161" t="str">
        <f>E7</f>
        <v>Rekonstrukce sportovního areálu při ZŠ U Lesa, Nový Bor</v>
      </c>
      <c r="F117" s="33"/>
      <c r="G117" s="33"/>
      <c r="H117" s="33"/>
      <c r="I117" s="41"/>
      <c r="J117" s="41"/>
      <c r="K117" s="41"/>
      <c r="L117" s="135"/>
      <c r="S117" s="39"/>
      <c r="T117" s="39"/>
      <c r="U117" s="39"/>
      <c r="V117" s="39"/>
      <c r="W117" s="39"/>
      <c r="X117" s="39"/>
      <c r="Y117" s="39"/>
      <c r="Z117" s="39"/>
      <c r="AA117" s="39"/>
      <c r="AB117" s="39"/>
      <c r="AC117" s="39"/>
      <c r="AD117" s="39"/>
      <c r="AE117" s="39"/>
    </row>
    <row r="118" spans="1:31" s="2" customFormat="1" ht="12" customHeight="1">
      <c r="A118" s="39"/>
      <c r="B118" s="40"/>
      <c r="C118" s="33" t="s">
        <v>98</v>
      </c>
      <c r="D118" s="41"/>
      <c r="E118" s="41"/>
      <c r="F118" s="41"/>
      <c r="G118" s="41"/>
      <c r="H118" s="41"/>
      <c r="I118" s="41"/>
      <c r="J118" s="41"/>
      <c r="K118" s="41"/>
      <c r="L118" s="135"/>
      <c r="S118" s="39"/>
      <c r="T118" s="39"/>
      <c r="U118" s="39"/>
      <c r="V118" s="39"/>
      <c r="W118" s="39"/>
      <c r="X118" s="39"/>
      <c r="Y118" s="39"/>
      <c r="Z118" s="39"/>
      <c r="AA118" s="39"/>
      <c r="AB118" s="39"/>
      <c r="AC118" s="39"/>
      <c r="AD118" s="39"/>
      <c r="AE118" s="39"/>
    </row>
    <row r="119" spans="1:31" s="2" customFormat="1" ht="16.5" customHeight="1">
      <c r="A119" s="39"/>
      <c r="B119" s="40"/>
      <c r="C119" s="41"/>
      <c r="D119" s="41"/>
      <c r="E119" s="70" t="str">
        <f>E9</f>
        <v>SO 02 - umělé osvětlení</v>
      </c>
      <c r="F119" s="41"/>
      <c r="G119" s="41"/>
      <c r="H119" s="41"/>
      <c r="I119" s="41"/>
      <c r="J119" s="41"/>
      <c r="K119" s="41"/>
      <c r="L119" s="135"/>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135"/>
      <c r="S120" s="39"/>
      <c r="T120" s="39"/>
      <c r="U120" s="39"/>
      <c r="V120" s="39"/>
      <c r="W120" s="39"/>
      <c r="X120" s="39"/>
      <c r="Y120" s="39"/>
      <c r="Z120" s="39"/>
      <c r="AA120" s="39"/>
      <c r="AB120" s="39"/>
      <c r="AC120" s="39"/>
      <c r="AD120" s="39"/>
      <c r="AE120" s="39"/>
    </row>
    <row r="121" spans="1:31" s="2" customFormat="1" ht="12" customHeight="1">
      <c r="A121" s="39"/>
      <c r="B121" s="40"/>
      <c r="C121" s="33" t="s">
        <v>21</v>
      </c>
      <c r="D121" s="41"/>
      <c r="E121" s="41"/>
      <c r="F121" s="28" t="str">
        <f>F12</f>
        <v xml:space="preserve"> </v>
      </c>
      <c r="G121" s="41"/>
      <c r="H121" s="41"/>
      <c r="I121" s="33" t="s">
        <v>23</v>
      </c>
      <c r="J121" s="73" t="str">
        <f>IF(J12="","",J12)</f>
        <v>15. 1. 2022</v>
      </c>
      <c r="K121" s="41"/>
      <c r="L121" s="135"/>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135"/>
      <c r="S122" s="39"/>
      <c r="T122" s="39"/>
      <c r="U122" s="39"/>
      <c r="V122" s="39"/>
      <c r="W122" s="39"/>
      <c r="X122" s="39"/>
      <c r="Y122" s="39"/>
      <c r="Z122" s="39"/>
      <c r="AA122" s="39"/>
      <c r="AB122" s="39"/>
      <c r="AC122" s="39"/>
      <c r="AD122" s="39"/>
      <c r="AE122" s="39"/>
    </row>
    <row r="123" spans="1:31" s="2" customFormat="1" ht="15.15" customHeight="1">
      <c r="A123" s="39"/>
      <c r="B123" s="40"/>
      <c r="C123" s="33" t="s">
        <v>25</v>
      </c>
      <c r="D123" s="41"/>
      <c r="E123" s="41"/>
      <c r="F123" s="28" t="str">
        <f>E15</f>
        <v>Město Nový Bor</v>
      </c>
      <c r="G123" s="41"/>
      <c r="H123" s="41"/>
      <c r="I123" s="33" t="s">
        <v>33</v>
      </c>
      <c r="J123" s="37" t="str">
        <f>E21</f>
        <v>Eva Palová</v>
      </c>
      <c r="K123" s="41"/>
      <c r="L123" s="135"/>
      <c r="S123" s="39"/>
      <c r="T123" s="39"/>
      <c r="U123" s="39"/>
      <c r="V123" s="39"/>
      <c r="W123" s="39"/>
      <c r="X123" s="39"/>
      <c r="Y123" s="39"/>
      <c r="Z123" s="39"/>
      <c r="AA123" s="39"/>
      <c r="AB123" s="39"/>
      <c r="AC123" s="39"/>
      <c r="AD123" s="39"/>
      <c r="AE123" s="39"/>
    </row>
    <row r="124" spans="1:31" s="2" customFormat="1" ht="15.15" customHeight="1">
      <c r="A124" s="39"/>
      <c r="B124" s="40"/>
      <c r="C124" s="33" t="s">
        <v>31</v>
      </c>
      <c r="D124" s="41"/>
      <c r="E124" s="41"/>
      <c r="F124" s="28" t="str">
        <f>IF(E18="","",E18)</f>
        <v>Vyplň údaj</v>
      </c>
      <c r="G124" s="41"/>
      <c r="H124" s="41"/>
      <c r="I124" s="33" t="s">
        <v>38</v>
      </c>
      <c r="J124" s="37" t="str">
        <f>E24</f>
        <v>Marek Pala</v>
      </c>
      <c r="K124" s="41"/>
      <c r="L124" s="135"/>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135"/>
      <c r="S125" s="39"/>
      <c r="T125" s="39"/>
      <c r="U125" s="39"/>
      <c r="V125" s="39"/>
      <c r="W125" s="39"/>
      <c r="X125" s="39"/>
      <c r="Y125" s="39"/>
      <c r="Z125" s="39"/>
      <c r="AA125" s="39"/>
      <c r="AB125" s="39"/>
      <c r="AC125" s="39"/>
      <c r="AD125" s="39"/>
      <c r="AE125" s="39"/>
    </row>
    <row r="126" spans="1:31" s="11" customFormat="1" ht="29.25" customHeight="1">
      <c r="A126" s="178"/>
      <c r="B126" s="179"/>
      <c r="C126" s="180" t="s">
        <v>109</v>
      </c>
      <c r="D126" s="181" t="s">
        <v>62</v>
      </c>
      <c r="E126" s="181" t="s">
        <v>58</v>
      </c>
      <c r="F126" s="181" t="s">
        <v>59</v>
      </c>
      <c r="G126" s="181" t="s">
        <v>110</v>
      </c>
      <c r="H126" s="181" t="s">
        <v>111</v>
      </c>
      <c r="I126" s="181" t="s">
        <v>112</v>
      </c>
      <c r="J126" s="181" t="s">
        <v>102</v>
      </c>
      <c r="K126" s="182" t="s">
        <v>113</v>
      </c>
      <c r="L126" s="183"/>
      <c r="M126" s="93" t="s">
        <v>19</v>
      </c>
      <c r="N126" s="94" t="s">
        <v>47</v>
      </c>
      <c r="O126" s="94" t="s">
        <v>114</v>
      </c>
      <c r="P126" s="94" t="s">
        <v>115</v>
      </c>
      <c r="Q126" s="94" t="s">
        <v>116</v>
      </c>
      <c r="R126" s="94" t="s">
        <v>117</v>
      </c>
      <c r="S126" s="94" t="s">
        <v>118</v>
      </c>
      <c r="T126" s="95" t="s">
        <v>119</v>
      </c>
      <c r="U126" s="178"/>
      <c r="V126" s="178"/>
      <c r="W126" s="178"/>
      <c r="X126" s="178"/>
      <c r="Y126" s="178"/>
      <c r="Z126" s="178"/>
      <c r="AA126" s="178"/>
      <c r="AB126" s="178"/>
      <c r="AC126" s="178"/>
      <c r="AD126" s="178"/>
      <c r="AE126" s="178"/>
    </row>
    <row r="127" spans="1:63" s="2" customFormat="1" ht="22.8" customHeight="1">
      <c r="A127" s="39"/>
      <c r="B127" s="40"/>
      <c r="C127" s="100" t="s">
        <v>120</v>
      </c>
      <c r="D127" s="41"/>
      <c r="E127" s="41"/>
      <c r="F127" s="41"/>
      <c r="G127" s="41"/>
      <c r="H127" s="41"/>
      <c r="I127" s="41"/>
      <c r="J127" s="184">
        <f>BK127</f>
        <v>0</v>
      </c>
      <c r="K127" s="41"/>
      <c r="L127" s="45"/>
      <c r="M127" s="96"/>
      <c r="N127" s="185"/>
      <c r="O127" s="97"/>
      <c r="P127" s="186">
        <f>P128+P177+P264+P290</f>
        <v>0</v>
      </c>
      <c r="Q127" s="97"/>
      <c r="R127" s="186">
        <f>R128+R177+R264+R290</f>
        <v>0</v>
      </c>
      <c r="S127" s="97"/>
      <c r="T127" s="187">
        <f>T128+T177+T264+T290</f>
        <v>0</v>
      </c>
      <c r="U127" s="39"/>
      <c r="V127" s="39"/>
      <c r="W127" s="39"/>
      <c r="X127" s="39"/>
      <c r="Y127" s="39"/>
      <c r="Z127" s="39"/>
      <c r="AA127" s="39"/>
      <c r="AB127" s="39"/>
      <c r="AC127" s="39"/>
      <c r="AD127" s="39"/>
      <c r="AE127" s="39"/>
      <c r="AT127" s="18" t="s">
        <v>76</v>
      </c>
      <c r="AU127" s="18" t="s">
        <v>103</v>
      </c>
      <c r="BK127" s="188">
        <f>BK128+BK177+BK264+BK290</f>
        <v>0</v>
      </c>
    </row>
    <row r="128" spans="1:63" s="12" customFormat="1" ht="25.9" customHeight="1">
      <c r="A128" s="12"/>
      <c r="B128" s="189"/>
      <c r="C128" s="190"/>
      <c r="D128" s="191" t="s">
        <v>76</v>
      </c>
      <c r="E128" s="192" t="s">
        <v>741</v>
      </c>
      <c r="F128" s="192" t="s">
        <v>742</v>
      </c>
      <c r="G128" s="190"/>
      <c r="H128" s="190"/>
      <c r="I128" s="193"/>
      <c r="J128" s="194">
        <f>BK128</f>
        <v>0</v>
      </c>
      <c r="K128" s="190"/>
      <c r="L128" s="195"/>
      <c r="M128" s="196"/>
      <c r="N128" s="197"/>
      <c r="O128" s="197"/>
      <c r="P128" s="198">
        <f>P129+P130+P135+P138+P141+P144+P149+P156+P159+P162+P165+P168+P171+P174</f>
        <v>0</v>
      </c>
      <c r="Q128" s="197"/>
      <c r="R128" s="198">
        <f>R129+R130+R135+R138+R141+R144+R149+R156+R159+R162+R165+R168+R171+R174</f>
        <v>0</v>
      </c>
      <c r="S128" s="197"/>
      <c r="T128" s="199">
        <f>T129+T130+T135+T138+T141+T144+T149+T156+T159+T162+T165+T168+T171+T174</f>
        <v>0</v>
      </c>
      <c r="U128" s="12"/>
      <c r="V128" s="12"/>
      <c r="W128" s="12"/>
      <c r="X128" s="12"/>
      <c r="Y128" s="12"/>
      <c r="Z128" s="12"/>
      <c r="AA128" s="12"/>
      <c r="AB128" s="12"/>
      <c r="AC128" s="12"/>
      <c r="AD128" s="12"/>
      <c r="AE128" s="12"/>
      <c r="AR128" s="200" t="s">
        <v>85</v>
      </c>
      <c r="AT128" s="201" t="s">
        <v>76</v>
      </c>
      <c r="AU128" s="201" t="s">
        <v>77</v>
      </c>
      <c r="AY128" s="200" t="s">
        <v>124</v>
      </c>
      <c r="BK128" s="202">
        <f>BK129+BK130+BK135+BK138+BK141+BK144+BK149+BK156+BK159+BK162+BK165+BK168+BK171+BK174</f>
        <v>0</v>
      </c>
    </row>
    <row r="129" spans="1:63" s="12" customFormat="1" ht="22.8" customHeight="1">
      <c r="A129" s="12"/>
      <c r="B129" s="189"/>
      <c r="C129" s="190"/>
      <c r="D129" s="191" t="s">
        <v>76</v>
      </c>
      <c r="E129" s="203" t="s">
        <v>743</v>
      </c>
      <c r="F129" s="203" t="s">
        <v>744</v>
      </c>
      <c r="G129" s="190"/>
      <c r="H129" s="190"/>
      <c r="I129" s="193"/>
      <c r="J129" s="204">
        <f>BK129</f>
        <v>0</v>
      </c>
      <c r="K129" s="190"/>
      <c r="L129" s="195"/>
      <c r="M129" s="196"/>
      <c r="N129" s="197"/>
      <c r="O129" s="197"/>
      <c r="P129" s="198">
        <v>0</v>
      </c>
      <c r="Q129" s="197"/>
      <c r="R129" s="198">
        <v>0</v>
      </c>
      <c r="S129" s="197"/>
      <c r="T129" s="199">
        <v>0</v>
      </c>
      <c r="U129" s="12"/>
      <c r="V129" s="12"/>
      <c r="W129" s="12"/>
      <c r="X129" s="12"/>
      <c r="Y129" s="12"/>
      <c r="Z129" s="12"/>
      <c r="AA129" s="12"/>
      <c r="AB129" s="12"/>
      <c r="AC129" s="12"/>
      <c r="AD129" s="12"/>
      <c r="AE129" s="12"/>
      <c r="AR129" s="200" t="s">
        <v>85</v>
      </c>
      <c r="AT129" s="201" t="s">
        <v>76</v>
      </c>
      <c r="AU129" s="201" t="s">
        <v>85</v>
      </c>
      <c r="AY129" s="200" t="s">
        <v>124</v>
      </c>
      <c r="BK129" s="202">
        <v>0</v>
      </c>
    </row>
    <row r="130" spans="1:63" s="12" customFormat="1" ht="22.8" customHeight="1">
      <c r="A130" s="12"/>
      <c r="B130" s="189"/>
      <c r="C130" s="190"/>
      <c r="D130" s="191" t="s">
        <v>76</v>
      </c>
      <c r="E130" s="203" t="s">
        <v>745</v>
      </c>
      <c r="F130" s="203" t="s">
        <v>746</v>
      </c>
      <c r="G130" s="190"/>
      <c r="H130" s="190"/>
      <c r="I130" s="193"/>
      <c r="J130" s="204">
        <f>BK130</f>
        <v>0</v>
      </c>
      <c r="K130" s="190"/>
      <c r="L130" s="195"/>
      <c r="M130" s="196"/>
      <c r="N130" s="197"/>
      <c r="O130" s="197"/>
      <c r="P130" s="198">
        <f>SUM(P131:P134)</f>
        <v>0</v>
      </c>
      <c r="Q130" s="197"/>
      <c r="R130" s="198">
        <f>SUM(R131:R134)</f>
        <v>0</v>
      </c>
      <c r="S130" s="197"/>
      <c r="T130" s="199">
        <f>SUM(T131:T134)</f>
        <v>0</v>
      </c>
      <c r="U130" s="12"/>
      <c r="V130" s="12"/>
      <c r="W130" s="12"/>
      <c r="X130" s="12"/>
      <c r="Y130" s="12"/>
      <c r="Z130" s="12"/>
      <c r="AA130" s="12"/>
      <c r="AB130" s="12"/>
      <c r="AC130" s="12"/>
      <c r="AD130" s="12"/>
      <c r="AE130" s="12"/>
      <c r="AR130" s="200" t="s">
        <v>85</v>
      </c>
      <c r="AT130" s="201" t="s">
        <v>76</v>
      </c>
      <c r="AU130" s="201" t="s">
        <v>85</v>
      </c>
      <c r="AY130" s="200" t="s">
        <v>124</v>
      </c>
      <c r="BK130" s="202">
        <f>SUM(BK131:BK134)</f>
        <v>0</v>
      </c>
    </row>
    <row r="131" spans="1:65" s="2" customFormat="1" ht="16.5" customHeight="1">
      <c r="A131" s="39"/>
      <c r="B131" s="40"/>
      <c r="C131" s="205" t="s">
        <v>147</v>
      </c>
      <c r="D131" s="205" t="s">
        <v>127</v>
      </c>
      <c r="E131" s="206" t="s">
        <v>747</v>
      </c>
      <c r="F131" s="207" t="s">
        <v>748</v>
      </c>
      <c r="G131" s="208" t="s">
        <v>510</v>
      </c>
      <c r="H131" s="209">
        <v>1</v>
      </c>
      <c r="I131" s="210"/>
      <c r="J131" s="211">
        <f>ROUND(I131*H131,2)</f>
        <v>0</v>
      </c>
      <c r="K131" s="207" t="s">
        <v>19</v>
      </c>
      <c r="L131" s="45"/>
      <c r="M131" s="212" t="s">
        <v>19</v>
      </c>
      <c r="N131" s="213" t="s">
        <v>48</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140</v>
      </c>
      <c r="AT131" s="216" t="s">
        <v>127</v>
      </c>
      <c r="AU131" s="216" t="s">
        <v>87</v>
      </c>
      <c r="AY131" s="18" t="s">
        <v>124</v>
      </c>
      <c r="BE131" s="217">
        <f>IF(N131="základní",J131,0)</f>
        <v>0</v>
      </c>
      <c r="BF131" s="217">
        <f>IF(N131="snížená",J131,0)</f>
        <v>0</v>
      </c>
      <c r="BG131" s="217">
        <f>IF(N131="zákl. přenesená",J131,0)</f>
        <v>0</v>
      </c>
      <c r="BH131" s="217">
        <f>IF(N131="sníž. přenesená",J131,0)</f>
        <v>0</v>
      </c>
      <c r="BI131" s="217">
        <f>IF(N131="nulová",J131,0)</f>
        <v>0</v>
      </c>
      <c r="BJ131" s="18" t="s">
        <v>85</v>
      </c>
      <c r="BK131" s="217">
        <f>ROUND(I131*H131,2)</f>
        <v>0</v>
      </c>
      <c r="BL131" s="18" t="s">
        <v>140</v>
      </c>
      <c r="BM131" s="216" t="s">
        <v>87</v>
      </c>
    </row>
    <row r="132" spans="1:47" s="2" customFormat="1" ht="12">
      <c r="A132" s="39"/>
      <c r="B132" s="40"/>
      <c r="C132" s="41"/>
      <c r="D132" s="218" t="s">
        <v>134</v>
      </c>
      <c r="E132" s="41"/>
      <c r="F132" s="219" t="s">
        <v>749</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134</v>
      </c>
      <c r="AU132" s="18" t="s">
        <v>87</v>
      </c>
    </row>
    <row r="133" spans="1:65" s="2" customFormat="1" ht="16.5" customHeight="1">
      <c r="A133" s="39"/>
      <c r="B133" s="40"/>
      <c r="C133" s="205" t="s">
        <v>87</v>
      </c>
      <c r="D133" s="205" t="s">
        <v>127</v>
      </c>
      <c r="E133" s="206" t="s">
        <v>750</v>
      </c>
      <c r="F133" s="207" t="s">
        <v>751</v>
      </c>
      <c r="G133" s="208" t="s">
        <v>510</v>
      </c>
      <c r="H133" s="209">
        <v>1</v>
      </c>
      <c r="I133" s="210"/>
      <c r="J133" s="211">
        <f>ROUND(I133*H133,2)</f>
        <v>0</v>
      </c>
      <c r="K133" s="207" t="s">
        <v>19</v>
      </c>
      <c r="L133" s="45"/>
      <c r="M133" s="212" t="s">
        <v>19</v>
      </c>
      <c r="N133" s="213" t="s">
        <v>48</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140</v>
      </c>
      <c r="AT133" s="216" t="s">
        <v>127</v>
      </c>
      <c r="AU133" s="216" t="s">
        <v>87</v>
      </c>
      <c r="AY133" s="18" t="s">
        <v>124</v>
      </c>
      <c r="BE133" s="217">
        <f>IF(N133="základní",J133,0)</f>
        <v>0</v>
      </c>
      <c r="BF133" s="217">
        <f>IF(N133="snížená",J133,0)</f>
        <v>0</v>
      </c>
      <c r="BG133" s="217">
        <f>IF(N133="zákl. přenesená",J133,0)</f>
        <v>0</v>
      </c>
      <c r="BH133" s="217">
        <f>IF(N133="sníž. přenesená",J133,0)</f>
        <v>0</v>
      </c>
      <c r="BI133" s="217">
        <f>IF(N133="nulová",J133,0)</f>
        <v>0</v>
      </c>
      <c r="BJ133" s="18" t="s">
        <v>85</v>
      </c>
      <c r="BK133" s="217">
        <f>ROUND(I133*H133,2)</f>
        <v>0</v>
      </c>
      <c r="BL133" s="18" t="s">
        <v>140</v>
      </c>
      <c r="BM133" s="216" t="s">
        <v>140</v>
      </c>
    </row>
    <row r="134" spans="1:47" s="2" customFormat="1" ht="12">
      <c r="A134" s="39"/>
      <c r="B134" s="40"/>
      <c r="C134" s="41"/>
      <c r="D134" s="218" t="s">
        <v>134</v>
      </c>
      <c r="E134" s="41"/>
      <c r="F134" s="219" t="s">
        <v>751</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134</v>
      </c>
      <c r="AU134" s="18" t="s">
        <v>87</v>
      </c>
    </row>
    <row r="135" spans="1:63" s="12" customFormat="1" ht="22.8" customHeight="1">
      <c r="A135" s="12"/>
      <c r="B135" s="189"/>
      <c r="C135" s="190"/>
      <c r="D135" s="191" t="s">
        <v>76</v>
      </c>
      <c r="E135" s="203" t="s">
        <v>752</v>
      </c>
      <c r="F135" s="203" t="s">
        <v>753</v>
      </c>
      <c r="G135" s="190"/>
      <c r="H135" s="190"/>
      <c r="I135" s="193"/>
      <c r="J135" s="204">
        <f>BK135</f>
        <v>0</v>
      </c>
      <c r="K135" s="190"/>
      <c r="L135" s="195"/>
      <c r="M135" s="196"/>
      <c r="N135" s="197"/>
      <c r="O135" s="197"/>
      <c r="P135" s="198">
        <f>SUM(P136:P137)</f>
        <v>0</v>
      </c>
      <c r="Q135" s="197"/>
      <c r="R135" s="198">
        <f>SUM(R136:R137)</f>
        <v>0</v>
      </c>
      <c r="S135" s="197"/>
      <c r="T135" s="199">
        <f>SUM(T136:T137)</f>
        <v>0</v>
      </c>
      <c r="U135" s="12"/>
      <c r="V135" s="12"/>
      <c r="W135" s="12"/>
      <c r="X135" s="12"/>
      <c r="Y135" s="12"/>
      <c r="Z135" s="12"/>
      <c r="AA135" s="12"/>
      <c r="AB135" s="12"/>
      <c r="AC135" s="12"/>
      <c r="AD135" s="12"/>
      <c r="AE135" s="12"/>
      <c r="AR135" s="200" t="s">
        <v>85</v>
      </c>
      <c r="AT135" s="201" t="s">
        <v>76</v>
      </c>
      <c r="AU135" s="201" t="s">
        <v>85</v>
      </c>
      <c r="AY135" s="200" t="s">
        <v>124</v>
      </c>
      <c r="BK135" s="202">
        <f>SUM(BK136:BK137)</f>
        <v>0</v>
      </c>
    </row>
    <row r="136" spans="1:65" s="2" customFormat="1" ht="16.5" customHeight="1">
      <c r="A136" s="39"/>
      <c r="B136" s="40"/>
      <c r="C136" s="205" t="s">
        <v>85</v>
      </c>
      <c r="D136" s="205" t="s">
        <v>127</v>
      </c>
      <c r="E136" s="206" t="s">
        <v>754</v>
      </c>
      <c r="F136" s="207" t="s">
        <v>755</v>
      </c>
      <c r="G136" s="208" t="s">
        <v>510</v>
      </c>
      <c r="H136" s="209">
        <v>1</v>
      </c>
      <c r="I136" s="210"/>
      <c r="J136" s="211">
        <f>ROUND(I136*H136,2)</f>
        <v>0</v>
      </c>
      <c r="K136" s="207" t="s">
        <v>19</v>
      </c>
      <c r="L136" s="45"/>
      <c r="M136" s="212" t="s">
        <v>19</v>
      </c>
      <c r="N136" s="213" t="s">
        <v>48</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140</v>
      </c>
      <c r="AT136" s="216" t="s">
        <v>127</v>
      </c>
      <c r="AU136" s="216" t="s">
        <v>87</v>
      </c>
      <c r="AY136" s="18" t="s">
        <v>124</v>
      </c>
      <c r="BE136" s="217">
        <f>IF(N136="základní",J136,0)</f>
        <v>0</v>
      </c>
      <c r="BF136" s="217">
        <f>IF(N136="snížená",J136,0)</f>
        <v>0</v>
      </c>
      <c r="BG136" s="217">
        <f>IF(N136="zákl. přenesená",J136,0)</f>
        <v>0</v>
      </c>
      <c r="BH136" s="217">
        <f>IF(N136="sníž. přenesená",J136,0)</f>
        <v>0</v>
      </c>
      <c r="BI136" s="217">
        <f>IF(N136="nulová",J136,0)</f>
        <v>0</v>
      </c>
      <c r="BJ136" s="18" t="s">
        <v>85</v>
      </c>
      <c r="BK136" s="217">
        <f>ROUND(I136*H136,2)</f>
        <v>0</v>
      </c>
      <c r="BL136" s="18" t="s">
        <v>140</v>
      </c>
      <c r="BM136" s="216" t="s">
        <v>160</v>
      </c>
    </row>
    <row r="137" spans="1:47" s="2" customFormat="1" ht="12">
      <c r="A137" s="39"/>
      <c r="B137" s="40"/>
      <c r="C137" s="41"/>
      <c r="D137" s="218" t="s">
        <v>134</v>
      </c>
      <c r="E137" s="41"/>
      <c r="F137" s="219" t="s">
        <v>755</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134</v>
      </c>
      <c r="AU137" s="18" t="s">
        <v>87</v>
      </c>
    </row>
    <row r="138" spans="1:63" s="12" customFormat="1" ht="22.8" customHeight="1">
      <c r="A138" s="12"/>
      <c r="B138" s="189"/>
      <c r="C138" s="190"/>
      <c r="D138" s="191" t="s">
        <v>76</v>
      </c>
      <c r="E138" s="203" t="s">
        <v>756</v>
      </c>
      <c r="F138" s="203" t="s">
        <v>757</v>
      </c>
      <c r="G138" s="190"/>
      <c r="H138" s="190"/>
      <c r="I138" s="193"/>
      <c r="J138" s="204">
        <f>BK138</f>
        <v>0</v>
      </c>
      <c r="K138" s="190"/>
      <c r="L138" s="195"/>
      <c r="M138" s="196"/>
      <c r="N138" s="197"/>
      <c r="O138" s="197"/>
      <c r="P138" s="198">
        <f>SUM(P139:P140)</f>
        <v>0</v>
      </c>
      <c r="Q138" s="197"/>
      <c r="R138" s="198">
        <f>SUM(R139:R140)</f>
        <v>0</v>
      </c>
      <c r="S138" s="197"/>
      <c r="T138" s="199">
        <f>SUM(T139:T140)</f>
        <v>0</v>
      </c>
      <c r="U138" s="12"/>
      <c r="V138" s="12"/>
      <c r="W138" s="12"/>
      <c r="X138" s="12"/>
      <c r="Y138" s="12"/>
      <c r="Z138" s="12"/>
      <c r="AA138" s="12"/>
      <c r="AB138" s="12"/>
      <c r="AC138" s="12"/>
      <c r="AD138" s="12"/>
      <c r="AE138" s="12"/>
      <c r="AR138" s="200" t="s">
        <v>85</v>
      </c>
      <c r="AT138" s="201" t="s">
        <v>76</v>
      </c>
      <c r="AU138" s="201" t="s">
        <v>85</v>
      </c>
      <c r="AY138" s="200" t="s">
        <v>124</v>
      </c>
      <c r="BK138" s="202">
        <f>SUM(BK139:BK140)</f>
        <v>0</v>
      </c>
    </row>
    <row r="139" spans="1:65" s="2" customFormat="1" ht="16.5" customHeight="1">
      <c r="A139" s="39"/>
      <c r="B139" s="40"/>
      <c r="C139" s="205" t="s">
        <v>140</v>
      </c>
      <c r="D139" s="205" t="s">
        <v>127</v>
      </c>
      <c r="E139" s="206" t="s">
        <v>758</v>
      </c>
      <c r="F139" s="207" t="s">
        <v>759</v>
      </c>
      <c r="G139" s="208" t="s">
        <v>510</v>
      </c>
      <c r="H139" s="209">
        <v>1</v>
      </c>
      <c r="I139" s="210"/>
      <c r="J139" s="211">
        <f>ROUND(I139*H139,2)</f>
        <v>0</v>
      </c>
      <c r="K139" s="207" t="s">
        <v>19</v>
      </c>
      <c r="L139" s="45"/>
      <c r="M139" s="212" t="s">
        <v>19</v>
      </c>
      <c r="N139" s="213" t="s">
        <v>48</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140</v>
      </c>
      <c r="AT139" s="216" t="s">
        <v>127</v>
      </c>
      <c r="AU139" s="216" t="s">
        <v>87</v>
      </c>
      <c r="AY139" s="18" t="s">
        <v>124</v>
      </c>
      <c r="BE139" s="217">
        <f>IF(N139="základní",J139,0)</f>
        <v>0</v>
      </c>
      <c r="BF139" s="217">
        <f>IF(N139="snížená",J139,0)</f>
        <v>0</v>
      </c>
      <c r="BG139" s="217">
        <f>IF(N139="zákl. přenesená",J139,0)</f>
        <v>0</v>
      </c>
      <c r="BH139" s="217">
        <f>IF(N139="sníž. přenesená",J139,0)</f>
        <v>0</v>
      </c>
      <c r="BI139" s="217">
        <f>IF(N139="nulová",J139,0)</f>
        <v>0</v>
      </c>
      <c r="BJ139" s="18" t="s">
        <v>85</v>
      </c>
      <c r="BK139" s="217">
        <f>ROUND(I139*H139,2)</f>
        <v>0</v>
      </c>
      <c r="BL139" s="18" t="s">
        <v>140</v>
      </c>
      <c r="BM139" s="216" t="s">
        <v>170</v>
      </c>
    </row>
    <row r="140" spans="1:47" s="2" customFormat="1" ht="12">
      <c r="A140" s="39"/>
      <c r="B140" s="40"/>
      <c r="C140" s="41"/>
      <c r="D140" s="218" t="s">
        <v>134</v>
      </c>
      <c r="E140" s="41"/>
      <c r="F140" s="219" t="s">
        <v>759</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134</v>
      </c>
      <c r="AU140" s="18" t="s">
        <v>87</v>
      </c>
    </row>
    <row r="141" spans="1:63" s="12" customFormat="1" ht="22.8" customHeight="1">
      <c r="A141" s="12"/>
      <c r="B141" s="189"/>
      <c r="C141" s="190"/>
      <c r="D141" s="191" t="s">
        <v>76</v>
      </c>
      <c r="E141" s="203" t="s">
        <v>760</v>
      </c>
      <c r="F141" s="203" t="s">
        <v>761</v>
      </c>
      <c r="G141" s="190"/>
      <c r="H141" s="190"/>
      <c r="I141" s="193"/>
      <c r="J141" s="204">
        <f>BK141</f>
        <v>0</v>
      </c>
      <c r="K141" s="190"/>
      <c r="L141" s="195"/>
      <c r="M141" s="196"/>
      <c r="N141" s="197"/>
      <c r="O141" s="197"/>
      <c r="P141" s="198">
        <f>SUM(P142:P143)</f>
        <v>0</v>
      </c>
      <c r="Q141" s="197"/>
      <c r="R141" s="198">
        <f>SUM(R142:R143)</f>
        <v>0</v>
      </c>
      <c r="S141" s="197"/>
      <c r="T141" s="199">
        <f>SUM(T142:T143)</f>
        <v>0</v>
      </c>
      <c r="U141" s="12"/>
      <c r="V141" s="12"/>
      <c r="W141" s="12"/>
      <c r="X141" s="12"/>
      <c r="Y141" s="12"/>
      <c r="Z141" s="12"/>
      <c r="AA141" s="12"/>
      <c r="AB141" s="12"/>
      <c r="AC141" s="12"/>
      <c r="AD141" s="12"/>
      <c r="AE141" s="12"/>
      <c r="AR141" s="200" t="s">
        <v>85</v>
      </c>
      <c r="AT141" s="201" t="s">
        <v>76</v>
      </c>
      <c r="AU141" s="201" t="s">
        <v>85</v>
      </c>
      <c r="AY141" s="200" t="s">
        <v>124</v>
      </c>
      <c r="BK141" s="202">
        <f>SUM(BK142:BK143)</f>
        <v>0</v>
      </c>
    </row>
    <row r="142" spans="1:65" s="2" customFormat="1" ht="16.5" customHeight="1">
      <c r="A142" s="39"/>
      <c r="B142" s="40"/>
      <c r="C142" s="205" t="s">
        <v>123</v>
      </c>
      <c r="D142" s="205" t="s">
        <v>127</v>
      </c>
      <c r="E142" s="206" t="s">
        <v>762</v>
      </c>
      <c r="F142" s="207" t="s">
        <v>763</v>
      </c>
      <c r="G142" s="208" t="s">
        <v>764</v>
      </c>
      <c r="H142" s="209">
        <v>1</v>
      </c>
      <c r="I142" s="210"/>
      <c r="J142" s="211">
        <f>ROUND(I142*H142,2)</f>
        <v>0</v>
      </c>
      <c r="K142" s="207" t="s">
        <v>19</v>
      </c>
      <c r="L142" s="45"/>
      <c r="M142" s="212" t="s">
        <v>19</v>
      </c>
      <c r="N142" s="213" t="s">
        <v>48</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140</v>
      </c>
      <c r="AT142" s="216" t="s">
        <v>127</v>
      </c>
      <c r="AU142" s="216" t="s">
        <v>87</v>
      </c>
      <c r="AY142" s="18" t="s">
        <v>124</v>
      </c>
      <c r="BE142" s="217">
        <f>IF(N142="základní",J142,0)</f>
        <v>0</v>
      </c>
      <c r="BF142" s="217">
        <f>IF(N142="snížená",J142,0)</f>
        <v>0</v>
      </c>
      <c r="BG142" s="217">
        <f>IF(N142="zákl. přenesená",J142,0)</f>
        <v>0</v>
      </c>
      <c r="BH142" s="217">
        <f>IF(N142="sníž. přenesená",J142,0)</f>
        <v>0</v>
      </c>
      <c r="BI142" s="217">
        <f>IF(N142="nulová",J142,0)</f>
        <v>0</v>
      </c>
      <c r="BJ142" s="18" t="s">
        <v>85</v>
      </c>
      <c r="BK142" s="217">
        <f>ROUND(I142*H142,2)</f>
        <v>0</v>
      </c>
      <c r="BL142" s="18" t="s">
        <v>140</v>
      </c>
      <c r="BM142" s="216" t="s">
        <v>182</v>
      </c>
    </row>
    <row r="143" spans="1:47" s="2" customFormat="1" ht="12">
      <c r="A143" s="39"/>
      <c r="B143" s="40"/>
      <c r="C143" s="41"/>
      <c r="D143" s="218" t="s">
        <v>134</v>
      </c>
      <c r="E143" s="41"/>
      <c r="F143" s="219" t="s">
        <v>763</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134</v>
      </c>
      <c r="AU143" s="18" t="s">
        <v>87</v>
      </c>
    </row>
    <row r="144" spans="1:63" s="12" customFormat="1" ht="22.8" customHeight="1">
      <c r="A144" s="12"/>
      <c r="B144" s="189"/>
      <c r="C144" s="190"/>
      <c r="D144" s="191" t="s">
        <v>76</v>
      </c>
      <c r="E144" s="203" t="s">
        <v>765</v>
      </c>
      <c r="F144" s="203" t="s">
        <v>766</v>
      </c>
      <c r="G144" s="190"/>
      <c r="H144" s="190"/>
      <c r="I144" s="193"/>
      <c r="J144" s="204">
        <f>BK144</f>
        <v>0</v>
      </c>
      <c r="K144" s="190"/>
      <c r="L144" s="195"/>
      <c r="M144" s="196"/>
      <c r="N144" s="197"/>
      <c r="O144" s="197"/>
      <c r="P144" s="198">
        <f>SUM(P145:P148)</f>
        <v>0</v>
      </c>
      <c r="Q144" s="197"/>
      <c r="R144" s="198">
        <f>SUM(R145:R148)</f>
        <v>0</v>
      </c>
      <c r="S144" s="197"/>
      <c r="T144" s="199">
        <f>SUM(T145:T148)</f>
        <v>0</v>
      </c>
      <c r="U144" s="12"/>
      <c r="V144" s="12"/>
      <c r="W144" s="12"/>
      <c r="X144" s="12"/>
      <c r="Y144" s="12"/>
      <c r="Z144" s="12"/>
      <c r="AA144" s="12"/>
      <c r="AB144" s="12"/>
      <c r="AC144" s="12"/>
      <c r="AD144" s="12"/>
      <c r="AE144" s="12"/>
      <c r="AR144" s="200" t="s">
        <v>85</v>
      </c>
      <c r="AT144" s="201" t="s">
        <v>76</v>
      </c>
      <c r="AU144" s="201" t="s">
        <v>85</v>
      </c>
      <c r="AY144" s="200" t="s">
        <v>124</v>
      </c>
      <c r="BK144" s="202">
        <f>SUM(BK145:BK148)</f>
        <v>0</v>
      </c>
    </row>
    <row r="145" spans="1:65" s="2" customFormat="1" ht="16.5" customHeight="1">
      <c r="A145" s="39"/>
      <c r="B145" s="40"/>
      <c r="C145" s="205" t="s">
        <v>160</v>
      </c>
      <c r="D145" s="205" t="s">
        <v>127</v>
      </c>
      <c r="E145" s="206" t="s">
        <v>767</v>
      </c>
      <c r="F145" s="207" t="s">
        <v>768</v>
      </c>
      <c r="G145" s="208" t="s">
        <v>764</v>
      </c>
      <c r="H145" s="209">
        <v>1</v>
      </c>
      <c r="I145" s="210"/>
      <c r="J145" s="211">
        <f>ROUND(I145*H145,2)</f>
        <v>0</v>
      </c>
      <c r="K145" s="207" t="s">
        <v>19</v>
      </c>
      <c r="L145" s="45"/>
      <c r="M145" s="212" t="s">
        <v>19</v>
      </c>
      <c r="N145" s="213" t="s">
        <v>48</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140</v>
      </c>
      <c r="AT145" s="216" t="s">
        <v>127</v>
      </c>
      <c r="AU145" s="216" t="s">
        <v>87</v>
      </c>
      <c r="AY145" s="18" t="s">
        <v>124</v>
      </c>
      <c r="BE145" s="217">
        <f>IF(N145="základní",J145,0)</f>
        <v>0</v>
      </c>
      <c r="BF145" s="217">
        <f>IF(N145="snížená",J145,0)</f>
        <v>0</v>
      </c>
      <c r="BG145" s="217">
        <f>IF(N145="zákl. přenesená",J145,0)</f>
        <v>0</v>
      </c>
      <c r="BH145" s="217">
        <f>IF(N145="sníž. přenesená",J145,0)</f>
        <v>0</v>
      </c>
      <c r="BI145" s="217">
        <f>IF(N145="nulová",J145,0)</f>
        <v>0</v>
      </c>
      <c r="BJ145" s="18" t="s">
        <v>85</v>
      </c>
      <c r="BK145" s="217">
        <f>ROUND(I145*H145,2)</f>
        <v>0</v>
      </c>
      <c r="BL145" s="18" t="s">
        <v>140</v>
      </c>
      <c r="BM145" s="216" t="s">
        <v>281</v>
      </c>
    </row>
    <row r="146" spans="1:47" s="2" customFormat="1" ht="12">
      <c r="A146" s="39"/>
      <c r="B146" s="40"/>
      <c r="C146" s="41"/>
      <c r="D146" s="218" t="s">
        <v>134</v>
      </c>
      <c r="E146" s="41"/>
      <c r="F146" s="219" t="s">
        <v>768</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134</v>
      </c>
      <c r="AU146" s="18" t="s">
        <v>87</v>
      </c>
    </row>
    <row r="147" spans="1:65" s="2" customFormat="1" ht="16.5" customHeight="1">
      <c r="A147" s="39"/>
      <c r="B147" s="40"/>
      <c r="C147" s="205" t="s">
        <v>165</v>
      </c>
      <c r="D147" s="205" t="s">
        <v>127</v>
      </c>
      <c r="E147" s="206" t="s">
        <v>769</v>
      </c>
      <c r="F147" s="207" t="s">
        <v>770</v>
      </c>
      <c r="G147" s="208" t="s">
        <v>764</v>
      </c>
      <c r="H147" s="209">
        <v>3</v>
      </c>
      <c r="I147" s="210"/>
      <c r="J147" s="211">
        <f>ROUND(I147*H147,2)</f>
        <v>0</v>
      </c>
      <c r="K147" s="207" t="s">
        <v>19</v>
      </c>
      <c r="L147" s="45"/>
      <c r="M147" s="212" t="s">
        <v>19</v>
      </c>
      <c r="N147" s="213" t="s">
        <v>48</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140</v>
      </c>
      <c r="AT147" s="216" t="s">
        <v>127</v>
      </c>
      <c r="AU147" s="216" t="s">
        <v>87</v>
      </c>
      <c r="AY147" s="18" t="s">
        <v>124</v>
      </c>
      <c r="BE147" s="217">
        <f>IF(N147="základní",J147,0)</f>
        <v>0</v>
      </c>
      <c r="BF147" s="217">
        <f>IF(N147="snížená",J147,0)</f>
        <v>0</v>
      </c>
      <c r="BG147" s="217">
        <f>IF(N147="zákl. přenesená",J147,0)</f>
        <v>0</v>
      </c>
      <c r="BH147" s="217">
        <f>IF(N147="sníž. přenesená",J147,0)</f>
        <v>0</v>
      </c>
      <c r="BI147" s="217">
        <f>IF(N147="nulová",J147,0)</f>
        <v>0</v>
      </c>
      <c r="BJ147" s="18" t="s">
        <v>85</v>
      </c>
      <c r="BK147" s="217">
        <f>ROUND(I147*H147,2)</f>
        <v>0</v>
      </c>
      <c r="BL147" s="18" t="s">
        <v>140</v>
      </c>
      <c r="BM147" s="216" t="s">
        <v>296</v>
      </c>
    </row>
    <row r="148" spans="1:47" s="2" customFormat="1" ht="12">
      <c r="A148" s="39"/>
      <c r="B148" s="40"/>
      <c r="C148" s="41"/>
      <c r="D148" s="218" t="s">
        <v>134</v>
      </c>
      <c r="E148" s="41"/>
      <c r="F148" s="219" t="s">
        <v>770</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134</v>
      </c>
      <c r="AU148" s="18" t="s">
        <v>87</v>
      </c>
    </row>
    <row r="149" spans="1:63" s="12" customFormat="1" ht="22.8" customHeight="1">
      <c r="A149" s="12"/>
      <c r="B149" s="189"/>
      <c r="C149" s="190"/>
      <c r="D149" s="191" t="s">
        <v>76</v>
      </c>
      <c r="E149" s="203" t="s">
        <v>771</v>
      </c>
      <c r="F149" s="203" t="s">
        <v>772</v>
      </c>
      <c r="G149" s="190"/>
      <c r="H149" s="190"/>
      <c r="I149" s="193"/>
      <c r="J149" s="204">
        <f>BK149</f>
        <v>0</v>
      </c>
      <c r="K149" s="190"/>
      <c r="L149" s="195"/>
      <c r="M149" s="196"/>
      <c r="N149" s="197"/>
      <c r="O149" s="197"/>
      <c r="P149" s="198">
        <f>SUM(P150:P155)</f>
        <v>0</v>
      </c>
      <c r="Q149" s="197"/>
      <c r="R149" s="198">
        <f>SUM(R150:R155)</f>
        <v>0</v>
      </c>
      <c r="S149" s="197"/>
      <c r="T149" s="199">
        <f>SUM(T150:T155)</f>
        <v>0</v>
      </c>
      <c r="U149" s="12"/>
      <c r="V149" s="12"/>
      <c r="W149" s="12"/>
      <c r="X149" s="12"/>
      <c r="Y149" s="12"/>
      <c r="Z149" s="12"/>
      <c r="AA149" s="12"/>
      <c r="AB149" s="12"/>
      <c r="AC149" s="12"/>
      <c r="AD149" s="12"/>
      <c r="AE149" s="12"/>
      <c r="AR149" s="200" t="s">
        <v>85</v>
      </c>
      <c r="AT149" s="201" t="s">
        <v>76</v>
      </c>
      <c r="AU149" s="201" t="s">
        <v>85</v>
      </c>
      <c r="AY149" s="200" t="s">
        <v>124</v>
      </c>
      <c r="BK149" s="202">
        <f>SUM(BK150:BK155)</f>
        <v>0</v>
      </c>
    </row>
    <row r="150" spans="1:65" s="2" customFormat="1" ht="16.5" customHeight="1">
      <c r="A150" s="39"/>
      <c r="B150" s="40"/>
      <c r="C150" s="205" t="s">
        <v>177</v>
      </c>
      <c r="D150" s="205" t="s">
        <v>127</v>
      </c>
      <c r="E150" s="206" t="s">
        <v>773</v>
      </c>
      <c r="F150" s="207" t="s">
        <v>774</v>
      </c>
      <c r="G150" s="208" t="s">
        <v>764</v>
      </c>
      <c r="H150" s="209">
        <v>1</v>
      </c>
      <c r="I150" s="210"/>
      <c r="J150" s="211">
        <f>ROUND(I150*H150,2)</f>
        <v>0</v>
      </c>
      <c r="K150" s="207" t="s">
        <v>19</v>
      </c>
      <c r="L150" s="45"/>
      <c r="M150" s="212" t="s">
        <v>19</v>
      </c>
      <c r="N150" s="213" t="s">
        <v>48</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140</v>
      </c>
      <c r="AT150" s="216" t="s">
        <v>127</v>
      </c>
      <c r="AU150" s="216" t="s">
        <v>87</v>
      </c>
      <c r="AY150" s="18" t="s">
        <v>124</v>
      </c>
      <c r="BE150" s="217">
        <f>IF(N150="základní",J150,0)</f>
        <v>0</v>
      </c>
      <c r="BF150" s="217">
        <f>IF(N150="snížená",J150,0)</f>
        <v>0</v>
      </c>
      <c r="BG150" s="217">
        <f>IF(N150="zákl. přenesená",J150,0)</f>
        <v>0</v>
      </c>
      <c r="BH150" s="217">
        <f>IF(N150="sníž. přenesená",J150,0)</f>
        <v>0</v>
      </c>
      <c r="BI150" s="217">
        <f>IF(N150="nulová",J150,0)</f>
        <v>0</v>
      </c>
      <c r="BJ150" s="18" t="s">
        <v>85</v>
      </c>
      <c r="BK150" s="217">
        <f>ROUND(I150*H150,2)</f>
        <v>0</v>
      </c>
      <c r="BL150" s="18" t="s">
        <v>140</v>
      </c>
      <c r="BM150" s="216" t="s">
        <v>310</v>
      </c>
    </row>
    <row r="151" spans="1:47" s="2" customFormat="1" ht="12">
      <c r="A151" s="39"/>
      <c r="B151" s="40"/>
      <c r="C151" s="41"/>
      <c r="D151" s="218" t="s">
        <v>134</v>
      </c>
      <c r="E151" s="41"/>
      <c r="F151" s="219" t="s">
        <v>774</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134</v>
      </c>
      <c r="AU151" s="18" t="s">
        <v>87</v>
      </c>
    </row>
    <row r="152" spans="1:65" s="2" customFormat="1" ht="16.5" customHeight="1">
      <c r="A152" s="39"/>
      <c r="B152" s="40"/>
      <c r="C152" s="205" t="s">
        <v>182</v>
      </c>
      <c r="D152" s="205" t="s">
        <v>127</v>
      </c>
      <c r="E152" s="206" t="s">
        <v>775</v>
      </c>
      <c r="F152" s="207" t="s">
        <v>776</v>
      </c>
      <c r="G152" s="208" t="s">
        <v>764</v>
      </c>
      <c r="H152" s="209">
        <v>2</v>
      </c>
      <c r="I152" s="210"/>
      <c r="J152" s="211">
        <f>ROUND(I152*H152,2)</f>
        <v>0</v>
      </c>
      <c r="K152" s="207" t="s">
        <v>19</v>
      </c>
      <c r="L152" s="45"/>
      <c r="M152" s="212" t="s">
        <v>19</v>
      </c>
      <c r="N152" s="213" t="s">
        <v>48</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140</v>
      </c>
      <c r="AT152" s="216" t="s">
        <v>127</v>
      </c>
      <c r="AU152" s="216" t="s">
        <v>87</v>
      </c>
      <c r="AY152" s="18" t="s">
        <v>124</v>
      </c>
      <c r="BE152" s="217">
        <f>IF(N152="základní",J152,0)</f>
        <v>0</v>
      </c>
      <c r="BF152" s="217">
        <f>IF(N152="snížená",J152,0)</f>
        <v>0</v>
      </c>
      <c r="BG152" s="217">
        <f>IF(N152="zákl. přenesená",J152,0)</f>
        <v>0</v>
      </c>
      <c r="BH152" s="217">
        <f>IF(N152="sníž. přenesená",J152,0)</f>
        <v>0</v>
      </c>
      <c r="BI152" s="217">
        <f>IF(N152="nulová",J152,0)</f>
        <v>0</v>
      </c>
      <c r="BJ152" s="18" t="s">
        <v>85</v>
      </c>
      <c r="BK152" s="217">
        <f>ROUND(I152*H152,2)</f>
        <v>0</v>
      </c>
      <c r="BL152" s="18" t="s">
        <v>140</v>
      </c>
      <c r="BM152" s="216" t="s">
        <v>329</v>
      </c>
    </row>
    <row r="153" spans="1:47" s="2" customFormat="1" ht="12">
      <c r="A153" s="39"/>
      <c r="B153" s="40"/>
      <c r="C153" s="41"/>
      <c r="D153" s="218" t="s">
        <v>134</v>
      </c>
      <c r="E153" s="41"/>
      <c r="F153" s="219" t="s">
        <v>776</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134</v>
      </c>
      <c r="AU153" s="18" t="s">
        <v>87</v>
      </c>
    </row>
    <row r="154" spans="1:65" s="2" customFormat="1" ht="16.5" customHeight="1">
      <c r="A154" s="39"/>
      <c r="B154" s="40"/>
      <c r="C154" s="205" t="s">
        <v>170</v>
      </c>
      <c r="D154" s="205" t="s">
        <v>127</v>
      </c>
      <c r="E154" s="206" t="s">
        <v>777</v>
      </c>
      <c r="F154" s="207" t="s">
        <v>778</v>
      </c>
      <c r="G154" s="208" t="s">
        <v>764</v>
      </c>
      <c r="H154" s="209">
        <v>1</v>
      </c>
      <c r="I154" s="210"/>
      <c r="J154" s="211">
        <f>ROUND(I154*H154,2)</f>
        <v>0</v>
      </c>
      <c r="K154" s="207" t="s">
        <v>19</v>
      </c>
      <c r="L154" s="45"/>
      <c r="M154" s="212" t="s">
        <v>19</v>
      </c>
      <c r="N154" s="213" t="s">
        <v>48</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140</v>
      </c>
      <c r="AT154" s="216" t="s">
        <v>127</v>
      </c>
      <c r="AU154" s="216" t="s">
        <v>87</v>
      </c>
      <c r="AY154" s="18" t="s">
        <v>124</v>
      </c>
      <c r="BE154" s="217">
        <f>IF(N154="základní",J154,0)</f>
        <v>0</v>
      </c>
      <c r="BF154" s="217">
        <f>IF(N154="snížená",J154,0)</f>
        <v>0</v>
      </c>
      <c r="BG154" s="217">
        <f>IF(N154="zákl. přenesená",J154,0)</f>
        <v>0</v>
      </c>
      <c r="BH154" s="217">
        <f>IF(N154="sníž. přenesená",J154,0)</f>
        <v>0</v>
      </c>
      <c r="BI154" s="217">
        <f>IF(N154="nulová",J154,0)</f>
        <v>0</v>
      </c>
      <c r="BJ154" s="18" t="s">
        <v>85</v>
      </c>
      <c r="BK154" s="217">
        <f>ROUND(I154*H154,2)</f>
        <v>0</v>
      </c>
      <c r="BL154" s="18" t="s">
        <v>140</v>
      </c>
      <c r="BM154" s="216" t="s">
        <v>344</v>
      </c>
    </row>
    <row r="155" spans="1:47" s="2" customFormat="1" ht="12">
      <c r="A155" s="39"/>
      <c r="B155" s="40"/>
      <c r="C155" s="41"/>
      <c r="D155" s="218" t="s">
        <v>134</v>
      </c>
      <c r="E155" s="41"/>
      <c r="F155" s="219" t="s">
        <v>778</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134</v>
      </c>
      <c r="AU155" s="18" t="s">
        <v>87</v>
      </c>
    </row>
    <row r="156" spans="1:63" s="12" customFormat="1" ht="22.8" customHeight="1">
      <c r="A156" s="12"/>
      <c r="B156" s="189"/>
      <c r="C156" s="190"/>
      <c r="D156" s="191" t="s">
        <v>76</v>
      </c>
      <c r="E156" s="203" t="s">
        <v>779</v>
      </c>
      <c r="F156" s="203" t="s">
        <v>780</v>
      </c>
      <c r="G156" s="190"/>
      <c r="H156" s="190"/>
      <c r="I156" s="193"/>
      <c r="J156" s="204">
        <f>BK156</f>
        <v>0</v>
      </c>
      <c r="K156" s="190"/>
      <c r="L156" s="195"/>
      <c r="M156" s="196"/>
      <c r="N156" s="197"/>
      <c r="O156" s="197"/>
      <c r="P156" s="198">
        <f>SUM(P157:P158)</f>
        <v>0</v>
      </c>
      <c r="Q156" s="197"/>
      <c r="R156" s="198">
        <f>SUM(R157:R158)</f>
        <v>0</v>
      </c>
      <c r="S156" s="197"/>
      <c r="T156" s="199">
        <f>SUM(T157:T158)</f>
        <v>0</v>
      </c>
      <c r="U156" s="12"/>
      <c r="V156" s="12"/>
      <c r="W156" s="12"/>
      <c r="X156" s="12"/>
      <c r="Y156" s="12"/>
      <c r="Z156" s="12"/>
      <c r="AA156" s="12"/>
      <c r="AB156" s="12"/>
      <c r="AC156" s="12"/>
      <c r="AD156" s="12"/>
      <c r="AE156" s="12"/>
      <c r="AR156" s="200" t="s">
        <v>85</v>
      </c>
      <c r="AT156" s="201" t="s">
        <v>76</v>
      </c>
      <c r="AU156" s="201" t="s">
        <v>85</v>
      </c>
      <c r="AY156" s="200" t="s">
        <v>124</v>
      </c>
      <c r="BK156" s="202">
        <f>SUM(BK157:BK158)</f>
        <v>0</v>
      </c>
    </row>
    <row r="157" spans="1:65" s="2" customFormat="1" ht="16.5" customHeight="1">
      <c r="A157" s="39"/>
      <c r="B157" s="40"/>
      <c r="C157" s="205" t="s">
        <v>219</v>
      </c>
      <c r="D157" s="205" t="s">
        <v>127</v>
      </c>
      <c r="E157" s="206" t="s">
        <v>781</v>
      </c>
      <c r="F157" s="207" t="s">
        <v>782</v>
      </c>
      <c r="G157" s="208" t="s">
        <v>764</v>
      </c>
      <c r="H157" s="209">
        <v>2</v>
      </c>
      <c r="I157" s="210"/>
      <c r="J157" s="211">
        <f>ROUND(I157*H157,2)</f>
        <v>0</v>
      </c>
      <c r="K157" s="207" t="s">
        <v>19</v>
      </c>
      <c r="L157" s="45"/>
      <c r="M157" s="212" t="s">
        <v>19</v>
      </c>
      <c r="N157" s="213" t="s">
        <v>48</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140</v>
      </c>
      <c r="AT157" s="216" t="s">
        <v>127</v>
      </c>
      <c r="AU157" s="216" t="s">
        <v>87</v>
      </c>
      <c r="AY157" s="18" t="s">
        <v>124</v>
      </c>
      <c r="BE157" s="217">
        <f>IF(N157="základní",J157,0)</f>
        <v>0</v>
      </c>
      <c r="BF157" s="217">
        <f>IF(N157="snížená",J157,0)</f>
        <v>0</v>
      </c>
      <c r="BG157" s="217">
        <f>IF(N157="zákl. přenesená",J157,0)</f>
        <v>0</v>
      </c>
      <c r="BH157" s="217">
        <f>IF(N157="sníž. přenesená",J157,0)</f>
        <v>0</v>
      </c>
      <c r="BI157" s="217">
        <f>IF(N157="nulová",J157,0)</f>
        <v>0</v>
      </c>
      <c r="BJ157" s="18" t="s">
        <v>85</v>
      </c>
      <c r="BK157" s="217">
        <f>ROUND(I157*H157,2)</f>
        <v>0</v>
      </c>
      <c r="BL157" s="18" t="s">
        <v>140</v>
      </c>
      <c r="BM157" s="216" t="s">
        <v>356</v>
      </c>
    </row>
    <row r="158" spans="1:47" s="2" customFormat="1" ht="12">
      <c r="A158" s="39"/>
      <c r="B158" s="40"/>
      <c r="C158" s="41"/>
      <c r="D158" s="218" t="s">
        <v>134</v>
      </c>
      <c r="E158" s="41"/>
      <c r="F158" s="219" t="s">
        <v>782</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134</v>
      </c>
      <c r="AU158" s="18" t="s">
        <v>87</v>
      </c>
    </row>
    <row r="159" spans="1:63" s="12" customFormat="1" ht="22.8" customHeight="1">
      <c r="A159" s="12"/>
      <c r="B159" s="189"/>
      <c r="C159" s="190"/>
      <c r="D159" s="191" t="s">
        <v>76</v>
      </c>
      <c r="E159" s="203" t="s">
        <v>783</v>
      </c>
      <c r="F159" s="203" t="s">
        <v>784</v>
      </c>
      <c r="G159" s="190"/>
      <c r="H159" s="190"/>
      <c r="I159" s="193"/>
      <c r="J159" s="204">
        <f>BK159</f>
        <v>0</v>
      </c>
      <c r="K159" s="190"/>
      <c r="L159" s="195"/>
      <c r="M159" s="196"/>
      <c r="N159" s="197"/>
      <c r="O159" s="197"/>
      <c r="P159" s="198">
        <f>SUM(P160:P161)</f>
        <v>0</v>
      </c>
      <c r="Q159" s="197"/>
      <c r="R159" s="198">
        <f>SUM(R160:R161)</f>
        <v>0</v>
      </c>
      <c r="S159" s="197"/>
      <c r="T159" s="199">
        <f>SUM(T160:T161)</f>
        <v>0</v>
      </c>
      <c r="U159" s="12"/>
      <c r="V159" s="12"/>
      <c r="W159" s="12"/>
      <c r="X159" s="12"/>
      <c r="Y159" s="12"/>
      <c r="Z159" s="12"/>
      <c r="AA159" s="12"/>
      <c r="AB159" s="12"/>
      <c r="AC159" s="12"/>
      <c r="AD159" s="12"/>
      <c r="AE159" s="12"/>
      <c r="AR159" s="200" t="s">
        <v>85</v>
      </c>
      <c r="AT159" s="201" t="s">
        <v>76</v>
      </c>
      <c r="AU159" s="201" t="s">
        <v>85</v>
      </c>
      <c r="AY159" s="200" t="s">
        <v>124</v>
      </c>
      <c r="BK159" s="202">
        <f>SUM(BK160:BK161)</f>
        <v>0</v>
      </c>
    </row>
    <row r="160" spans="1:65" s="2" customFormat="1" ht="16.5" customHeight="1">
      <c r="A160" s="39"/>
      <c r="B160" s="40"/>
      <c r="C160" s="205" t="s">
        <v>281</v>
      </c>
      <c r="D160" s="205" t="s">
        <v>127</v>
      </c>
      <c r="E160" s="206" t="s">
        <v>785</v>
      </c>
      <c r="F160" s="207" t="s">
        <v>786</v>
      </c>
      <c r="G160" s="208" t="s">
        <v>510</v>
      </c>
      <c r="H160" s="209">
        <v>1</v>
      </c>
      <c r="I160" s="210"/>
      <c r="J160" s="211">
        <f>ROUND(I160*H160,2)</f>
        <v>0</v>
      </c>
      <c r="K160" s="207" t="s">
        <v>19</v>
      </c>
      <c r="L160" s="45"/>
      <c r="M160" s="212" t="s">
        <v>19</v>
      </c>
      <c r="N160" s="213" t="s">
        <v>48</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140</v>
      </c>
      <c r="AT160" s="216" t="s">
        <v>127</v>
      </c>
      <c r="AU160" s="216" t="s">
        <v>87</v>
      </c>
      <c r="AY160" s="18" t="s">
        <v>124</v>
      </c>
      <c r="BE160" s="217">
        <f>IF(N160="základní",J160,0)</f>
        <v>0</v>
      </c>
      <c r="BF160" s="217">
        <f>IF(N160="snížená",J160,0)</f>
        <v>0</v>
      </c>
      <c r="BG160" s="217">
        <f>IF(N160="zákl. přenesená",J160,0)</f>
        <v>0</v>
      </c>
      <c r="BH160" s="217">
        <f>IF(N160="sníž. přenesená",J160,0)</f>
        <v>0</v>
      </c>
      <c r="BI160" s="217">
        <f>IF(N160="nulová",J160,0)</f>
        <v>0</v>
      </c>
      <c r="BJ160" s="18" t="s">
        <v>85</v>
      </c>
      <c r="BK160" s="217">
        <f>ROUND(I160*H160,2)</f>
        <v>0</v>
      </c>
      <c r="BL160" s="18" t="s">
        <v>140</v>
      </c>
      <c r="BM160" s="216" t="s">
        <v>368</v>
      </c>
    </row>
    <row r="161" spans="1:47" s="2" customFormat="1" ht="12">
      <c r="A161" s="39"/>
      <c r="B161" s="40"/>
      <c r="C161" s="41"/>
      <c r="D161" s="218" t="s">
        <v>134</v>
      </c>
      <c r="E161" s="41"/>
      <c r="F161" s="219" t="s">
        <v>786</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134</v>
      </c>
      <c r="AU161" s="18" t="s">
        <v>87</v>
      </c>
    </row>
    <row r="162" spans="1:63" s="12" customFormat="1" ht="22.8" customHeight="1">
      <c r="A162" s="12"/>
      <c r="B162" s="189"/>
      <c r="C162" s="190"/>
      <c r="D162" s="191" t="s">
        <v>76</v>
      </c>
      <c r="E162" s="203" t="s">
        <v>787</v>
      </c>
      <c r="F162" s="203" t="s">
        <v>788</v>
      </c>
      <c r="G162" s="190"/>
      <c r="H162" s="190"/>
      <c r="I162" s="193"/>
      <c r="J162" s="204">
        <f>BK162</f>
        <v>0</v>
      </c>
      <c r="K162" s="190"/>
      <c r="L162" s="195"/>
      <c r="M162" s="196"/>
      <c r="N162" s="197"/>
      <c r="O162" s="197"/>
      <c r="P162" s="198">
        <f>SUM(P163:P164)</f>
        <v>0</v>
      </c>
      <c r="Q162" s="197"/>
      <c r="R162" s="198">
        <f>SUM(R163:R164)</f>
        <v>0</v>
      </c>
      <c r="S162" s="197"/>
      <c r="T162" s="199">
        <f>SUM(T163:T164)</f>
        <v>0</v>
      </c>
      <c r="U162" s="12"/>
      <c r="V162" s="12"/>
      <c r="W162" s="12"/>
      <c r="X162" s="12"/>
      <c r="Y162" s="12"/>
      <c r="Z162" s="12"/>
      <c r="AA162" s="12"/>
      <c r="AB162" s="12"/>
      <c r="AC162" s="12"/>
      <c r="AD162" s="12"/>
      <c r="AE162" s="12"/>
      <c r="AR162" s="200" t="s">
        <v>85</v>
      </c>
      <c r="AT162" s="201" t="s">
        <v>76</v>
      </c>
      <c r="AU162" s="201" t="s">
        <v>85</v>
      </c>
      <c r="AY162" s="200" t="s">
        <v>124</v>
      </c>
      <c r="BK162" s="202">
        <f>SUM(BK163:BK164)</f>
        <v>0</v>
      </c>
    </row>
    <row r="163" spans="1:65" s="2" customFormat="1" ht="37.8" customHeight="1">
      <c r="A163" s="39"/>
      <c r="B163" s="40"/>
      <c r="C163" s="205" t="s">
        <v>288</v>
      </c>
      <c r="D163" s="205" t="s">
        <v>127</v>
      </c>
      <c r="E163" s="206" t="s">
        <v>789</v>
      </c>
      <c r="F163" s="207" t="s">
        <v>790</v>
      </c>
      <c r="G163" s="208" t="s">
        <v>510</v>
      </c>
      <c r="H163" s="209">
        <v>1</v>
      </c>
      <c r="I163" s="210"/>
      <c r="J163" s="211">
        <f>ROUND(I163*H163,2)</f>
        <v>0</v>
      </c>
      <c r="K163" s="207" t="s">
        <v>19</v>
      </c>
      <c r="L163" s="45"/>
      <c r="M163" s="212" t="s">
        <v>19</v>
      </c>
      <c r="N163" s="213" t="s">
        <v>48</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140</v>
      </c>
      <c r="AT163" s="216" t="s">
        <v>127</v>
      </c>
      <c r="AU163" s="216" t="s">
        <v>87</v>
      </c>
      <c r="AY163" s="18" t="s">
        <v>124</v>
      </c>
      <c r="BE163" s="217">
        <f>IF(N163="základní",J163,0)</f>
        <v>0</v>
      </c>
      <c r="BF163" s="217">
        <f>IF(N163="snížená",J163,0)</f>
        <v>0</v>
      </c>
      <c r="BG163" s="217">
        <f>IF(N163="zákl. přenesená",J163,0)</f>
        <v>0</v>
      </c>
      <c r="BH163" s="217">
        <f>IF(N163="sníž. přenesená",J163,0)</f>
        <v>0</v>
      </c>
      <c r="BI163" s="217">
        <f>IF(N163="nulová",J163,0)</f>
        <v>0</v>
      </c>
      <c r="BJ163" s="18" t="s">
        <v>85</v>
      </c>
      <c r="BK163" s="217">
        <f>ROUND(I163*H163,2)</f>
        <v>0</v>
      </c>
      <c r="BL163" s="18" t="s">
        <v>140</v>
      </c>
      <c r="BM163" s="216" t="s">
        <v>384</v>
      </c>
    </row>
    <row r="164" spans="1:47" s="2" customFormat="1" ht="12">
      <c r="A164" s="39"/>
      <c r="B164" s="40"/>
      <c r="C164" s="41"/>
      <c r="D164" s="218" t="s">
        <v>134</v>
      </c>
      <c r="E164" s="41"/>
      <c r="F164" s="219" t="s">
        <v>790</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134</v>
      </c>
      <c r="AU164" s="18" t="s">
        <v>87</v>
      </c>
    </row>
    <row r="165" spans="1:63" s="12" customFormat="1" ht="22.8" customHeight="1">
      <c r="A165" s="12"/>
      <c r="B165" s="189"/>
      <c r="C165" s="190"/>
      <c r="D165" s="191" t="s">
        <v>76</v>
      </c>
      <c r="E165" s="203" t="s">
        <v>791</v>
      </c>
      <c r="F165" s="203" t="s">
        <v>792</v>
      </c>
      <c r="G165" s="190"/>
      <c r="H165" s="190"/>
      <c r="I165" s="193"/>
      <c r="J165" s="204">
        <f>BK165</f>
        <v>0</v>
      </c>
      <c r="K165" s="190"/>
      <c r="L165" s="195"/>
      <c r="M165" s="196"/>
      <c r="N165" s="197"/>
      <c r="O165" s="197"/>
      <c r="P165" s="198">
        <f>SUM(P166:P167)</f>
        <v>0</v>
      </c>
      <c r="Q165" s="197"/>
      <c r="R165" s="198">
        <f>SUM(R166:R167)</f>
        <v>0</v>
      </c>
      <c r="S165" s="197"/>
      <c r="T165" s="199">
        <f>SUM(T166:T167)</f>
        <v>0</v>
      </c>
      <c r="U165" s="12"/>
      <c r="V165" s="12"/>
      <c r="W165" s="12"/>
      <c r="X165" s="12"/>
      <c r="Y165" s="12"/>
      <c r="Z165" s="12"/>
      <c r="AA165" s="12"/>
      <c r="AB165" s="12"/>
      <c r="AC165" s="12"/>
      <c r="AD165" s="12"/>
      <c r="AE165" s="12"/>
      <c r="AR165" s="200" t="s">
        <v>85</v>
      </c>
      <c r="AT165" s="201" t="s">
        <v>76</v>
      </c>
      <c r="AU165" s="201" t="s">
        <v>85</v>
      </c>
      <c r="AY165" s="200" t="s">
        <v>124</v>
      </c>
      <c r="BK165" s="202">
        <f>SUM(BK166:BK167)</f>
        <v>0</v>
      </c>
    </row>
    <row r="166" spans="1:65" s="2" customFormat="1" ht="24.15" customHeight="1">
      <c r="A166" s="39"/>
      <c r="B166" s="40"/>
      <c r="C166" s="205" t="s">
        <v>296</v>
      </c>
      <c r="D166" s="205" t="s">
        <v>127</v>
      </c>
      <c r="E166" s="206" t="s">
        <v>793</v>
      </c>
      <c r="F166" s="207" t="s">
        <v>794</v>
      </c>
      <c r="G166" s="208" t="s">
        <v>510</v>
      </c>
      <c r="H166" s="209">
        <v>1</v>
      </c>
      <c r="I166" s="210"/>
      <c r="J166" s="211">
        <f>ROUND(I166*H166,2)</f>
        <v>0</v>
      </c>
      <c r="K166" s="207" t="s">
        <v>19</v>
      </c>
      <c r="L166" s="45"/>
      <c r="M166" s="212" t="s">
        <v>19</v>
      </c>
      <c r="N166" s="213" t="s">
        <v>48</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140</v>
      </c>
      <c r="AT166" s="216" t="s">
        <v>127</v>
      </c>
      <c r="AU166" s="216" t="s">
        <v>87</v>
      </c>
      <c r="AY166" s="18" t="s">
        <v>124</v>
      </c>
      <c r="BE166" s="217">
        <f>IF(N166="základní",J166,0)</f>
        <v>0</v>
      </c>
      <c r="BF166" s="217">
        <f>IF(N166="snížená",J166,0)</f>
        <v>0</v>
      </c>
      <c r="BG166" s="217">
        <f>IF(N166="zákl. přenesená",J166,0)</f>
        <v>0</v>
      </c>
      <c r="BH166" s="217">
        <f>IF(N166="sníž. přenesená",J166,0)</f>
        <v>0</v>
      </c>
      <c r="BI166" s="217">
        <f>IF(N166="nulová",J166,0)</f>
        <v>0</v>
      </c>
      <c r="BJ166" s="18" t="s">
        <v>85</v>
      </c>
      <c r="BK166" s="217">
        <f>ROUND(I166*H166,2)</f>
        <v>0</v>
      </c>
      <c r="BL166" s="18" t="s">
        <v>140</v>
      </c>
      <c r="BM166" s="216" t="s">
        <v>399</v>
      </c>
    </row>
    <row r="167" spans="1:47" s="2" customFormat="1" ht="12">
      <c r="A167" s="39"/>
      <c r="B167" s="40"/>
      <c r="C167" s="41"/>
      <c r="D167" s="218" t="s">
        <v>134</v>
      </c>
      <c r="E167" s="41"/>
      <c r="F167" s="219" t="s">
        <v>794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134</v>
      </c>
      <c r="AU167" s="18" t="s">
        <v>87</v>
      </c>
    </row>
    <row r="168" spans="1:63" s="12" customFormat="1" ht="22.8" customHeight="1">
      <c r="A168" s="12"/>
      <c r="B168" s="189"/>
      <c r="C168" s="190"/>
      <c r="D168" s="191" t="s">
        <v>76</v>
      </c>
      <c r="E168" s="203" t="s">
        <v>795</v>
      </c>
      <c r="F168" s="203" t="s">
        <v>796</v>
      </c>
      <c r="G168" s="190"/>
      <c r="H168" s="190"/>
      <c r="I168" s="193"/>
      <c r="J168" s="204">
        <f>BK168</f>
        <v>0</v>
      </c>
      <c r="K168" s="190"/>
      <c r="L168" s="195"/>
      <c r="M168" s="196"/>
      <c r="N168" s="197"/>
      <c r="O168" s="197"/>
      <c r="P168" s="198">
        <f>SUM(P169:P170)</f>
        <v>0</v>
      </c>
      <c r="Q168" s="197"/>
      <c r="R168" s="198">
        <f>SUM(R169:R170)</f>
        <v>0</v>
      </c>
      <c r="S168" s="197"/>
      <c r="T168" s="199">
        <f>SUM(T169:T170)</f>
        <v>0</v>
      </c>
      <c r="U168" s="12"/>
      <c r="V168" s="12"/>
      <c r="W168" s="12"/>
      <c r="X168" s="12"/>
      <c r="Y168" s="12"/>
      <c r="Z168" s="12"/>
      <c r="AA168" s="12"/>
      <c r="AB168" s="12"/>
      <c r="AC168" s="12"/>
      <c r="AD168" s="12"/>
      <c r="AE168" s="12"/>
      <c r="AR168" s="200" t="s">
        <v>85</v>
      </c>
      <c r="AT168" s="201" t="s">
        <v>76</v>
      </c>
      <c r="AU168" s="201" t="s">
        <v>85</v>
      </c>
      <c r="AY168" s="200" t="s">
        <v>124</v>
      </c>
      <c r="BK168" s="202">
        <f>SUM(BK169:BK170)</f>
        <v>0</v>
      </c>
    </row>
    <row r="169" spans="1:65" s="2" customFormat="1" ht="16.5" customHeight="1">
      <c r="A169" s="39"/>
      <c r="B169" s="40"/>
      <c r="C169" s="205" t="s">
        <v>8</v>
      </c>
      <c r="D169" s="205" t="s">
        <v>127</v>
      </c>
      <c r="E169" s="206" t="s">
        <v>797</v>
      </c>
      <c r="F169" s="207" t="s">
        <v>798</v>
      </c>
      <c r="G169" s="208" t="s">
        <v>510</v>
      </c>
      <c r="H169" s="209">
        <v>4</v>
      </c>
      <c r="I169" s="210"/>
      <c r="J169" s="211">
        <f>ROUND(I169*H169,2)</f>
        <v>0</v>
      </c>
      <c r="K169" s="207" t="s">
        <v>19</v>
      </c>
      <c r="L169" s="45"/>
      <c r="M169" s="212" t="s">
        <v>19</v>
      </c>
      <c r="N169" s="213" t="s">
        <v>48</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140</v>
      </c>
      <c r="AT169" s="216" t="s">
        <v>127</v>
      </c>
      <c r="AU169" s="216" t="s">
        <v>87</v>
      </c>
      <c r="AY169" s="18" t="s">
        <v>124</v>
      </c>
      <c r="BE169" s="217">
        <f>IF(N169="základní",J169,0)</f>
        <v>0</v>
      </c>
      <c r="BF169" s="217">
        <f>IF(N169="snížená",J169,0)</f>
        <v>0</v>
      </c>
      <c r="BG169" s="217">
        <f>IF(N169="zákl. přenesená",J169,0)</f>
        <v>0</v>
      </c>
      <c r="BH169" s="217">
        <f>IF(N169="sníž. přenesená",J169,0)</f>
        <v>0</v>
      </c>
      <c r="BI169" s="217">
        <f>IF(N169="nulová",J169,0)</f>
        <v>0</v>
      </c>
      <c r="BJ169" s="18" t="s">
        <v>85</v>
      </c>
      <c r="BK169" s="217">
        <f>ROUND(I169*H169,2)</f>
        <v>0</v>
      </c>
      <c r="BL169" s="18" t="s">
        <v>140</v>
      </c>
      <c r="BM169" s="216" t="s">
        <v>411</v>
      </c>
    </row>
    <row r="170" spans="1:47" s="2" customFormat="1" ht="12">
      <c r="A170" s="39"/>
      <c r="B170" s="40"/>
      <c r="C170" s="41"/>
      <c r="D170" s="218" t="s">
        <v>134</v>
      </c>
      <c r="E170" s="41"/>
      <c r="F170" s="219" t="s">
        <v>799</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134</v>
      </c>
      <c r="AU170" s="18" t="s">
        <v>87</v>
      </c>
    </row>
    <row r="171" spans="1:63" s="12" customFormat="1" ht="22.8" customHeight="1">
      <c r="A171" s="12"/>
      <c r="B171" s="189"/>
      <c r="C171" s="190"/>
      <c r="D171" s="191" t="s">
        <v>76</v>
      </c>
      <c r="E171" s="203" t="s">
        <v>800</v>
      </c>
      <c r="F171" s="203" t="s">
        <v>801</v>
      </c>
      <c r="G171" s="190"/>
      <c r="H171" s="190"/>
      <c r="I171" s="193"/>
      <c r="J171" s="204">
        <f>BK171</f>
        <v>0</v>
      </c>
      <c r="K171" s="190"/>
      <c r="L171" s="195"/>
      <c r="M171" s="196"/>
      <c r="N171" s="197"/>
      <c r="O171" s="197"/>
      <c r="P171" s="198">
        <f>SUM(P172:P173)</f>
        <v>0</v>
      </c>
      <c r="Q171" s="197"/>
      <c r="R171" s="198">
        <f>SUM(R172:R173)</f>
        <v>0</v>
      </c>
      <c r="S171" s="197"/>
      <c r="T171" s="199">
        <f>SUM(T172:T173)</f>
        <v>0</v>
      </c>
      <c r="U171" s="12"/>
      <c r="V171" s="12"/>
      <c r="W171" s="12"/>
      <c r="X171" s="12"/>
      <c r="Y171" s="12"/>
      <c r="Z171" s="12"/>
      <c r="AA171" s="12"/>
      <c r="AB171" s="12"/>
      <c r="AC171" s="12"/>
      <c r="AD171" s="12"/>
      <c r="AE171" s="12"/>
      <c r="AR171" s="200" t="s">
        <v>85</v>
      </c>
      <c r="AT171" s="201" t="s">
        <v>76</v>
      </c>
      <c r="AU171" s="201" t="s">
        <v>85</v>
      </c>
      <c r="AY171" s="200" t="s">
        <v>124</v>
      </c>
      <c r="BK171" s="202">
        <f>SUM(BK172:BK173)</f>
        <v>0</v>
      </c>
    </row>
    <row r="172" spans="1:65" s="2" customFormat="1" ht="16.5" customHeight="1">
      <c r="A172" s="39"/>
      <c r="B172" s="40"/>
      <c r="C172" s="205" t="s">
        <v>310</v>
      </c>
      <c r="D172" s="205" t="s">
        <v>127</v>
      </c>
      <c r="E172" s="206" t="s">
        <v>802</v>
      </c>
      <c r="F172" s="207" t="s">
        <v>803</v>
      </c>
      <c r="G172" s="208" t="s">
        <v>510</v>
      </c>
      <c r="H172" s="209">
        <v>20</v>
      </c>
      <c r="I172" s="210"/>
      <c r="J172" s="211">
        <f>ROUND(I172*H172,2)</f>
        <v>0</v>
      </c>
      <c r="K172" s="207" t="s">
        <v>19</v>
      </c>
      <c r="L172" s="45"/>
      <c r="M172" s="212" t="s">
        <v>19</v>
      </c>
      <c r="N172" s="213" t="s">
        <v>48</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140</v>
      </c>
      <c r="AT172" s="216" t="s">
        <v>127</v>
      </c>
      <c r="AU172" s="216" t="s">
        <v>87</v>
      </c>
      <c r="AY172" s="18" t="s">
        <v>124</v>
      </c>
      <c r="BE172" s="217">
        <f>IF(N172="základní",J172,0)</f>
        <v>0</v>
      </c>
      <c r="BF172" s="217">
        <f>IF(N172="snížená",J172,0)</f>
        <v>0</v>
      </c>
      <c r="BG172" s="217">
        <f>IF(N172="zákl. přenesená",J172,0)</f>
        <v>0</v>
      </c>
      <c r="BH172" s="217">
        <f>IF(N172="sníž. přenesená",J172,0)</f>
        <v>0</v>
      </c>
      <c r="BI172" s="217">
        <f>IF(N172="nulová",J172,0)</f>
        <v>0</v>
      </c>
      <c r="BJ172" s="18" t="s">
        <v>85</v>
      </c>
      <c r="BK172" s="217">
        <f>ROUND(I172*H172,2)</f>
        <v>0</v>
      </c>
      <c r="BL172" s="18" t="s">
        <v>140</v>
      </c>
      <c r="BM172" s="216" t="s">
        <v>426</v>
      </c>
    </row>
    <row r="173" spans="1:47" s="2" customFormat="1" ht="12">
      <c r="A173" s="39"/>
      <c r="B173" s="40"/>
      <c r="C173" s="41"/>
      <c r="D173" s="218" t="s">
        <v>134</v>
      </c>
      <c r="E173" s="41"/>
      <c r="F173" s="219" t="s">
        <v>803</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134</v>
      </c>
      <c r="AU173" s="18" t="s">
        <v>87</v>
      </c>
    </row>
    <row r="174" spans="1:63" s="12" customFormat="1" ht="22.8" customHeight="1">
      <c r="A174" s="12"/>
      <c r="B174" s="189"/>
      <c r="C174" s="190"/>
      <c r="D174" s="191" t="s">
        <v>76</v>
      </c>
      <c r="E174" s="203" t="s">
        <v>804</v>
      </c>
      <c r="F174" s="203" t="s">
        <v>805</v>
      </c>
      <c r="G174" s="190"/>
      <c r="H174" s="190"/>
      <c r="I174" s="193"/>
      <c r="J174" s="204">
        <f>BK174</f>
        <v>0</v>
      </c>
      <c r="K174" s="190"/>
      <c r="L174" s="195"/>
      <c r="M174" s="196"/>
      <c r="N174" s="197"/>
      <c r="O174" s="197"/>
      <c r="P174" s="198">
        <f>SUM(P175:P176)</f>
        <v>0</v>
      </c>
      <c r="Q174" s="197"/>
      <c r="R174" s="198">
        <f>SUM(R175:R176)</f>
        <v>0</v>
      </c>
      <c r="S174" s="197"/>
      <c r="T174" s="199">
        <f>SUM(T175:T176)</f>
        <v>0</v>
      </c>
      <c r="U174" s="12"/>
      <c r="V174" s="12"/>
      <c r="W174" s="12"/>
      <c r="X174" s="12"/>
      <c r="Y174" s="12"/>
      <c r="Z174" s="12"/>
      <c r="AA174" s="12"/>
      <c r="AB174" s="12"/>
      <c r="AC174" s="12"/>
      <c r="AD174" s="12"/>
      <c r="AE174" s="12"/>
      <c r="AR174" s="200" t="s">
        <v>85</v>
      </c>
      <c r="AT174" s="201" t="s">
        <v>76</v>
      </c>
      <c r="AU174" s="201" t="s">
        <v>85</v>
      </c>
      <c r="AY174" s="200" t="s">
        <v>124</v>
      </c>
      <c r="BK174" s="202">
        <f>SUM(BK175:BK176)</f>
        <v>0</v>
      </c>
    </row>
    <row r="175" spans="1:65" s="2" customFormat="1" ht="16.5" customHeight="1">
      <c r="A175" s="39"/>
      <c r="B175" s="40"/>
      <c r="C175" s="205" t="s">
        <v>318</v>
      </c>
      <c r="D175" s="205" t="s">
        <v>127</v>
      </c>
      <c r="E175" s="206" t="s">
        <v>806</v>
      </c>
      <c r="F175" s="207" t="s">
        <v>807</v>
      </c>
      <c r="G175" s="208" t="s">
        <v>510</v>
      </c>
      <c r="H175" s="209">
        <v>2</v>
      </c>
      <c r="I175" s="210"/>
      <c r="J175" s="211">
        <f>ROUND(I175*H175,2)</f>
        <v>0</v>
      </c>
      <c r="K175" s="207" t="s">
        <v>19</v>
      </c>
      <c r="L175" s="45"/>
      <c r="M175" s="212" t="s">
        <v>19</v>
      </c>
      <c r="N175" s="213" t="s">
        <v>48</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140</v>
      </c>
      <c r="AT175" s="216" t="s">
        <v>127</v>
      </c>
      <c r="AU175" s="216" t="s">
        <v>87</v>
      </c>
      <c r="AY175" s="18" t="s">
        <v>124</v>
      </c>
      <c r="BE175" s="217">
        <f>IF(N175="základní",J175,0)</f>
        <v>0</v>
      </c>
      <c r="BF175" s="217">
        <f>IF(N175="snížená",J175,0)</f>
        <v>0</v>
      </c>
      <c r="BG175" s="217">
        <f>IF(N175="zákl. přenesená",J175,0)</f>
        <v>0</v>
      </c>
      <c r="BH175" s="217">
        <f>IF(N175="sníž. přenesená",J175,0)</f>
        <v>0</v>
      </c>
      <c r="BI175" s="217">
        <f>IF(N175="nulová",J175,0)</f>
        <v>0</v>
      </c>
      <c r="BJ175" s="18" t="s">
        <v>85</v>
      </c>
      <c r="BK175" s="217">
        <f>ROUND(I175*H175,2)</f>
        <v>0</v>
      </c>
      <c r="BL175" s="18" t="s">
        <v>140</v>
      </c>
      <c r="BM175" s="216" t="s">
        <v>440</v>
      </c>
    </row>
    <row r="176" spans="1:47" s="2" customFormat="1" ht="12">
      <c r="A176" s="39"/>
      <c r="B176" s="40"/>
      <c r="C176" s="41"/>
      <c r="D176" s="218" t="s">
        <v>134</v>
      </c>
      <c r="E176" s="41"/>
      <c r="F176" s="219" t="s">
        <v>807</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134</v>
      </c>
      <c r="AU176" s="18" t="s">
        <v>87</v>
      </c>
    </row>
    <row r="177" spans="1:63" s="12" customFormat="1" ht="25.9" customHeight="1">
      <c r="A177" s="12"/>
      <c r="B177" s="189"/>
      <c r="C177" s="190"/>
      <c r="D177" s="191" t="s">
        <v>76</v>
      </c>
      <c r="E177" s="192" t="s">
        <v>808</v>
      </c>
      <c r="F177" s="192" t="s">
        <v>809</v>
      </c>
      <c r="G177" s="190"/>
      <c r="H177" s="190"/>
      <c r="I177" s="193"/>
      <c r="J177" s="194">
        <f>BK177</f>
        <v>0</v>
      </c>
      <c r="K177" s="190"/>
      <c r="L177" s="195"/>
      <c r="M177" s="196"/>
      <c r="N177" s="197"/>
      <c r="O177" s="197"/>
      <c r="P177" s="198">
        <f>P178+P181+P184+P193+P198+P201+P204+P211+P214+P219+P222+P229+P234+P237+P240+P243+P246+P249+P252+P259</f>
        <v>0</v>
      </c>
      <c r="Q177" s="197"/>
      <c r="R177" s="198">
        <f>R178+R181+R184+R193+R198+R201+R204+R211+R214+R219+R222+R229+R234+R237+R240+R243+R246+R249+R252+R259</f>
        <v>0</v>
      </c>
      <c r="S177" s="197"/>
      <c r="T177" s="199">
        <f>T178+T181+T184+T193+T198+T201+T204+T211+T214+T219+T222+T229+T234+T237+T240+T243+T246+T249+T252+T259</f>
        <v>0</v>
      </c>
      <c r="U177" s="12"/>
      <c r="V177" s="12"/>
      <c r="W177" s="12"/>
      <c r="X177" s="12"/>
      <c r="Y177" s="12"/>
      <c r="Z177" s="12"/>
      <c r="AA177" s="12"/>
      <c r="AB177" s="12"/>
      <c r="AC177" s="12"/>
      <c r="AD177" s="12"/>
      <c r="AE177" s="12"/>
      <c r="AR177" s="200" t="s">
        <v>85</v>
      </c>
      <c r="AT177" s="201" t="s">
        <v>76</v>
      </c>
      <c r="AU177" s="201" t="s">
        <v>77</v>
      </c>
      <c r="AY177" s="200" t="s">
        <v>124</v>
      </c>
      <c r="BK177" s="202">
        <f>BK178+BK181+BK184+BK193+BK198+BK201+BK204+BK211+BK214+BK219+BK222+BK229+BK234+BK237+BK240+BK243+BK246+BK249+BK252+BK259</f>
        <v>0</v>
      </c>
    </row>
    <row r="178" spans="1:63" s="12" customFormat="1" ht="22.8" customHeight="1">
      <c r="A178" s="12"/>
      <c r="B178" s="189"/>
      <c r="C178" s="190"/>
      <c r="D178" s="191" t="s">
        <v>76</v>
      </c>
      <c r="E178" s="203" t="s">
        <v>810</v>
      </c>
      <c r="F178" s="203" t="s">
        <v>811</v>
      </c>
      <c r="G178" s="190"/>
      <c r="H178" s="190"/>
      <c r="I178" s="193"/>
      <c r="J178" s="204">
        <f>BK178</f>
        <v>0</v>
      </c>
      <c r="K178" s="190"/>
      <c r="L178" s="195"/>
      <c r="M178" s="196"/>
      <c r="N178" s="197"/>
      <c r="O178" s="197"/>
      <c r="P178" s="198">
        <f>SUM(P179:P180)</f>
        <v>0</v>
      </c>
      <c r="Q178" s="197"/>
      <c r="R178" s="198">
        <f>SUM(R179:R180)</f>
        <v>0</v>
      </c>
      <c r="S178" s="197"/>
      <c r="T178" s="199">
        <f>SUM(T179:T180)</f>
        <v>0</v>
      </c>
      <c r="U178" s="12"/>
      <c r="V178" s="12"/>
      <c r="W178" s="12"/>
      <c r="X178" s="12"/>
      <c r="Y178" s="12"/>
      <c r="Z178" s="12"/>
      <c r="AA178" s="12"/>
      <c r="AB178" s="12"/>
      <c r="AC178" s="12"/>
      <c r="AD178" s="12"/>
      <c r="AE178" s="12"/>
      <c r="AR178" s="200" t="s">
        <v>85</v>
      </c>
      <c r="AT178" s="201" t="s">
        <v>76</v>
      </c>
      <c r="AU178" s="201" t="s">
        <v>85</v>
      </c>
      <c r="AY178" s="200" t="s">
        <v>124</v>
      </c>
      <c r="BK178" s="202">
        <f>SUM(BK179:BK180)</f>
        <v>0</v>
      </c>
    </row>
    <row r="179" spans="1:65" s="2" customFormat="1" ht="16.5" customHeight="1">
      <c r="A179" s="39"/>
      <c r="B179" s="40"/>
      <c r="C179" s="205" t="s">
        <v>336</v>
      </c>
      <c r="D179" s="205" t="s">
        <v>127</v>
      </c>
      <c r="E179" s="206" t="s">
        <v>812</v>
      </c>
      <c r="F179" s="207" t="s">
        <v>813</v>
      </c>
      <c r="G179" s="208" t="s">
        <v>510</v>
      </c>
      <c r="H179" s="209">
        <v>1</v>
      </c>
      <c r="I179" s="210"/>
      <c r="J179" s="211">
        <f>ROUND(I179*H179,2)</f>
        <v>0</v>
      </c>
      <c r="K179" s="207" t="s">
        <v>19</v>
      </c>
      <c r="L179" s="45"/>
      <c r="M179" s="212" t="s">
        <v>19</v>
      </c>
      <c r="N179" s="213" t="s">
        <v>48</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140</v>
      </c>
      <c r="AT179" s="216" t="s">
        <v>127</v>
      </c>
      <c r="AU179" s="216" t="s">
        <v>87</v>
      </c>
      <c r="AY179" s="18" t="s">
        <v>124</v>
      </c>
      <c r="BE179" s="217">
        <f>IF(N179="základní",J179,0)</f>
        <v>0</v>
      </c>
      <c r="BF179" s="217">
        <f>IF(N179="snížená",J179,0)</f>
        <v>0</v>
      </c>
      <c r="BG179" s="217">
        <f>IF(N179="zákl. přenesená",J179,0)</f>
        <v>0</v>
      </c>
      <c r="BH179" s="217">
        <f>IF(N179="sníž. přenesená",J179,0)</f>
        <v>0</v>
      </c>
      <c r="BI179" s="217">
        <f>IF(N179="nulová",J179,0)</f>
        <v>0</v>
      </c>
      <c r="BJ179" s="18" t="s">
        <v>85</v>
      </c>
      <c r="BK179" s="217">
        <f>ROUND(I179*H179,2)</f>
        <v>0</v>
      </c>
      <c r="BL179" s="18" t="s">
        <v>140</v>
      </c>
      <c r="BM179" s="216" t="s">
        <v>460</v>
      </c>
    </row>
    <row r="180" spans="1:47" s="2" customFormat="1" ht="12">
      <c r="A180" s="39"/>
      <c r="B180" s="40"/>
      <c r="C180" s="41"/>
      <c r="D180" s="218" t="s">
        <v>134</v>
      </c>
      <c r="E180" s="41"/>
      <c r="F180" s="219" t="s">
        <v>813</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134</v>
      </c>
      <c r="AU180" s="18" t="s">
        <v>87</v>
      </c>
    </row>
    <row r="181" spans="1:63" s="12" customFormat="1" ht="22.8" customHeight="1">
      <c r="A181" s="12"/>
      <c r="B181" s="189"/>
      <c r="C181" s="190"/>
      <c r="D181" s="191" t="s">
        <v>76</v>
      </c>
      <c r="E181" s="203" t="s">
        <v>771</v>
      </c>
      <c r="F181" s="203" t="s">
        <v>772</v>
      </c>
      <c r="G181" s="190"/>
      <c r="H181" s="190"/>
      <c r="I181" s="193"/>
      <c r="J181" s="204">
        <f>BK181</f>
        <v>0</v>
      </c>
      <c r="K181" s="190"/>
      <c r="L181" s="195"/>
      <c r="M181" s="196"/>
      <c r="N181" s="197"/>
      <c r="O181" s="197"/>
      <c r="P181" s="198">
        <f>SUM(P182:P183)</f>
        <v>0</v>
      </c>
      <c r="Q181" s="197"/>
      <c r="R181" s="198">
        <f>SUM(R182:R183)</f>
        <v>0</v>
      </c>
      <c r="S181" s="197"/>
      <c r="T181" s="199">
        <f>SUM(T182:T183)</f>
        <v>0</v>
      </c>
      <c r="U181" s="12"/>
      <c r="V181" s="12"/>
      <c r="W181" s="12"/>
      <c r="X181" s="12"/>
      <c r="Y181" s="12"/>
      <c r="Z181" s="12"/>
      <c r="AA181" s="12"/>
      <c r="AB181" s="12"/>
      <c r="AC181" s="12"/>
      <c r="AD181" s="12"/>
      <c r="AE181" s="12"/>
      <c r="AR181" s="200" t="s">
        <v>85</v>
      </c>
      <c r="AT181" s="201" t="s">
        <v>76</v>
      </c>
      <c r="AU181" s="201" t="s">
        <v>85</v>
      </c>
      <c r="AY181" s="200" t="s">
        <v>124</v>
      </c>
      <c r="BK181" s="202">
        <f>SUM(BK182:BK183)</f>
        <v>0</v>
      </c>
    </row>
    <row r="182" spans="1:65" s="2" customFormat="1" ht="16.5" customHeight="1">
      <c r="A182" s="39"/>
      <c r="B182" s="40"/>
      <c r="C182" s="205" t="s">
        <v>177</v>
      </c>
      <c r="D182" s="205" t="s">
        <v>127</v>
      </c>
      <c r="E182" s="206" t="s">
        <v>814</v>
      </c>
      <c r="F182" s="207" t="s">
        <v>815</v>
      </c>
      <c r="G182" s="208" t="s">
        <v>764</v>
      </c>
      <c r="H182" s="209">
        <v>1</v>
      </c>
      <c r="I182" s="210"/>
      <c r="J182" s="211">
        <f>ROUND(I182*H182,2)</f>
        <v>0</v>
      </c>
      <c r="K182" s="207" t="s">
        <v>19</v>
      </c>
      <c r="L182" s="45"/>
      <c r="M182" s="212" t="s">
        <v>19</v>
      </c>
      <c r="N182" s="213" t="s">
        <v>48</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140</v>
      </c>
      <c r="AT182" s="216" t="s">
        <v>127</v>
      </c>
      <c r="AU182" s="216" t="s">
        <v>87</v>
      </c>
      <c r="AY182" s="18" t="s">
        <v>124</v>
      </c>
      <c r="BE182" s="217">
        <f>IF(N182="základní",J182,0)</f>
        <v>0</v>
      </c>
      <c r="BF182" s="217">
        <f>IF(N182="snížená",J182,0)</f>
        <v>0</v>
      </c>
      <c r="BG182" s="217">
        <f>IF(N182="zákl. přenesená",J182,0)</f>
        <v>0</v>
      </c>
      <c r="BH182" s="217">
        <f>IF(N182="sníž. přenesená",J182,0)</f>
        <v>0</v>
      </c>
      <c r="BI182" s="217">
        <f>IF(N182="nulová",J182,0)</f>
        <v>0</v>
      </c>
      <c r="BJ182" s="18" t="s">
        <v>85</v>
      </c>
      <c r="BK182" s="217">
        <f>ROUND(I182*H182,2)</f>
        <v>0</v>
      </c>
      <c r="BL182" s="18" t="s">
        <v>140</v>
      </c>
      <c r="BM182" s="216" t="s">
        <v>474</v>
      </c>
    </row>
    <row r="183" spans="1:47" s="2" customFormat="1" ht="12">
      <c r="A183" s="39"/>
      <c r="B183" s="40"/>
      <c r="C183" s="41"/>
      <c r="D183" s="218" t="s">
        <v>134</v>
      </c>
      <c r="E183" s="41"/>
      <c r="F183" s="219" t="s">
        <v>774</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134</v>
      </c>
      <c r="AU183" s="18" t="s">
        <v>87</v>
      </c>
    </row>
    <row r="184" spans="1:63" s="12" customFormat="1" ht="22.8" customHeight="1">
      <c r="A184" s="12"/>
      <c r="B184" s="189"/>
      <c r="C184" s="190"/>
      <c r="D184" s="191" t="s">
        <v>76</v>
      </c>
      <c r="E184" s="203" t="s">
        <v>816</v>
      </c>
      <c r="F184" s="203" t="s">
        <v>817</v>
      </c>
      <c r="G184" s="190"/>
      <c r="H184" s="190"/>
      <c r="I184" s="193"/>
      <c r="J184" s="204">
        <f>BK184</f>
        <v>0</v>
      </c>
      <c r="K184" s="190"/>
      <c r="L184" s="195"/>
      <c r="M184" s="196"/>
      <c r="N184" s="197"/>
      <c r="O184" s="197"/>
      <c r="P184" s="198">
        <f>SUM(P185:P192)</f>
        <v>0</v>
      </c>
      <c r="Q184" s="197"/>
      <c r="R184" s="198">
        <f>SUM(R185:R192)</f>
        <v>0</v>
      </c>
      <c r="S184" s="197"/>
      <c r="T184" s="199">
        <f>SUM(T185:T192)</f>
        <v>0</v>
      </c>
      <c r="U184" s="12"/>
      <c r="V184" s="12"/>
      <c r="W184" s="12"/>
      <c r="X184" s="12"/>
      <c r="Y184" s="12"/>
      <c r="Z184" s="12"/>
      <c r="AA184" s="12"/>
      <c r="AB184" s="12"/>
      <c r="AC184" s="12"/>
      <c r="AD184" s="12"/>
      <c r="AE184" s="12"/>
      <c r="AR184" s="200" t="s">
        <v>85</v>
      </c>
      <c r="AT184" s="201" t="s">
        <v>76</v>
      </c>
      <c r="AU184" s="201" t="s">
        <v>85</v>
      </c>
      <c r="AY184" s="200" t="s">
        <v>124</v>
      </c>
      <c r="BK184" s="202">
        <f>SUM(BK185:BK192)</f>
        <v>0</v>
      </c>
    </row>
    <row r="185" spans="1:65" s="2" customFormat="1" ht="49.05" customHeight="1">
      <c r="A185" s="39"/>
      <c r="B185" s="40"/>
      <c r="C185" s="205" t="s">
        <v>7</v>
      </c>
      <c r="D185" s="205" t="s">
        <v>127</v>
      </c>
      <c r="E185" s="206" t="s">
        <v>818</v>
      </c>
      <c r="F185" s="207" t="s">
        <v>819</v>
      </c>
      <c r="G185" s="208" t="s">
        <v>510</v>
      </c>
      <c r="H185" s="209">
        <v>12</v>
      </c>
      <c r="I185" s="210"/>
      <c r="J185" s="211">
        <f>ROUND(I185*H185,2)</f>
        <v>0</v>
      </c>
      <c r="K185" s="207" t="s">
        <v>19</v>
      </c>
      <c r="L185" s="45"/>
      <c r="M185" s="212" t="s">
        <v>19</v>
      </c>
      <c r="N185" s="213" t="s">
        <v>48</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140</v>
      </c>
      <c r="AT185" s="216" t="s">
        <v>127</v>
      </c>
      <c r="AU185" s="216" t="s">
        <v>87</v>
      </c>
      <c r="AY185" s="18" t="s">
        <v>124</v>
      </c>
      <c r="BE185" s="217">
        <f>IF(N185="základní",J185,0)</f>
        <v>0</v>
      </c>
      <c r="BF185" s="217">
        <f>IF(N185="snížená",J185,0)</f>
        <v>0</v>
      </c>
      <c r="BG185" s="217">
        <f>IF(N185="zákl. přenesená",J185,0)</f>
        <v>0</v>
      </c>
      <c r="BH185" s="217">
        <f>IF(N185="sníž. přenesená",J185,0)</f>
        <v>0</v>
      </c>
      <c r="BI185" s="217">
        <f>IF(N185="nulová",J185,0)</f>
        <v>0</v>
      </c>
      <c r="BJ185" s="18" t="s">
        <v>85</v>
      </c>
      <c r="BK185" s="217">
        <f>ROUND(I185*H185,2)</f>
        <v>0</v>
      </c>
      <c r="BL185" s="18" t="s">
        <v>140</v>
      </c>
      <c r="BM185" s="216" t="s">
        <v>482</v>
      </c>
    </row>
    <row r="186" spans="1:47" s="2" customFormat="1" ht="12">
      <c r="A186" s="39"/>
      <c r="B186" s="40"/>
      <c r="C186" s="41"/>
      <c r="D186" s="218" t="s">
        <v>134</v>
      </c>
      <c r="E186" s="41"/>
      <c r="F186" s="219" t="s">
        <v>819</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134</v>
      </c>
      <c r="AU186" s="18" t="s">
        <v>87</v>
      </c>
    </row>
    <row r="187" spans="1:65" s="2" customFormat="1" ht="49.05" customHeight="1">
      <c r="A187" s="39"/>
      <c r="B187" s="40"/>
      <c r="C187" s="205" t="s">
        <v>356</v>
      </c>
      <c r="D187" s="205" t="s">
        <v>127</v>
      </c>
      <c r="E187" s="206" t="s">
        <v>820</v>
      </c>
      <c r="F187" s="207" t="s">
        <v>821</v>
      </c>
      <c r="G187" s="208" t="s">
        <v>510</v>
      </c>
      <c r="H187" s="209">
        <v>8</v>
      </c>
      <c r="I187" s="210"/>
      <c r="J187" s="211">
        <f>ROUND(I187*H187,2)</f>
        <v>0</v>
      </c>
      <c r="K187" s="207" t="s">
        <v>19</v>
      </c>
      <c r="L187" s="45"/>
      <c r="M187" s="212" t="s">
        <v>19</v>
      </c>
      <c r="N187" s="213" t="s">
        <v>48</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140</v>
      </c>
      <c r="AT187" s="216" t="s">
        <v>127</v>
      </c>
      <c r="AU187" s="216" t="s">
        <v>87</v>
      </c>
      <c r="AY187" s="18" t="s">
        <v>124</v>
      </c>
      <c r="BE187" s="217">
        <f>IF(N187="základní",J187,0)</f>
        <v>0</v>
      </c>
      <c r="BF187" s="217">
        <f>IF(N187="snížená",J187,0)</f>
        <v>0</v>
      </c>
      <c r="BG187" s="217">
        <f>IF(N187="zákl. přenesená",J187,0)</f>
        <v>0</v>
      </c>
      <c r="BH187" s="217">
        <f>IF(N187="sníž. přenesená",J187,0)</f>
        <v>0</v>
      </c>
      <c r="BI187" s="217">
        <f>IF(N187="nulová",J187,0)</f>
        <v>0</v>
      </c>
      <c r="BJ187" s="18" t="s">
        <v>85</v>
      </c>
      <c r="BK187" s="217">
        <f>ROUND(I187*H187,2)</f>
        <v>0</v>
      </c>
      <c r="BL187" s="18" t="s">
        <v>140</v>
      </c>
      <c r="BM187" s="216" t="s">
        <v>496</v>
      </c>
    </row>
    <row r="188" spans="1:47" s="2" customFormat="1" ht="12">
      <c r="A188" s="39"/>
      <c r="B188" s="40"/>
      <c r="C188" s="41"/>
      <c r="D188" s="218" t="s">
        <v>134</v>
      </c>
      <c r="E188" s="41"/>
      <c r="F188" s="219" t="s">
        <v>821</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134</v>
      </c>
      <c r="AU188" s="18" t="s">
        <v>87</v>
      </c>
    </row>
    <row r="189" spans="1:65" s="2" customFormat="1" ht="16.5" customHeight="1">
      <c r="A189" s="39"/>
      <c r="B189" s="40"/>
      <c r="C189" s="205" t="s">
        <v>361</v>
      </c>
      <c r="D189" s="205" t="s">
        <v>127</v>
      </c>
      <c r="E189" s="206" t="s">
        <v>822</v>
      </c>
      <c r="F189" s="207" t="s">
        <v>823</v>
      </c>
      <c r="G189" s="208" t="s">
        <v>510</v>
      </c>
      <c r="H189" s="209">
        <v>20</v>
      </c>
      <c r="I189" s="210"/>
      <c r="J189" s="211">
        <f>ROUND(I189*H189,2)</f>
        <v>0</v>
      </c>
      <c r="K189" s="207" t="s">
        <v>19</v>
      </c>
      <c r="L189" s="45"/>
      <c r="M189" s="212" t="s">
        <v>19</v>
      </c>
      <c r="N189" s="213" t="s">
        <v>48</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140</v>
      </c>
      <c r="AT189" s="216" t="s">
        <v>127</v>
      </c>
      <c r="AU189" s="216" t="s">
        <v>87</v>
      </c>
      <c r="AY189" s="18" t="s">
        <v>124</v>
      </c>
      <c r="BE189" s="217">
        <f>IF(N189="základní",J189,0)</f>
        <v>0</v>
      </c>
      <c r="BF189" s="217">
        <f>IF(N189="snížená",J189,0)</f>
        <v>0</v>
      </c>
      <c r="BG189" s="217">
        <f>IF(N189="zákl. přenesená",J189,0)</f>
        <v>0</v>
      </c>
      <c r="BH189" s="217">
        <f>IF(N189="sníž. přenesená",J189,0)</f>
        <v>0</v>
      </c>
      <c r="BI189" s="217">
        <f>IF(N189="nulová",J189,0)</f>
        <v>0</v>
      </c>
      <c r="BJ189" s="18" t="s">
        <v>85</v>
      </c>
      <c r="BK189" s="217">
        <f>ROUND(I189*H189,2)</f>
        <v>0</v>
      </c>
      <c r="BL189" s="18" t="s">
        <v>140</v>
      </c>
      <c r="BM189" s="216" t="s">
        <v>507</v>
      </c>
    </row>
    <row r="190" spans="1:47" s="2" customFormat="1" ht="12">
      <c r="A190" s="39"/>
      <c r="B190" s="40"/>
      <c r="C190" s="41"/>
      <c r="D190" s="218" t="s">
        <v>134</v>
      </c>
      <c r="E190" s="41"/>
      <c r="F190" s="219" t="s">
        <v>823</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134</v>
      </c>
      <c r="AU190" s="18" t="s">
        <v>87</v>
      </c>
    </row>
    <row r="191" spans="1:65" s="2" customFormat="1" ht="16.5" customHeight="1">
      <c r="A191" s="39"/>
      <c r="B191" s="40"/>
      <c r="C191" s="205" t="s">
        <v>368</v>
      </c>
      <c r="D191" s="205" t="s">
        <v>127</v>
      </c>
      <c r="E191" s="206" t="s">
        <v>824</v>
      </c>
      <c r="F191" s="207" t="s">
        <v>825</v>
      </c>
      <c r="G191" s="208" t="s">
        <v>510</v>
      </c>
      <c r="H191" s="209">
        <v>20</v>
      </c>
      <c r="I191" s="210"/>
      <c r="J191" s="211">
        <f>ROUND(I191*H191,2)</f>
        <v>0</v>
      </c>
      <c r="K191" s="207" t="s">
        <v>19</v>
      </c>
      <c r="L191" s="45"/>
      <c r="M191" s="212" t="s">
        <v>19</v>
      </c>
      <c r="N191" s="213" t="s">
        <v>48</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140</v>
      </c>
      <c r="AT191" s="216" t="s">
        <v>127</v>
      </c>
      <c r="AU191" s="216" t="s">
        <v>87</v>
      </c>
      <c r="AY191" s="18" t="s">
        <v>124</v>
      </c>
      <c r="BE191" s="217">
        <f>IF(N191="základní",J191,0)</f>
        <v>0</v>
      </c>
      <c r="BF191" s="217">
        <f>IF(N191="snížená",J191,0)</f>
        <v>0</v>
      </c>
      <c r="BG191" s="217">
        <f>IF(N191="zákl. přenesená",J191,0)</f>
        <v>0</v>
      </c>
      <c r="BH191" s="217">
        <f>IF(N191="sníž. přenesená",J191,0)</f>
        <v>0</v>
      </c>
      <c r="BI191" s="217">
        <f>IF(N191="nulová",J191,0)</f>
        <v>0</v>
      </c>
      <c r="BJ191" s="18" t="s">
        <v>85</v>
      </c>
      <c r="BK191" s="217">
        <f>ROUND(I191*H191,2)</f>
        <v>0</v>
      </c>
      <c r="BL191" s="18" t="s">
        <v>140</v>
      </c>
      <c r="BM191" s="216" t="s">
        <v>517</v>
      </c>
    </row>
    <row r="192" spans="1:47" s="2" customFormat="1" ht="12">
      <c r="A192" s="39"/>
      <c r="B192" s="40"/>
      <c r="C192" s="41"/>
      <c r="D192" s="218" t="s">
        <v>134</v>
      </c>
      <c r="E192" s="41"/>
      <c r="F192" s="219" t="s">
        <v>825</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134</v>
      </c>
      <c r="AU192" s="18" t="s">
        <v>87</v>
      </c>
    </row>
    <row r="193" spans="1:63" s="12" customFormat="1" ht="22.8" customHeight="1">
      <c r="A193" s="12"/>
      <c r="B193" s="189"/>
      <c r="C193" s="190"/>
      <c r="D193" s="191" t="s">
        <v>76</v>
      </c>
      <c r="E193" s="203" t="s">
        <v>826</v>
      </c>
      <c r="F193" s="203" t="s">
        <v>827</v>
      </c>
      <c r="G193" s="190"/>
      <c r="H193" s="190"/>
      <c r="I193" s="193"/>
      <c r="J193" s="204">
        <f>BK193</f>
        <v>0</v>
      </c>
      <c r="K193" s="190"/>
      <c r="L193" s="195"/>
      <c r="M193" s="196"/>
      <c r="N193" s="197"/>
      <c r="O193" s="197"/>
      <c r="P193" s="198">
        <f>SUM(P194:P197)</f>
        <v>0</v>
      </c>
      <c r="Q193" s="197"/>
      <c r="R193" s="198">
        <f>SUM(R194:R197)</f>
        <v>0</v>
      </c>
      <c r="S193" s="197"/>
      <c r="T193" s="199">
        <f>SUM(T194:T197)</f>
        <v>0</v>
      </c>
      <c r="U193" s="12"/>
      <c r="V193" s="12"/>
      <c r="W193" s="12"/>
      <c r="X193" s="12"/>
      <c r="Y193" s="12"/>
      <c r="Z193" s="12"/>
      <c r="AA193" s="12"/>
      <c r="AB193" s="12"/>
      <c r="AC193" s="12"/>
      <c r="AD193" s="12"/>
      <c r="AE193" s="12"/>
      <c r="AR193" s="200" t="s">
        <v>85</v>
      </c>
      <c r="AT193" s="201" t="s">
        <v>76</v>
      </c>
      <c r="AU193" s="201" t="s">
        <v>85</v>
      </c>
      <c r="AY193" s="200" t="s">
        <v>124</v>
      </c>
      <c r="BK193" s="202">
        <f>SUM(BK194:BK197)</f>
        <v>0</v>
      </c>
    </row>
    <row r="194" spans="1:65" s="2" customFormat="1" ht="16.5" customHeight="1">
      <c r="A194" s="39"/>
      <c r="B194" s="40"/>
      <c r="C194" s="205" t="s">
        <v>375</v>
      </c>
      <c r="D194" s="205" t="s">
        <v>127</v>
      </c>
      <c r="E194" s="206" t="s">
        <v>828</v>
      </c>
      <c r="F194" s="207" t="s">
        <v>829</v>
      </c>
      <c r="G194" s="208" t="s">
        <v>510</v>
      </c>
      <c r="H194" s="209">
        <v>4</v>
      </c>
      <c r="I194" s="210"/>
      <c r="J194" s="211">
        <f>ROUND(I194*H194,2)</f>
        <v>0</v>
      </c>
      <c r="K194" s="207" t="s">
        <v>19</v>
      </c>
      <c r="L194" s="45"/>
      <c r="M194" s="212" t="s">
        <v>19</v>
      </c>
      <c r="N194" s="213" t="s">
        <v>48</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140</v>
      </c>
      <c r="AT194" s="216" t="s">
        <v>127</v>
      </c>
      <c r="AU194" s="216" t="s">
        <v>87</v>
      </c>
      <c r="AY194" s="18" t="s">
        <v>124</v>
      </c>
      <c r="BE194" s="217">
        <f>IF(N194="základní",J194,0)</f>
        <v>0</v>
      </c>
      <c r="BF194" s="217">
        <f>IF(N194="snížená",J194,0)</f>
        <v>0</v>
      </c>
      <c r="BG194" s="217">
        <f>IF(N194="zákl. přenesená",J194,0)</f>
        <v>0</v>
      </c>
      <c r="BH194" s="217">
        <f>IF(N194="sníž. přenesená",J194,0)</f>
        <v>0</v>
      </c>
      <c r="BI194" s="217">
        <f>IF(N194="nulová",J194,0)</f>
        <v>0</v>
      </c>
      <c r="BJ194" s="18" t="s">
        <v>85</v>
      </c>
      <c r="BK194" s="217">
        <f>ROUND(I194*H194,2)</f>
        <v>0</v>
      </c>
      <c r="BL194" s="18" t="s">
        <v>140</v>
      </c>
      <c r="BM194" s="216" t="s">
        <v>525</v>
      </c>
    </row>
    <row r="195" spans="1:47" s="2" customFormat="1" ht="12">
      <c r="A195" s="39"/>
      <c r="B195" s="40"/>
      <c r="C195" s="41"/>
      <c r="D195" s="218" t="s">
        <v>134</v>
      </c>
      <c r="E195" s="41"/>
      <c r="F195" s="219" t="s">
        <v>830</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134</v>
      </c>
      <c r="AU195" s="18" t="s">
        <v>87</v>
      </c>
    </row>
    <row r="196" spans="1:65" s="2" customFormat="1" ht="16.5" customHeight="1">
      <c r="A196" s="39"/>
      <c r="B196" s="40"/>
      <c r="C196" s="205" t="s">
        <v>384</v>
      </c>
      <c r="D196" s="205" t="s">
        <v>127</v>
      </c>
      <c r="E196" s="206" t="s">
        <v>831</v>
      </c>
      <c r="F196" s="207" t="s">
        <v>832</v>
      </c>
      <c r="G196" s="208" t="s">
        <v>510</v>
      </c>
      <c r="H196" s="209">
        <v>4</v>
      </c>
      <c r="I196" s="210"/>
      <c r="J196" s="211">
        <f>ROUND(I196*H196,2)</f>
        <v>0</v>
      </c>
      <c r="K196" s="207" t="s">
        <v>19</v>
      </c>
      <c r="L196" s="45"/>
      <c r="M196" s="212" t="s">
        <v>19</v>
      </c>
      <c r="N196" s="213" t="s">
        <v>48</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140</v>
      </c>
      <c r="AT196" s="216" t="s">
        <v>127</v>
      </c>
      <c r="AU196" s="216" t="s">
        <v>87</v>
      </c>
      <c r="AY196" s="18" t="s">
        <v>124</v>
      </c>
      <c r="BE196" s="217">
        <f>IF(N196="základní",J196,0)</f>
        <v>0</v>
      </c>
      <c r="BF196" s="217">
        <f>IF(N196="snížená",J196,0)</f>
        <v>0</v>
      </c>
      <c r="BG196" s="217">
        <f>IF(N196="zákl. přenesená",J196,0)</f>
        <v>0</v>
      </c>
      <c r="BH196" s="217">
        <f>IF(N196="sníž. přenesená",J196,0)</f>
        <v>0</v>
      </c>
      <c r="BI196" s="217">
        <f>IF(N196="nulová",J196,0)</f>
        <v>0</v>
      </c>
      <c r="BJ196" s="18" t="s">
        <v>85</v>
      </c>
      <c r="BK196" s="217">
        <f>ROUND(I196*H196,2)</f>
        <v>0</v>
      </c>
      <c r="BL196" s="18" t="s">
        <v>140</v>
      </c>
      <c r="BM196" s="216" t="s">
        <v>543</v>
      </c>
    </row>
    <row r="197" spans="1:47" s="2" customFormat="1" ht="12">
      <c r="A197" s="39"/>
      <c r="B197" s="40"/>
      <c r="C197" s="41"/>
      <c r="D197" s="218" t="s">
        <v>134</v>
      </c>
      <c r="E197" s="41"/>
      <c r="F197" s="219" t="s">
        <v>832</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134</v>
      </c>
      <c r="AU197" s="18" t="s">
        <v>87</v>
      </c>
    </row>
    <row r="198" spans="1:63" s="12" customFormat="1" ht="22.8" customHeight="1">
      <c r="A198" s="12"/>
      <c r="B198" s="189"/>
      <c r="C198" s="190"/>
      <c r="D198" s="191" t="s">
        <v>76</v>
      </c>
      <c r="E198" s="203" t="s">
        <v>833</v>
      </c>
      <c r="F198" s="203" t="s">
        <v>834</v>
      </c>
      <c r="G198" s="190"/>
      <c r="H198" s="190"/>
      <c r="I198" s="193"/>
      <c r="J198" s="204">
        <f>BK198</f>
        <v>0</v>
      </c>
      <c r="K198" s="190"/>
      <c r="L198" s="195"/>
      <c r="M198" s="196"/>
      <c r="N198" s="197"/>
      <c r="O198" s="197"/>
      <c r="P198" s="198">
        <f>SUM(P199:P200)</f>
        <v>0</v>
      </c>
      <c r="Q198" s="197"/>
      <c r="R198" s="198">
        <f>SUM(R199:R200)</f>
        <v>0</v>
      </c>
      <c r="S198" s="197"/>
      <c r="T198" s="199">
        <f>SUM(T199:T200)</f>
        <v>0</v>
      </c>
      <c r="U198" s="12"/>
      <c r="V198" s="12"/>
      <c r="W198" s="12"/>
      <c r="X198" s="12"/>
      <c r="Y198" s="12"/>
      <c r="Z198" s="12"/>
      <c r="AA198" s="12"/>
      <c r="AB198" s="12"/>
      <c r="AC198" s="12"/>
      <c r="AD198" s="12"/>
      <c r="AE198" s="12"/>
      <c r="AR198" s="200" t="s">
        <v>85</v>
      </c>
      <c r="AT198" s="201" t="s">
        <v>76</v>
      </c>
      <c r="AU198" s="201" t="s">
        <v>85</v>
      </c>
      <c r="AY198" s="200" t="s">
        <v>124</v>
      </c>
      <c r="BK198" s="202">
        <f>SUM(BK199:BK200)</f>
        <v>0</v>
      </c>
    </row>
    <row r="199" spans="1:65" s="2" customFormat="1" ht="16.5" customHeight="1">
      <c r="A199" s="39"/>
      <c r="B199" s="40"/>
      <c r="C199" s="205" t="s">
        <v>392</v>
      </c>
      <c r="D199" s="205" t="s">
        <v>127</v>
      </c>
      <c r="E199" s="206" t="s">
        <v>835</v>
      </c>
      <c r="F199" s="207" t="s">
        <v>836</v>
      </c>
      <c r="G199" s="208" t="s">
        <v>510</v>
      </c>
      <c r="H199" s="209">
        <v>4</v>
      </c>
      <c r="I199" s="210"/>
      <c r="J199" s="211">
        <f>ROUND(I199*H199,2)</f>
        <v>0</v>
      </c>
      <c r="K199" s="207" t="s">
        <v>19</v>
      </c>
      <c r="L199" s="45"/>
      <c r="M199" s="212" t="s">
        <v>19</v>
      </c>
      <c r="N199" s="213" t="s">
        <v>48</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140</v>
      </c>
      <c r="AT199" s="216" t="s">
        <v>127</v>
      </c>
      <c r="AU199" s="216" t="s">
        <v>87</v>
      </c>
      <c r="AY199" s="18" t="s">
        <v>124</v>
      </c>
      <c r="BE199" s="217">
        <f>IF(N199="základní",J199,0)</f>
        <v>0</v>
      </c>
      <c r="BF199" s="217">
        <f>IF(N199="snížená",J199,0)</f>
        <v>0</v>
      </c>
      <c r="BG199" s="217">
        <f>IF(N199="zákl. přenesená",J199,0)</f>
        <v>0</v>
      </c>
      <c r="BH199" s="217">
        <f>IF(N199="sníž. přenesená",J199,0)</f>
        <v>0</v>
      </c>
      <c r="BI199" s="217">
        <f>IF(N199="nulová",J199,0)</f>
        <v>0</v>
      </c>
      <c r="BJ199" s="18" t="s">
        <v>85</v>
      </c>
      <c r="BK199" s="217">
        <f>ROUND(I199*H199,2)</f>
        <v>0</v>
      </c>
      <c r="BL199" s="18" t="s">
        <v>140</v>
      </c>
      <c r="BM199" s="216" t="s">
        <v>556</v>
      </c>
    </row>
    <row r="200" spans="1:47" s="2" customFormat="1" ht="12">
      <c r="A200" s="39"/>
      <c r="B200" s="40"/>
      <c r="C200" s="41"/>
      <c r="D200" s="218" t="s">
        <v>134</v>
      </c>
      <c r="E200" s="41"/>
      <c r="F200" s="219" t="s">
        <v>836</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134</v>
      </c>
      <c r="AU200" s="18" t="s">
        <v>87</v>
      </c>
    </row>
    <row r="201" spans="1:63" s="12" customFormat="1" ht="22.8" customHeight="1">
      <c r="A201" s="12"/>
      <c r="B201" s="189"/>
      <c r="C201" s="190"/>
      <c r="D201" s="191" t="s">
        <v>76</v>
      </c>
      <c r="E201" s="203" t="s">
        <v>837</v>
      </c>
      <c r="F201" s="203" t="s">
        <v>838</v>
      </c>
      <c r="G201" s="190"/>
      <c r="H201" s="190"/>
      <c r="I201" s="193"/>
      <c r="J201" s="204">
        <f>BK201</f>
        <v>0</v>
      </c>
      <c r="K201" s="190"/>
      <c r="L201" s="195"/>
      <c r="M201" s="196"/>
      <c r="N201" s="197"/>
      <c r="O201" s="197"/>
      <c r="P201" s="198">
        <f>SUM(P202:P203)</f>
        <v>0</v>
      </c>
      <c r="Q201" s="197"/>
      <c r="R201" s="198">
        <f>SUM(R202:R203)</f>
        <v>0</v>
      </c>
      <c r="S201" s="197"/>
      <c r="T201" s="199">
        <f>SUM(T202:T203)</f>
        <v>0</v>
      </c>
      <c r="U201" s="12"/>
      <c r="V201" s="12"/>
      <c r="W201" s="12"/>
      <c r="X201" s="12"/>
      <c r="Y201" s="12"/>
      <c r="Z201" s="12"/>
      <c r="AA201" s="12"/>
      <c r="AB201" s="12"/>
      <c r="AC201" s="12"/>
      <c r="AD201" s="12"/>
      <c r="AE201" s="12"/>
      <c r="AR201" s="200" t="s">
        <v>85</v>
      </c>
      <c r="AT201" s="201" t="s">
        <v>76</v>
      </c>
      <c r="AU201" s="201" t="s">
        <v>85</v>
      </c>
      <c r="AY201" s="200" t="s">
        <v>124</v>
      </c>
      <c r="BK201" s="202">
        <f>SUM(BK202:BK203)</f>
        <v>0</v>
      </c>
    </row>
    <row r="202" spans="1:65" s="2" customFormat="1" ht="16.5" customHeight="1">
      <c r="A202" s="39"/>
      <c r="B202" s="40"/>
      <c r="C202" s="205" t="s">
        <v>399</v>
      </c>
      <c r="D202" s="205" t="s">
        <v>127</v>
      </c>
      <c r="E202" s="206" t="s">
        <v>839</v>
      </c>
      <c r="F202" s="207" t="s">
        <v>840</v>
      </c>
      <c r="G202" s="208" t="s">
        <v>510</v>
      </c>
      <c r="H202" s="209">
        <v>20</v>
      </c>
      <c r="I202" s="210"/>
      <c r="J202" s="211">
        <f>ROUND(I202*H202,2)</f>
        <v>0</v>
      </c>
      <c r="K202" s="207" t="s">
        <v>19</v>
      </c>
      <c r="L202" s="45"/>
      <c r="M202" s="212" t="s">
        <v>19</v>
      </c>
      <c r="N202" s="213" t="s">
        <v>48</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140</v>
      </c>
      <c r="AT202" s="216" t="s">
        <v>127</v>
      </c>
      <c r="AU202" s="216" t="s">
        <v>87</v>
      </c>
      <c r="AY202" s="18" t="s">
        <v>124</v>
      </c>
      <c r="BE202" s="217">
        <f>IF(N202="základní",J202,0)</f>
        <v>0</v>
      </c>
      <c r="BF202" s="217">
        <f>IF(N202="snížená",J202,0)</f>
        <v>0</v>
      </c>
      <c r="BG202" s="217">
        <f>IF(N202="zákl. přenesená",J202,0)</f>
        <v>0</v>
      </c>
      <c r="BH202" s="217">
        <f>IF(N202="sníž. přenesená",J202,0)</f>
        <v>0</v>
      </c>
      <c r="BI202" s="217">
        <f>IF(N202="nulová",J202,0)</f>
        <v>0</v>
      </c>
      <c r="BJ202" s="18" t="s">
        <v>85</v>
      </c>
      <c r="BK202" s="217">
        <f>ROUND(I202*H202,2)</f>
        <v>0</v>
      </c>
      <c r="BL202" s="18" t="s">
        <v>140</v>
      </c>
      <c r="BM202" s="216" t="s">
        <v>569</v>
      </c>
    </row>
    <row r="203" spans="1:47" s="2" customFormat="1" ht="12">
      <c r="A203" s="39"/>
      <c r="B203" s="40"/>
      <c r="C203" s="41"/>
      <c r="D203" s="218" t="s">
        <v>134</v>
      </c>
      <c r="E203" s="41"/>
      <c r="F203" s="219" t="s">
        <v>840</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134</v>
      </c>
      <c r="AU203" s="18" t="s">
        <v>87</v>
      </c>
    </row>
    <row r="204" spans="1:63" s="12" customFormat="1" ht="22.8" customHeight="1">
      <c r="A204" s="12"/>
      <c r="B204" s="189"/>
      <c r="C204" s="190"/>
      <c r="D204" s="191" t="s">
        <v>76</v>
      </c>
      <c r="E204" s="203" t="s">
        <v>841</v>
      </c>
      <c r="F204" s="203" t="s">
        <v>842</v>
      </c>
      <c r="G204" s="190"/>
      <c r="H204" s="190"/>
      <c r="I204" s="193"/>
      <c r="J204" s="204">
        <f>BK204</f>
        <v>0</v>
      </c>
      <c r="K204" s="190"/>
      <c r="L204" s="195"/>
      <c r="M204" s="196"/>
      <c r="N204" s="197"/>
      <c r="O204" s="197"/>
      <c r="P204" s="198">
        <f>SUM(P205:P210)</f>
        <v>0</v>
      </c>
      <c r="Q204" s="197"/>
      <c r="R204" s="198">
        <f>SUM(R205:R210)</f>
        <v>0</v>
      </c>
      <c r="S204" s="197"/>
      <c r="T204" s="199">
        <f>SUM(T205:T210)</f>
        <v>0</v>
      </c>
      <c r="U204" s="12"/>
      <c r="V204" s="12"/>
      <c r="W204" s="12"/>
      <c r="X204" s="12"/>
      <c r="Y204" s="12"/>
      <c r="Z204" s="12"/>
      <c r="AA204" s="12"/>
      <c r="AB204" s="12"/>
      <c r="AC204" s="12"/>
      <c r="AD204" s="12"/>
      <c r="AE204" s="12"/>
      <c r="AR204" s="200" t="s">
        <v>85</v>
      </c>
      <c r="AT204" s="201" t="s">
        <v>76</v>
      </c>
      <c r="AU204" s="201" t="s">
        <v>85</v>
      </c>
      <c r="AY204" s="200" t="s">
        <v>124</v>
      </c>
      <c r="BK204" s="202">
        <f>SUM(BK205:BK210)</f>
        <v>0</v>
      </c>
    </row>
    <row r="205" spans="1:65" s="2" customFormat="1" ht="16.5" customHeight="1">
      <c r="A205" s="39"/>
      <c r="B205" s="40"/>
      <c r="C205" s="205" t="s">
        <v>405</v>
      </c>
      <c r="D205" s="205" t="s">
        <v>127</v>
      </c>
      <c r="E205" s="206" t="s">
        <v>843</v>
      </c>
      <c r="F205" s="207" t="s">
        <v>844</v>
      </c>
      <c r="G205" s="208" t="s">
        <v>266</v>
      </c>
      <c r="H205" s="209">
        <v>50</v>
      </c>
      <c r="I205" s="210"/>
      <c r="J205" s="211">
        <f>ROUND(I205*H205,2)</f>
        <v>0</v>
      </c>
      <c r="K205" s="207" t="s">
        <v>19</v>
      </c>
      <c r="L205" s="45"/>
      <c r="M205" s="212" t="s">
        <v>19</v>
      </c>
      <c r="N205" s="213" t="s">
        <v>48</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140</v>
      </c>
      <c r="AT205" s="216" t="s">
        <v>127</v>
      </c>
      <c r="AU205" s="216" t="s">
        <v>87</v>
      </c>
      <c r="AY205" s="18" t="s">
        <v>124</v>
      </c>
      <c r="BE205" s="217">
        <f>IF(N205="základní",J205,0)</f>
        <v>0</v>
      </c>
      <c r="BF205" s="217">
        <f>IF(N205="snížená",J205,0)</f>
        <v>0</v>
      </c>
      <c r="BG205" s="217">
        <f>IF(N205="zákl. přenesená",J205,0)</f>
        <v>0</v>
      </c>
      <c r="BH205" s="217">
        <f>IF(N205="sníž. přenesená",J205,0)</f>
        <v>0</v>
      </c>
      <c r="BI205" s="217">
        <f>IF(N205="nulová",J205,0)</f>
        <v>0</v>
      </c>
      <c r="BJ205" s="18" t="s">
        <v>85</v>
      </c>
      <c r="BK205" s="217">
        <f>ROUND(I205*H205,2)</f>
        <v>0</v>
      </c>
      <c r="BL205" s="18" t="s">
        <v>140</v>
      </c>
      <c r="BM205" s="216" t="s">
        <v>458</v>
      </c>
    </row>
    <row r="206" spans="1:47" s="2" customFormat="1" ht="12">
      <c r="A206" s="39"/>
      <c r="B206" s="40"/>
      <c r="C206" s="41"/>
      <c r="D206" s="218" t="s">
        <v>134</v>
      </c>
      <c r="E206" s="41"/>
      <c r="F206" s="219" t="s">
        <v>844</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134</v>
      </c>
      <c r="AU206" s="18" t="s">
        <v>87</v>
      </c>
    </row>
    <row r="207" spans="1:65" s="2" customFormat="1" ht="16.5" customHeight="1">
      <c r="A207" s="39"/>
      <c r="B207" s="40"/>
      <c r="C207" s="205" t="s">
        <v>411</v>
      </c>
      <c r="D207" s="205" t="s">
        <v>127</v>
      </c>
      <c r="E207" s="206" t="s">
        <v>845</v>
      </c>
      <c r="F207" s="207" t="s">
        <v>846</v>
      </c>
      <c r="G207" s="208" t="s">
        <v>266</v>
      </c>
      <c r="H207" s="209">
        <v>150</v>
      </c>
      <c r="I207" s="210"/>
      <c r="J207" s="211">
        <f>ROUND(I207*H207,2)</f>
        <v>0</v>
      </c>
      <c r="K207" s="207" t="s">
        <v>19</v>
      </c>
      <c r="L207" s="45"/>
      <c r="M207" s="212" t="s">
        <v>19</v>
      </c>
      <c r="N207" s="213" t="s">
        <v>48</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140</v>
      </c>
      <c r="AT207" s="216" t="s">
        <v>127</v>
      </c>
      <c r="AU207" s="216" t="s">
        <v>87</v>
      </c>
      <c r="AY207" s="18" t="s">
        <v>124</v>
      </c>
      <c r="BE207" s="217">
        <f>IF(N207="základní",J207,0)</f>
        <v>0</v>
      </c>
      <c r="BF207" s="217">
        <f>IF(N207="snížená",J207,0)</f>
        <v>0</v>
      </c>
      <c r="BG207" s="217">
        <f>IF(N207="zákl. přenesená",J207,0)</f>
        <v>0</v>
      </c>
      <c r="BH207" s="217">
        <f>IF(N207="sníž. přenesená",J207,0)</f>
        <v>0</v>
      </c>
      <c r="BI207" s="217">
        <f>IF(N207="nulová",J207,0)</f>
        <v>0</v>
      </c>
      <c r="BJ207" s="18" t="s">
        <v>85</v>
      </c>
      <c r="BK207" s="217">
        <f>ROUND(I207*H207,2)</f>
        <v>0</v>
      </c>
      <c r="BL207" s="18" t="s">
        <v>140</v>
      </c>
      <c r="BM207" s="216" t="s">
        <v>597</v>
      </c>
    </row>
    <row r="208" spans="1:47" s="2" customFormat="1" ht="12">
      <c r="A208" s="39"/>
      <c r="B208" s="40"/>
      <c r="C208" s="41"/>
      <c r="D208" s="218" t="s">
        <v>134</v>
      </c>
      <c r="E208" s="41"/>
      <c r="F208" s="219" t="s">
        <v>846</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134</v>
      </c>
      <c r="AU208" s="18" t="s">
        <v>87</v>
      </c>
    </row>
    <row r="209" spans="1:65" s="2" customFormat="1" ht="16.5" customHeight="1">
      <c r="A209" s="39"/>
      <c r="B209" s="40"/>
      <c r="C209" s="205" t="s">
        <v>421</v>
      </c>
      <c r="D209" s="205" t="s">
        <v>127</v>
      </c>
      <c r="E209" s="206" t="s">
        <v>847</v>
      </c>
      <c r="F209" s="207" t="s">
        <v>848</v>
      </c>
      <c r="G209" s="208" t="s">
        <v>266</v>
      </c>
      <c r="H209" s="209">
        <v>250</v>
      </c>
      <c r="I209" s="210"/>
      <c r="J209" s="211">
        <f>ROUND(I209*H209,2)</f>
        <v>0</v>
      </c>
      <c r="K209" s="207" t="s">
        <v>19</v>
      </c>
      <c r="L209" s="45"/>
      <c r="M209" s="212" t="s">
        <v>19</v>
      </c>
      <c r="N209" s="213" t="s">
        <v>48</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140</v>
      </c>
      <c r="AT209" s="216" t="s">
        <v>127</v>
      </c>
      <c r="AU209" s="216" t="s">
        <v>87</v>
      </c>
      <c r="AY209" s="18" t="s">
        <v>124</v>
      </c>
      <c r="BE209" s="217">
        <f>IF(N209="základní",J209,0)</f>
        <v>0</v>
      </c>
      <c r="BF209" s="217">
        <f>IF(N209="snížená",J209,0)</f>
        <v>0</v>
      </c>
      <c r="BG209" s="217">
        <f>IF(N209="zákl. přenesená",J209,0)</f>
        <v>0</v>
      </c>
      <c r="BH209" s="217">
        <f>IF(N209="sníž. přenesená",J209,0)</f>
        <v>0</v>
      </c>
      <c r="BI209" s="217">
        <f>IF(N209="nulová",J209,0)</f>
        <v>0</v>
      </c>
      <c r="BJ209" s="18" t="s">
        <v>85</v>
      </c>
      <c r="BK209" s="217">
        <f>ROUND(I209*H209,2)</f>
        <v>0</v>
      </c>
      <c r="BL209" s="18" t="s">
        <v>140</v>
      </c>
      <c r="BM209" s="216" t="s">
        <v>605</v>
      </c>
    </row>
    <row r="210" spans="1:47" s="2" customFormat="1" ht="12">
      <c r="A210" s="39"/>
      <c r="B210" s="40"/>
      <c r="C210" s="41"/>
      <c r="D210" s="218" t="s">
        <v>134</v>
      </c>
      <c r="E210" s="41"/>
      <c r="F210" s="219" t="s">
        <v>848</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134</v>
      </c>
      <c r="AU210" s="18" t="s">
        <v>87</v>
      </c>
    </row>
    <row r="211" spans="1:63" s="12" customFormat="1" ht="22.8" customHeight="1">
      <c r="A211" s="12"/>
      <c r="B211" s="189"/>
      <c r="C211" s="190"/>
      <c r="D211" s="191" t="s">
        <v>76</v>
      </c>
      <c r="E211" s="203" t="s">
        <v>849</v>
      </c>
      <c r="F211" s="203" t="s">
        <v>850</v>
      </c>
      <c r="G211" s="190"/>
      <c r="H211" s="190"/>
      <c r="I211" s="193"/>
      <c r="J211" s="204">
        <f>BK211</f>
        <v>0</v>
      </c>
      <c r="K211" s="190"/>
      <c r="L211" s="195"/>
      <c r="M211" s="196"/>
      <c r="N211" s="197"/>
      <c r="O211" s="197"/>
      <c r="P211" s="198">
        <f>SUM(P212:P213)</f>
        <v>0</v>
      </c>
      <c r="Q211" s="197"/>
      <c r="R211" s="198">
        <f>SUM(R212:R213)</f>
        <v>0</v>
      </c>
      <c r="S211" s="197"/>
      <c r="T211" s="199">
        <f>SUM(T212:T213)</f>
        <v>0</v>
      </c>
      <c r="U211" s="12"/>
      <c r="V211" s="12"/>
      <c r="W211" s="12"/>
      <c r="X211" s="12"/>
      <c r="Y211" s="12"/>
      <c r="Z211" s="12"/>
      <c r="AA211" s="12"/>
      <c r="AB211" s="12"/>
      <c r="AC211" s="12"/>
      <c r="AD211" s="12"/>
      <c r="AE211" s="12"/>
      <c r="AR211" s="200" t="s">
        <v>85</v>
      </c>
      <c r="AT211" s="201" t="s">
        <v>76</v>
      </c>
      <c r="AU211" s="201" t="s">
        <v>85</v>
      </c>
      <c r="AY211" s="200" t="s">
        <v>124</v>
      </c>
      <c r="BK211" s="202">
        <f>SUM(BK212:BK213)</f>
        <v>0</v>
      </c>
    </row>
    <row r="212" spans="1:65" s="2" customFormat="1" ht="16.5" customHeight="1">
      <c r="A212" s="39"/>
      <c r="B212" s="40"/>
      <c r="C212" s="205" t="s">
        <v>426</v>
      </c>
      <c r="D212" s="205" t="s">
        <v>127</v>
      </c>
      <c r="E212" s="206" t="s">
        <v>851</v>
      </c>
      <c r="F212" s="207" t="s">
        <v>852</v>
      </c>
      <c r="G212" s="208" t="s">
        <v>266</v>
      </c>
      <c r="H212" s="209">
        <v>5</v>
      </c>
      <c r="I212" s="210"/>
      <c r="J212" s="211">
        <f>ROUND(I212*H212,2)</f>
        <v>0</v>
      </c>
      <c r="K212" s="207" t="s">
        <v>19</v>
      </c>
      <c r="L212" s="45"/>
      <c r="M212" s="212" t="s">
        <v>19</v>
      </c>
      <c r="N212" s="213" t="s">
        <v>48</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140</v>
      </c>
      <c r="AT212" s="216" t="s">
        <v>127</v>
      </c>
      <c r="AU212" s="216" t="s">
        <v>87</v>
      </c>
      <c r="AY212" s="18" t="s">
        <v>124</v>
      </c>
      <c r="BE212" s="217">
        <f>IF(N212="základní",J212,0)</f>
        <v>0</v>
      </c>
      <c r="BF212" s="217">
        <f>IF(N212="snížená",J212,0)</f>
        <v>0</v>
      </c>
      <c r="BG212" s="217">
        <f>IF(N212="zákl. přenesená",J212,0)</f>
        <v>0</v>
      </c>
      <c r="BH212" s="217">
        <f>IF(N212="sníž. přenesená",J212,0)</f>
        <v>0</v>
      </c>
      <c r="BI212" s="217">
        <f>IF(N212="nulová",J212,0)</f>
        <v>0</v>
      </c>
      <c r="BJ212" s="18" t="s">
        <v>85</v>
      </c>
      <c r="BK212" s="217">
        <f>ROUND(I212*H212,2)</f>
        <v>0</v>
      </c>
      <c r="BL212" s="18" t="s">
        <v>140</v>
      </c>
      <c r="BM212" s="216" t="s">
        <v>530</v>
      </c>
    </row>
    <row r="213" spans="1:47" s="2" customFormat="1" ht="12">
      <c r="A213" s="39"/>
      <c r="B213" s="40"/>
      <c r="C213" s="41"/>
      <c r="D213" s="218" t="s">
        <v>134</v>
      </c>
      <c r="E213" s="41"/>
      <c r="F213" s="219" t="s">
        <v>853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134</v>
      </c>
      <c r="AU213" s="18" t="s">
        <v>87</v>
      </c>
    </row>
    <row r="214" spans="1:63" s="12" customFormat="1" ht="22.8" customHeight="1">
      <c r="A214" s="12"/>
      <c r="B214" s="189"/>
      <c r="C214" s="190"/>
      <c r="D214" s="191" t="s">
        <v>76</v>
      </c>
      <c r="E214" s="203" t="s">
        <v>854</v>
      </c>
      <c r="F214" s="203" t="s">
        <v>855</v>
      </c>
      <c r="G214" s="190"/>
      <c r="H214" s="190"/>
      <c r="I214" s="193"/>
      <c r="J214" s="204">
        <f>BK214</f>
        <v>0</v>
      </c>
      <c r="K214" s="190"/>
      <c r="L214" s="195"/>
      <c r="M214" s="196"/>
      <c r="N214" s="197"/>
      <c r="O214" s="197"/>
      <c r="P214" s="198">
        <f>SUM(P215:P218)</f>
        <v>0</v>
      </c>
      <c r="Q214" s="197"/>
      <c r="R214" s="198">
        <f>SUM(R215:R218)</f>
        <v>0</v>
      </c>
      <c r="S214" s="197"/>
      <c r="T214" s="199">
        <f>SUM(T215:T218)</f>
        <v>0</v>
      </c>
      <c r="U214" s="12"/>
      <c r="V214" s="12"/>
      <c r="W214" s="12"/>
      <c r="X214" s="12"/>
      <c r="Y214" s="12"/>
      <c r="Z214" s="12"/>
      <c r="AA214" s="12"/>
      <c r="AB214" s="12"/>
      <c r="AC214" s="12"/>
      <c r="AD214" s="12"/>
      <c r="AE214" s="12"/>
      <c r="AR214" s="200" t="s">
        <v>85</v>
      </c>
      <c r="AT214" s="201" t="s">
        <v>76</v>
      </c>
      <c r="AU214" s="201" t="s">
        <v>85</v>
      </c>
      <c r="AY214" s="200" t="s">
        <v>124</v>
      </c>
      <c r="BK214" s="202">
        <f>SUM(BK215:BK218)</f>
        <v>0</v>
      </c>
    </row>
    <row r="215" spans="1:65" s="2" customFormat="1" ht="16.5" customHeight="1">
      <c r="A215" s="39"/>
      <c r="B215" s="40"/>
      <c r="C215" s="205" t="s">
        <v>433</v>
      </c>
      <c r="D215" s="205" t="s">
        <v>127</v>
      </c>
      <c r="E215" s="206" t="s">
        <v>856</v>
      </c>
      <c r="F215" s="207" t="s">
        <v>857</v>
      </c>
      <c r="G215" s="208" t="s">
        <v>266</v>
      </c>
      <c r="H215" s="209">
        <v>200</v>
      </c>
      <c r="I215" s="210"/>
      <c r="J215" s="211">
        <f>ROUND(I215*H215,2)</f>
        <v>0</v>
      </c>
      <c r="K215" s="207" t="s">
        <v>19</v>
      </c>
      <c r="L215" s="45"/>
      <c r="M215" s="212" t="s">
        <v>19</v>
      </c>
      <c r="N215" s="213" t="s">
        <v>48</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140</v>
      </c>
      <c r="AT215" s="216" t="s">
        <v>127</v>
      </c>
      <c r="AU215" s="216" t="s">
        <v>87</v>
      </c>
      <c r="AY215" s="18" t="s">
        <v>124</v>
      </c>
      <c r="BE215" s="217">
        <f>IF(N215="základní",J215,0)</f>
        <v>0</v>
      </c>
      <c r="BF215" s="217">
        <f>IF(N215="snížená",J215,0)</f>
        <v>0</v>
      </c>
      <c r="BG215" s="217">
        <f>IF(N215="zákl. přenesená",J215,0)</f>
        <v>0</v>
      </c>
      <c r="BH215" s="217">
        <f>IF(N215="sníž. přenesená",J215,0)</f>
        <v>0</v>
      </c>
      <c r="BI215" s="217">
        <f>IF(N215="nulová",J215,0)</f>
        <v>0</v>
      </c>
      <c r="BJ215" s="18" t="s">
        <v>85</v>
      </c>
      <c r="BK215" s="217">
        <f>ROUND(I215*H215,2)</f>
        <v>0</v>
      </c>
      <c r="BL215" s="18" t="s">
        <v>140</v>
      </c>
      <c r="BM215" s="216" t="s">
        <v>630</v>
      </c>
    </row>
    <row r="216" spans="1:47" s="2" customFormat="1" ht="12">
      <c r="A216" s="39"/>
      <c r="B216" s="40"/>
      <c r="C216" s="41"/>
      <c r="D216" s="218" t="s">
        <v>134</v>
      </c>
      <c r="E216" s="41"/>
      <c r="F216" s="219" t="s">
        <v>857</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134</v>
      </c>
      <c r="AU216" s="18" t="s">
        <v>87</v>
      </c>
    </row>
    <row r="217" spans="1:65" s="2" customFormat="1" ht="16.5" customHeight="1">
      <c r="A217" s="39"/>
      <c r="B217" s="40"/>
      <c r="C217" s="205" t="s">
        <v>440</v>
      </c>
      <c r="D217" s="205" t="s">
        <v>127</v>
      </c>
      <c r="E217" s="206" t="s">
        <v>858</v>
      </c>
      <c r="F217" s="207" t="s">
        <v>859</v>
      </c>
      <c r="G217" s="208" t="s">
        <v>266</v>
      </c>
      <c r="H217" s="209">
        <v>200</v>
      </c>
      <c r="I217" s="210"/>
      <c r="J217" s="211">
        <f>ROUND(I217*H217,2)</f>
        <v>0</v>
      </c>
      <c r="K217" s="207" t="s">
        <v>19</v>
      </c>
      <c r="L217" s="45"/>
      <c r="M217" s="212" t="s">
        <v>19</v>
      </c>
      <c r="N217" s="213" t="s">
        <v>48</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140</v>
      </c>
      <c r="AT217" s="216" t="s">
        <v>127</v>
      </c>
      <c r="AU217" s="216" t="s">
        <v>87</v>
      </c>
      <c r="AY217" s="18" t="s">
        <v>124</v>
      </c>
      <c r="BE217" s="217">
        <f>IF(N217="základní",J217,0)</f>
        <v>0</v>
      </c>
      <c r="BF217" s="217">
        <f>IF(N217="snížená",J217,0)</f>
        <v>0</v>
      </c>
      <c r="BG217" s="217">
        <f>IF(N217="zákl. přenesená",J217,0)</f>
        <v>0</v>
      </c>
      <c r="BH217" s="217">
        <f>IF(N217="sníž. přenesená",J217,0)</f>
        <v>0</v>
      </c>
      <c r="BI217" s="217">
        <f>IF(N217="nulová",J217,0)</f>
        <v>0</v>
      </c>
      <c r="BJ217" s="18" t="s">
        <v>85</v>
      </c>
      <c r="BK217" s="217">
        <f>ROUND(I217*H217,2)</f>
        <v>0</v>
      </c>
      <c r="BL217" s="18" t="s">
        <v>140</v>
      </c>
      <c r="BM217" s="216" t="s">
        <v>642</v>
      </c>
    </row>
    <row r="218" spans="1:47" s="2" customFormat="1" ht="12">
      <c r="A218" s="39"/>
      <c r="B218" s="40"/>
      <c r="C218" s="41"/>
      <c r="D218" s="218" t="s">
        <v>134</v>
      </c>
      <c r="E218" s="41"/>
      <c r="F218" s="219" t="s">
        <v>859</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134</v>
      </c>
      <c r="AU218" s="18" t="s">
        <v>87</v>
      </c>
    </row>
    <row r="219" spans="1:63" s="12" customFormat="1" ht="22.8" customHeight="1">
      <c r="A219" s="12"/>
      <c r="B219" s="189"/>
      <c r="C219" s="190"/>
      <c r="D219" s="191" t="s">
        <v>76</v>
      </c>
      <c r="E219" s="203" t="s">
        <v>860</v>
      </c>
      <c r="F219" s="203" t="s">
        <v>861</v>
      </c>
      <c r="G219" s="190"/>
      <c r="H219" s="190"/>
      <c r="I219" s="193"/>
      <c r="J219" s="204">
        <f>BK219</f>
        <v>0</v>
      </c>
      <c r="K219" s="190"/>
      <c r="L219" s="195"/>
      <c r="M219" s="196"/>
      <c r="N219" s="197"/>
      <c r="O219" s="197"/>
      <c r="P219" s="198">
        <f>SUM(P220:P221)</f>
        <v>0</v>
      </c>
      <c r="Q219" s="197"/>
      <c r="R219" s="198">
        <f>SUM(R220:R221)</f>
        <v>0</v>
      </c>
      <c r="S219" s="197"/>
      <c r="T219" s="199">
        <f>SUM(T220:T221)</f>
        <v>0</v>
      </c>
      <c r="U219" s="12"/>
      <c r="V219" s="12"/>
      <c r="W219" s="12"/>
      <c r="X219" s="12"/>
      <c r="Y219" s="12"/>
      <c r="Z219" s="12"/>
      <c r="AA219" s="12"/>
      <c r="AB219" s="12"/>
      <c r="AC219" s="12"/>
      <c r="AD219" s="12"/>
      <c r="AE219" s="12"/>
      <c r="AR219" s="200" t="s">
        <v>85</v>
      </c>
      <c r="AT219" s="201" t="s">
        <v>76</v>
      </c>
      <c r="AU219" s="201" t="s">
        <v>85</v>
      </c>
      <c r="AY219" s="200" t="s">
        <v>124</v>
      </c>
      <c r="BK219" s="202">
        <f>SUM(BK220:BK221)</f>
        <v>0</v>
      </c>
    </row>
    <row r="220" spans="1:65" s="2" customFormat="1" ht="16.5" customHeight="1">
      <c r="A220" s="39"/>
      <c r="B220" s="40"/>
      <c r="C220" s="205" t="s">
        <v>450</v>
      </c>
      <c r="D220" s="205" t="s">
        <v>127</v>
      </c>
      <c r="E220" s="206" t="s">
        <v>862</v>
      </c>
      <c r="F220" s="207" t="s">
        <v>863</v>
      </c>
      <c r="G220" s="208" t="s">
        <v>266</v>
      </c>
      <c r="H220" s="209">
        <v>3</v>
      </c>
      <c r="I220" s="210"/>
      <c r="J220" s="211">
        <f>ROUND(I220*H220,2)</f>
        <v>0</v>
      </c>
      <c r="K220" s="207" t="s">
        <v>19</v>
      </c>
      <c r="L220" s="45"/>
      <c r="M220" s="212" t="s">
        <v>19</v>
      </c>
      <c r="N220" s="213" t="s">
        <v>48</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140</v>
      </c>
      <c r="AT220" s="216" t="s">
        <v>127</v>
      </c>
      <c r="AU220" s="216" t="s">
        <v>87</v>
      </c>
      <c r="AY220" s="18" t="s">
        <v>124</v>
      </c>
      <c r="BE220" s="217">
        <f>IF(N220="základní",J220,0)</f>
        <v>0</v>
      </c>
      <c r="BF220" s="217">
        <f>IF(N220="snížená",J220,0)</f>
        <v>0</v>
      </c>
      <c r="BG220" s="217">
        <f>IF(N220="zákl. přenesená",J220,0)</f>
        <v>0</v>
      </c>
      <c r="BH220" s="217">
        <f>IF(N220="sníž. přenesená",J220,0)</f>
        <v>0</v>
      </c>
      <c r="BI220" s="217">
        <f>IF(N220="nulová",J220,0)</f>
        <v>0</v>
      </c>
      <c r="BJ220" s="18" t="s">
        <v>85</v>
      </c>
      <c r="BK220" s="217">
        <f>ROUND(I220*H220,2)</f>
        <v>0</v>
      </c>
      <c r="BL220" s="18" t="s">
        <v>140</v>
      </c>
      <c r="BM220" s="216" t="s">
        <v>655</v>
      </c>
    </row>
    <row r="221" spans="1:47" s="2" customFormat="1" ht="12">
      <c r="A221" s="39"/>
      <c r="B221" s="40"/>
      <c r="C221" s="41"/>
      <c r="D221" s="218" t="s">
        <v>134</v>
      </c>
      <c r="E221" s="41"/>
      <c r="F221" s="219" t="s">
        <v>863</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134</v>
      </c>
      <c r="AU221" s="18" t="s">
        <v>87</v>
      </c>
    </row>
    <row r="222" spans="1:63" s="12" customFormat="1" ht="22.8" customHeight="1">
      <c r="A222" s="12"/>
      <c r="B222" s="189"/>
      <c r="C222" s="190"/>
      <c r="D222" s="191" t="s">
        <v>76</v>
      </c>
      <c r="E222" s="203" t="s">
        <v>864</v>
      </c>
      <c r="F222" s="203" t="s">
        <v>865</v>
      </c>
      <c r="G222" s="190"/>
      <c r="H222" s="190"/>
      <c r="I222" s="193"/>
      <c r="J222" s="204">
        <f>BK222</f>
        <v>0</v>
      </c>
      <c r="K222" s="190"/>
      <c r="L222" s="195"/>
      <c r="M222" s="196"/>
      <c r="N222" s="197"/>
      <c r="O222" s="197"/>
      <c r="P222" s="198">
        <f>SUM(P223:P228)</f>
        <v>0</v>
      </c>
      <c r="Q222" s="197"/>
      <c r="R222" s="198">
        <f>SUM(R223:R228)</f>
        <v>0</v>
      </c>
      <c r="S222" s="197"/>
      <c r="T222" s="199">
        <f>SUM(T223:T228)</f>
        <v>0</v>
      </c>
      <c r="U222" s="12"/>
      <c r="V222" s="12"/>
      <c r="W222" s="12"/>
      <c r="X222" s="12"/>
      <c r="Y222" s="12"/>
      <c r="Z222" s="12"/>
      <c r="AA222" s="12"/>
      <c r="AB222" s="12"/>
      <c r="AC222" s="12"/>
      <c r="AD222" s="12"/>
      <c r="AE222" s="12"/>
      <c r="AR222" s="200" t="s">
        <v>85</v>
      </c>
      <c r="AT222" s="201" t="s">
        <v>76</v>
      </c>
      <c r="AU222" s="201" t="s">
        <v>85</v>
      </c>
      <c r="AY222" s="200" t="s">
        <v>124</v>
      </c>
      <c r="BK222" s="202">
        <f>SUM(BK223:BK228)</f>
        <v>0</v>
      </c>
    </row>
    <row r="223" spans="1:65" s="2" customFormat="1" ht="16.5" customHeight="1">
      <c r="A223" s="39"/>
      <c r="B223" s="40"/>
      <c r="C223" s="205" t="s">
        <v>460</v>
      </c>
      <c r="D223" s="205" t="s">
        <v>127</v>
      </c>
      <c r="E223" s="206" t="s">
        <v>866</v>
      </c>
      <c r="F223" s="207" t="s">
        <v>867</v>
      </c>
      <c r="G223" s="208" t="s">
        <v>510</v>
      </c>
      <c r="H223" s="209">
        <v>2</v>
      </c>
      <c r="I223" s="210"/>
      <c r="J223" s="211">
        <f>ROUND(I223*H223,2)</f>
        <v>0</v>
      </c>
      <c r="K223" s="207" t="s">
        <v>19</v>
      </c>
      <c r="L223" s="45"/>
      <c r="M223" s="212" t="s">
        <v>19</v>
      </c>
      <c r="N223" s="213" t="s">
        <v>48</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140</v>
      </c>
      <c r="AT223" s="216" t="s">
        <v>127</v>
      </c>
      <c r="AU223" s="216" t="s">
        <v>87</v>
      </c>
      <c r="AY223" s="18" t="s">
        <v>124</v>
      </c>
      <c r="BE223" s="217">
        <f>IF(N223="základní",J223,0)</f>
        <v>0</v>
      </c>
      <c r="BF223" s="217">
        <f>IF(N223="snížená",J223,0)</f>
        <v>0</v>
      </c>
      <c r="BG223" s="217">
        <f>IF(N223="zákl. přenesená",J223,0)</f>
        <v>0</v>
      </c>
      <c r="BH223" s="217">
        <f>IF(N223="sníž. přenesená",J223,0)</f>
        <v>0</v>
      </c>
      <c r="BI223" s="217">
        <f>IF(N223="nulová",J223,0)</f>
        <v>0</v>
      </c>
      <c r="BJ223" s="18" t="s">
        <v>85</v>
      </c>
      <c r="BK223" s="217">
        <f>ROUND(I223*H223,2)</f>
        <v>0</v>
      </c>
      <c r="BL223" s="18" t="s">
        <v>140</v>
      </c>
      <c r="BM223" s="216" t="s">
        <v>675</v>
      </c>
    </row>
    <row r="224" spans="1:47" s="2" customFormat="1" ht="12">
      <c r="A224" s="39"/>
      <c r="B224" s="40"/>
      <c r="C224" s="41"/>
      <c r="D224" s="218" t="s">
        <v>134</v>
      </c>
      <c r="E224" s="41"/>
      <c r="F224" s="219" t="s">
        <v>868</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134</v>
      </c>
      <c r="AU224" s="18" t="s">
        <v>87</v>
      </c>
    </row>
    <row r="225" spans="1:65" s="2" customFormat="1" ht="16.5" customHeight="1">
      <c r="A225" s="39"/>
      <c r="B225" s="40"/>
      <c r="C225" s="205" t="s">
        <v>467</v>
      </c>
      <c r="D225" s="205" t="s">
        <v>127</v>
      </c>
      <c r="E225" s="206" t="s">
        <v>869</v>
      </c>
      <c r="F225" s="207" t="s">
        <v>870</v>
      </c>
      <c r="G225" s="208" t="s">
        <v>510</v>
      </c>
      <c r="H225" s="209">
        <v>8</v>
      </c>
      <c r="I225" s="210"/>
      <c r="J225" s="211">
        <f>ROUND(I225*H225,2)</f>
        <v>0</v>
      </c>
      <c r="K225" s="207" t="s">
        <v>19</v>
      </c>
      <c r="L225" s="45"/>
      <c r="M225" s="212" t="s">
        <v>19</v>
      </c>
      <c r="N225" s="213" t="s">
        <v>48</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140</v>
      </c>
      <c r="AT225" s="216" t="s">
        <v>127</v>
      </c>
      <c r="AU225" s="216" t="s">
        <v>87</v>
      </c>
      <c r="AY225" s="18" t="s">
        <v>124</v>
      </c>
      <c r="BE225" s="217">
        <f>IF(N225="základní",J225,0)</f>
        <v>0</v>
      </c>
      <c r="BF225" s="217">
        <f>IF(N225="snížená",J225,0)</f>
        <v>0</v>
      </c>
      <c r="BG225" s="217">
        <f>IF(N225="zákl. přenesená",J225,0)</f>
        <v>0</v>
      </c>
      <c r="BH225" s="217">
        <f>IF(N225="sníž. přenesená",J225,0)</f>
        <v>0</v>
      </c>
      <c r="BI225" s="217">
        <f>IF(N225="nulová",J225,0)</f>
        <v>0</v>
      </c>
      <c r="BJ225" s="18" t="s">
        <v>85</v>
      </c>
      <c r="BK225" s="217">
        <f>ROUND(I225*H225,2)</f>
        <v>0</v>
      </c>
      <c r="BL225" s="18" t="s">
        <v>140</v>
      </c>
      <c r="BM225" s="216" t="s">
        <v>687</v>
      </c>
    </row>
    <row r="226" spans="1:47" s="2" customFormat="1" ht="12">
      <c r="A226" s="39"/>
      <c r="B226" s="40"/>
      <c r="C226" s="41"/>
      <c r="D226" s="218" t="s">
        <v>134</v>
      </c>
      <c r="E226" s="41"/>
      <c r="F226" s="219" t="s">
        <v>871</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134</v>
      </c>
      <c r="AU226" s="18" t="s">
        <v>87</v>
      </c>
    </row>
    <row r="227" spans="1:65" s="2" customFormat="1" ht="16.5" customHeight="1">
      <c r="A227" s="39"/>
      <c r="B227" s="40"/>
      <c r="C227" s="205" t="s">
        <v>474</v>
      </c>
      <c r="D227" s="205" t="s">
        <v>127</v>
      </c>
      <c r="E227" s="206" t="s">
        <v>872</v>
      </c>
      <c r="F227" s="207" t="s">
        <v>873</v>
      </c>
      <c r="G227" s="208" t="s">
        <v>510</v>
      </c>
      <c r="H227" s="209">
        <v>40</v>
      </c>
      <c r="I227" s="210"/>
      <c r="J227" s="211">
        <f>ROUND(I227*H227,2)</f>
        <v>0</v>
      </c>
      <c r="K227" s="207" t="s">
        <v>19</v>
      </c>
      <c r="L227" s="45"/>
      <c r="M227" s="212" t="s">
        <v>19</v>
      </c>
      <c r="N227" s="213" t="s">
        <v>48</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140</v>
      </c>
      <c r="AT227" s="216" t="s">
        <v>127</v>
      </c>
      <c r="AU227" s="216" t="s">
        <v>87</v>
      </c>
      <c r="AY227" s="18" t="s">
        <v>124</v>
      </c>
      <c r="BE227" s="217">
        <f>IF(N227="základní",J227,0)</f>
        <v>0</v>
      </c>
      <c r="BF227" s="217">
        <f>IF(N227="snížená",J227,0)</f>
        <v>0</v>
      </c>
      <c r="BG227" s="217">
        <f>IF(N227="zákl. přenesená",J227,0)</f>
        <v>0</v>
      </c>
      <c r="BH227" s="217">
        <f>IF(N227="sníž. přenesená",J227,0)</f>
        <v>0</v>
      </c>
      <c r="BI227" s="217">
        <f>IF(N227="nulová",J227,0)</f>
        <v>0</v>
      </c>
      <c r="BJ227" s="18" t="s">
        <v>85</v>
      </c>
      <c r="BK227" s="217">
        <f>ROUND(I227*H227,2)</f>
        <v>0</v>
      </c>
      <c r="BL227" s="18" t="s">
        <v>140</v>
      </c>
      <c r="BM227" s="216" t="s">
        <v>874</v>
      </c>
    </row>
    <row r="228" spans="1:47" s="2" customFormat="1" ht="12">
      <c r="A228" s="39"/>
      <c r="B228" s="40"/>
      <c r="C228" s="41"/>
      <c r="D228" s="218" t="s">
        <v>134</v>
      </c>
      <c r="E228" s="41"/>
      <c r="F228" s="219" t="s">
        <v>875</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134</v>
      </c>
      <c r="AU228" s="18" t="s">
        <v>87</v>
      </c>
    </row>
    <row r="229" spans="1:63" s="12" customFormat="1" ht="22.8" customHeight="1">
      <c r="A229" s="12"/>
      <c r="B229" s="189"/>
      <c r="C229" s="190"/>
      <c r="D229" s="191" t="s">
        <v>76</v>
      </c>
      <c r="E229" s="203" t="s">
        <v>876</v>
      </c>
      <c r="F229" s="203" t="s">
        <v>877</v>
      </c>
      <c r="G229" s="190"/>
      <c r="H229" s="190"/>
      <c r="I229" s="193"/>
      <c r="J229" s="204">
        <f>BK229</f>
        <v>0</v>
      </c>
      <c r="K229" s="190"/>
      <c r="L229" s="195"/>
      <c r="M229" s="196"/>
      <c r="N229" s="197"/>
      <c r="O229" s="197"/>
      <c r="P229" s="198">
        <f>SUM(P230:P233)</f>
        <v>0</v>
      </c>
      <c r="Q229" s="197"/>
      <c r="R229" s="198">
        <f>SUM(R230:R233)</f>
        <v>0</v>
      </c>
      <c r="S229" s="197"/>
      <c r="T229" s="199">
        <f>SUM(T230:T233)</f>
        <v>0</v>
      </c>
      <c r="U229" s="12"/>
      <c r="V229" s="12"/>
      <c r="W229" s="12"/>
      <c r="X229" s="12"/>
      <c r="Y229" s="12"/>
      <c r="Z229" s="12"/>
      <c r="AA229" s="12"/>
      <c r="AB229" s="12"/>
      <c r="AC229" s="12"/>
      <c r="AD229" s="12"/>
      <c r="AE229" s="12"/>
      <c r="AR229" s="200" t="s">
        <v>85</v>
      </c>
      <c r="AT229" s="201" t="s">
        <v>76</v>
      </c>
      <c r="AU229" s="201" t="s">
        <v>85</v>
      </c>
      <c r="AY229" s="200" t="s">
        <v>124</v>
      </c>
      <c r="BK229" s="202">
        <f>SUM(BK230:BK233)</f>
        <v>0</v>
      </c>
    </row>
    <row r="230" spans="1:65" s="2" customFormat="1" ht="16.5" customHeight="1">
      <c r="A230" s="39"/>
      <c r="B230" s="40"/>
      <c r="C230" s="205" t="s">
        <v>478</v>
      </c>
      <c r="D230" s="205" t="s">
        <v>127</v>
      </c>
      <c r="E230" s="206" t="s">
        <v>878</v>
      </c>
      <c r="F230" s="207" t="s">
        <v>879</v>
      </c>
      <c r="G230" s="208" t="s">
        <v>510</v>
      </c>
      <c r="H230" s="209">
        <v>8</v>
      </c>
      <c r="I230" s="210"/>
      <c r="J230" s="211">
        <f>ROUND(I230*H230,2)</f>
        <v>0</v>
      </c>
      <c r="K230" s="207" t="s">
        <v>19</v>
      </c>
      <c r="L230" s="45"/>
      <c r="M230" s="212" t="s">
        <v>19</v>
      </c>
      <c r="N230" s="213" t="s">
        <v>48</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140</v>
      </c>
      <c r="AT230" s="216" t="s">
        <v>127</v>
      </c>
      <c r="AU230" s="216" t="s">
        <v>87</v>
      </c>
      <c r="AY230" s="18" t="s">
        <v>124</v>
      </c>
      <c r="BE230" s="217">
        <f>IF(N230="základní",J230,0)</f>
        <v>0</v>
      </c>
      <c r="BF230" s="217">
        <f>IF(N230="snížená",J230,0)</f>
        <v>0</v>
      </c>
      <c r="BG230" s="217">
        <f>IF(N230="zákl. přenesená",J230,0)</f>
        <v>0</v>
      </c>
      <c r="BH230" s="217">
        <f>IF(N230="sníž. přenesená",J230,0)</f>
        <v>0</v>
      </c>
      <c r="BI230" s="217">
        <f>IF(N230="nulová",J230,0)</f>
        <v>0</v>
      </c>
      <c r="BJ230" s="18" t="s">
        <v>85</v>
      </c>
      <c r="BK230" s="217">
        <f>ROUND(I230*H230,2)</f>
        <v>0</v>
      </c>
      <c r="BL230" s="18" t="s">
        <v>140</v>
      </c>
      <c r="BM230" s="216" t="s">
        <v>880</v>
      </c>
    </row>
    <row r="231" spans="1:47" s="2" customFormat="1" ht="12">
      <c r="A231" s="39"/>
      <c r="B231" s="40"/>
      <c r="C231" s="41"/>
      <c r="D231" s="218" t="s">
        <v>134</v>
      </c>
      <c r="E231" s="41"/>
      <c r="F231" s="219" t="s">
        <v>881</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134</v>
      </c>
      <c r="AU231" s="18" t="s">
        <v>87</v>
      </c>
    </row>
    <row r="232" spans="1:65" s="2" customFormat="1" ht="16.5" customHeight="1">
      <c r="A232" s="39"/>
      <c r="B232" s="40"/>
      <c r="C232" s="205" t="s">
        <v>482</v>
      </c>
      <c r="D232" s="205" t="s">
        <v>127</v>
      </c>
      <c r="E232" s="206" t="s">
        <v>882</v>
      </c>
      <c r="F232" s="207" t="s">
        <v>883</v>
      </c>
      <c r="G232" s="208" t="s">
        <v>510</v>
      </c>
      <c r="H232" s="209">
        <v>15</v>
      </c>
      <c r="I232" s="210"/>
      <c r="J232" s="211">
        <f>ROUND(I232*H232,2)</f>
        <v>0</v>
      </c>
      <c r="K232" s="207" t="s">
        <v>19</v>
      </c>
      <c r="L232" s="45"/>
      <c r="M232" s="212" t="s">
        <v>19</v>
      </c>
      <c r="N232" s="213" t="s">
        <v>48</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140</v>
      </c>
      <c r="AT232" s="216" t="s">
        <v>127</v>
      </c>
      <c r="AU232" s="216" t="s">
        <v>87</v>
      </c>
      <c r="AY232" s="18" t="s">
        <v>124</v>
      </c>
      <c r="BE232" s="217">
        <f>IF(N232="základní",J232,0)</f>
        <v>0</v>
      </c>
      <c r="BF232" s="217">
        <f>IF(N232="snížená",J232,0)</f>
        <v>0</v>
      </c>
      <c r="BG232" s="217">
        <f>IF(N232="zákl. přenesená",J232,0)</f>
        <v>0</v>
      </c>
      <c r="BH232" s="217">
        <f>IF(N232="sníž. přenesená",J232,0)</f>
        <v>0</v>
      </c>
      <c r="BI232" s="217">
        <f>IF(N232="nulová",J232,0)</f>
        <v>0</v>
      </c>
      <c r="BJ232" s="18" t="s">
        <v>85</v>
      </c>
      <c r="BK232" s="217">
        <f>ROUND(I232*H232,2)</f>
        <v>0</v>
      </c>
      <c r="BL232" s="18" t="s">
        <v>140</v>
      </c>
      <c r="BM232" s="216" t="s">
        <v>884</v>
      </c>
    </row>
    <row r="233" spans="1:47" s="2" customFormat="1" ht="12">
      <c r="A233" s="39"/>
      <c r="B233" s="40"/>
      <c r="C233" s="41"/>
      <c r="D233" s="218" t="s">
        <v>134</v>
      </c>
      <c r="E233" s="41"/>
      <c r="F233" s="219" t="s">
        <v>885</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134</v>
      </c>
      <c r="AU233" s="18" t="s">
        <v>87</v>
      </c>
    </row>
    <row r="234" spans="1:63" s="12" customFormat="1" ht="22.8" customHeight="1">
      <c r="A234" s="12"/>
      <c r="B234" s="189"/>
      <c r="C234" s="190"/>
      <c r="D234" s="191" t="s">
        <v>76</v>
      </c>
      <c r="E234" s="203" t="s">
        <v>886</v>
      </c>
      <c r="F234" s="203" t="s">
        <v>887</v>
      </c>
      <c r="G234" s="190"/>
      <c r="H234" s="190"/>
      <c r="I234" s="193"/>
      <c r="J234" s="204">
        <f>BK234</f>
        <v>0</v>
      </c>
      <c r="K234" s="190"/>
      <c r="L234" s="195"/>
      <c r="M234" s="196"/>
      <c r="N234" s="197"/>
      <c r="O234" s="197"/>
      <c r="P234" s="198">
        <f>SUM(P235:P236)</f>
        <v>0</v>
      </c>
      <c r="Q234" s="197"/>
      <c r="R234" s="198">
        <f>SUM(R235:R236)</f>
        <v>0</v>
      </c>
      <c r="S234" s="197"/>
      <c r="T234" s="199">
        <f>SUM(T235:T236)</f>
        <v>0</v>
      </c>
      <c r="U234" s="12"/>
      <c r="V234" s="12"/>
      <c r="W234" s="12"/>
      <c r="X234" s="12"/>
      <c r="Y234" s="12"/>
      <c r="Z234" s="12"/>
      <c r="AA234" s="12"/>
      <c r="AB234" s="12"/>
      <c r="AC234" s="12"/>
      <c r="AD234" s="12"/>
      <c r="AE234" s="12"/>
      <c r="AR234" s="200" t="s">
        <v>85</v>
      </c>
      <c r="AT234" s="201" t="s">
        <v>76</v>
      </c>
      <c r="AU234" s="201" t="s">
        <v>85</v>
      </c>
      <c r="AY234" s="200" t="s">
        <v>124</v>
      </c>
      <c r="BK234" s="202">
        <f>SUM(BK235:BK236)</f>
        <v>0</v>
      </c>
    </row>
    <row r="235" spans="1:65" s="2" customFormat="1" ht="16.5" customHeight="1">
      <c r="A235" s="39"/>
      <c r="B235" s="40"/>
      <c r="C235" s="205" t="s">
        <v>489</v>
      </c>
      <c r="D235" s="205" t="s">
        <v>127</v>
      </c>
      <c r="E235" s="206" t="s">
        <v>888</v>
      </c>
      <c r="F235" s="207" t="s">
        <v>889</v>
      </c>
      <c r="G235" s="208" t="s">
        <v>510</v>
      </c>
      <c r="H235" s="209">
        <v>130</v>
      </c>
      <c r="I235" s="210"/>
      <c r="J235" s="211">
        <f>ROUND(I235*H235,2)</f>
        <v>0</v>
      </c>
      <c r="K235" s="207" t="s">
        <v>19</v>
      </c>
      <c r="L235" s="45"/>
      <c r="M235" s="212" t="s">
        <v>19</v>
      </c>
      <c r="N235" s="213" t="s">
        <v>48</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140</v>
      </c>
      <c r="AT235" s="216" t="s">
        <v>127</v>
      </c>
      <c r="AU235" s="216" t="s">
        <v>87</v>
      </c>
      <c r="AY235" s="18" t="s">
        <v>124</v>
      </c>
      <c r="BE235" s="217">
        <f>IF(N235="základní",J235,0)</f>
        <v>0</v>
      </c>
      <c r="BF235" s="217">
        <f>IF(N235="snížená",J235,0)</f>
        <v>0</v>
      </c>
      <c r="BG235" s="217">
        <f>IF(N235="zákl. přenesená",J235,0)</f>
        <v>0</v>
      </c>
      <c r="BH235" s="217">
        <f>IF(N235="sníž. přenesená",J235,0)</f>
        <v>0</v>
      </c>
      <c r="BI235" s="217">
        <f>IF(N235="nulová",J235,0)</f>
        <v>0</v>
      </c>
      <c r="BJ235" s="18" t="s">
        <v>85</v>
      </c>
      <c r="BK235" s="217">
        <f>ROUND(I235*H235,2)</f>
        <v>0</v>
      </c>
      <c r="BL235" s="18" t="s">
        <v>140</v>
      </c>
      <c r="BM235" s="216" t="s">
        <v>890</v>
      </c>
    </row>
    <row r="236" spans="1:47" s="2" customFormat="1" ht="12">
      <c r="A236" s="39"/>
      <c r="B236" s="40"/>
      <c r="C236" s="41"/>
      <c r="D236" s="218" t="s">
        <v>134</v>
      </c>
      <c r="E236" s="41"/>
      <c r="F236" s="219" t="s">
        <v>881</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134</v>
      </c>
      <c r="AU236" s="18" t="s">
        <v>87</v>
      </c>
    </row>
    <row r="237" spans="1:63" s="12" customFormat="1" ht="22.8" customHeight="1">
      <c r="A237" s="12"/>
      <c r="B237" s="189"/>
      <c r="C237" s="190"/>
      <c r="D237" s="191" t="s">
        <v>76</v>
      </c>
      <c r="E237" s="203" t="s">
        <v>891</v>
      </c>
      <c r="F237" s="203" t="s">
        <v>892</v>
      </c>
      <c r="G237" s="190"/>
      <c r="H237" s="190"/>
      <c r="I237" s="193"/>
      <c r="J237" s="204">
        <f>BK237</f>
        <v>0</v>
      </c>
      <c r="K237" s="190"/>
      <c r="L237" s="195"/>
      <c r="M237" s="196"/>
      <c r="N237" s="197"/>
      <c r="O237" s="197"/>
      <c r="P237" s="198">
        <f>SUM(P238:P239)</f>
        <v>0</v>
      </c>
      <c r="Q237" s="197"/>
      <c r="R237" s="198">
        <f>SUM(R238:R239)</f>
        <v>0</v>
      </c>
      <c r="S237" s="197"/>
      <c r="T237" s="199">
        <f>SUM(T238:T239)</f>
        <v>0</v>
      </c>
      <c r="U237" s="12"/>
      <c r="V237" s="12"/>
      <c r="W237" s="12"/>
      <c r="X237" s="12"/>
      <c r="Y237" s="12"/>
      <c r="Z237" s="12"/>
      <c r="AA237" s="12"/>
      <c r="AB237" s="12"/>
      <c r="AC237" s="12"/>
      <c r="AD237" s="12"/>
      <c r="AE237" s="12"/>
      <c r="AR237" s="200" t="s">
        <v>85</v>
      </c>
      <c r="AT237" s="201" t="s">
        <v>76</v>
      </c>
      <c r="AU237" s="201" t="s">
        <v>85</v>
      </c>
      <c r="AY237" s="200" t="s">
        <v>124</v>
      </c>
      <c r="BK237" s="202">
        <f>SUM(BK238:BK239)</f>
        <v>0</v>
      </c>
    </row>
    <row r="238" spans="1:65" s="2" customFormat="1" ht="16.5" customHeight="1">
      <c r="A238" s="39"/>
      <c r="B238" s="40"/>
      <c r="C238" s="205" t="s">
        <v>496</v>
      </c>
      <c r="D238" s="205" t="s">
        <v>127</v>
      </c>
      <c r="E238" s="206" t="s">
        <v>893</v>
      </c>
      <c r="F238" s="207" t="s">
        <v>894</v>
      </c>
      <c r="G238" s="208" t="s">
        <v>266</v>
      </c>
      <c r="H238" s="209">
        <v>110</v>
      </c>
      <c r="I238" s="210"/>
      <c r="J238" s="211">
        <f>ROUND(I238*H238,2)</f>
        <v>0</v>
      </c>
      <c r="K238" s="207" t="s">
        <v>19</v>
      </c>
      <c r="L238" s="45"/>
      <c r="M238" s="212" t="s">
        <v>19</v>
      </c>
      <c r="N238" s="213" t="s">
        <v>48</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140</v>
      </c>
      <c r="AT238" s="216" t="s">
        <v>127</v>
      </c>
      <c r="AU238" s="216" t="s">
        <v>87</v>
      </c>
      <c r="AY238" s="18" t="s">
        <v>124</v>
      </c>
      <c r="BE238" s="217">
        <f>IF(N238="základní",J238,0)</f>
        <v>0</v>
      </c>
      <c r="BF238" s="217">
        <f>IF(N238="snížená",J238,0)</f>
        <v>0</v>
      </c>
      <c r="BG238" s="217">
        <f>IF(N238="zákl. přenesená",J238,0)</f>
        <v>0</v>
      </c>
      <c r="BH238" s="217">
        <f>IF(N238="sníž. přenesená",J238,0)</f>
        <v>0</v>
      </c>
      <c r="BI238" s="217">
        <f>IF(N238="nulová",J238,0)</f>
        <v>0</v>
      </c>
      <c r="BJ238" s="18" t="s">
        <v>85</v>
      </c>
      <c r="BK238" s="217">
        <f>ROUND(I238*H238,2)</f>
        <v>0</v>
      </c>
      <c r="BL238" s="18" t="s">
        <v>140</v>
      </c>
      <c r="BM238" s="216" t="s">
        <v>895</v>
      </c>
    </row>
    <row r="239" spans="1:47" s="2" customFormat="1" ht="12">
      <c r="A239" s="39"/>
      <c r="B239" s="40"/>
      <c r="C239" s="41"/>
      <c r="D239" s="218" t="s">
        <v>134</v>
      </c>
      <c r="E239" s="41"/>
      <c r="F239" s="219" t="s">
        <v>894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134</v>
      </c>
      <c r="AU239" s="18" t="s">
        <v>87</v>
      </c>
    </row>
    <row r="240" spans="1:63" s="12" customFormat="1" ht="22.8" customHeight="1">
      <c r="A240" s="12"/>
      <c r="B240" s="189"/>
      <c r="C240" s="190"/>
      <c r="D240" s="191" t="s">
        <v>76</v>
      </c>
      <c r="E240" s="203" t="s">
        <v>896</v>
      </c>
      <c r="F240" s="203" t="s">
        <v>897</v>
      </c>
      <c r="G240" s="190"/>
      <c r="H240" s="190"/>
      <c r="I240" s="193"/>
      <c r="J240" s="204">
        <f>BK240</f>
        <v>0</v>
      </c>
      <c r="K240" s="190"/>
      <c r="L240" s="195"/>
      <c r="M240" s="196"/>
      <c r="N240" s="197"/>
      <c r="O240" s="197"/>
      <c r="P240" s="198">
        <f>SUM(P241:P242)</f>
        <v>0</v>
      </c>
      <c r="Q240" s="197"/>
      <c r="R240" s="198">
        <f>SUM(R241:R242)</f>
        <v>0</v>
      </c>
      <c r="S240" s="197"/>
      <c r="T240" s="199">
        <f>SUM(T241:T242)</f>
        <v>0</v>
      </c>
      <c r="U240" s="12"/>
      <c r="V240" s="12"/>
      <c r="W240" s="12"/>
      <c r="X240" s="12"/>
      <c r="Y240" s="12"/>
      <c r="Z240" s="12"/>
      <c r="AA240" s="12"/>
      <c r="AB240" s="12"/>
      <c r="AC240" s="12"/>
      <c r="AD240" s="12"/>
      <c r="AE240" s="12"/>
      <c r="AR240" s="200" t="s">
        <v>85</v>
      </c>
      <c r="AT240" s="201" t="s">
        <v>76</v>
      </c>
      <c r="AU240" s="201" t="s">
        <v>85</v>
      </c>
      <c r="AY240" s="200" t="s">
        <v>124</v>
      </c>
      <c r="BK240" s="202">
        <f>SUM(BK241:BK242)</f>
        <v>0</v>
      </c>
    </row>
    <row r="241" spans="1:65" s="2" customFormat="1" ht="16.5" customHeight="1">
      <c r="A241" s="39"/>
      <c r="B241" s="40"/>
      <c r="C241" s="205" t="s">
        <v>499</v>
      </c>
      <c r="D241" s="205" t="s">
        <v>127</v>
      </c>
      <c r="E241" s="206" t="s">
        <v>898</v>
      </c>
      <c r="F241" s="207" t="s">
        <v>899</v>
      </c>
      <c r="G241" s="208" t="s">
        <v>510</v>
      </c>
      <c r="H241" s="209">
        <v>4</v>
      </c>
      <c r="I241" s="210"/>
      <c r="J241" s="211">
        <f>ROUND(I241*H241,2)</f>
        <v>0</v>
      </c>
      <c r="K241" s="207" t="s">
        <v>19</v>
      </c>
      <c r="L241" s="45"/>
      <c r="M241" s="212" t="s">
        <v>19</v>
      </c>
      <c r="N241" s="213" t="s">
        <v>48</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140</v>
      </c>
      <c r="AT241" s="216" t="s">
        <v>127</v>
      </c>
      <c r="AU241" s="216" t="s">
        <v>87</v>
      </c>
      <c r="AY241" s="18" t="s">
        <v>124</v>
      </c>
      <c r="BE241" s="217">
        <f>IF(N241="základní",J241,0)</f>
        <v>0</v>
      </c>
      <c r="BF241" s="217">
        <f>IF(N241="snížená",J241,0)</f>
        <v>0</v>
      </c>
      <c r="BG241" s="217">
        <f>IF(N241="zákl. přenesená",J241,0)</f>
        <v>0</v>
      </c>
      <c r="BH241" s="217">
        <f>IF(N241="sníž. přenesená",J241,0)</f>
        <v>0</v>
      </c>
      <c r="BI241" s="217">
        <f>IF(N241="nulová",J241,0)</f>
        <v>0</v>
      </c>
      <c r="BJ241" s="18" t="s">
        <v>85</v>
      </c>
      <c r="BK241" s="217">
        <f>ROUND(I241*H241,2)</f>
        <v>0</v>
      </c>
      <c r="BL241" s="18" t="s">
        <v>140</v>
      </c>
      <c r="BM241" s="216" t="s">
        <v>900</v>
      </c>
    </row>
    <row r="242" spans="1:47" s="2" customFormat="1" ht="12">
      <c r="A242" s="39"/>
      <c r="B242" s="40"/>
      <c r="C242" s="41"/>
      <c r="D242" s="218" t="s">
        <v>134</v>
      </c>
      <c r="E242" s="41"/>
      <c r="F242" s="219" t="s">
        <v>899</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134</v>
      </c>
      <c r="AU242" s="18" t="s">
        <v>87</v>
      </c>
    </row>
    <row r="243" spans="1:63" s="12" customFormat="1" ht="22.8" customHeight="1">
      <c r="A243" s="12"/>
      <c r="B243" s="189"/>
      <c r="C243" s="190"/>
      <c r="D243" s="191" t="s">
        <v>76</v>
      </c>
      <c r="E243" s="203" t="s">
        <v>901</v>
      </c>
      <c r="F243" s="203" t="s">
        <v>902</v>
      </c>
      <c r="G243" s="190"/>
      <c r="H243" s="190"/>
      <c r="I243" s="193"/>
      <c r="J243" s="204">
        <f>BK243</f>
        <v>0</v>
      </c>
      <c r="K243" s="190"/>
      <c r="L243" s="195"/>
      <c r="M243" s="196"/>
      <c r="N243" s="197"/>
      <c r="O243" s="197"/>
      <c r="P243" s="198">
        <f>SUM(P244:P245)</f>
        <v>0</v>
      </c>
      <c r="Q243" s="197"/>
      <c r="R243" s="198">
        <f>SUM(R244:R245)</f>
        <v>0</v>
      </c>
      <c r="S243" s="197"/>
      <c r="T243" s="199">
        <f>SUM(T244:T245)</f>
        <v>0</v>
      </c>
      <c r="U243" s="12"/>
      <c r="V243" s="12"/>
      <c r="W243" s="12"/>
      <c r="X243" s="12"/>
      <c r="Y243" s="12"/>
      <c r="Z243" s="12"/>
      <c r="AA243" s="12"/>
      <c r="AB243" s="12"/>
      <c r="AC243" s="12"/>
      <c r="AD243" s="12"/>
      <c r="AE243" s="12"/>
      <c r="AR243" s="200" t="s">
        <v>85</v>
      </c>
      <c r="AT243" s="201" t="s">
        <v>76</v>
      </c>
      <c r="AU243" s="201" t="s">
        <v>85</v>
      </c>
      <c r="AY243" s="200" t="s">
        <v>124</v>
      </c>
      <c r="BK243" s="202">
        <f>SUM(BK244:BK245)</f>
        <v>0</v>
      </c>
    </row>
    <row r="244" spans="1:65" s="2" customFormat="1" ht="16.5" customHeight="1">
      <c r="A244" s="39"/>
      <c r="B244" s="40"/>
      <c r="C244" s="205" t="s">
        <v>507</v>
      </c>
      <c r="D244" s="205" t="s">
        <v>127</v>
      </c>
      <c r="E244" s="206" t="s">
        <v>903</v>
      </c>
      <c r="F244" s="207" t="s">
        <v>904</v>
      </c>
      <c r="G244" s="208" t="s">
        <v>266</v>
      </c>
      <c r="H244" s="209">
        <v>200</v>
      </c>
      <c r="I244" s="210"/>
      <c r="J244" s="211">
        <f>ROUND(I244*H244,2)</f>
        <v>0</v>
      </c>
      <c r="K244" s="207" t="s">
        <v>19</v>
      </c>
      <c r="L244" s="45"/>
      <c r="M244" s="212" t="s">
        <v>19</v>
      </c>
      <c r="N244" s="213" t="s">
        <v>48</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140</v>
      </c>
      <c r="AT244" s="216" t="s">
        <v>127</v>
      </c>
      <c r="AU244" s="216" t="s">
        <v>87</v>
      </c>
      <c r="AY244" s="18" t="s">
        <v>124</v>
      </c>
      <c r="BE244" s="217">
        <f>IF(N244="základní",J244,0)</f>
        <v>0</v>
      </c>
      <c r="BF244" s="217">
        <f>IF(N244="snížená",J244,0)</f>
        <v>0</v>
      </c>
      <c r="BG244" s="217">
        <f>IF(N244="zákl. přenesená",J244,0)</f>
        <v>0</v>
      </c>
      <c r="BH244" s="217">
        <f>IF(N244="sníž. přenesená",J244,0)</f>
        <v>0</v>
      </c>
      <c r="BI244" s="217">
        <f>IF(N244="nulová",J244,0)</f>
        <v>0</v>
      </c>
      <c r="BJ244" s="18" t="s">
        <v>85</v>
      </c>
      <c r="BK244" s="217">
        <f>ROUND(I244*H244,2)</f>
        <v>0</v>
      </c>
      <c r="BL244" s="18" t="s">
        <v>140</v>
      </c>
      <c r="BM244" s="216" t="s">
        <v>905</v>
      </c>
    </row>
    <row r="245" spans="1:47" s="2" customFormat="1" ht="12">
      <c r="A245" s="39"/>
      <c r="B245" s="40"/>
      <c r="C245" s="41"/>
      <c r="D245" s="218" t="s">
        <v>134</v>
      </c>
      <c r="E245" s="41"/>
      <c r="F245" s="219" t="s">
        <v>904</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134</v>
      </c>
      <c r="AU245" s="18" t="s">
        <v>87</v>
      </c>
    </row>
    <row r="246" spans="1:63" s="12" customFormat="1" ht="22.8" customHeight="1">
      <c r="A246" s="12"/>
      <c r="B246" s="189"/>
      <c r="C246" s="190"/>
      <c r="D246" s="191" t="s">
        <v>76</v>
      </c>
      <c r="E246" s="203" t="s">
        <v>906</v>
      </c>
      <c r="F246" s="203" t="s">
        <v>907</v>
      </c>
      <c r="G246" s="190"/>
      <c r="H246" s="190"/>
      <c r="I246" s="193"/>
      <c r="J246" s="204">
        <f>BK246</f>
        <v>0</v>
      </c>
      <c r="K246" s="190"/>
      <c r="L246" s="195"/>
      <c r="M246" s="196"/>
      <c r="N246" s="197"/>
      <c r="O246" s="197"/>
      <c r="P246" s="198">
        <f>SUM(P247:P248)</f>
        <v>0</v>
      </c>
      <c r="Q246" s="197"/>
      <c r="R246" s="198">
        <f>SUM(R247:R248)</f>
        <v>0</v>
      </c>
      <c r="S246" s="197"/>
      <c r="T246" s="199">
        <f>SUM(T247:T248)</f>
        <v>0</v>
      </c>
      <c r="U246" s="12"/>
      <c r="V246" s="12"/>
      <c r="W246" s="12"/>
      <c r="X246" s="12"/>
      <c r="Y246" s="12"/>
      <c r="Z246" s="12"/>
      <c r="AA246" s="12"/>
      <c r="AB246" s="12"/>
      <c r="AC246" s="12"/>
      <c r="AD246" s="12"/>
      <c r="AE246" s="12"/>
      <c r="AR246" s="200" t="s">
        <v>85</v>
      </c>
      <c r="AT246" s="201" t="s">
        <v>76</v>
      </c>
      <c r="AU246" s="201" t="s">
        <v>85</v>
      </c>
      <c r="AY246" s="200" t="s">
        <v>124</v>
      </c>
      <c r="BK246" s="202">
        <f>SUM(BK247:BK248)</f>
        <v>0</v>
      </c>
    </row>
    <row r="247" spans="1:65" s="2" customFormat="1" ht="16.5" customHeight="1">
      <c r="A247" s="39"/>
      <c r="B247" s="40"/>
      <c r="C247" s="205" t="s">
        <v>448</v>
      </c>
      <c r="D247" s="205" t="s">
        <v>127</v>
      </c>
      <c r="E247" s="206" t="s">
        <v>908</v>
      </c>
      <c r="F247" s="207" t="s">
        <v>909</v>
      </c>
      <c r="G247" s="208" t="s">
        <v>510</v>
      </c>
      <c r="H247" s="209">
        <v>1</v>
      </c>
      <c r="I247" s="210"/>
      <c r="J247" s="211">
        <f>ROUND(I247*H247,2)</f>
        <v>0</v>
      </c>
      <c r="K247" s="207" t="s">
        <v>19</v>
      </c>
      <c r="L247" s="45"/>
      <c r="M247" s="212" t="s">
        <v>19</v>
      </c>
      <c r="N247" s="213" t="s">
        <v>48</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140</v>
      </c>
      <c r="AT247" s="216" t="s">
        <v>127</v>
      </c>
      <c r="AU247" s="216" t="s">
        <v>87</v>
      </c>
      <c r="AY247" s="18" t="s">
        <v>124</v>
      </c>
      <c r="BE247" s="217">
        <f>IF(N247="základní",J247,0)</f>
        <v>0</v>
      </c>
      <c r="BF247" s="217">
        <f>IF(N247="snížená",J247,0)</f>
        <v>0</v>
      </c>
      <c r="BG247" s="217">
        <f>IF(N247="zákl. přenesená",J247,0)</f>
        <v>0</v>
      </c>
      <c r="BH247" s="217">
        <f>IF(N247="sníž. přenesená",J247,0)</f>
        <v>0</v>
      </c>
      <c r="BI247" s="217">
        <f>IF(N247="nulová",J247,0)</f>
        <v>0</v>
      </c>
      <c r="BJ247" s="18" t="s">
        <v>85</v>
      </c>
      <c r="BK247" s="217">
        <f>ROUND(I247*H247,2)</f>
        <v>0</v>
      </c>
      <c r="BL247" s="18" t="s">
        <v>140</v>
      </c>
      <c r="BM247" s="216" t="s">
        <v>910</v>
      </c>
    </row>
    <row r="248" spans="1:47" s="2" customFormat="1" ht="12">
      <c r="A248" s="39"/>
      <c r="B248" s="40"/>
      <c r="C248" s="41"/>
      <c r="D248" s="218" t="s">
        <v>134</v>
      </c>
      <c r="E248" s="41"/>
      <c r="F248" s="219" t="s">
        <v>909</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134</v>
      </c>
      <c r="AU248" s="18" t="s">
        <v>87</v>
      </c>
    </row>
    <row r="249" spans="1:63" s="12" customFormat="1" ht="22.8" customHeight="1">
      <c r="A249" s="12"/>
      <c r="B249" s="189"/>
      <c r="C249" s="190"/>
      <c r="D249" s="191" t="s">
        <v>76</v>
      </c>
      <c r="E249" s="203" t="s">
        <v>911</v>
      </c>
      <c r="F249" s="203" t="s">
        <v>912</v>
      </c>
      <c r="G249" s="190"/>
      <c r="H249" s="190"/>
      <c r="I249" s="193"/>
      <c r="J249" s="204">
        <f>BK249</f>
        <v>0</v>
      </c>
      <c r="K249" s="190"/>
      <c r="L249" s="195"/>
      <c r="M249" s="196"/>
      <c r="N249" s="197"/>
      <c r="O249" s="197"/>
      <c r="P249" s="198">
        <f>SUM(P250:P251)</f>
        <v>0</v>
      </c>
      <c r="Q249" s="197"/>
      <c r="R249" s="198">
        <f>SUM(R250:R251)</f>
        <v>0</v>
      </c>
      <c r="S249" s="197"/>
      <c r="T249" s="199">
        <f>SUM(T250:T251)</f>
        <v>0</v>
      </c>
      <c r="U249" s="12"/>
      <c r="V249" s="12"/>
      <c r="W249" s="12"/>
      <c r="X249" s="12"/>
      <c r="Y249" s="12"/>
      <c r="Z249" s="12"/>
      <c r="AA249" s="12"/>
      <c r="AB249" s="12"/>
      <c r="AC249" s="12"/>
      <c r="AD249" s="12"/>
      <c r="AE249" s="12"/>
      <c r="AR249" s="200" t="s">
        <v>85</v>
      </c>
      <c r="AT249" s="201" t="s">
        <v>76</v>
      </c>
      <c r="AU249" s="201" t="s">
        <v>85</v>
      </c>
      <c r="AY249" s="200" t="s">
        <v>124</v>
      </c>
      <c r="BK249" s="202">
        <f>SUM(BK250:BK251)</f>
        <v>0</v>
      </c>
    </row>
    <row r="250" spans="1:65" s="2" customFormat="1" ht="16.5" customHeight="1">
      <c r="A250" s="39"/>
      <c r="B250" s="40"/>
      <c r="C250" s="205" t="s">
        <v>517</v>
      </c>
      <c r="D250" s="205" t="s">
        <v>127</v>
      </c>
      <c r="E250" s="206" t="s">
        <v>913</v>
      </c>
      <c r="F250" s="207" t="s">
        <v>914</v>
      </c>
      <c r="G250" s="208" t="s">
        <v>510</v>
      </c>
      <c r="H250" s="209">
        <v>1</v>
      </c>
      <c r="I250" s="210"/>
      <c r="J250" s="211">
        <f>ROUND(I250*H250,2)</f>
        <v>0</v>
      </c>
      <c r="K250" s="207" t="s">
        <v>19</v>
      </c>
      <c r="L250" s="45"/>
      <c r="M250" s="212" t="s">
        <v>19</v>
      </c>
      <c r="N250" s="213" t="s">
        <v>48</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140</v>
      </c>
      <c r="AT250" s="216" t="s">
        <v>127</v>
      </c>
      <c r="AU250" s="216" t="s">
        <v>87</v>
      </c>
      <c r="AY250" s="18" t="s">
        <v>124</v>
      </c>
      <c r="BE250" s="217">
        <f>IF(N250="základní",J250,0)</f>
        <v>0</v>
      </c>
      <c r="BF250" s="217">
        <f>IF(N250="snížená",J250,0)</f>
        <v>0</v>
      </c>
      <c r="BG250" s="217">
        <f>IF(N250="zákl. přenesená",J250,0)</f>
        <v>0</v>
      </c>
      <c r="BH250" s="217">
        <f>IF(N250="sníž. přenesená",J250,0)</f>
        <v>0</v>
      </c>
      <c r="BI250" s="217">
        <f>IF(N250="nulová",J250,0)</f>
        <v>0</v>
      </c>
      <c r="BJ250" s="18" t="s">
        <v>85</v>
      </c>
      <c r="BK250" s="217">
        <f>ROUND(I250*H250,2)</f>
        <v>0</v>
      </c>
      <c r="BL250" s="18" t="s">
        <v>140</v>
      </c>
      <c r="BM250" s="216" t="s">
        <v>915</v>
      </c>
    </row>
    <row r="251" spans="1:47" s="2" customFormat="1" ht="12">
      <c r="A251" s="39"/>
      <c r="B251" s="40"/>
      <c r="C251" s="41"/>
      <c r="D251" s="218" t="s">
        <v>134</v>
      </c>
      <c r="E251" s="41"/>
      <c r="F251" s="219" t="s">
        <v>914</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134</v>
      </c>
      <c r="AU251" s="18" t="s">
        <v>87</v>
      </c>
    </row>
    <row r="252" spans="1:63" s="12" customFormat="1" ht="22.8" customHeight="1">
      <c r="A252" s="12"/>
      <c r="B252" s="189"/>
      <c r="C252" s="190"/>
      <c r="D252" s="191" t="s">
        <v>76</v>
      </c>
      <c r="E252" s="203" t="s">
        <v>916</v>
      </c>
      <c r="F252" s="203" t="s">
        <v>917</v>
      </c>
      <c r="G252" s="190"/>
      <c r="H252" s="190"/>
      <c r="I252" s="193"/>
      <c r="J252" s="204">
        <f>BK252</f>
        <v>0</v>
      </c>
      <c r="K252" s="190"/>
      <c r="L252" s="195"/>
      <c r="M252" s="196"/>
      <c r="N252" s="197"/>
      <c r="O252" s="197"/>
      <c r="P252" s="198">
        <f>SUM(P253:P258)</f>
        <v>0</v>
      </c>
      <c r="Q252" s="197"/>
      <c r="R252" s="198">
        <f>SUM(R253:R258)</f>
        <v>0</v>
      </c>
      <c r="S252" s="197"/>
      <c r="T252" s="199">
        <f>SUM(T253:T258)</f>
        <v>0</v>
      </c>
      <c r="U252" s="12"/>
      <c r="V252" s="12"/>
      <c r="W252" s="12"/>
      <c r="X252" s="12"/>
      <c r="Y252" s="12"/>
      <c r="Z252" s="12"/>
      <c r="AA252" s="12"/>
      <c r="AB252" s="12"/>
      <c r="AC252" s="12"/>
      <c r="AD252" s="12"/>
      <c r="AE252" s="12"/>
      <c r="AR252" s="200" t="s">
        <v>85</v>
      </c>
      <c r="AT252" s="201" t="s">
        <v>76</v>
      </c>
      <c r="AU252" s="201" t="s">
        <v>85</v>
      </c>
      <c r="AY252" s="200" t="s">
        <v>124</v>
      </c>
      <c r="BK252" s="202">
        <f>SUM(BK253:BK258)</f>
        <v>0</v>
      </c>
    </row>
    <row r="253" spans="1:65" s="2" customFormat="1" ht="16.5" customHeight="1">
      <c r="A253" s="39"/>
      <c r="B253" s="40"/>
      <c r="C253" s="205" t="s">
        <v>521</v>
      </c>
      <c r="D253" s="205" t="s">
        <v>127</v>
      </c>
      <c r="E253" s="206" t="s">
        <v>918</v>
      </c>
      <c r="F253" s="207" t="s">
        <v>919</v>
      </c>
      <c r="G253" s="208" t="s">
        <v>920</v>
      </c>
      <c r="H253" s="209">
        <v>3</v>
      </c>
      <c r="I253" s="210"/>
      <c r="J253" s="211">
        <f>ROUND(I253*H253,2)</f>
        <v>0</v>
      </c>
      <c r="K253" s="207" t="s">
        <v>19</v>
      </c>
      <c r="L253" s="45"/>
      <c r="M253" s="212" t="s">
        <v>19</v>
      </c>
      <c r="N253" s="213" t="s">
        <v>48</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140</v>
      </c>
      <c r="AT253" s="216" t="s">
        <v>127</v>
      </c>
      <c r="AU253" s="216" t="s">
        <v>87</v>
      </c>
      <c r="AY253" s="18" t="s">
        <v>124</v>
      </c>
      <c r="BE253" s="217">
        <f>IF(N253="základní",J253,0)</f>
        <v>0</v>
      </c>
      <c r="BF253" s="217">
        <f>IF(N253="snížená",J253,0)</f>
        <v>0</v>
      </c>
      <c r="BG253" s="217">
        <f>IF(N253="zákl. přenesená",J253,0)</f>
        <v>0</v>
      </c>
      <c r="BH253" s="217">
        <f>IF(N253="sníž. přenesená",J253,0)</f>
        <v>0</v>
      </c>
      <c r="BI253" s="217">
        <f>IF(N253="nulová",J253,0)</f>
        <v>0</v>
      </c>
      <c r="BJ253" s="18" t="s">
        <v>85</v>
      </c>
      <c r="BK253" s="217">
        <f>ROUND(I253*H253,2)</f>
        <v>0</v>
      </c>
      <c r="BL253" s="18" t="s">
        <v>140</v>
      </c>
      <c r="BM253" s="216" t="s">
        <v>921</v>
      </c>
    </row>
    <row r="254" spans="1:47" s="2" customFormat="1" ht="12">
      <c r="A254" s="39"/>
      <c r="B254" s="40"/>
      <c r="C254" s="41"/>
      <c r="D254" s="218" t="s">
        <v>134</v>
      </c>
      <c r="E254" s="41"/>
      <c r="F254" s="219" t="s">
        <v>919</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134</v>
      </c>
      <c r="AU254" s="18" t="s">
        <v>87</v>
      </c>
    </row>
    <row r="255" spans="1:65" s="2" customFormat="1" ht="16.5" customHeight="1">
      <c r="A255" s="39"/>
      <c r="B255" s="40"/>
      <c r="C255" s="205" t="s">
        <v>525</v>
      </c>
      <c r="D255" s="205" t="s">
        <v>127</v>
      </c>
      <c r="E255" s="206" t="s">
        <v>922</v>
      </c>
      <c r="F255" s="207" t="s">
        <v>923</v>
      </c>
      <c r="G255" s="208" t="s">
        <v>920</v>
      </c>
      <c r="H255" s="209">
        <v>12</v>
      </c>
      <c r="I255" s="210"/>
      <c r="J255" s="211">
        <f>ROUND(I255*H255,2)</f>
        <v>0</v>
      </c>
      <c r="K255" s="207" t="s">
        <v>19</v>
      </c>
      <c r="L255" s="45"/>
      <c r="M255" s="212" t="s">
        <v>19</v>
      </c>
      <c r="N255" s="213" t="s">
        <v>48</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140</v>
      </c>
      <c r="AT255" s="216" t="s">
        <v>127</v>
      </c>
      <c r="AU255" s="216" t="s">
        <v>87</v>
      </c>
      <c r="AY255" s="18" t="s">
        <v>124</v>
      </c>
      <c r="BE255" s="217">
        <f>IF(N255="základní",J255,0)</f>
        <v>0</v>
      </c>
      <c r="BF255" s="217">
        <f>IF(N255="snížená",J255,0)</f>
        <v>0</v>
      </c>
      <c r="BG255" s="217">
        <f>IF(N255="zákl. přenesená",J255,0)</f>
        <v>0</v>
      </c>
      <c r="BH255" s="217">
        <f>IF(N255="sníž. přenesená",J255,0)</f>
        <v>0</v>
      </c>
      <c r="BI255" s="217">
        <f>IF(N255="nulová",J255,0)</f>
        <v>0</v>
      </c>
      <c r="BJ255" s="18" t="s">
        <v>85</v>
      </c>
      <c r="BK255" s="217">
        <f>ROUND(I255*H255,2)</f>
        <v>0</v>
      </c>
      <c r="BL255" s="18" t="s">
        <v>140</v>
      </c>
      <c r="BM255" s="216" t="s">
        <v>924</v>
      </c>
    </row>
    <row r="256" spans="1:47" s="2" customFormat="1" ht="12">
      <c r="A256" s="39"/>
      <c r="B256" s="40"/>
      <c r="C256" s="41"/>
      <c r="D256" s="218" t="s">
        <v>134</v>
      </c>
      <c r="E256" s="41"/>
      <c r="F256" s="219" t="s">
        <v>923</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134</v>
      </c>
      <c r="AU256" s="18" t="s">
        <v>87</v>
      </c>
    </row>
    <row r="257" spans="1:65" s="2" customFormat="1" ht="16.5" customHeight="1">
      <c r="A257" s="39"/>
      <c r="B257" s="40"/>
      <c r="C257" s="205" t="s">
        <v>532</v>
      </c>
      <c r="D257" s="205" t="s">
        <v>127</v>
      </c>
      <c r="E257" s="206" t="s">
        <v>925</v>
      </c>
      <c r="F257" s="207" t="s">
        <v>926</v>
      </c>
      <c r="G257" s="208" t="s">
        <v>920</v>
      </c>
      <c r="H257" s="209">
        <v>8</v>
      </c>
      <c r="I257" s="210"/>
      <c r="J257" s="211">
        <f>ROUND(I257*H257,2)</f>
        <v>0</v>
      </c>
      <c r="K257" s="207" t="s">
        <v>19</v>
      </c>
      <c r="L257" s="45"/>
      <c r="M257" s="212" t="s">
        <v>19</v>
      </c>
      <c r="N257" s="213" t="s">
        <v>48</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140</v>
      </c>
      <c r="AT257" s="216" t="s">
        <v>127</v>
      </c>
      <c r="AU257" s="216" t="s">
        <v>87</v>
      </c>
      <c r="AY257" s="18" t="s">
        <v>124</v>
      </c>
      <c r="BE257" s="217">
        <f>IF(N257="základní",J257,0)</f>
        <v>0</v>
      </c>
      <c r="BF257" s="217">
        <f>IF(N257="snížená",J257,0)</f>
        <v>0</v>
      </c>
      <c r="BG257" s="217">
        <f>IF(N257="zákl. přenesená",J257,0)</f>
        <v>0</v>
      </c>
      <c r="BH257" s="217">
        <f>IF(N257="sníž. přenesená",J257,0)</f>
        <v>0</v>
      </c>
      <c r="BI257" s="217">
        <f>IF(N257="nulová",J257,0)</f>
        <v>0</v>
      </c>
      <c r="BJ257" s="18" t="s">
        <v>85</v>
      </c>
      <c r="BK257" s="217">
        <f>ROUND(I257*H257,2)</f>
        <v>0</v>
      </c>
      <c r="BL257" s="18" t="s">
        <v>140</v>
      </c>
      <c r="BM257" s="216" t="s">
        <v>611</v>
      </c>
    </row>
    <row r="258" spans="1:47" s="2" customFormat="1" ht="12">
      <c r="A258" s="39"/>
      <c r="B258" s="40"/>
      <c r="C258" s="41"/>
      <c r="D258" s="218" t="s">
        <v>134</v>
      </c>
      <c r="E258" s="41"/>
      <c r="F258" s="219" t="s">
        <v>926</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134</v>
      </c>
      <c r="AU258" s="18" t="s">
        <v>87</v>
      </c>
    </row>
    <row r="259" spans="1:63" s="12" customFormat="1" ht="22.8" customHeight="1">
      <c r="A259" s="12"/>
      <c r="B259" s="189"/>
      <c r="C259" s="190"/>
      <c r="D259" s="191" t="s">
        <v>76</v>
      </c>
      <c r="E259" s="203" t="s">
        <v>927</v>
      </c>
      <c r="F259" s="203" t="s">
        <v>928</v>
      </c>
      <c r="G259" s="190"/>
      <c r="H259" s="190"/>
      <c r="I259" s="193"/>
      <c r="J259" s="204">
        <f>BK259</f>
        <v>0</v>
      </c>
      <c r="K259" s="190"/>
      <c r="L259" s="195"/>
      <c r="M259" s="196"/>
      <c r="N259" s="197"/>
      <c r="O259" s="197"/>
      <c r="P259" s="198">
        <f>SUM(P260:P263)</f>
        <v>0</v>
      </c>
      <c r="Q259" s="197"/>
      <c r="R259" s="198">
        <f>SUM(R260:R263)</f>
        <v>0</v>
      </c>
      <c r="S259" s="197"/>
      <c r="T259" s="199">
        <f>SUM(T260:T263)</f>
        <v>0</v>
      </c>
      <c r="U259" s="12"/>
      <c r="V259" s="12"/>
      <c r="W259" s="12"/>
      <c r="X259" s="12"/>
      <c r="Y259" s="12"/>
      <c r="Z259" s="12"/>
      <c r="AA259" s="12"/>
      <c r="AB259" s="12"/>
      <c r="AC259" s="12"/>
      <c r="AD259" s="12"/>
      <c r="AE259" s="12"/>
      <c r="AR259" s="200" t="s">
        <v>85</v>
      </c>
      <c r="AT259" s="201" t="s">
        <v>76</v>
      </c>
      <c r="AU259" s="201" t="s">
        <v>85</v>
      </c>
      <c r="AY259" s="200" t="s">
        <v>124</v>
      </c>
      <c r="BK259" s="202">
        <f>SUM(BK260:BK263)</f>
        <v>0</v>
      </c>
    </row>
    <row r="260" spans="1:65" s="2" customFormat="1" ht="16.5" customHeight="1">
      <c r="A260" s="39"/>
      <c r="B260" s="40"/>
      <c r="C260" s="205" t="s">
        <v>543</v>
      </c>
      <c r="D260" s="205" t="s">
        <v>127</v>
      </c>
      <c r="E260" s="206" t="s">
        <v>929</v>
      </c>
      <c r="F260" s="207" t="s">
        <v>930</v>
      </c>
      <c r="G260" s="208" t="s">
        <v>920</v>
      </c>
      <c r="H260" s="209">
        <v>10</v>
      </c>
      <c r="I260" s="210"/>
      <c r="J260" s="211">
        <f>ROUND(I260*H260,2)</f>
        <v>0</v>
      </c>
      <c r="K260" s="207" t="s">
        <v>19</v>
      </c>
      <c r="L260" s="45"/>
      <c r="M260" s="212" t="s">
        <v>19</v>
      </c>
      <c r="N260" s="213" t="s">
        <v>48</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140</v>
      </c>
      <c r="AT260" s="216" t="s">
        <v>127</v>
      </c>
      <c r="AU260" s="216" t="s">
        <v>87</v>
      </c>
      <c r="AY260" s="18" t="s">
        <v>124</v>
      </c>
      <c r="BE260" s="217">
        <f>IF(N260="základní",J260,0)</f>
        <v>0</v>
      </c>
      <c r="BF260" s="217">
        <f>IF(N260="snížená",J260,0)</f>
        <v>0</v>
      </c>
      <c r="BG260" s="217">
        <f>IF(N260="zákl. přenesená",J260,0)</f>
        <v>0</v>
      </c>
      <c r="BH260" s="217">
        <f>IF(N260="sníž. přenesená",J260,0)</f>
        <v>0</v>
      </c>
      <c r="BI260" s="217">
        <f>IF(N260="nulová",J260,0)</f>
        <v>0</v>
      </c>
      <c r="BJ260" s="18" t="s">
        <v>85</v>
      </c>
      <c r="BK260" s="217">
        <f>ROUND(I260*H260,2)</f>
        <v>0</v>
      </c>
      <c r="BL260" s="18" t="s">
        <v>140</v>
      </c>
      <c r="BM260" s="216" t="s">
        <v>931</v>
      </c>
    </row>
    <row r="261" spans="1:47" s="2" customFormat="1" ht="12">
      <c r="A261" s="39"/>
      <c r="B261" s="40"/>
      <c r="C261" s="41"/>
      <c r="D261" s="218" t="s">
        <v>134</v>
      </c>
      <c r="E261" s="41"/>
      <c r="F261" s="219" t="s">
        <v>930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134</v>
      </c>
      <c r="AU261" s="18" t="s">
        <v>87</v>
      </c>
    </row>
    <row r="262" spans="1:65" s="2" customFormat="1" ht="16.5" customHeight="1">
      <c r="A262" s="39"/>
      <c r="B262" s="40"/>
      <c r="C262" s="205" t="s">
        <v>550</v>
      </c>
      <c r="D262" s="205" t="s">
        <v>127</v>
      </c>
      <c r="E262" s="206" t="s">
        <v>932</v>
      </c>
      <c r="F262" s="207" t="s">
        <v>933</v>
      </c>
      <c r="G262" s="208" t="s">
        <v>934</v>
      </c>
      <c r="H262" s="209">
        <v>1</v>
      </c>
      <c r="I262" s="210"/>
      <c r="J262" s="211">
        <f>ROUND(I262*H262,2)</f>
        <v>0</v>
      </c>
      <c r="K262" s="207" t="s">
        <v>19</v>
      </c>
      <c r="L262" s="45"/>
      <c r="M262" s="212" t="s">
        <v>19</v>
      </c>
      <c r="N262" s="213" t="s">
        <v>48</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140</v>
      </c>
      <c r="AT262" s="216" t="s">
        <v>127</v>
      </c>
      <c r="AU262" s="216" t="s">
        <v>87</v>
      </c>
      <c r="AY262" s="18" t="s">
        <v>124</v>
      </c>
      <c r="BE262" s="217">
        <f>IF(N262="základní",J262,0)</f>
        <v>0</v>
      </c>
      <c r="BF262" s="217">
        <f>IF(N262="snížená",J262,0)</f>
        <v>0</v>
      </c>
      <c r="BG262" s="217">
        <f>IF(N262="zákl. přenesená",J262,0)</f>
        <v>0</v>
      </c>
      <c r="BH262" s="217">
        <f>IF(N262="sníž. přenesená",J262,0)</f>
        <v>0</v>
      </c>
      <c r="BI262" s="217">
        <f>IF(N262="nulová",J262,0)</f>
        <v>0</v>
      </c>
      <c r="BJ262" s="18" t="s">
        <v>85</v>
      </c>
      <c r="BK262" s="217">
        <f>ROUND(I262*H262,2)</f>
        <v>0</v>
      </c>
      <c r="BL262" s="18" t="s">
        <v>140</v>
      </c>
      <c r="BM262" s="216" t="s">
        <v>935</v>
      </c>
    </row>
    <row r="263" spans="1:47" s="2" customFormat="1" ht="12">
      <c r="A263" s="39"/>
      <c r="B263" s="40"/>
      <c r="C263" s="41"/>
      <c r="D263" s="218" t="s">
        <v>134</v>
      </c>
      <c r="E263" s="41"/>
      <c r="F263" s="219" t="s">
        <v>933</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134</v>
      </c>
      <c r="AU263" s="18" t="s">
        <v>87</v>
      </c>
    </row>
    <row r="264" spans="1:63" s="12" customFormat="1" ht="25.9" customHeight="1">
      <c r="A264" s="12"/>
      <c r="B264" s="189"/>
      <c r="C264" s="190"/>
      <c r="D264" s="191" t="s">
        <v>76</v>
      </c>
      <c r="E264" s="192" t="s">
        <v>936</v>
      </c>
      <c r="F264" s="192" t="s">
        <v>218</v>
      </c>
      <c r="G264" s="190"/>
      <c r="H264" s="190"/>
      <c r="I264" s="193"/>
      <c r="J264" s="194">
        <f>BK264</f>
        <v>0</v>
      </c>
      <c r="K264" s="190"/>
      <c r="L264" s="195"/>
      <c r="M264" s="196"/>
      <c r="N264" s="197"/>
      <c r="O264" s="197"/>
      <c r="P264" s="198">
        <f>P265+P268+P275+P278+P281+P284+P287</f>
        <v>0</v>
      </c>
      <c r="Q264" s="197"/>
      <c r="R264" s="198">
        <f>R265+R268+R275+R278+R281+R284+R287</f>
        <v>0</v>
      </c>
      <c r="S264" s="197"/>
      <c r="T264" s="199">
        <f>T265+T268+T275+T278+T281+T284+T287</f>
        <v>0</v>
      </c>
      <c r="U264" s="12"/>
      <c r="V264" s="12"/>
      <c r="W264" s="12"/>
      <c r="X264" s="12"/>
      <c r="Y264" s="12"/>
      <c r="Z264" s="12"/>
      <c r="AA264" s="12"/>
      <c r="AB264" s="12"/>
      <c r="AC264" s="12"/>
      <c r="AD264" s="12"/>
      <c r="AE264" s="12"/>
      <c r="AR264" s="200" t="s">
        <v>85</v>
      </c>
      <c r="AT264" s="201" t="s">
        <v>76</v>
      </c>
      <c r="AU264" s="201" t="s">
        <v>77</v>
      </c>
      <c r="AY264" s="200" t="s">
        <v>124</v>
      </c>
      <c r="BK264" s="202">
        <f>BK265+BK268+BK275+BK278+BK281+BK284+BK287</f>
        <v>0</v>
      </c>
    </row>
    <row r="265" spans="1:63" s="12" customFormat="1" ht="22.8" customHeight="1">
      <c r="A265" s="12"/>
      <c r="B265" s="189"/>
      <c r="C265" s="190"/>
      <c r="D265" s="191" t="s">
        <v>76</v>
      </c>
      <c r="E265" s="203" t="s">
        <v>937</v>
      </c>
      <c r="F265" s="203" t="s">
        <v>938</v>
      </c>
      <c r="G265" s="190"/>
      <c r="H265" s="190"/>
      <c r="I265" s="193"/>
      <c r="J265" s="204">
        <f>BK265</f>
        <v>0</v>
      </c>
      <c r="K265" s="190"/>
      <c r="L265" s="195"/>
      <c r="M265" s="196"/>
      <c r="N265" s="197"/>
      <c r="O265" s="197"/>
      <c r="P265" s="198">
        <f>SUM(P266:P267)</f>
        <v>0</v>
      </c>
      <c r="Q265" s="197"/>
      <c r="R265" s="198">
        <f>SUM(R266:R267)</f>
        <v>0</v>
      </c>
      <c r="S265" s="197"/>
      <c r="T265" s="199">
        <f>SUM(T266:T267)</f>
        <v>0</v>
      </c>
      <c r="U265" s="12"/>
      <c r="V265" s="12"/>
      <c r="W265" s="12"/>
      <c r="X265" s="12"/>
      <c r="Y265" s="12"/>
      <c r="Z265" s="12"/>
      <c r="AA265" s="12"/>
      <c r="AB265" s="12"/>
      <c r="AC265" s="12"/>
      <c r="AD265" s="12"/>
      <c r="AE265" s="12"/>
      <c r="AR265" s="200" t="s">
        <v>85</v>
      </c>
      <c r="AT265" s="201" t="s">
        <v>76</v>
      </c>
      <c r="AU265" s="201" t="s">
        <v>85</v>
      </c>
      <c r="AY265" s="200" t="s">
        <v>124</v>
      </c>
      <c r="BK265" s="202">
        <f>SUM(BK266:BK267)</f>
        <v>0</v>
      </c>
    </row>
    <row r="266" spans="1:65" s="2" customFormat="1" ht="16.5" customHeight="1">
      <c r="A266" s="39"/>
      <c r="B266" s="40"/>
      <c r="C266" s="205" t="s">
        <v>556</v>
      </c>
      <c r="D266" s="205" t="s">
        <v>127</v>
      </c>
      <c r="E266" s="206" t="s">
        <v>939</v>
      </c>
      <c r="F266" s="207" t="s">
        <v>940</v>
      </c>
      <c r="G266" s="208" t="s">
        <v>291</v>
      </c>
      <c r="H266" s="209">
        <v>7</v>
      </c>
      <c r="I266" s="210"/>
      <c r="J266" s="211">
        <f>ROUND(I266*H266,2)</f>
        <v>0</v>
      </c>
      <c r="K266" s="207" t="s">
        <v>19</v>
      </c>
      <c r="L266" s="45"/>
      <c r="M266" s="212" t="s">
        <v>19</v>
      </c>
      <c r="N266" s="213" t="s">
        <v>48</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140</v>
      </c>
      <c r="AT266" s="216" t="s">
        <v>127</v>
      </c>
      <c r="AU266" s="216" t="s">
        <v>87</v>
      </c>
      <c r="AY266" s="18" t="s">
        <v>124</v>
      </c>
      <c r="BE266" s="217">
        <f>IF(N266="základní",J266,0)</f>
        <v>0</v>
      </c>
      <c r="BF266" s="217">
        <f>IF(N266="snížená",J266,0)</f>
        <v>0</v>
      </c>
      <c r="BG266" s="217">
        <f>IF(N266="zákl. přenesená",J266,0)</f>
        <v>0</v>
      </c>
      <c r="BH266" s="217">
        <f>IF(N266="sníž. přenesená",J266,0)</f>
        <v>0</v>
      </c>
      <c r="BI266" s="217">
        <f>IF(N266="nulová",J266,0)</f>
        <v>0</v>
      </c>
      <c r="BJ266" s="18" t="s">
        <v>85</v>
      </c>
      <c r="BK266" s="217">
        <f>ROUND(I266*H266,2)</f>
        <v>0</v>
      </c>
      <c r="BL266" s="18" t="s">
        <v>140</v>
      </c>
      <c r="BM266" s="216" t="s">
        <v>941</v>
      </c>
    </row>
    <row r="267" spans="1:47" s="2" customFormat="1" ht="12">
      <c r="A267" s="39"/>
      <c r="B267" s="40"/>
      <c r="C267" s="41"/>
      <c r="D267" s="218" t="s">
        <v>134</v>
      </c>
      <c r="E267" s="41"/>
      <c r="F267" s="219" t="s">
        <v>940</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134</v>
      </c>
      <c r="AU267" s="18" t="s">
        <v>87</v>
      </c>
    </row>
    <row r="268" spans="1:63" s="12" customFormat="1" ht="22.8" customHeight="1">
      <c r="A268" s="12"/>
      <c r="B268" s="189"/>
      <c r="C268" s="190"/>
      <c r="D268" s="191" t="s">
        <v>76</v>
      </c>
      <c r="E268" s="203" t="s">
        <v>942</v>
      </c>
      <c r="F268" s="203" t="s">
        <v>943</v>
      </c>
      <c r="G268" s="190"/>
      <c r="H268" s="190"/>
      <c r="I268" s="193"/>
      <c r="J268" s="204">
        <f>BK268</f>
        <v>0</v>
      </c>
      <c r="K268" s="190"/>
      <c r="L268" s="195"/>
      <c r="M268" s="196"/>
      <c r="N268" s="197"/>
      <c r="O268" s="197"/>
      <c r="P268" s="198">
        <f>SUM(P269:P274)</f>
        <v>0</v>
      </c>
      <c r="Q268" s="197"/>
      <c r="R268" s="198">
        <f>SUM(R269:R274)</f>
        <v>0</v>
      </c>
      <c r="S268" s="197"/>
      <c r="T268" s="199">
        <f>SUM(T269:T274)</f>
        <v>0</v>
      </c>
      <c r="U268" s="12"/>
      <c r="V268" s="12"/>
      <c r="W268" s="12"/>
      <c r="X268" s="12"/>
      <c r="Y268" s="12"/>
      <c r="Z268" s="12"/>
      <c r="AA268" s="12"/>
      <c r="AB268" s="12"/>
      <c r="AC268" s="12"/>
      <c r="AD268" s="12"/>
      <c r="AE268" s="12"/>
      <c r="AR268" s="200" t="s">
        <v>85</v>
      </c>
      <c r="AT268" s="201" t="s">
        <v>76</v>
      </c>
      <c r="AU268" s="201" t="s">
        <v>85</v>
      </c>
      <c r="AY268" s="200" t="s">
        <v>124</v>
      </c>
      <c r="BK268" s="202">
        <f>SUM(BK269:BK274)</f>
        <v>0</v>
      </c>
    </row>
    <row r="269" spans="1:65" s="2" customFormat="1" ht="16.5" customHeight="1">
      <c r="A269" s="39"/>
      <c r="B269" s="40"/>
      <c r="C269" s="205" t="s">
        <v>563</v>
      </c>
      <c r="D269" s="205" t="s">
        <v>127</v>
      </c>
      <c r="E269" s="206" t="s">
        <v>944</v>
      </c>
      <c r="F269" s="207" t="s">
        <v>945</v>
      </c>
      <c r="G269" s="208" t="s">
        <v>291</v>
      </c>
      <c r="H269" s="209">
        <v>7</v>
      </c>
      <c r="I269" s="210"/>
      <c r="J269" s="211">
        <f>ROUND(I269*H269,2)</f>
        <v>0</v>
      </c>
      <c r="K269" s="207" t="s">
        <v>19</v>
      </c>
      <c r="L269" s="45"/>
      <c r="M269" s="212" t="s">
        <v>19</v>
      </c>
      <c r="N269" s="213" t="s">
        <v>48</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140</v>
      </c>
      <c r="AT269" s="216" t="s">
        <v>127</v>
      </c>
      <c r="AU269" s="216" t="s">
        <v>87</v>
      </c>
      <c r="AY269" s="18" t="s">
        <v>124</v>
      </c>
      <c r="BE269" s="217">
        <f>IF(N269="základní",J269,0)</f>
        <v>0</v>
      </c>
      <c r="BF269" s="217">
        <f>IF(N269="snížená",J269,0)</f>
        <v>0</v>
      </c>
      <c r="BG269" s="217">
        <f>IF(N269="zákl. přenesená",J269,0)</f>
        <v>0</v>
      </c>
      <c r="BH269" s="217">
        <f>IF(N269="sníž. přenesená",J269,0)</f>
        <v>0</v>
      </c>
      <c r="BI269" s="217">
        <f>IF(N269="nulová",J269,0)</f>
        <v>0</v>
      </c>
      <c r="BJ269" s="18" t="s">
        <v>85</v>
      </c>
      <c r="BK269" s="217">
        <f>ROUND(I269*H269,2)</f>
        <v>0</v>
      </c>
      <c r="BL269" s="18" t="s">
        <v>140</v>
      </c>
      <c r="BM269" s="216" t="s">
        <v>946</v>
      </c>
    </row>
    <row r="270" spans="1:47" s="2" customFormat="1" ht="12">
      <c r="A270" s="39"/>
      <c r="B270" s="40"/>
      <c r="C270" s="41"/>
      <c r="D270" s="218" t="s">
        <v>134</v>
      </c>
      <c r="E270" s="41"/>
      <c r="F270" s="219" t="s">
        <v>945</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134</v>
      </c>
      <c r="AU270" s="18" t="s">
        <v>87</v>
      </c>
    </row>
    <row r="271" spans="1:65" s="2" customFormat="1" ht="16.5" customHeight="1">
      <c r="A271" s="39"/>
      <c r="B271" s="40"/>
      <c r="C271" s="205" t="s">
        <v>569</v>
      </c>
      <c r="D271" s="205" t="s">
        <v>127</v>
      </c>
      <c r="E271" s="206" t="s">
        <v>947</v>
      </c>
      <c r="F271" s="207" t="s">
        <v>948</v>
      </c>
      <c r="G271" s="208" t="s">
        <v>291</v>
      </c>
      <c r="H271" s="209">
        <v>7</v>
      </c>
      <c r="I271" s="210"/>
      <c r="J271" s="211">
        <f>ROUND(I271*H271,2)</f>
        <v>0</v>
      </c>
      <c r="K271" s="207" t="s">
        <v>19</v>
      </c>
      <c r="L271" s="45"/>
      <c r="M271" s="212" t="s">
        <v>19</v>
      </c>
      <c r="N271" s="213" t="s">
        <v>48</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140</v>
      </c>
      <c r="AT271" s="216" t="s">
        <v>127</v>
      </c>
      <c r="AU271" s="216" t="s">
        <v>87</v>
      </c>
      <c r="AY271" s="18" t="s">
        <v>124</v>
      </c>
      <c r="BE271" s="217">
        <f>IF(N271="základní",J271,0)</f>
        <v>0</v>
      </c>
      <c r="BF271" s="217">
        <f>IF(N271="snížená",J271,0)</f>
        <v>0</v>
      </c>
      <c r="BG271" s="217">
        <f>IF(N271="zákl. přenesená",J271,0)</f>
        <v>0</v>
      </c>
      <c r="BH271" s="217">
        <f>IF(N271="sníž. přenesená",J271,0)</f>
        <v>0</v>
      </c>
      <c r="BI271" s="217">
        <f>IF(N271="nulová",J271,0)</f>
        <v>0</v>
      </c>
      <c r="BJ271" s="18" t="s">
        <v>85</v>
      </c>
      <c r="BK271" s="217">
        <f>ROUND(I271*H271,2)</f>
        <v>0</v>
      </c>
      <c r="BL271" s="18" t="s">
        <v>140</v>
      </c>
      <c r="BM271" s="216" t="s">
        <v>949</v>
      </c>
    </row>
    <row r="272" spans="1:47" s="2" customFormat="1" ht="12">
      <c r="A272" s="39"/>
      <c r="B272" s="40"/>
      <c r="C272" s="41"/>
      <c r="D272" s="218" t="s">
        <v>134</v>
      </c>
      <c r="E272" s="41"/>
      <c r="F272" s="219" t="s">
        <v>948</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134</v>
      </c>
      <c r="AU272" s="18" t="s">
        <v>87</v>
      </c>
    </row>
    <row r="273" spans="1:65" s="2" customFormat="1" ht="16.5" customHeight="1">
      <c r="A273" s="39"/>
      <c r="B273" s="40"/>
      <c r="C273" s="205" t="s">
        <v>576</v>
      </c>
      <c r="D273" s="205" t="s">
        <v>127</v>
      </c>
      <c r="E273" s="206" t="s">
        <v>950</v>
      </c>
      <c r="F273" s="207" t="s">
        <v>951</v>
      </c>
      <c r="G273" s="208" t="s">
        <v>291</v>
      </c>
      <c r="H273" s="209">
        <v>7</v>
      </c>
      <c r="I273" s="210"/>
      <c r="J273" s="211">
        <f>ROUND(I273*H273,2)</f>
        <v>0</v>
      </c>
      <c r="K273" s="207" t="s">
        <v>19</v>
      </c>
      <c r="L273" s="45"/>
      <c r="M273" s="212" t="s">
        <v>19</v>
      </c>
      <c r="N273" s="213" t="s">
        <v>48</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140</v>
      </c>
      <c r="AT273" s="216" t="s">
        <v>127</v>
      </c>
      <c r="AU273" s="216" t="s">
        <v>87</v>
      </c>
      <c r="AY273" s="18" t="s">
        <v>124</v>
      </c>
      <c r="BE273" s="217">
        <f>IF(N273="základní",J273,0)</f>
        <v>0</v>
      </c>
      <c r="BF273" s="217">
        <f>IF(N273="snížená",J273,0)</f>
        <v>0</v>
      </c>
      <c r="BG273" s="217">
        <f>IF(N273="zákl. přenesená",J273,0)</f>
        <v>0</v>
      </c>
      <c r="BH273" s="217">
        <f>IF(N273="sníž. přenesená",J273,0)</f>
        <v>0</v>
      </c>
      <c r="BI273" s="217">
        <f>IF(N273="nulová",J273,0)</f>
        <v>0</v>
      </c>
      <c r="BJ273" s="18" t="s">
        <v>85</v>
      </c>
      <c r="BK273" s="217">
        <f>ROUND(I273*H273,2)</f>
        <v>0</v>
      </c>
      <c r="BL273" s="18" t="s">
        <v>140</v>
      </c>
      <c r="BM273" s="216" t="s">
        <v>952</v>
      </c>
    </row>
    <row r="274" spans="1:47" s="2" customFormat="1" ht="12">
      <c r="A274" s="39"/>
      <c r="B274" s="40"/>
      <c r="C274" s="41"/>
      <c r="D274" s="218" t="s">
        <v>134</v>
      </c>
      <c r="E274" s="41"/>
      <c r="F274" s="219" t="s">
        <v>951</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134</v>
      </c>
      <c r="AU274" s="18" t="s">
        <v>87</v>
      </c>
    </row>
    <row r="275" spans="1:63" s="12" customFormat="1" ht="22.8" customHeight="1">
      <c r="A275" s="12"/>
      <c r="B275" s="189"/>
      <c r="C275" s="190"/>
      <c r="D275" s="191" t="s">
        <v>76</v>
      </c>
      <c r="E275" s="203" t="s">
        <v>953</v>
      </c>
      <c r="F275" s="203" t="s">
        <v>954</v>
      </c>
      <c r="G275" s="190"/>
      <c r="H275" s="190"/>
      <c r="I275" s="193"/>
      <c r="J275" s="204">
        <f>BK275</f>
        <v>0</v>
      </c>
      <c r="K275" s="190"/>
      <c r="L275" s="195"/>
      <c r="M275" s="196"/>
      <c r="N275" s="197"/>
      <c r="O275" s="197"/>
      <c r="P275" s="198">
        <f>SUM(P276:P277)</f>
        <v>0</v>
      </c>
      <c r="Q275" s="197"/>
      <c r="R275" s="198">
        <f>SUM(R276:R277)</f>
        <v>0</v>
      </c>
      <c r="S275" s="197"/>
      <c r="T275" s="199">
        <f>SUM(T276:T277)</f>
        <v>0</v>
      </c>
      <c r="U275" s="12"/>
      <c r="V275" s="12"/>
      <c r="W275" s="12"/>
      <c r="X275" s="12"/>
      <c r="Y275" s="12"/>
      <c r="Z275" s="12"/>
      <c r="AA275" s="12"/>
      <c r="AB275" s="12"/>
      <c r="AC275" s="12"/>
      <c r="AD275" s="12"/>
      <c r="AE275" s="12"/>
      <c r="AR275" s="200" t="s">
        <v>85</v>
      </c>
      <c r="AT275" s="201" t="s">
        <v>76</v>
      </c>
      <c r="AU275" s="201" t="s">
        <v>85</v>
      </c>
      <c r="AY275" s="200" t="s">
        <v>124</v>
      </c>
      <c r="BK275" s="202">
        <f>SUM(BK276:BK277)</f>
        <v>0</v>
      </c>
    </row>
    <row r="276" spans="1:65" s="2" customFormat="1" ht="16.5" customHeight="1">
      <c r="A276" s="39"/>
      <c r="B276" s="40"/>
      <c r="C276" s="205" t="s">
        <v>458</v>
      </c>
      <c r="D276" s="205" t="s">
        <v>127</v>
      </c>
      <c r="E276" s="206" t="s">
        <v>955</v>
      </c>
      <c r="F276" s="207" t="s">
        <v>956</v>
      </c>
      <c r="G276" s="208" t="s">
        <v>510</v>
      </c>
      <c r="H276" s="209">
        <v>4</v>
      </c>
      <c r="I276" s="210"/>
      <c r="J276" s="211">
        <f>ROUND(I276*H276,2)</f>
        <v>0</v>
      </c>
      <c r="K276" s="207" t="s">
        <v>19</v>
      </c>
      <c r="L276" s="45"/>
      <c r="M276" s="212" t="s">
        <v>19</v>
      </c>
      <c r="N276" s="213" t="s">
        <v>48</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140</v>
      </c>
      <c r="AT276" s="216" t="s">
        <v>127</v>
      </c>
      <c r="AU276" s="216" t="s">
        <v>87</v>
      </c>
      <c r="AY276" s="18" t="s">
        <v>124</v>
      </c>
      <c r="BE276" s="217">
        <f>IF(N276="základní",J276,0)</f>
        <v>0</v>
      </c>
      <c r="BF276" s="217">
        <f>IF(N276="snížená",J276,0)</f>
        <v>0</v>
      </c>
      <c r="BG276" s="217">
        <f>IF(N276="zákl. přenesená",J276,0)</f>
        <v>0</v>
      </c>
      <c r="BH276" s="217">
        <f>IF(N276="sníž. přenesená",J276,0)</f>
        <v>0</v>
      </c>
      <c r="BI276" s="217">
        <f>IF(N276="nulová",J276,0)</f>
        <v>0</v>
      </c>
      <c r="BJ276" s="18" t="s">
        <v>85</v>
      </c>
      <c r="BK276" s="217">
        <f>ROUND(I276*H276,2)</f>
        <v>0</v>
      </c>
      <c r="BL276" s="18" t="s">
        <v>140</v>
      </c>
      <c r="BM276" s="216" t="s">
        <v>957</v>
      </c>
    </row>
    <row r="277" spans="1:47" s="2" customFormat="1" ht="12">
      <c r="A277" s="39"/>
      <c r="B277" s="40"/>
      <c r="C277" s="41"/>
      <c r="D277" s="218" t="s">
        <v>134</v>
      </c>
      <c r="E277" s="41"/>
      <c r="F277" s="219" t="s">
        <v>956</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134</v>
      </c>
      <c r="AU277" s="18" t="s">
        <v>87</v>
      </c>
    </row>
    <row r="278" spans="1:63" s="12" customFormat="1" ht="22.8" customHeight="1">
      <c r="A278" s="12"/>
      <c r="B278" s="189"/>
      <c r="C278" s="190"/>
      <c r="D278" s="191" t="s">
        <v>76</v>
      </c>
      <c r="E278" s="203" t="s">
        <v>958</v>
      </c>
      <c r="F278" s="203" t="s">
        <v>959</v>
      </c>
      <c r="G278" s="190"/>
      <c r="H278" s="190"/>
      <c r="I278" s="193"/>
      <c r="J278" s="204">
        <f>BK278</f>
        <v>0</v>
      </c>
      <c r="K278" s="190"/>
      <c r="L278" s="195"/>
      <c r="M278" s="196"/>
      <c r="N278" s="197"/>
      <c r="O278" s="197"/>
      <c r="P278" s="198">
        <f>SUM(P279:P280)</f>
        <v>0</v>
      </c>
      <c r="Q278" s="197"/>
      <c r="R278" s="198">
        <f>SUM(R279:R280)</f>
        <v>0</v>
      </c>
      <c r="S278" s="197"/>
      <c r="T278" s="199">
        <f>SUM(T279:T280)</f>
        <v>0</v>
      </c>
      <c r="U278" s="12"/>
      <c r="V278" s="12"/>
      <c r="W278" s="12"/>
      <c r="X278" s="12"/>
      <c r="Y278" s="12"/>
      <c r="Z278" s="12"/>
      <c r="AA278" s="12"/>
      <c r="AB278" s="12"/>
      <c r="AC278" s="12"/>
      <c r="AD278" s="12"/>
      <c r="AE278" s="12"/>
      <c r="AR278" s="200" t="s">
        <v>85</v>
      </c>
      <c r="AT278" s="201" t="s">
        <v>76</v>
      </c>
      <c r="AU278" s="201" t="s">
        <v>85</v>
      </c>
      <c r="AY278" s="200" t="s">
        <v>124</v>
      </c>
      <c r="BK278" s="202">
        <f>SUM(BK279:BK280)</f>
        <v>0</v>
      </c>
    </row>
    <row r="279" spans="1:65" s="2" customFormat="1" ht="16.5" customHeight="1">
      <c r="A279" s="39"/>
      <c r="B279" s="40"/>
      <c r="C279" s="205" t="s">
        <v>589</v>
      </c>
      <c r="D279" s="205" t="s">
        <v>127</v>
      </c>
      <c r="E279" s="206" t="s">
        <v>960</v>
      </c>
      <c r="F279" s="207" t="s">
        <v>961</v>
      </c>
      <c r="G279" s="208" t="s">
        <v>266</v>
      </c>
      <c r="H279" s="209">
        <v>200</v>
      </c>
      <c r="I279" s="210"/>
      <c r="J279" s="211">
        <f>ROUND(I279*H279,2)</f>
        <v>0</v>
      </c>
      <c r="K279" s="207" t="s">
        <v>19</v>
      </c>
      <c r="L279" s="45"/>
      <c r="M279" s="212" t="s">
        <v>19</v>
      </c>
      <c r="N279" s="213" t="s">
        <v>48</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140</v>
      </c>
      <c r="AT279" s="216" t="s">
        <v>127</v>
      </c>
      <c r="AU279" s="216" t="s">
        <v>87</v>
      </c>
      <c r="AY279" s="18" t="s">
        <v>124</v>
      </c>
      <c r="BE279" s="217">
        <f>IF(N279="základní",J279,0)</f>
        <v>0</v>
      </c>
      <c r="BF279" s="217">
        <f>IF(N279="snížená",J279,0)</f>
        <v>0</v>
      </c>
      <c r="BG279" s="217">
        <f>IF(N279="zákl. přenesená",J279,0)</f>
        <v>0</v>
      </c>
      <c r="BH279" s="217">
        <f>IF(N279="sníž. přenesená",J279,0)</f>
        <v>0</v>
      </c>
      <c r="BI279" s="217">
        <f>IF(N279="nulová",J279,0)</f>
        <v>0</v>
      </c>
      <c r="BJ279" s="18" t="s">
        <v>85</v>
      </c>
      <c r="BK279" s="217">
        <f>ROUND(I279*H279,2)</f>
        <v>0</v>
      </c>
      <c r="BL279" s="18" t="s">
        <v>140</v>
      </c>
      <c r="BM279" s="216" t="s">
        <v>962</v>
      </c>
    </row>
    <row r="280" spans="1:47" s="2" customFormat="1" ht="12">
      <c r="A280" s="39"/>
      <c r="B280" s="40"/>
      <c r="C280" s="41"/>
      <c r="D280" s="218" t="s">
        <v>134</v>
      </c>
      <c r="E280" s="41"/>
      <c r="F280" s="219" t="s">
        <v>961</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134</v>
      </c>
      <c r="AU280" s="18" t="s">
        <v>87</v>
      </c>
    </row>
    <row r="281" spans="1:63" s="12" customFormat="1" ht="22.8" customHeight="1">
      <c r="A281" s="12"/>
      <c r="B281" s="189"/>
      <c r="C281" s="190"/>
      <c r="D281" s="191" t="s">
        <v>76</v>
      </c>
      <c r="E281" s="203" t="s">
        <v>963</v>
      </c>
      <c r="F281" s="203" t="s">
        <v>964</v>
      </c>
      <c r="G281" s="190"/>
      <c r="H281" s="190"/>
      <c r="I281" s="193"/>
      <c r="J281" s="204">
        <f>BK281</f>
        <v>0</v>
      </c>
      <c r="K281" s="190"/>
      <c r="L281" s="195"/>
      <c r="M281" s="196"/>
      <c r="N281" s="197"/>
      <c r="O281" s="197"/>
      <c r="P281" s="198">
        <f>SUM(P282:P283)</f>
        <v>0</v>
      </c>
      <c r="Q281" s="197"/>
      <c r="R281" s="198">
        <f>SUM(R282:R283)</f>
        <v>0</v>
      </c>
      <c r="S281" s="197"/>
      <c r="T281" s="199">
        <f>SUM(T282:T283)</f>
        <v>0</v>
      </c>
      <c r="U281" s="12"/>
      <c r="V281" s="12"/>
      <c r="W281" s="12"/>
      <c r="X281" s="12"/>
      <c r="Y281" s="12"/>
      <c r="Z281" s="12"/>
      <c r="AA281" s="12"/>
      <c r="AB281" s="12"/>
      <c r="AC281" s="12"/>
      <c r="AD281" s="12"/>
      <c r="AE281" s="12"/>
      <c r="AR281" s="200" t="s">
        <v>85</v>
      </c>
      <c r="AT281" s="201" t="s">
        <v>76</v>
      </c>
      <c r="AU281" s="201" t="s">
        <v>85</v>
      </c>
      <c r="AY281" s="200" t="s">
        <v>124</v>
      </c>
      <c r="BK281" s="202">
        <f>SUM(BK282:BK283)</f>
        <v>0</v>
      </c>
    </row>
    <row r="282" spans="1:65" s="2" customFormat="1" ht="16.5" customHeight="1">
      <c r="A282" s="39"/>
      <c r="B282" s="40"/>
      <c r="C282" s="205" t="s">
        <v>597</v>
      </c>
      <c r="D282" s="205" t="s">
        <v>127</v>
      </c>
      <c r="E282" s="206" t="s">
        <v>965</v>
      </c>
      <c r="F282" s="207" t="s">
        <v>966</v>
      </c>
      <c r="G282" s="208" t="s">
        <v>291</v>
      </c>
      <c r="H282" s="209">
        <v>64</v>
      </c>
      <c r="I282" s="210"/>
      <c r="J282" s="211">
        <f>ROUND(I282*H282,2)</f>
        <v>0</v>
      </c>
      <c r="K282" s="207" t="s">
        <v>19</v>
      </c>
      <c r="L282" s="45"/>
      <c r="M282" s="212" t="s">
        <v>19</v>
      </c>
      <c r="N282" s="213" t="s">
        <v>48</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140</v>
      </c>
      <c r="AT282" s="216" t="s">
        <v>127</v>
      </c>
      <c r="AU282" s="216" t="s">
        <v>87</v>
      </c>
      <c r="AY282" s="18" t="s">
        <v>124</v>
      </c>
      <c r="BE282" s="217">
        <f>IF(N282="základní",J282,0)</f>
        <v>0</v>
      </c>
      <c r="BF282" s="217">
        <f>IF(N282="snížená",J282,0)</f>
        <v>0</v>
      </c>
      <c r="BG282" s="217">
        <f>IF(N282="zákl. přenesená",J282,0)</f>
        <v>0</v>
      </c>
      <c r="BH282" s="217">
        <f>IF(N282="sníž. přenesená",J282,0)</f>
        <v>0</v>
      </c>
      <c r="BI282" s="217">
        <f>IF(N282="nulová",J282,0)</f>
        <v>0</v>
      </c>
      <c r="BJ282" s="18" t="s">
        <v>85</v>
      </c>
      <c r="BK282" s="217">
        <f>ROUND(I282*H282,2)</f>
        <v>0</v>
      </c>
      <c r="BL282" s="18" t="s">
        <v>140</v>
      </c>
      <c r="BM282" s="216" t="s">
        <v>967</v>
      </c>
    </row>
    <row r="283" spans="1:47" s="2" customFormat="1" ht="12">
      <c r="A283" s="39"/>
      <c r="B283" s="40"/>
      <c r="C283" s="41"/>
      <c r="D283" s="218" t="s">
        <v>134</v>
      </c>
      <c r="E283" s="41"/>
      <c r="F283" s="219" t="s">
        <v>966</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134</v>
      </c>
      <c r="AU283" s="18" t="s">
        <v>87</v>
      </c>
    </row>
    <row r="284" spans="1:63" s="12" customFormat="1" ht="22.8" customHeight="1">
      <c r="A284" s="12"/>
      <c r="B284" s="189"/>
      <c r="C284" s="190"/>
      <c r="D284" s="191" t="s">
        <v>76</v>
      </c>
      <c r="E284" s="203" t="s">
        <v>968</v>
      </c>
      <c r="F284" s="203" t="s">
        <v>969</v>
      </c>
      <c r="G284" s="190"/>
      <c r="H284" s="190"/>
      <c r="I284" s="193"/>
      <c r="J284" s="204">
        <f>BK284</f>
        <v>0</v>
      </c>
      <c r="K284" s="190"/>
      <c r="L284" s="195"/>
      <c r="M284" s="196"/>
      <c r="N284" s="197"/>
      <c r="O284" s="197"/>
      <c r="P284" s="198">
        <f>SUM(P285:P286)</f>
        <v>0</v>
      </c>
      <c r="Q284" s="197"/>
      <c r="R284" s="198">
        <f>SUM(R285:R286)</f>
        <v>0</v>
      </c>
      <c r="S284" s="197"/>
      <c r="T284" s="199">
        <f>SUM(T285:T286)</f>
        <v>0</v>
      </c>
      <c r="U284" s="12"/>
      <c r="V284" s="12"/>
      <c r="W284" s="12"/>
      <c r="X284" s="12"/>
      <c r="Y284" s="12"/>
      <c r="Z284" s="12"/>
      <c r="AA284" s="12"/>
      <c r="AB284" s="12"/>
      <c r="AC284" s="12"/>
      <c r="AD284" s="12"/>
      <c r="AE284" s="12"/>
      <c r="AR284" s="200" t="s">
        <v>85</v>
      </c>
      <c r="AT284" s="201" t="s">
        <v>76</v>
      </c>
      <c r="AU284" s="201" t="s">
        <v>85</v>
      </c>
      <c r="AY284" s="200" t="s">
        <v>124</v>
      </c>
      <c r="BK284" s="202">
        <f>SUM(BK285:BK286)</f>
        <v>0</v>
      </c>
    </row>
    <row r="285" spans="1:65" s="2" customFormat="1" ht="16.5" customHeight="1">
      <c r="A285" s="39"/>
      <c r="B285" s="40"/>
      <c r="C285" s="205" t="s">
        <v>601</v>
      </c>
      <c r="D285" s="205" t="s">
        <v>127</v>
      </c>
      <c r="E285" s="206" t="s">
        <v>970</v>
      </c>
      <c r="F285" s="207" t="s">
        <v>971</v>
      </c>
      <c r="G285" s="208" t="s">
        <v>266</v>
      </c>
      <c r="H285" s="209">
        <v>200</v>
      </c>
      <c r="I285" s="210"/>
      <c r="J285" s="211">
        <f>ROUND(I285*H285,2)</f>
        <v>0</v>
      </c>
      <c r="K285" s="207" t="s">
        <v>19</v>
      </c>
      <c r="L285" s="45"/>
      <c r="M285" s="212" t="s">
        <v>19</v>
      </c>
      <c r="N285" s="213" t="s">
        <v>48</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140</v>
      </c>
      <c r="AT285" s="216" t="s">
        <v>127</v>
      </c>
      <c r="AU285" s="216" t="s">
        <v>87</v>
      </c>
      <c r="AY285" s="18" t="s">
        <v>124</v>
      </c>
      <c r="BE285" s="217">
        <f>IF(N285="základní",J285,0)</f>
        <v>0</v>
      </c>
      <c r="BF285" s="217">
        <f>IF(N285="snížená",J285,0)</f>
        <v>0</v>
      </c>
      <c r="BG285" s="217">
        <f>IF(N285="zákl. přenesená",J285,0)</f>
        <v>0</v>
      </c>
      <c r="BH285" s="217">
        <f>IF(N285="sníž. přenesená",J285,0)</f>
        <v>0</v>
      </c>
      <c r="BI285" s="217">
        <f>IF(N285="nulová",J285,0)</f>
        <v>0</v>
      </c>
      <c r="BJ285" s="18" t="s">
        <v>85</v>
      </c>
      <c r="BK285" s="217">
        <f>ROUND(I285*H285,2)</f>
        <v>0</v>
      </c>
      <c r="BL285" s="18" t="s">
        <v>140</v>
      </c>
      <c r="BM285" s="216" t="s">
        <v>972</v>
      </c>
    </row>
    <row r="286" spans="1:47" s="2" customFormat="1" ht="12">
      <c r="A286" s="39"/>
      <c r="B286" s="40"/>
      <c r="C286" s="41"/>
      <c r="D286" s="218" t="s">
        <v>134</v>
      </c>
      <c r="E286" s="41"/>
      <c r="F286" s="219" t="s">
        <v>971</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134</v>
      </c>
      <c r="AU286" s="18" t="s">
        <v>87</v>
      </c>
    </row>
    <row r="287" spans="1:63" s="12" customFormat="1" ht="22.8" customHeight="1">
      <c r="A287" s="12"/>
      <c r="B287" s="189"/>
      <c r="C287" s="190"/>
      <c r="D287" s="191" t="s">
        <v>76</v>
      </c>
      <c r="E287" s="203" t="s">
        <v>973</v>
      </c>
      <c r="F287" s="203" t="s">
        <v>974</v>
      </c>
      <c r="G287" s="190"/>
      <c r="H287" s="190"/>
      <c r="I287" s="193"/>
      <c r="J287" s="204">
        <f>BK287</f>
        <v>0</v>
      </c>
      <c r="K287" s="190"/>
      <c r="L287" s="195"/>
      <c r="M287" s="196"/>
      <c r="N287" s="197"/>
      <c r="O287" s="197"/>
      <c r="P287" s="198">
        <f>SUM(P288:P289)</f>
        <v>0</v>
      </c>
      <c r="Q287" s="197"/>
      <c r="R287" s="198">
        <f>SUM(R288:R289)</f>
        <v>0</v>
      </c>
      <c r="S287" s="197"/>
      <c r="T287" s="199">
        <f>SUM(T288:T289)</f>
        <v>0</v>
      </c>
      <c r="U287" s="12"/>
      <c r="V287" s="12"/>
      <c r="W287" s="12"/>
      <c r="X287" s="12"/>
      <c r="Y287" s="12"/>
      <c r="Z287" s="12"/>
      <c r="AA287" s="12"/>
      <c r="AB287" s="12"/>
      <c r="AC287" s="12"/>
      <c r="AD287" s="12"/>
      <c r="AE287" s="12"/>
      <c r="AR287" s="200" t="s">
        <v>85</v>
      </c>
      <c r="AT287" s="201" t="s">
        <v>76</v>
      </c>
      <c r="AU287" s="201" t="s">
        <v>85</v>
      </c>
      <c r="AY287" s="200" t="s">
        <v>124</v>
      </c>
      <c r="BK287" s="202">
        <f>SUM(BK288:BK289)</f>
        <v>0</v>
      </c>
    </row>
    <row r="288" spans="1:65" s="2" customFormat="1" ht="16.5" customHeight="1">
      <c r="A288" s="39"/>
      <c r="B288" s="40"/>
      <c r="C288" s="205" t="s">
        <v>605</v>
      </c>
      <c r="D288" s="205" t="s">
        <v>127</v>
      </c>
      <c r="E288" s="206" t="s">
        <v>975</v>
      </c>
      <c r="F288" s="207" t="s">
        <v>976</v>
      </c>
      <c r="G288" s="208" t="s">
        <v>266</v>
      </c>
      <c r="H288" s="209">
        <v>200</v>
      </c>
      <c r="I288" s="210"/>
      <c r="J288" s="211">
        <f>ROUND(I288*H288,2)</f>
        <v>0</v>
      </c>
      <c r="K288" s="207" t="s">
        <v>19</v>
      </c>
      <c r="L288" s="45"/>
      <c r="M288" s="212" t="s">
        <v>19</v>
      </c>
      <c r="N288" s="213" t="s">
        <v>48</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140</v>
      </c>
      <c r="AT288" s="216" t="s">
        <v>127</v>
      </c>
      <c r="AU288" s="216" t="s">
        <v>87</v>
      </c>
      <c r="AY288" s="18" t="s">
        <v>124</v>
      </c>
      <c r="BE288" s="217">
        <f>IF(N288="základní",J288,0)</f>
        <v>0</v>
      </c>
      <c r="BF288" s="217">
        <f>IF(N288="snížená",J288,0)</f>
        <v>0</v>
      </c>
      <c r="BG288" s="217">
        <f>IF(N288="zákl. přenesená",J288,0)</f>
        <v>0</v>
      </c>
      <c r="BH288" s="217">
        <f>IF(N288="sníž. přenesená",J288,0)</f>
        <v>0</v>
      </c>
      <c r="BI288" s="217">
        <f>IF(N288="nulová",J288,0)</f>
        <v>0</v>
      </c>
      <c r="BJ288" s="18" t="s">
        <v>85</v>
      </c>
      <c r="BK288" s="217">
        <f>ROUND(I288*H288,2)</f>
        <v>0</v>
      </c>
      <c r="BL288" s="18" t="s">
        <v>140</v>
      </c>
      <c r="BM288" s="216" t="s">
        <v>977</v>
      </c>
    </row>
    <row r="289" spans="1:47" s="2" customFormat="1" ht="12">
      <c r="A289" s="39"/>
      <c r="B289" s="40"/>
      <c r="C289" s="41"/>
      <c r="D289" s="218" t="s">
        <v>134</v>
      </c>
      <c r="E289" s="41"/>
      <c r="F289" s="219" t="s">
        <v>976</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134</v>
      </c>
      <c r="AU289" s="18" t="s">
        <v>87</v>
      </c>
    </row>
    <row r="290" spans="1:63" s="12" customFormat="1" ht="25.9" customHeight="1">
      <c r="A290" s="12"/>
      <c r="B290" s="189"/>
      <c r="C290" s="190"/>
      <c r="D290" s="191" t="s">
        <v>76</v>
      </c>
      <c r="E290" s="192" t="s">
        <v>978</v>
      </c>
      <c r="F290" s="192" t="s">
        <v>979</v>
      </c>
      <c r="G290" s="190"/>
      <c r="H290" s="190"/>
      <c r="I290" s="193"/>
      <c r="J290" s="194">
        <f>BK290</f>
        <v>0</v>
      </c>
      <c r="K290" s="190"/>
      <c r="L290" s="195"/>
      <c r="M290" s="196"/>
      <c r="N290" s="197"/>
      <c r="O290" s="197"/>
      <c r="P290" s="198">
        <f>P291+P294+P299</f>
        <v>0</v>
      </c>
      <c r="Q290" s="197"/>
      <c r="R290" s="198">
        <f>R291+R294+R299</f>
        <v>0</v>
      </c>
      <c r="S290" s="197"/>
      <c r="T290" s="199">
        <f>T291+T294+T299</f>
        <v>0</v>
      </c>
      <c r="U290" s="12"/>
      <c r="V290" s="12"/>
      <c r="W290" s="12"/>
      <c r="X290" s="12"/>
      <c r="Y290" s="12"/>
      <c r="Z290" s="12"/>
      <c r="AA290" s="12"/>
      <c r="AB290" s="12"/>
      <c r="AC290" s="12"/>
      <c r="AD290" s="12"/>
      <c r="AE290" s="12"/>
      <c r="AR290" s="200" t="s">
        <v>85</v>
      </c>
      <c r="AT290" s="201" t="s">
        <v>76</v>
      </c>
      <c r="AU290" s="201" t="s">
        <v>77</v>
      </c>
      <c r="AY290" s="200" t="s">
        <v>124</v>
      </c>
      <c r="BK290" s="202">
        <f>BK291+BK294+BK299</f>
        <v>0</v>
      </c>
    </row>
    <row r="291" spans="1:63" s="12" customFormat="1" ht="22.8" customHeight="1">
      <c r="A291" s="12"/>
      <c r="B291" s="189"/>
      <c r="C291" s="190"/>
      <c r="D291" s="191" t="s">
        <v>76</v>
      </c>
      <c r="E291" s="203" t="s">
        <v>980</v>
      </c>
      <c r="F291" s="203" t="s">
        <v>981</v>
      </c>
      <c r="G291" s="190"/>
      <c r="H291" s="190"/>
      <c r="I291" s="193"/>
      <c r="J291" s="204">
        <f>BK291</f>
        <v>0</v>
      </c>
      <c r="K291" s="190"/>
      <c r="L291" s="195"/>
      <c r="M291" s="196"/>
      <c r="N291" s="197"/>
      <c r="O291" s="197"/>
      <c r="P291" s="198">
        <f>SUM(P292:P293)</f>
        <v>0</v>
      </c>
      <c r="Q291" s="197"/>
      <c r="R291" s="198">
        <f>SUM(R292:R293)</f>
        <v>0</v>
      </c>
      <c r="S291" s="197"/>
      <c r="T291" s="199">
        <f>SUM(T292:T293)</f>
        <v>0</v>
      </c>
      <c r="U291" s="12"/>
      <c r="V291" s="12"/>
      <c r="W291" s="12"/>
      <c r="X291" s="12"/>
      <c r="Y291" s="12"/>
      <c r="Z291" s="12"/>
      <c r="AA291" s="12"/>
      <c r="AB291" s="12"/>
      <c r="AC291" s="12"/>
      <c r="AD291" s="12"/>
      <c r="AE291" s="12"/>
      <c r="AR291" s="200" t="s">
        <v>85</v>
      </c>
      <c r="AT291" s="201" t="s">
        <v>76</v>
      </c>
      <c r="AU291" s="201" t="s">
        <v>85</v>
      </c>
      <c r="AY291" s="200" t="s">
        <v>124</v>
      </c>
      <c r="BK291" s="202">
        <f>SUM(BK292:BK293)</f>
        <v>0</v>
      </c>
    </row>
    <row r="292" spans="1:65" s="2" customFormat="1" ht="16.5" customHeight="1">
      <c r="A292" s="39"/>
      <c r="B292" s="40"/>
      <c r="C292" s="205" t="s">
        <v>613</v>
      </c>
      <c r="D292" s="205" t="s">
        <v>127</v>
      </c>
      <c r="E292" s="206" t="s">
        <v>982</v>
      </c>
      <c r="F292" s="207" t="s">
        <v>983</v>
      </c>
      <c r="G292" s="208" t="s">
        <v>984</v>
      </c>
      <c r="H292" s="209">
        <v>1</v>
      </c>
      <c r="I292" s="210"/>
      <c r="J292" s="211">
        <f>ROUND(I292*H292,2)</f>
        <v>0</v>
      </c>
      <c r="K292" s="207" t="s">
        <v>19</v>
      </c>
      <c r="L292" s="45"/>
      <c r="M292" s="212" t="s">
        <v>19</v>
      </c>
      <c r="N292" s="213" t="s">
        <v>48</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140</v>
      </c>
      <c r="AT292" s="216" t="s">
        <v>127</v>
      </c>
      <c r="AU292" s="216" t="s">
        <v>87</v>
      </c>
      <c r="AY292" s="18" t="s">
        <v>124</v>
      </c>
      <c r="BE292" s="217">
        <f>IF(N292="základní",J292,0)</f>
        <v>0</v>
      </c>
      <c r="BF292" s="217">
        <f>IF(N292="snížená",J292,0)</f>
        <v>0</v>
      </c>
      <c r="BG292" s="217">
        <f>IF(N292="zákl. přenesená",J292,0)</f>
        <v>0</v>
      </c>
      <c r="BH292" s="217">
        <f>IF(N292="sníž. přenesená",J292,0)</f>
        <v>0</v>
      </c>
      <c r="BI292" s="217">
        <f>IF(N292="nulová",J292,0)</f>
        <v>0</v>
      </c>
      <c r="BJ292" s="18" t="s">
        <v>85</v>
      </c>
      <c r="BK292" s="217">
        <f>ROUND(I292*H292,2)</f>
        <v>0</v>
      </c>
      <c r="BL292" s="18" t="s">
        <v>140</v>
      </c>
      <c r="BM292" s="216" t="s">
        <v>985</v>
      </c>
    </row>
    <row r="293" spans="1:47" s="2" customFormat="1" ht="12">
      <c r="A293" s="39"/>
      <c r="B293" s="40"/>
      <c r="C293" s="41"/>
      <c r="D293" s="218" t="s">
        <v>134</v>
      </c>
      <c r="E293" s="41"/>
      <c r="F293" s="219" t="s">
        <v>983</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134</v>
      </c>
      <c r="AU293" s="18" t="s">
        <v>87</v>
      </c>
    </row>
    <row r="294" spans="1:63" s="12" customFormat="1" ht="22.8" customHeight="1">
      <c r="A294" s="12"/>
      <c r="B294" s="189"/>
      <c r="C294" s="190"/>
      <c r="D294" s="191" t="s">
        <v>76</v>
      </c>
      <c r="E294" s="203" t="s">
        <v>986</v>
      </c>
      <c r="F294" s="203" t="s">
        <v>987</v>
      </c>
      <c r="G294" s="190"/>
      <c r="H294" s="190"/>
      <c r="I294" s="193"/>
      <c r="J294" s="204">
        <f>BK294</f>
        <v>0</v>
      </c>
      <c r="K294" s="190"/>
      <c r="L294" s="195"/>
      <c r="M294" s="196"/>
      <c r="N294" s="197"/>
      <c r="O294" s="197"/>
      <c r="P294" s="198">
        <f>SUM(P295:P298)</f>
        <v>0</v>
      </c>
      <c r="Q294" s="197"/>
      <c r="R294" s="198">
        <f>SUM(R295:R298)</f>
        <v>0</v>
      </c>
      <c r="S294" s="197"/>
      <c r="T294" s="199">
        <f>SUM(T295:T298)</f>
        <v>0</v>
      </c>
      <c r="U294" s="12"/>
      <c r="V294" s="12"/>
      <c r="W294" s="12"/>
      <c r="X294" s="12"/>
      <c r="Y294" s="12"/>
      <c r="Z294" s="12"/>
      <c r="AA294" s="12"/>
      <c r="AB294" s="12"/>
      <c r="AC294" s="12"/>
      <c r="AD294" s="12"/>
      <c r="AE294" s="12"/>
      <c r="AR294" s="200" t="s">
        <v>85</v>
      </c>
      <c r="AT294" s="201" t="s">
        <v>76</v>
      </c>
      <c r="AU294" s="201" t="s">
        <v>85</v>
      </c>
      <c r="AY294" s="200" t="s">
        <v>124</v>
      </c>
      <c r="BK294" s="202">
        <f>SUM(BK295:BK298)</f>
        <v>0</v>
      </c>
    </row>
    <row r="295" spans="1:65" s="2" customFormat="1" ht="16.5" customHeight="1">
      <c r="A295" s="39"/>
      <c r="B295" s="40"/>
      <c r="C295" s="205" t="s">
        <v>530</v>
      </c>
      <c r="D295" s="205" t="s">
        <v>127</v>
      </c>
      <c r="E295" s="206" t="s">
        <v>988</v>
      </c>
      <c r="F295" s="207" t="s">
        <v>989</v>
      </c>
      <c r="G295" s="208" t="s">
        <v>984</v>
      </c>
      <c r="H295" s="209">
        <v>1</v>
      </c>
      <c r="I295" s="210"/>
      <c r="J295" s="211">
        <f>ROUND(I295*H295,2)</f>
        <v>0</v>
      </c>
      <c r="K295" s="207" t="s">
        <v>19</v>
      </c>
      <c r="L295" s="45"/>
      <c r="M295" s="212" t="s">
        <v>19</v>
      </c>
      <c r="N295" s="213" t="s">
        <v>48</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140</v>
      </c>
      <c r="AT295" s="216" t="s">
        <v>127</v>
      </c>
      <c r="AU295" s="216" t="s">
        <v>87</v>
      </c>
      <c r="AY295" s="18" t="s">
        <v>124</v>
      </c>
      <c r="BE295" s="217">
        <f>IF(N295="základní",J295,0)</f>
        <v>0</v>
      </c>
      <c r="BF295" s="217">
        <f>IF(N295="snížená",J295,0)</f>
        <v>0</v>
      </c>
      <c r="BG295" s="217">
        <f>IF(N295="zákl. přenesená",J295,0)</f>
        <v>0</v>
      </c>
      <c r="BH295" s="217">
        <f>IF(N295="sníž. přenesená",J295,0)</f>
        <v>0</v>
      </c>
      <c r="BI295" s="217">
        <f>IF(N295="nulová",J295,0)</f>
        <v>0</v>
      </c>
      <c r="BJ295" s="18" t="s">
        <v>85</v>
      </c>
      <c r="BK295" s="217">
        <f>ROUND(I295*H295,2)</f>
        <v>0</v>
      </c>
      <c r="BL295" s="18" t="s">
        <v>140</v>
      </c>
      <c r="BM295" s="216" t="s">
        <v>990</v>
      </c>
    </row>
    <row r="296" spans="1:47" s="2" customFormat="1" ht="12">
      <c r="A296" s="39"/>
      <c r="B296" s="40"/>
      <c r="C296" s="41"/>
      <c r="D296" s="218" t="s">
        <v>134</v>
      </c>
      <c r="E296" s="41"/>
      <c r="F296" s="219" t="s">
        <v>989</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134</v>
      </c>
      <c r="AU296" s="18" t="s">
        <v>87</v>
      </c>
    </row>
    <row r="297" spans="1:65" s="2" customFormat="1" ht="16.5" customHeight="1">
      <c r="A297" s="39"/>
      <c r="B297" s="40"/>
      <c r="C297" s="205" t="s">
        <v>621</v>
      </c>
      <c r="D297" s="205" t="s">
        <v>127</v>
      </c>
      <c r="E297" s="206" t="s">
        <v>991</v>
      </c>
      <c r="F297" s="207" t="s">
        <v>992</v>
      </c>
      <c r="G297" s="208" t="s">
        <v>984</v>
      </c>
      <c r="H297" s="209">
        <v>1</v>
      </c>
      <c r="I297" s="210"/>
      <c r="J297" s="211">
        <f>ROUND(I297*H297,2)</f>
        <v>0</v>
      </c>
      <c r="K297" s="207" t="s">
        <v>19</v>
      </c>
      <c r="L297" s="45"/>
      <c r="M297" s="212" t="s">
        <v>19</v>
      </c>
      <c r="N297" s="213" t="s">
        <v>48</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140</v>
      </c>
      <c r="AT297" s="216" t="s">
        <v>127</v>
      </c>
      <c r="AU297" s="216" t="s">
        <v>87</v>
      </c>
      <c r="AY297" s="18" t="s">
        <v>124</v>
      </c>
      <c r="BE297" s="217">
        <f>IF(N297="základní",J297,0)</f>
        <v>0</v>
      </c>
      <c r="BF297" s="217">
        <f>IF(N297="snížená",J297,0)</f>
        <v>0</v>
      </c>
      <c r="BG297" s="217">
        <f>IF(N297="zákl. přenesená",J297,0)</f>
        <v>0</v>
      </c>
      <c r="BH297" s="217">
        <f>IF(N297="sníž. přenesená",J297,0)</f>
        <v>0</v>
      </c>
      <c r="BI297" s="217">
        <f>IF(N297="nulová",J297,0)</f>
        <v>0</v>
      </c>
      <c r="BJ297" s="18" t="s">
        <v>85</v>
      </c>
      <c r="BK297" s="217">
        <f>ROUND(I297*H297,2)</f>
        <v>0</v>
      </c>
      <c r="BL297" s="18" t="s">
        <v>140</v>
      </c>
      <c r="BM297" s="216" t="s">
        <v>993</v>
      </c>
    </row>
    <row r="298" spans="1:47" s="2" customFormat="1" ht="12">
      <c r="A298" s="39"/>
      <c r="B298" s="40"/>
      <c r="C298" s="41"/>
      <c r="D298" s="218" t="s">
        <v>134</v>
      </c>
      <c r="E298" s="41"/>
      <c r="F298" s="219" t="s">
        <v>992</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134</v>
      </c>
      <c r="AU298" s="18" t="s">
        <v>87</v>
      </c>
    </row>
    <row r="299" spans="1:63" s="12" customFormat="1" ht="22.8" customHeight="1">
      <c r="A299" s="12"/>
      <c r="B299" s="189"/>
      <c r="C299" s="190"/>
      <c r="D299" s="191" t="s">
        <v>76</v>
      </c>
      <c r="E299" s="203" t="s">
        <v>994</v>
      </c>
      <c r="F299" s="203" t="s">
        <v>995</v>
      </c>
      <c r="G299" s="190"/>
      <c r="H299" s="190"/>
      <c r="I299" s="193"/>
      <c r="J299" s="204">
        <f>BK299</f>
        <v>0</v>
      </c>
      <c r="K299" s="190"/>
      <c r="L299" s="195"/>
      <c r="M299" s="196"/>
      <c r="N299" s="197"/>
      <c r="O299" s="197"/>
      <c r="P299" s="198">
        <f>SUM(P300:P307)</f>
        <v>0</v>
      </c>
      <c r="Q299" s="197"/>
      <c r="R299" s="198">
        <f>SUM(R300:R307)</f>
        <v>0</v>
      </c>
      <c r="S299" s="197"/>
      <c r="T299" s="199">
        <f>SUM(T300:T307)</f>
        <v>0</v>
      </c>
      <c r="U299" s="12"/>
      <c r="V299" s="12"/>
      <c r="W299" s="12"/>
      <c r="X299" s="12"/>
      <c r="Y299" s="12"/>
      <c r="Z299" s="12"/>
      <c r="AA299" s="12"/>
      <c r="AB299" s="12"/>
      <c r="AC299" s="12"/>
      <c r="AD299" s="12"/>
      <c r="AE299" s="12"/>
      <c r="AR299" s="200" t="s">
        <v>85</v>
      </c>
      <c r="AT299" s="201" t="s">
        <v>76</v>
      </c>
      <c r="AU299" s="201" t="s">
        <v>85</v>
      </c>
      <c r="AY299" s="200" t="s">
        <v>124</v>
      </c>
      <c r="BK299" s="202">
        <f>SUM(BK300:BK307)</f>
        <v>0</v>
      </c>
    </row>
    <row r="300" spans="1:65" s="2" customFormat="1" ht="16.5" customHeight="1">
      <c r="A300" s="39"/>
      <c r="B300" s="40"/>
      <c r="C300" s="205" t="s">
        <v>630</v>
      </c>
      <c r="D300" s="205" t="s">
        <v>127</v>
      </c>
      <c r="E300" s="206" t="s">
        <v>996</v>
      </c>
      <c r="F300" s="207" t="s">
        <v>997</v>
      </c>
      <c r="G300" s="208" t="s">
        <v>984</v>
      </c>
      <c r="H300" s="209">
        <v>1</v>
      </c>
      <c r="I300" s="210"/>
      <c r="J300" s="211">
        <f>ROUND(I300*H300,2)</f>
        <v>0</v>
      </c>
      <c r="K300" s="207" t="s">
        <v>19</v>
      </c>
      <c r="L300" s="45"/>
      <c r="M300" s="212" t="s">
        <v>19</v>
      </c>
      <c r="N300" s="213" t="s">
        <v>48</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140</v>
      </c>
      <c r="AT300" s="216" t="s">
        <v>127</v>
      </c>
      <c r="AU300" s="216" t="s">
        <v>87</v>
      </c>
      <c r="AY300" s="18" t="s">
        <v>124</v>
      </c>
      <c r="BE300" s="217">
        <f>IF(N300="základní",J300,0)</f>
        <v>0</v>
      </c>
      <c r="BF300" s="217">
        <f>IF(N300="snížená",J300,0)</f>
        <v>0</v>
      </c>
      <c r="BG300" s="217">
        <f>IF(N300="zákl. přenesená",J300,0)</f>
        <v>0</v>
      </c>
      <c r="BH300" s="217">
        <f>IF(N300="sníž. přenesená",J300,0)</f>
        <v>0</v>
      </c>
      <c r="BI300" s="217">
        <f>IF(N300="nulová",J300,0)</f>
        <v>0</v>
      </c>
      <c r="BJ300" s="18" t="s">
        <v>85</v>
      </c>
      <c r="BK300" s="217">
        <f>ROUND(I300*H300,2)</f>
        <v>0</v>
      </c>
      <c r="BL300" s="18" t="s">
        <v>140</v>
      </c>
      <c r="BM300" s="216" t="s">
        <v>998</v>
      </c>
    </row>
    <row r="301" spans="1:47" s="2" customFormat="1" ht="12">
      <c r="A301" s="39"/>
      <c r="B301" s="40"/>
      <c r="C301" s="41"/>
      <c r="D301" s="218" t="s">
        <v>134</v>
      </c>
      <c r="E301" s="41"/>
      <c r="F301" s="219" t="s">
        <v>997</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134</v>
      </c>
      <c r="AU301" s="18" t="s">
        <v>87</v>
      </c>
    </row>
    <row r="302" spans="1:65" s="2" customFormat="1" ht="16.5" customHeight="1">
      <c r="A302" s="39"/>
      <c r="B302" s="40"/>
      <c r="C302" s="205" t="s">
        <v>637</v>
      </c>
      <c r="D302" s="205" t="s">
        <v>127</v>
      </c>
      <c r="E302" s="206" t="s">
        <v>999</v>
      </c>
      <c r="F302" s="207" t="s">
        <v>1000</v>
      </c>
      <c r="G302" s="208" t="s">
        <v>984</v>
      </c>
      <c r="H302" s="209">
        <v>1</v>
      </c>
      <c r="I302" s="210"/>
      <c r="J302" s="211">
        <f>ROUND(I302*H302,2)</f>
        <v>0</v>
      </c>
      <c r="K302" s="207" t="s">
        <v>19</v>
      </c>
      <c r="L302" s="45"/>
      <c r="M302" s="212" t="s">
        <v>19</v>
      </c>
      <c r="N302" s="213" t="s">
        <v>48</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140</v>
      </c>
      <c r="AT302" s="216" t="s">
        <v>127</v>
      </c>
      <c r="AU302" s="216" t="s">
        <v>87</v>
      </c>
      <c r="AY302" s="18" t="s">
        <v>124</v>
      </c>
      <c r="BE302" s="217">
        <f>IF(N302="základní",J302,0)</f>
        <v>0</v>
      </c>
      <c r="BF302" s="217">
        <f>IF(N302="snížená",J302,0)</f>
        <v>0</v>
      </c>
      <c r="BG302" s="217">
        <f>IF(N302="zákl. přenesená",J302,0)</f>
        <v>0</v>
      </c>
      <c r="BH302" s="217">
        <f>IF(N302="sníž. přenesená",J302,0)</f>
        <v>0</v>
      </c>
      <c r="BI302" s="217">
        <f>IF(N302="nulová",J302,0)</f>
        <v>0</v>
      </c>
      <c r="BJ302" s="18" t="s">
        <v>85</v>
      </c>
      <c r="BK302" s="217">
        <f>ROUND(I302*H302,2)</f>
        <v>0</v>
      </c>
      <c r="BL302" s="18" t="s">
        <v>140</v>
      </c>
      <c r="BM302" s="216" t="s">
        <v>1001</v>
      </c>
    </row>
    <row r="303" spans="1:47" s="2" customFormat="1" ht="12">
      <c r="A303" s="39"/>
      <c r="B303" s="40"/>
      <c r="C303" s="41"/>
      <c r="D303" s="218" t="s">
        <v>134</v>
      </c>
      <c r="E303" s="41"/>
      <c r="F303" s="219" t="s">
        <v>1000</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134</v>
      </c>
      <c r="AU303" s="18" t="s">
        <v>87</v>
      </c>
    </row>
    <row r="304" spans="1:65" s="2" customFormat="1" ht="16.5" customHeight="1">
      <c r="A304" s="39"/>
      <c r="B304" s="40"/>
      <c r="C304" s="205" t="s">
        <v>642</v>
      </c>
      <c r="D304" s="205" t="s">
        <v>127</v>
      </c>
      <c r="E304" s="206" t="s">
        <v>1002</v>
      </c>
      <c r="F304" s="207" t="s">
        <v>1003</v>
      </c>
      <c r="G304" s="208" t="s">
        <v>984</v>
      </c>
      <c r="H304" s="209">
        <v>1</v>
      </c>
      <c r="I304" s="210"/>
      <c r="J304" s="211">
        <f>ROUND(I304*H304,2)</f>
        <v>0</v>
      </c>
      <c r="K304" s="207" t="s">
        <v>19</v>
      </c>
      <c r="L304" s="45"/>
      <c r="M304" s="212" t="s">
        <v>19</v>
      </c>
      <c r="N304" s="213" t="s">
        <v>48</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140</v>
      </c>
      <c r="AT304" s="216" t="s">
        <v>127</v>
      </c>
      <c r="AU304" s="216" t="s">
        <v>87</v>
      </c>
      <c r="AY304" s="18" t="s">
        <v>124</v>
      </c>
      <c r="BE304" s="217">
        <f>IF(N304="základní",J304,0)</f>
        <v>0</v>
      </c>
      <c r="BF304" s="217">
        <f>IF(N304="snížená",J304,0)</f>
        <v>0</v>
      </c>
      <c r="BG304" s="217">
        <f>IF(N304="zákl. přenesená",J304,0)</f>
        <v>0</v>
      </c>
      <c r="BH304" s="217">
        <f>IF(N304="sníž. přenesená",J304,0)</f>
        <v>0</v>
      </c>
      <c r="BI304" s="217">
        <f>IF(N304="nulová",J304,0)</f>
        <v>0</v>
      </c>
      <c r="BJ304" s="18" t="s">
        <v>85</v>
      </c>
      <c r="BK304" s="217">
        <f>ROUND(I304*H304,2)</f>
        <v>0</v>
      </c>
      <c r="BL304" s="18" t="s">
        <v>140</v>
      </c>
      <c r="BM304" s="216" t="s">
        <v>1004</v>
      </c>
    </row>
    <row r="305" spans="1:47" s="2" customFormat="1" ht="12">
      <c r="A305" s="39"/>
      <c r="B305" s="40"/>
      <c r="C305" s="41"/>
      <c r="D305" s="218" t="s">
        <v>134</v>
      </c>
      <c r="E305" s="41"/>
      <c r="F305" s="219" t="s">
        <v>1003</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134</v>
      </c>
      <c r="AU305" s="18" t="s">
        <v>87</v>
      </c>
    </row>
    <row r="306" spans="1:65" s="2" customFormat="1" ht="16.5" customHeight="1">
      <c r="A306" s="39"/>
      <c r="B306" s="40"/>
      <c r="C306" s="205" t="s">
        <v>1005</v>
      </c>
      <c r="D306" s="205" t="s">
        <v>127</v>
      </c>
      <c r="E306" s="206" t="s">
        <v>1006</v>
      </c>
      <c r="F306" s="207" t="s">
        <v>1007</v>
      </c>
      <c r="G306" s="208" t="s">
        <v>984</v>
      </c>
      <c r="H306" s="209">
        <v>1</v>
      </c>
      <c r="I306" s="210"/>
      <c r="J306" s="211">
        <f>ROUND(I306*H306,2)</f>
        <v>0</v>
      </c>
      <c r="K306" s="207" t="s">
        <v>19</v>
      </c>
      <c r="L306" s="45"/>
      <c r="M306" s="212" t="s">
        <v>19</v>
      </c>
      <c r="N306" s="213" t="s">
        <v>48</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140</v>
      </c>
      <c r="AT306" s="216" t="s">
        <v>127</v>
      </c>
      <c r="AU306" s="216" t="s">
        <v>87</v>
      </c>
      <c r="AY306" s="18" t="s">
        <v>124</v>
      </c>
      <c r="BE306" s="217">
        <f>IF(N306="základní",J306,0)</f>
        <v>0</v>
      </c>
      <c r="BF306" s="217">
        <f>IF(N306="snížená",J306,0)</f>
        <v>0</v>
      </c>
      <c r="BG306" s="217">
        <f>IF(N306="zákl. přenesená",J306,0)</f>
        <v>0</v>
      </c>
      <c r="BH306" s="217">
        <f>IF(N306="sníž. přenesená",J306,0)</f>
        <v>0</v>
      </c>
      <c r="BI306" s="217">
        <f>IF(N306="nulová",J306,0)</f>
        <v>0</v>
      </c>
      <c r="BJ306" s="18" t="s">
        <v>85</v>
      </c>
      <c r="BK306" s="217">
        <f>ROUND(I306*H306,2)</f>
        <v>0</v>
      </c>
      <c r="BL306" s="18" t="s">
        <v>140</v>
      </c>
      <c r="BM306" s="216" t="s">
        <v>1008</v>
      </c>
    </row>
    <row r="307" spans="1:47" s="2" customFormat="1" ht="12">
      <c r="A307" s="39"/>
      <c r="B307" s="40"/>
      <c r="C307" s="41"/>
      <c r="D307" s="218" t="s">
        <v>134</v>
      </c>
      <c r="E307" s="41"/>
      <c r="F307" s="219" t="s">
        <v>1007</v>
      </c>
      <c r="G307" s="41"/>
      <c r="H307" s="41"/>
      <c r="I307" s="220"/>
      <c r="J307" s="41"/>
      <c r="K307" s="41"/>
      <c r="L307" s="45"/>
      <c r="M307" s="257"/>
      <c r="N307" s="258"/>
      <c r="O307" s="259"/>
      <c r="P307" s="259"/>
      <c r="Q307" s="259"/>
      <c r="R307" s="259"/>
      <c r="S307" s="259"/>
      <c r="T307" s="260"/>
      <c r="U307" s="39"/>
      <c r="V307" s="39"/>
      <c r="W307" s="39"/>
      <c r="X307" s="39"/>
      <c r="Y307" s="39"/>
      <c r="Z307" s="39"/>
      <c r="AA307" s="39"/>
      <c r="AB307" s="39"/>
      <c r="AC307" s="39"/>
      <c r="AD307" s="39"/>
      <c r="AE307" s="39"/>
      <c r="AT307" s="18" t="s">
        <v>134</v>
      </c>
      <c r="AU307" s="18" t="s">
        <v>87</v>
      </c>
    </row>
    <row r="308" spans="1:31" s="2" customFormat="1" ht="6.95" customHeight="1">
      <c r="A308" s="39"/>
      <c r="B308" s="60"/>
      <c r="C308" s="61"/>
      <c r="D308" s="61"/>
      <c r="E308" s="61"/>
      <c r="F308" s="61"/>
      <c r="G308" s="61"/>
      <c r="H308" s="61"/>
      <c r="I308" s="61"/>
      <c r="J308" s="61"/>
      <c r="K308" s="61"/>
      <c r="L308" s="45"/>
      <c r="M308" s="39"/>
      <c r="O308" s="39"/>
      <c r="P308" s="39"/>
      <c r="Q308" s="39"/>
      <c r="R308" s="39"/>
      <c r="S308" s="39"/>
      <c r="T308" s="39"/>
      <c r="U308" s="39"/>
      <c r="V308" s="39"/>
      <c r="W308" s="39"/>
      <c r="X308" s="39"/>
      <c r="Y308" s="39"/>
      <c r="Z308" s="39"/>
      <c r="AA308" s="39"/>
      <c r="AB308" s="39"/>
      <c r="AC308" s="39"/>
      <c r="AD308" s="39"/>
      <c r="AE308" s="39"/>
    </row>
  </sheetData>
  <sheetProtection password="CC35" sheet="1" objects="1" scenarios="1" formatColumns="0" formatRows="0" autoFilter="0"/>
  <autoFilter ref="C126:K307"/>
  <mergeCells count="9">
    <mergeCell ref="E7:H7"/>
    <mergeCell ref="E9:H9"/>
    <mergeCell ref="E18:H18"/>
    <mergeCell ref="E27:H27"/>
    <mergeCell ref="E48:H48"/>
    <mergeCell ref="E50:H50"/>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sportovního areálu při ZŠ U Lesa, Nový Bor</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1009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15. 1. 2022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39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40</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71.25" customHeight="1">
      <c r="A27" s="139"/>
      <c r="B27" s="140"/>
      <c r="C27" s="139"/>
      <c r="D27" s="139"/>
      <c r="E27" s="141" t="s">
        <v>42</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ROUND(J100,2)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ROUND((SUM(BE100:BE359)),2)</f>
        <v>0</v>
      </c>
      <c r="G33" s="39"/>
      <c r="H33" s="39"/>
      <c r="I33" s="149">
        <v>0.21</v>
      </c>
      <c r="J33" s="148">
        <f>ROUND(((SUM(BE100:BE359))*I33),2)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ROUND((SUM(BF100:BF359)),2)</f>
        <v>0</v>
      </c>
      <c r="G34" s="39"/>
      <c r="H34" s="39"/>
      <c r="I34" s="149">
        <v>0.15</v>
      </c>
      <c r="J34" s="148">
        <f>ROUND(((SUM(BF100:BF359))*I34),2)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ROUND((SUM(BG100:BG359)),2)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ROUND((SUM(BH100:BH359)),2)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ROUND((SUM(BI100:BI359)),2)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sportovního areálu při ZŠ U Lesa, Nový Bor</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 03 - Víceúčelové hřiště</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Nový Bor</v>
      </c>
      <c r="G52" s="41"/>
      <c r="H52" s="41"/>
      <c r="I52" s="33" t="s">
        <v>23</v>
      </c>
      <c r="J52" s="73" t="str">
        <f>IF(J12="","",J12)</f>
        <v>15. 1. 2022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Nový Bor</v>
      </c>
      <c r="G54" s="41"/>
      <c r="H54" s="41"/>
      <c r="I54" s="33" t="s">
        <v>33</v>
      </c>
      <c r="J54" s="37" t="str">
        <f>E21</f>
        <v>Eva Palová</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Marek Pala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J100</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188</v>
      </c>
      <c r="E60" s="169"/>
      <c r="F60" s="169"/>
      <c r="G60" s="169"/>
      <c r="H60" s="169"/>
      <c r="I60" s="169"/>
      <c r="J60" s="170">
        <f>J101</f>
        <v>0</v>
      </c>
      <c r="K60" s="167"/>
      <c r="L60" s="171"/>
      <c r="S60" s="9"/>
      <c r="T60" s="9"/>
      <c r="U60" s="9"/>
      <c r="V60" s="9"/>
      <c r="W60" s="9"/>
      <c r="X60" s="9"/>
      <c r="Y60" s="9"/>
      <c r="Z60" s="9"/>
      <c r="AA60" s="9"/>
      <c r="AB60" s="9"/>
      <c r="AC60" s="9"/>
      <c r="AD60" s="9"/>
      <c r="AE60" s="9"/>
    </row>
    <row r="61" spans="1:31" s="10" customFormat="1" ht="19.9" customHeight="1">
      <c r="A61" s="10"/>
      <c r="B61" s="172"/>
      <c r="C61" s="173"/>
      <c r="D61" s="174" t="s">
        <v>189</v>
      </c>
      <c r="E61" s="175"/>
      <c r="F61" s="175"/>
      <c r="G61" s="175"/>
      <c r="H61" s="175"/>
      <c r="I61" s="175"/>
      <c r="J61" s="176">
        <f>J102</f>
        <v>0</v>
      </c>
      <c r="K61" s="173"/>
      <c r="L61" s="177"/>
      <c r="S61" s="10"/>
      <c r="T61" s="10"/>
      <c r="U61" s="10"/>
      <c r="V61" s="10"/>
      <c r="W61" s="10"/>
      <c r="X61" s="10"/>
      <c r="Y61" s="10"/>
      <c r="Z61" s="10"/>
      <c r="AA61" s="10"/>
      <c r="AB61" s="10"/>
      <c r="AC61" s="10"/>
      <c r="AD61" s="10"/>
      <c r="AE61" s="10"/>
    </row>
    <row r="62" spans="1:31" s="10" customFormat="1" ht="14.85" customHeight="1">
      <c r="A62" s="10"/>
      <c r="B62" s="172"/>
      <c r="C62" s="173"/>
      <c r="D62" s="174" t="s">
        <v>190</v>
      </c>
      <c r="E62" s="175"/>
      <c r="F62" s="175"/>
      <c r="G62" s="175"/>
      <c r="H62" s="175"/>
      <c r="I62" s="175"/>
      <c r="J62" s="176">
        <f>J103</f>
        <v>0</v>
      </c>
      <c r="K62" s="173"/>
      <c r="L62" s="177"/>
      <c r="S62" s="10"/>
      <c r="T62" s="10"/>
      <c r="U62" s="10"/>
      <c r="V62" s="10"/>
      <c r="W62" s="10"/>
      <c r="X62" s="10"/>
      <c r="Y62" s="10"/>
      <c r="Z62" s="10"/>
      <c r="AA62" s="10"/>
      <c r="AB62" s="10"/>
      <c r="AC62" s="10"/>
      <c r="AD62" s="10"/>
      <c r="AE62" s="10"/>
    </row>
    <row r="63" spans="1:31" s="10" customFormat="1" ht="14.85" customHeight="1">
      <c r="A63" s="10"/>
      <c r="B63" s="172"/>
      <c r="C63" s="173"/>
      <c r="D63" s="174" t="s">
        <v>192</v>
      </c>
      <c r="E63" s="175"/>
      <c r="F63" s="175"/>
      <c r="G63" s="175"/>
      <c r="H63" s="175"/>
      <c r="I63" s="175"/>
      <c r="J63" s="176">
        <f>J116</f>
        <v>0</v>
      </c>
      <c r="K63" s="173"/>
      <c r="L63" s="177"/>
      <c r="S63" s="10"/>
      <c r="T63" s="10"/>
      <c r="U63" s="10"/>
      <c r="V63" s="10"/>
      <c r="W63" s="10"/>
      <c r="X63" s="10"/>
      <c r="Y63" s="10"/>
      <c r="Z63" s="10"/>
      <c r="AA63" s="10"/>
      <c r="AB63" s="10"/>
      <c r="AC63" s="10"/>
      <c r="AD63" s="10"/>
      <c r="AE63" s="10"/>
    </row>
    <row r="64" spans="1:31" s="10" customFormat="1" ht="14.85" customHeight="1">
      <c r="A64" s="10"/>
      <c r="B64" s="172"/>
      <c r="C64" s="173"/>
      <c r="D64" s="174" t="s">
        <v>193</v>
      </c>
      <c r="E64" s="175"/>
      <c r="F64" s="175"/>
      <c r="G64" s="175"/>
      <c r="H64" s="175"/>
      <c r="I64" s="175"/>
      <c r="J64" s="176">
        <f>J124</f>
        <v>0</v>
      </c>
      <c r="K64" s="173"/>
      <c r="L64" s="177"/>
      <c r="S64" s="10"/>
      <c r="T64" s="10"/>
      <c r="U64" s="10"/>
      <c r="V64" s="10"/>
      <c r="W64" s="10"/>
      <c r="X64" s="10"/>
      <c r="Y64" s="10"/>
      <c r="Z64" s="10"/>
      <c r="AA64" s="10"/>
      <c r="AB64" s="10"/>
      <c r="AC64" s="10"/>
      <c r="AD64" s="10"/>
      <c r="AE64" s="10"/>
    </row>
    <row r="65" spans="1:31" s="10" customFormat="1" ht="14.85" customHeight="1">
      <c r="A65" s="10"/>
      <c r="B65" s="172"/>
      <c r="C65" s="173"/>
      <c r="D65" s="174" t="s">
        <v>194</v>
      </c>
      <c r="E65" s="175"/>
      <c r="F65" s="175"/>
      <c r="G65" s="175"/>
      <c r="H65" s="175"/>
      <c r="I65" s="175"/>
      <c r="J65" s="176">
        <f>J149</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196</v>
      </c>
      <c r="E66" s="175"/>
      <c r="F66" s="175"/>
      <c r="G66" s="175"/>
      <c r="H66" s="175"/>
      <c r="I66" s="175"/>
      <c r="J66" s="176">
        <f>J156</f>
        <v>0</v>
      </c>
      <c r="K66" s="173"/>
      <c r="L66" s="177"/>
      <c r="S66" s="10"/>
      <c r="T66" s="10"/>
      <c r="U66" s="10"/>
      <c r="V66" s="10"/>
      <c r="W66" s="10"/>
      <c r="X66" s="10"/>
      <c r="Y66" s="10"/>
      <c r="Z66" s="10"/>
      <c r="AA66" s="10"/>
      <c r="AB66" s="10"/>
      <c r="AC66" s="10"/>
      <c r="AD66" s="10"/>
      <c r="AE66" s="10"/>
    </row>
    <row r="67" spans="1:31" s="10" customFormat="1" ht="14.85" customHeight="1">
      <c r="A67" s="10"/>
      <c r="B67" s="172"/>
      <c r="C67" s="173"/>
      <c r="D67" s="174" t="s">
        <v>1010</v>
      </c>
      <c r="E67" s="175"/>
      <c r="F67" s="175"/>
      <c r="G67" s="175"/>
      <c r="H67" s="175"/>
      <c r="I67" s="175"/>
      <c r="J67" s="176">
        <f>J157</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200</v>
      </c>
      <c r="E68" s="175"/>
      <c r="F68" s="175"/>
      <c r="G68" s="175"/>
      <c r="H68" s="175"/>
      <c r="I68" s="175"/>
      <c r="J68" s="176">
        <f>J196</f>
        <v>0</v>
      </c>
      <c r="K68" s="173"/>
      <c r="L68" s="177"/>
      <c r="S68" s="10"/>
      <c r="T68" s="10"/>
      <c r="U68" s="10"/>
      <c r="V68" s="10"/>
      <c r="W68" s="10"/>
      <c r="X68" s="10"/>
      <c r="Y68" s="10"/>
      <c r="Z68" s="10"/>
      <c r="AA68" s="10"/>
      <c r="AB68" s="10"/>
      <c r="AC68" s="10"/>
      <c r="AD68" s="10"/>
      <c r="AE68" s="10"/>
    </row>
    <row r="69" spans="1:31" s="10" customFormat="1" ht="14.85" customHeight="1">
      <c r="A69" s="10"/>
      <c r="B69" s="172"/>
      <c r="C69" s="173"/>
      <c r="D69" s="174" t="s">
        <v>202</v>
      </c>
      <c r="E69" s="175"/>
      <c r="F69" s="175"/>
      <c r="G69" s="175"/>
      <c r="H69" s="175"/>
      <c r="I69" s="175"/>
      <c r="J69" s="176">
        <f>J197</f>
        <v>0</v>
      </c>
      <c r="K69" s="173"/>
      <c r="L69" s="177"/>
      <c r="S69" s="10"/>
      <c r="T69" s="10"/>
      <c r="U69" s="10"/>
      <c r="V69" s="10"/>
      <c r="W69" s="10"/>
      <c r="X69" s="10"/>
      <c r="Y69" s="10"/>
      <c r="Z69" s="10"/>
      <c r="AA69" s="10"/>
      <c r="AB69" s="10"/>
      <c r="AC69" s="10"/>
      <c r="AD69" s="10"/>
      <c r="AE69" s="10"/>
    </row>
    <row r="70" spans="1:31" s="10" customFormat="1" ht="14.85" customHeight="1">
      <c r="A70" s="10"/>
      <c r="B70" s="172"/>
      <c r="C70" s="173"/>
      <c r="D70" s="174" t="s">
        <v>203</v>
      </c>
      <c r="E70" s="175"/>
      <c r="F70" s="175"/>
      <c r="G70" s="175"/>
      <c r="H70" s="175"/>
      <c r="I70" s="175"/>
      <c r="J70" s="176">
        <f>J226</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208</v>
      </c>
      <c r="E71" s="175"/>
      <c r="F71" s="175"/>
      <c r="G71" s="175"/>
      <c r="H71" s="175"/>
      <c r="I71" s="175"/>
      <c r="J71" s="176">
        <f>J235</f>
        <v>0</v>
      </c>
      <c r="K71" s="173"/>
      <c r="L71" s="177"/>
      <c r="S71" s="10"/>
      <c r="T71" s="10"/>
      <c r="U71" s="10"/>
      <c r="V71" s="10"/>
      <c r="W71" s="10"/>
      <c r="X71" s="10"/>
      <c r="Y71" s="10"/>
      <c r="Z71" s="10"/>
      <c r="AA71" s="10"/>
      <c r="AB71" s="10"/>
      <c r="AC71" s="10"/>
      <c r="AD71" s="10"/>
      <c r="AE71" s="10"/>
    </row>
    <row r="72" spans="1:31" s="10" customFormat="1" ht="14.85" customHeight="1">
      <c r="A72" s="10"/>
      <c r="B72" s="172"/>
      <c r="C72" s="173"/>
      <c r="D72" s="174" t="s">
        <v>1011</v>
      </c>
      <c r="E72" s="175"/>
      <c r="F72" s="175"/>
      <c r="G72" s="175"/>
      <c r="H72" s="175"/>
      <c r="I72" s="175"/>
      <c r="J72" s="176">
        <f>J236</f>
        <v>0</v>
      </c>
      <c r="K72" s="173"/>
      <c r="L72" s="177"/>
      <c r="S72" s="10"/>
      <c r="T72" s="10"/>
      <c r="U72" s="10"/>
      <c r="V72" s="10"/>
      <c r="W72" s="10"/>
      <c r="X72" s="10"/>
      <c r="Y72" s="10"/>
      <c r="Z72" s="10"/>
      <c r="AA72" s="10"/>
      <c r="AB72" s="10"/>
      <c r="AC72" s="10"/>
      <c r="AD72" s="10"/>
      <c r="AE72" s="10"/>
    </row>
    <row r="73" spans="1:31" s="10" customFormat="1" ht="14.85" customHeight="1">
      <c r="A73" s="10"/>
      <c r="B73" s="172"/>
      <c r="C73" s="173"/>
      <c r="D73" s="174" t="s">
        <v>211</v>
      </c>
      <c r="E73" s="175"/>
      <c r="F73" s="175"/>
      <c r="G73" s="175"/>
      <c r="H73" s="175"/>
      <c r="I73" s="175"/>
      <c r="J73" s="176">
        <f>J242</f>
        <v>0</v>
      </c>
      <c r="K73" s="173"/>
      <c r="L73" s="177"/>
      <c r="S73" s="10"/>
      <c r="T73" s="10"/>
      <c r="U73" s="10"/>
      <c r="V73" s="10"/>
      <c r="W73" s="10"/>
      <c r="X73" s="10"/>
      <c r="Y73" s="10"/>
      <c r="Z73" s="10"/>
      <c r="AA73" s="10"/>
      <c r="AB73" s="10"/>
      <c r="AC73" s="10"/>
      <c r="AD73" s="10"/>
      <c r="AE73" s="10"/>
    </row>
    <row r="74" spans="1:31" s="10" customFormat="1" ht="14.85" customHeight="1">
      <c r="A74" s="10"/>
      <c r="B74" s="172"/>
      <c r="C74" s="173"/>
      <c r="D74" s="174" t="s">
        <v>1012</v>
      </c>
      <c r="E74" s="175"/>
      <c r="F74" s="175"/>
      <c r="G74" s="175"/>
      <c r="H74" s="175"/>
      <c r="I74" s="175"/>
      <c r="J74" s="176">
        <f>J262</f>
        <v>0</v>
      </c>
      <c r="K74" s="173"/>
      <c r="L74" s="177"/>
      <c r="S74" s="10"/>
      <c r="T74" s="10"/>
      <c r="U74" s="10"/>
      <c r="V74" s="10"/>
      <c r="W74" s="10"/>
      <c r="X74" s="10"/>
      <c r="Y74" s="10"/>
      <c r="Z74" s="10"/>
      <c r="AA74" s="10"/>
      <c r="AB74" s="10"/>
      <c r="AC74" s="10"/>
      <c r="AD74" s="10"/>
      <c r="AE74" s="10"/>
    </row>
    <row r="75" spans="1:31" s="10" customFormat="1" ht="14.85" customHeight="1">
      <c r="A75" s="10"/>
      <c r="B75" s="172"/>
      <c r="C75" s="173"/>
      <c r="D75" s="174" t="s">
        <v>1013</v>
      </c>
      <c r="E75" s="175"/>
      <c r="F75" s="175"/>
      <c r="G75" s="175"/>
      <c r="H75" s="175"/>
      <c r="I75" s="175"/>
      <c r="J75" s="176">
        <f>J274</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212</v>
      </c>
      <c r="E76" s="175"/>
      <c r="F76" s="175"/>
      <c r="G76" s="175"/>
      <c r="H76" s="175"/>
      <c r="I76" s="175"/>
      <c r="J76" s="176">
        <f>J294</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213</v>
      </c>
      <c r="E77" s="175"/>
      <c r="F77" s="175"/>
      <c r="G77" s="175"/>
      <c r="H77" s="175"/>
      <c r="I77" s="175"/>
      <c r="J77" s="176">
        <f>J298</f>
        <v>0</v>
      </c>
      <c r="K77" s="173"/>
      <c r="L77" s="177"/>
      <c r="S77" s="10"/>
      <c r="T77" s="10"/>
      <c r="U77" s="10"/>
      <c r="V77" s="10"/>
      <c r="W77" s="10"/>
      <c r="X77" s="10"/>
      <c r="Y77" s="10"/>
      <c r="Z77" s="10"/>
      <c r="AA77" s="10"/>
      <c r="AB77" s="10"/>
      <c r="AC77" s="10"/>
      <c r="AD77" s="10"/>
      <c r="AE77" s="10"/>
    </row>
    <row r="78" spans="1:31" s="9" customFormat="1" ht="24.95" customHeight="1">
      <c r="A78" s="9"/>
      <c r="B78" s="166"/>
      <c r="C78" s="167"/>
      <c r="D78" s="168" t="s">
        <v>214</v>
      </c>
      <c r="E78" s="169"/>
      <c r="F78" s="169"/>
      <c r="G78" s="169"/>
      <c r="H78" s="169"/>
      <c r="I78" s="169"/>
      <c r="J78" s="170">
        <f>J309</f>
        <v>0</v>
      </c>
      <c r="K78" s="167"/>
      <c r="L78" s="171"/>
      <c r="S78" s="9"/>
      <c r="T78" s="9"/>
      <c r="U78" s="9"/>
      <c r="V78" s="9"/>
      <c r="W78" s="9"/>
      <c r="X78" s="9"/>
      <c r="Y78" s="9"/>
      <c r="Z78" s="9"/>
      <c r="AA78" s="9"/>
      <c r="AB78" s="9"/>
      <c r="AC78" s="9"/>
      <c r="AD78" s="9"/>
      <c r="AE78" s="9"/>
    </row>
    <row r="79" spans="1:31" s="10" customFormat="1" ht="19.9" customHeight="1">
      <c r="A79" s="10"/>
      <c r="B79" s="172"/>
      <c r="C79" s="173"/>
      <c r="D79" s="174" t="s">
        <v>1014</v>
      </c>
      <c r="E79" s="175"/>
      <c r="F79" s="175"/>
      <c r="G79" s="175"/>
      <c r="H79" s="175"/>
      <c r="I79" s="175"/>
      <c r="J79" s="176">
        <f>J310</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215</v>
      </c>
      <c r="E80" s="175"/>
      <c r="F80" s="175"/>
      <c r="G80" s="175"/>
      <c r="H80" s="175"/>
      <c r="I80" s="175"/>
      <c r="J80" s="176">
        <f>J339</f>
        <v>0</v>
      </c>
      <c r="K80" s="173"/>
      <c r="L80" s="177"/>
      <c r="S80" s="10"/>
      <c r="T80" s="10"/>
      <c r="U80" s="10"/>
      <c r="V80" s="10"/>
      <c r="W80" s="10"/>
      <c r="X80" s="10"/>
      <c r="Y80" s="10"/>
      <c r="Z80" s="10"/>
      <c r="AA80" s="10"/>
      <c r="AB80" s="10"/>
      <c r="AC80" s="10"/>
      <c r="AD80" s="10"/>
      <c r="AE80" s="10"/>
    </row>
    <row r="81" spans="1:31" s="2" customFormat="1" ht="21.8"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60"/>
      <c r="C82" s="61"/>
      <c r="D82" s="61"/>
      <c r="E82" s="61"/>
      <c r="F82" s="61"/>
      <c r="G82" s="61"/>
      <c r="H82" s="61"/>
      <c r="I82" s="61"/>
      <c r="J82" s="61"/>
      <c r="K82" s="61"/>
      <c r="L82" s="135"/>
      <c r="S82" s="39"/>
      <c r="T82" s="39"/>
      <c r="U82" s="39"/>
      <c r="V82" s="39"/>
      <c r="W82" s="39"/>
      <c r="X82" s="39"/>
      <c r="Y82" s="39"/>
      <c r="Z82" s="39"/>
      <c r="AA82" s="39"/>
      <c r="AB82" s="39"/>
      <c r="AC82" s="39"/>
      <c r="AD82" s="39"/>
      <c r="AE82" s="39"/>
    </row>
    <row r="86" spans="1:31" s="2" customFormat="1" ht="6.95" customHeight="1">
      <c r="A86" s="39"/>
      <c r="B86" s="62"/>
      <c r="C86" s="63"/>
      <c r="D86" s="63"/>
      <c r="E86" s="63"/>
      <c r="F86" s="63"/>
      <c r="G86" s="63"/>
      <c r="H86" s="63"/>
      <c r="I86" s="63"/>
      <c r="J86" s="63"/>
      <c r="K86" s="63"/>
      <c r="L86" s="135"/>
      <c r="S86" s="39"/>
      <c r="T86" s="39"/>
      <c r="U86" s="39"/>
      <c r="V86" s="39"/>
      <c r="W86" s="39"/>
      <c r="X86" s="39"/>
      <c r="Y86" s="39"/>
      <c r="Z86" s="39"/>
      <c r="AA86" s="39"/>
      <c r="AB86" s="39"/>
      <c r="AC86" s="39"/>
      <c r="AD86" s="39"/>
      <c r="AE86" s="39"/>
    </row>
    <row r="87" spans="1:31" s="2" customFormat="1" ht="24.95" customHeight="1">
      <c r="A87" s="39"/>
      <c r="B87" s="40"/>
      <c r="C87" s="24" t="s">
        <v>108</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2" customHeight="1">
      <c r="A89" s="39"/>
      <c r="B89" s="40"/>
      <c r="C89" s="33" t="s">
        <v>16</v>
      </c>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6.5" customHeight="1">
      <c r="A90" s="39"/>
      <c r="B90" s="40"/>
      <c r="C90" s="41"/>
      <c r="D90" s="41"/>
      <c r="E90" s="161" t="str">
        <f>E7</f>
        <v>Rekonstrukce sportovního areálu při ZŠ U Lesa, Nový Bor</v>
      </c>
      <c r="F90" s="33"/>
      <c r="G90" s="33"/>
      <c r="H90" s="33"/>
      <c r="I90" s="41"/>
      <c r="J90" s="41"/>
      <c r="K90" s="41"/>
      <c r="L90" s="135"/>
      <c r="S90" s="39"/>
      <c r="T90" s="39"/>
      <c r="U90" s="39"/>
      <c r="V90" s="39"/>
      <c r="W90" s="39"/>
      <c r="X90" s="39"/>
      <c r="Y90" s="39"/>
      <c r="Z90" s="39"/>
      <c r="AA90" s="39"/>
      <c r="AB90" s="39"/>
      <c r="AC90" s="39"/>
      <c r="AD90" s="39"/>
      <c r="AE90" s="39"/>
    </row>
    <row r="91" spans="1:31" s="2" customFormat="1" ht="12" customHeight="1">
      <c r="A91" s="39"/>
      <c r="B91" s="40"/>
      <c r="C91" s="33" t="s">
        <v>98</v>
      </c>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6.5" customHeight="1">
      <c r="A92" s="39"/>
      <c r="B92" s="40"/>
      <c r="C92" s="41"/>
      <c r="D92" s="41"/>
      <c r="E92" s="70" t="str">
        <f>E9</f>
        <v>SO 03 - Víceúčelové hřiště</v>
      </c>
      <c r="F92" s="41"/>
      <c r="G92" s="41"/>
      <c r="H92" s="41"/>
      <c r="I92" s="41"/>
      <c r="J92" s="41"/>
      <c r="K92" s="41"/>
      <c r="L92" s="135"/>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12" customHeight="1">
      <c r="A94" s="39"/>
      <c r="B94" s="40"/>
      <c r="C94" s="33" t="s">
        <v>21</v>
      </c>
      <c r="D94" s="41"/>
      <c r="E94" s="41"/>
      <c r="F94" s="28" t="str">
        <f>F12</f>
        <v>Nový Bor</v>
      </c>
      <c r="G94" s="41"/>
      <c r="H94" s="41"/>
      <c r="I94" s="33" t="s">
        <v>23</v>
      </c>
      <c r="J94" s="73" t="str">
        <f>IF(J12="","",J12)</f>
        <v>15. 1. 2022</v>
      </c>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5.15" customHeight="1">
      <c r="A96" s="39"/>
      <c r="B96" s="40"/>
      <c r="C96" s="33" t="s">
        <v>25</v>
      </c>
      <c r="D96" s="41"/>
      <c r="E96" s="41"/>
      <c r="F96" s="28" t="str">
        <f>E15</f>
        <v>Město Nový Bor</v>
      </c>
      <c r="G96" s="41"/>
      <c r="H96" s="41"/>
      <c r="I96" s="33" t="s">
        <v>33</v>
      </c>
      <c r="J96" s="37" t="str">
        <f>E21</f>
        <v>Eva Palová</v>
      </c>
      <c r="K96" s="41"/>
      <c r="L96" s="135"/>
      <c r="S96" s="39"/>
      <c r="T96" s="39"/>
      <c r="U96" s="39"/>
      <c r="V96" s="39"/>
      <c r="W96" s="39"/>
      <c r="X96" s="39"/>
      <c r="Y96" s="39"/>
      <c r="Z96" s="39"/>
      <c r="AA96" s="39"/>
      <c r="AB96" s="39"/>
      <c r="AC96" s="39"/>
      <c r="AD96" s="39"/>
      <c r="AE96" s="39"/>
    </row>
    <row r="97" spans="1:31" s="2" customFormat="1" ht="15.15" customHeight="1">
      <c r="A97" s="39"/>
      <c r="B97" s="40"/>
      <c r="C97" s="33" t="s">
        <v>31</v>
      </c>
      <c r="D97" s="41"/>
      <c r="E97" s="41"/>
      <c r="F97" s="28" t="str">
        <f>IF(E18="","",E18)</f>
        <v>Vyplň údaj</v>
      </c>
      <c r="G97" s="41"/>
      <c r="H97" s="41"/>
      <c r="I97" s="33" t="s">
        <v>38</v>
      </c>
      <c r="J97" s="37" t="str">
        <f>E24</f>
        <v>Marek Pala</v>
      </c>
      <c r="K97" s="41"/>
      <c r="L97" s="135"/>
      <c r="S97" s="39"/>
      <c r="T97" s="39"/>
      <c r="U97" s="39"/>
      <c r="V97" s="39"/>
      <c r="W97" s="39"/>
      <c r="X97" s="39"/>
      <c r="Y97" s="39"/>
      <c r="Z97" s="39"/>
      <c r="AA97" s="39"/>
      <c r="AB97" s="39"/>
      <c r="AC97" s="39"/>
      <c r="AD97" s="39"/>
      <c r="AE97" s="39"/>
    </row>
    <row r="98" spans="1:31" s="2" customFormat="1" ht="10.3" customHeight="1">
      <c r="A98" s="39"/>
      <c r="B98" s="40"/>
      <c r="C98" s="41"/>
      <c r="D98" s="41"/>
      <c r="E98" s="41"/>
      <c r="F98" s="41"/>
      <c r="G98" s="41"/>
      <c r="H98" s="41"/>
      <c r="I98" s="41"/>
      <c r="J98" s="41"/>
      <c r="K98" s="41"/>
      <c r="L98" s="135"/>
      <c r="S98" s="39"/>
      <c r="T98" s="39"/>
      <c r="U98" s="39"/>
      <c r="V98" s="39"/>
      <c r="W98" s="39"/>
      <c r="X98" s="39"/>
      <c r="Y98" s="39"/>
      <c r="Z98" s="39"/>
      <c r="AA98" s="39"/>
      <c r="AB98" s="39"/>
      <c r="AC98" s="39"/>
      <c r="AD98" s="39"/>
      <c r="AE98" s="39"/>
    </row>
    <row r="99" spans="1:31" s="11" customFormat="1" ht="29.25" customHeight="1">
      <c r="A99" s="178"/>
      <c r="B99" s="179"/>
      <c r="C99" s="180" t="s">
        <v>109</v>
      </c>
      <c r="D99" s="181" t="s">
        <v>62</v>
      </c>
      <c r="E99" s="181" t="s">
        <v>58</v>
      </c>
      <c r="F99" s="181" t="s">
        <v>59</v>
      </c>
      <c r="G99" s="181" t="s">
        <v>110</v>
      </c>
      <c r="H99" s="181" t="s">
        <v>111</v>
      </c>
      <c r="I99" s="181" t="s">
        <v>112</v>
      </c>
      <c r="J99" s="181" t="s">
        <v>102</v>
      </c>
      <c r="K99" s="182" t="s">
        <v>113</v>
      </c>
      <c r="L99" s="183"/>
      <c r="M99" s="93" t="s">
        <v>19</v>
      </c>
      <c r="N99" s="94" t="s">
        <v>47</v>
      </c>
      <c r="O99" s="94" t="s">
        <v>114</v>
      </c>
      <c r="P99" s="94" t="s">
        <v>115</v>
      </c>
      <c r="Q99" s="94" t="s">
        <v>116</v>
      </c>
      <c r="R99" s="94" t="s">
        <v>117</v>
      </c>
      <c r="S99" s="94" t="s">
        <v>118</v>
      </c>
      <c r="T99" s="95" t="s">
        <v>119</v>
      </c>
      <c r="U99" s="178"/>
      <c r="V99" s="178"/>
      <c r="W99" s="178"/>
      <c r="X99" s="178"/>
      <c r="Y99" s="178"/>
      <c r="Z99" s="178"/>
      <c r="AA99" s="178"/>
      <c r="AB99" s="178"/>
      <c r="AC99" s="178"/>
      <c r="AD99" s="178"/>
      <c r="AE99" s="178"/>
    </row>
    <row r="100" spans="1:63" s="2" customFormat="1" ht="22.8" customHeight="1">
      <c r="A100" s="39"/>
      <c r="B100" s="40"/>
      <c r="C100" s="100" t="s">
        <v>120</v>
      </c>
      <c r="D100" s="41"/>
      <c r="E100" s="41"/>
      <c r="F100" s="41"/>
      <c r="G100" s="41"/>
      <c r="H100" s="41"/>
      <c r="I100" s="41"/>
      <c r="J100" s="184">
        <f>BK100</f>
        <v>0</v>
      </c>
      <c r="K100" s="41"/>
      <c r="L100" s="45"/>
      <c r="M100" s="96"/>
      <c r="N100" s="185"/>
      <c r="O100" s="97"/>
      <c r="P100" s="186">
        <f>P101+P309</f>
        <v>0</v>
      </c>
      <c r="Q100" s="97"/>
      <c r="R100" s="186">
        <f>R101+R309</f>
        <v>6.82926628</v>
      </c>
      <c r="S100" s="97"/>
      <c r="T100" s="187">
        <f>T101+T309</f>
        <v>25.19519</v>
      </c>
      <c r="U100" s="39"/>
      <c r="V100" s="39"/>
      <c r="W100" s="39"/>
      <c r="X100" s="39"/>
      <c r="Y100" s="39"/>
      <c r="Z100" s="39"/>
      <c r="AA100" s="39"/>
      <c r="AB100" s="39"/>
      <c r="AC100" s="39"/>
      <c r="AD100" s="39"/>
      <c r="AE100" s="39"/>
      <c r="AT100" s="18" t="s">
        <v>76</v>
      </c>
      <c r="AU100" s="18" t="s">
        <v>103</v>
      </c>
      <c r="BK100" s="188">
        <f>BK101+BK309</f>
        <v>0</v>
      </c>
    </row>
    <row r="101" spans="1:63" s="12" customFormat="1" ht="25.9" customHeight="1">
      <c r="A101" s="12"/>
      <c r="B101" s="189"/>
      <c r="C101" s="190"/>
      <c r="D101" s="191" t="s">
        <v>76</v>
      </c>
      <c r="E101" s="192" t="s">
        <v>216</v>
      </c>
      <c r="F101" s="192" t="s">
        <v>217</v>
      </c>
      <c r="G101" s="190"/>
      <c r="H101" s="190"/>
      <c r="I101" s="193"/>
      <c r="J101" s="194">
        <f>BK101</f>
        <v>0</v>
      </c>
      <c r="K101" s="190"/>
      <c r="L101" s="195"/>
      <c r="M101" s="196"/>
      <c r="N101" s="197"/>
      <c r="O101" s="197"/>
      <c r="P101" s="198">
        <f>P102+P156+P196+P235+P294+P298</f>
        <v>0</v>
      </c>
      <c r="Q101" s="197"/>
      <c r="R101" s="198">
        <f>R102+R156+R196+R235+R294+R298</f>
        <v>6.81424732</v>
      </c>
      <c r="S101" s="197"/>
      <c r="T101" s="199">
        <f>T102+T156+T196+T235+T294+T298</f>
        <v>25.19519</v>
      </c>
      <c r="U101" s="12"/>
      <c r="V101" s="12"/>
      <c r="W101" s="12"/>
      <c r="X101" s="12"/>
      <c r="Y101" s="12"/>
      <c r="Z101" s="12"/>
      <c r="AA101" s="12"/>
      <c r="AB101" s="12"/>
      <c r="AC101" s="12"/>
      <c r="AD101" s="12"/>
      <c r="AE101" s="12"/>
      <c r="AR101" s="200" t="s">
        <v>85</v>
      </c>
      <c r="AT101" s="201" t="s">
        <v>76</v>
      </c>
      <c r="AU101" s="201" t="s">
        <v>77</v>
      </c>
      <c r="AY101" s="200" t="s">
        <v>124</v>
      </c>
      <c r="BK101" s="202">
        <f>BK102+BK156+BK196+BK235+BK294+BK298</f>
        <v>0</v>
      </c>
    </row>
    <row r="102" spans="1:63" s="12" customFormat="1" ht="22.8" customHeight="1">
      <c r="A102" s="12"/>
      <c r="B102" s="189"/>
      <c r="C102" s="190"/>
      <c r="D102" s="191" t="s">
        <v>76</v>
      </c>
      <c r="E102" s="203" t="s">
        <v>85</v>
      </c>
      <c r="F102" s="203" t="s">
        <v>218</v>
      </c>
      <c r="G102" s="190"/>
      <c r="H102" s="190"/>
      <c r="I102" s="193"/>
      <c r="J102" s="204">
        <f>BK102</f>
        <v>0</v>
      </c>
      <c r="K102" s="190"/>
      <c r="L102" s="195"/>
      <c r="M102" s="196"/>
      <c r="N102" s="197"/>
      <c r="O102" s="197"/>
      <c r="P102" s="198">
        <f>P103+P116+P124+P149</f>
        <v>0</v>
      </c>
      <c r="Q102" s="197"/>
      <c r="R102" s="198">
        <f>R103+R116+R124+R149</f>
        <v>0</v>
      </c>
      <c r="S102" s="197"/>
      <c r="T102" s="199">
        <f>T103+T116+T124+T149</f>
        <v>17.23224</v>
      </c>
      <c r="U102" s="12"/>
      <c r="V102" s="12"/>
      <c r="W102" s="12"/>
      <c r="X102" s="12"/>
      <c r="Y102" s="12"/>
      <c r="Z102" s="12"/>
      <c r="AA102" s="12"/>
      <c r="AB102" s="12"/>
      <c r="AC102" s="12"/>
      <c r="AD102" s="12"/>
      <c r="AE102" s="12"/>
      <c r="AR102" s="200" t="s">
        <v>85</v>
      </c>
      <c r="AT102" s="201" t="s">
        <v>76</v>
      </c>
      <c r="AU102" s="201" t="s">
        <v>85</v>
      </c>
      <c r="AY102" s="200" t="s">
        <v>124</v>
      </c>
      <c r="BK102" s="202">
        <f>BK103+BK116+BK124+BK149</f>
        <v>0</v>
      </c>
    </row>
    <row r="103" spans="1:63" s="12" customFormat="1" ht="20.85" customHeight="1">
      <c r="A103" s="12"/>
      <c r="B103" s="189"/>
      <c r="C103" s="190"/>
      <c r="D103" s="191" t="s">
        <v>76</v>
      </c>
      <c r="E103" s="203" t="s">
        <v>219</v>
      </c>
      <c r="F103" s="203" t="s">
        <v>220</v>
      </c>
      <c r="G103" s="190"/>
      <c r="H103" s="190"/>
      <c r="I103" s="193"/>
      <c r="J103" s="204">
        <f>BK103</f>
        <v>0</v>
      </c>
      <c r="K103" s="190"/>
      <c r="L103" s="195"/>
      <c r="M103" s="196"/>
      <c r="N103" s="197"/>
      <c r="O103" s="197"/>
      <c r="P103" s="198">
        <f>SUM(P104:P115)</f>
        <v>0</v>
      </c>
      <c r="Q103" s="197"/>
      <c r="R103" s="198">
        <f>SUM(R104:R115)</f>
        <v>0</v>
      </c>
      <c r="S103" s="197"/>
      <c r="T103" s="199">
        <f>SUM(T104:T115)</f>
        <v>17.23224</v>
      </c>
      <c r="U103" s="12"/>
      <c r="V103" s="12"/>
      <c r="W103" s="12"/>
      <c r="X103" s="12"/>
      <c r="Y103" s="12"/>
      <c r="Z103" s="12"/>
      <c r="AA103" s="12"/>
      <c r="AB103" s="12"/>
      <c r="AC103" s="12"/>
      <c r="AD103" s="12"/>
      <c r="AE103" s="12"/>
      <c r="AR103" s="200" t="s">
        <v>85</v>
      </c>
      <c r="AT103" s="201" t="s">
        <v>76</v>
      </c>
      <c r="AU103" s="201" t="s">
        <v>87</v>
      </c>
      <c r="AY103" s="200" t="s">
        <v>124</v>
      </c>
      <c r="BK103" s="202">
        <f>SUM(BK104:BK115)</f>
        <v>0</v>
      </c>
    </row>
    <row r="104" spans="1:65" s="2" customFormat="1" ht="49.05" customHeight="1">
      <c r="A104" s="39"/>
      <c r="B104" s="40"/>
      <c r="C104" s="205" t="s">
        <v>85</v>
      </c>
      <c r="D104" s="205" t="s">
        <v>127</v>
      </c>
      <c r="E104" s="206" t="s">
        <v>1015</v>
      </c>
      <c r="F104" s="207" t="s">
        <v>1016</v>
      </c>
      <c r="G104" s="208" t="s">
        <v>240</v>
      </c>
      <c r="H104" s="209">
        <v>2.64</v>
      </c>
      <c r="I104" s="210"/>
      <c r="J104" s="211">
        <f>ROUND(I104*H104,2)</f>
        <v>0</v>
      </c>
      <c r="K104" s="207" t="s">
        <v>131</v>
      </c>
      <c r="L104" s="45"/>
      <c r="M104" s="212" t="s">
        <v>19</v>
      </c>
      <c r="N104" s="213" t="s">
        <v>48</v>
      </c>
      <c r="O104" s="85"/>
      <c r="P104" s="214">
        <f>O104*H104</f>
        <v>0</v>
      </c>
      <c r="Q104" s="214">
        <v>0</v>
      </c>
      <c r="R104" s="214">
        <f>Q104*H104</f>
        <v>0</v>
      </c>
      <c r="S104" s="214">
        <v>0.316</v>
      </c>
      <c r="T104" s="215">
        <f>S104*H104</f>
        <v>0.8342400000000001</v>
      </c>
      <c r="U104" s="39"/>
      <c r="V104" s="39"/>
      <c r="W104" s="39"/>
      <c r="X104" s="39"/>
      <c r="Y104" s="39"/>
      <c r="Z104" s="39"/>
      <c r="AA104" s="39"/>
      <c r="AB104" s="39"/>
      <c r="AC104" s="39"/>
      <c r="AD104" s="39"/>
      <c r="AE104" s="39"/>
      <c r="AR104" s="216" t="s">
        <v>140</v>
      </c>
      <c r="AT104" s="216" t="s">
        <v>127</v>
      </c>
      <c r="AU104" s="216" t="s">
        <v>147</v>
      </c>
      <c r="AY104" s="18" t="s">
        <v>124</v>
      </c>
      <c r="BE104" s="217">
        <f>IF(N104="základní",J104,0)</f>
        <v>0</v>
      </c>
      <c r="BF104" s="217">
        <f>IF(N104="snížená",J104,0)</f>
        <v>0</v>
      </c>
      <c r="BG104" s="217">
        <f>IF(N104="zákl. přenesená",J104,0)</f>
        <v>0</v>
      </c>
      <c r="BH104" s="217">
        <f>IF(N104="sníž. přenesená",J104,0)</f>
        <v>0</v>
      </c>
      <c r="BI104" s="217">
        <f>IF(N104="nulová",J104,0)</f>
        <v>0</v>
      </c>
      <c r="BJ104" s="18" t="s">
        <v>85</v>
      </c>
      <c r="BK104" s="217">
        <f>ROUND(I104*H104,2)</f>
        <v>0</v>
      </c>
      <c r="BL104" s="18" t="s">
        <v>140</v>
      </c>
      <c r="BM104" s="216" t="s">
        <v>1017</v>
      </c>
    </row>
    <row r="105" spans="1:47" s="2" customFormat="1" ht="12">
      <c r="A105" s="39"/>
      <c r="B105" s="40"/>
      <c r="C105" s="41"/>
      <c r="D105" s="218" t="s">
        <v>134</v>
      </c>
      <c r="E105" s="41"/>
      <c r="F105" s="219" t="s">
        <v>1016</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134</v>
      </c>
      <c r="AU105" s="18" t="s">
        <v>147</v>
      </c>
    </row>
    <row r="106" spans="1:47" s="2" customFormat="1" ht="12">
      <c r="A106" s="39"/>
      <c r="B106" s="40"/>
      <c r="C106" s="41"/>
      <c r="D106" s="223" t="s">
        <v>135</v>
      </c>
      <c r="E106" s="41"/>
      <c r="F106" s="224" t="s">
        <v>1018</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135</v>
      </c>
      <c r="AU106" s="18" t="s">
        <v>147</v>
      </c>
    </row>
    <row r="107" spans="1:51" s="13" customFormat="1" ht="12">
      <c r="A107" s="13"/>
      <c r="B107" s="225"/>
      <c r="C107" s="226"/>
      <c r="D107" s="218" t="s">
        <v>137</v>
      </c>
      <c r="E107" s="227" t="s">
        <v>19</v>
      </c>
      <c r="F107" s="228" t="s">
        <v>1019</v>
      </c>
      <c r="G107" s="226"/>
      <c r="H107" s="227" t="s">
        <v>19</v>
      </c>
      <c r="I107" s="229"/>
      <c r="J107" s="226"/>
      <c r="K107" s="226"/>
      <c r="L107" s="230"/>
      <c r="M107" s="231"/>
      <c r="N107" s="232"/>
      <c r="O107" s="232"/>
      <c r="P107" s="232"/>
      <c r="Q107" s="232"/>
      <c r="R107" s="232"/>
      <c r="S107" s="232"/>
      <c r="T107" s="233"/>
      <c r="U107" s="13"/>
      <c r="V107" s="13"/>
      <c r="W107" s="13"/>
      <c r="X107" s="13"/>
      <c r="Y107" s="13"/>
      <c r="Z107" s="13"/>
      <c r="AA107" s="13"/>
      <c r="AB107" s="13"/>
      <c r="AC107" s="13"/>
      <c r="AD107" s="13"/>
      <c r="AE107" s="13"/>
      <c r="AT107" s="234" t="s">
        <v>137</v>
      </c>
      <c r="AU107" s="234" t="s">
        <v>147</v>
      </c>
      <c r="AV107" s="13" t="s">
        <v>85</v>
      </c>
      <c r="AW107" s="13" t="s">
        <v>37</v>
      </c>
      <c r="AX107" s="13" t="s">
        <v>77</v>
      </c>
      <c r="AY107" s="234" t="s">
        <v>124</v>
      </c>
    </row>
    <row r="108" spans="1:51" s="14" customFormat="1" ht="12">
      <c r="A108" s="14"/>
      <c r="B108" s="235"/>
      <c r="C108" s="236"/>
      <c r="D108" s="218" t="s">
        <v>137</v>
      </c>
      <c r="E108" s="237" t="s">
        <v>19</v>
      </c>
      <c r="F108" s="238" t="s">
        <v>1020</v>
      </c>
      <c r="G108" s="236"/>
      <c r="H108" s="239">
        <v>2</v>
      </c>
      <c r="I108" s="240"/>
      <c r="J108" s="236"/>
      <c r="K108" s="236"/>
      <c r="L108" s="241"/>
      <c r="M108" s="242"/>
      <c r="N108" s="243"/>
      <c r="O108" s="243"/>
      <c r="P108" s="243"/>
      <c r="Q108" s="243"/>
      <c r="R108" s="243"/>
      <c r="S108" s="243"/>
      <c r="T108" s="244"/>
      <c r="U108" s="14"/>
      <c r="V108" s="14"/>
      <c r="W108" s="14"/>
      <c r="X108" s="14"/>
      <c r="Y108" s="14"/>
      <c r="Z108" s="14"/>
      <c r="AA108" s="14"/>
      <c r="AB108" s="14"/>
      <c r="AC108" s="14"/>
      <c r="AD108" s="14"/>
      <c r="AE108" s="14"/>
      <c r="AT108" s="245" t="s">
        <v>137</v>
      </c>
      <c r="AU108" s="245" t="s">
        <v>147</v>
      </c>
      <c r="AV108" s="14" t="s">
        <v>87</v>
      </c>
      <c r="AW108" s="14" t="s">
        <v>37</v>
      </c>
      <c r="AX108" s="14" t="s">
        <v>77</v>
      </c>
      <c r="AY108" s="245" t="s">
        <v>124</v>
      </c>
    </row>
    <row r="109" spans="1:51" s="14" customFormat="1" ht="12">
      <c r="A109" s="14"/>
      <c r="B109" s="235"/>
      <c r="C109" s="236"/>
      <c r="D109" s="218" t="s">
        <v>137</v>
      </c>
      <c r="E109" s="237" t="s">
        <v>19</v>
      </c>
      <c r="F109" s="238" t="s">
        <v>1021</v>
      </c>
      <c r="G109" s="236"/>
      <c r="H109" s="239">
        <v>0.64</v>
      </c>
      <c r="I109" s="240"/>
      <c r="J109" s="236"/>
      <c r="K109" s="236"/>
      <c r="L109" s="241"/>
      <c r="M109" s="242"/>
      <c r="N109" s="243"/>
      <c r="O109" s="243"/>
      <c r="P109" s="243"/>
      <c r="Q109" s="243"/>
      <c r="R109" s="243"/>
      <c r="S109" s="243"/>
      <c r="T109" s="244"/>
      <c r="U109" s="14"/>
      <c r="V109" s="14"/>
      <c r="W109" s="14"/>
      <c r="X109" s="14"/>
      <c r="Y109" s="14"/>
      <c r="Z109" s="14"/>
      <c r="AA109" s="14"/>
      <c r="AB109" s="14"/>
      <c r="AC109" s="14"/>
      <c r="AD109" s="14"/>
      <c r="AE109" s="14"/>
      <c r="AT109" s="245" t="s">
        <v>137</v>
      </c>
      <c r="AU109" s="245" t="s">
        <v>147</v>
      </c>
      <c r="AV109" s="14" t="s">
        <v>87</v>
      </c>
      <c r="AW109" s="14" t="s">
        <v>37</v>
      </c>
      <c r="AX109" s="14" t="s">
        <v>77</v>
      </c>
      <c r="AY109" s="245" t="s">
        <v>124</v>
      </c>
    </row>
    <row r="110" spans="1:51" s="15" customFormat="1" ht="12">
      <c r="A110" s="15"/>
      <c r="B110" s="246"/>
      <c r="C110" s="247"/>
      <c r="D110" s="218" t="s">
        <v>137</v>
      </c>
      <c r="E110" s="248" t="s">
        <v>19</v>
      </c>
      <c r="F110" s="249" t="s">
        <v>139</v>
      </c>
      <c r="G110" s="247"/>
      <c r="H110" s="250">
        <v>2.64</v>
      </c>
      <c r="I110" s="251"/>
      <c r="J110" s="247"/>
      <c r="K110" s="247"/>
      <c r="L110" s="252"/>
      <c r="M110" s="253"/>
      <c r="N110" s="254"/>
      <c r="O110" s="254"/>
      <c r="P110" s="254"/>
      <c r="Q110" s="254"/>
      <c r="R110" s="254"/>
      <c r="S110" s="254"/>
      <c r="T110" s="255"/>
      <c r="U110" s="15"/>
      <c r="V110" s="15"/>
      <c r="W110" s="15"/>
      <c r="X110" s="15"/>
      <c r="Y110" s="15"/>
      <c r="Z110" s="15"/>
      <c r="AA110" s="15"/>
      <c r="AB110" s="15"/>
      <c r="AC110" s="15"/>
      <c r="AD110" s="15"/>
      <c r="AE110" s="15"/>
      <c r="AT110" s="256" t="s">
        <v>137</v>
      </c>
      <c r="AU110" s="256" t="s">
        <v>147</v>
      </c>
      <c r="AV110" s="15" t="s">
        <v>140</v>
      </c>
      <c r="AW110" s="15" t="s">
        <v>4</v>
      </c>
      <c r="AX110" s="15" t="s">
        <v>85</v>
      </c>
      <c r="AY110" s="256" t="s">
        <v>124</v>
      </c>
    </row>
    <row r="111" spans="1:65" s="2" customFormat="1" ht="24.15" customHeight="1">
      <c r="A111" s="39"/>
      <c r="B111" s="40"/>
      <c r="C111" s="205" t="s">
        <v>87</v>
      </c>
      <c r="D111" s="205" t="s">
        <v>127</v>
      </c>
      <c r="E111" s="206" t="s">
        <v>1022</v>
      </c>
      <c r="F111" s="207" t="s">
        <v>1023</v>
      </c>
      <c r="G111" s="208" t="s">
        <v>240</v>
      </c>
      <c r="H111" s="209">
        <v>911</v>
      </c>
      <c r="I111" s="210"/>
      <c r="J111" s="211">
        <f>ROUND(I111*H111,2)</f>
        <v>0</v>
      </c>
      <c r="K111" s="207" t="s">
        <v>19</v>
      </c>
      <c r="L111" s="45"/>
      <c r="M111" s="212" t="s">
        <v>19</v>
      </c>
      <c r="N111" s="213" t="s">
        <v>48</v>
      </c>
      <c r="O111" s="85"/>
      <c r="P111" s="214">
        <f>O111*H111</f>
        <v>0</v>
      </c>
      <c r="Q111" s="214">
        <v>0</v>
      </c>
      <c r="R111" s="214">
        <f>Q111*H111</f>
        <v>0</v>
      </c>
      <c r="S111" s="214">
        <v>0.018</v>
      </c>
      <c r="T111" s="215">
        <f>S111*H111</f>
        <v>16.398</v>
      </c>
      <c r="U111" s="39"/>
      <c r="V111" s="39"/>
      <c r="W111" s="39"/>
      <c r="X111" s="39"/>
      <c r="Y111" s="39"/>
      <c r="Z111" s="39"/>
      <c r="AA111" s="39"/>
      <c r="AB111" s="39"/>
      <c r="AC111" s="39"/>
      <c r="AD111" s="39"/>
      <c r="AE111" s="39"/>
      <c r="AR111" s="216" t="s">
        <v>140</v>
      </c>
      <c r="AT111" s="216" t="s">
        <v>127</v>
      </c>
      <c r="AU111" s="216" t="s">
        <v>147</v>
      </c>
      <c r="AY111" s="18" t="s">
        <v>124</v>
      </c>
      <c r="BE111" s="217">
        <f>IF(N111="základní",J111,0)</f>
        <v>0</v>
      </c>
      <c r="BF111" s="217">
        <f>IF(N111="snížená",J111,0)</f>
        <v>0</v>
      </c>
      <c r="BG111" s="217">
        <f>IF(N111="zákl. přenesená",J111,0)</f>
        <v>0</v>
      </c>
      <c r="BH111" s="217">
        <f>IF(N111="sníž. přenesená",J111,0)</f>
        <v>0</v>
      </c>
      <c r="BI111" s="217">
        <f>IF(N111="nulová",J111,0)</f>
        <v>0</v>
      </c>
      <c r="BJ111" s="18" t="s">
        <v>85</v>
      </c>
      <c r="BK111" s="217">
        <f>ROUND(I111*H111,2)</f>
        <v>0</v>
      </c>
      <c r="BL111" s="18" t="s">
        <v>140</v>
      </c>
      <c r="BM111" s="216" t="s">
        <v>1024</v>
      </c>
    </row>
    <row r="112" spans="1:47" s="2" customFormat="1" ht="12">
      <c r="A112" s="39"/>
      <c r="B112" s="40"/>
      <c r="C112" s="41"/>
      <c r="D112" s="218" t="s">
        <v>134</v>
      </c>
      <c r="E112" s="41"/>
      <c r="F112" s="219" t="s">
        <v>1023</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134</v>
      </c>
      <c r="AU112" s="18" t="s">
        <v>147</v>
      </c>
    </row>
    <row r="113" spans="1:51" s="13" customFormat="1" ht="12">
      <c r="A113" s="13"/>
      <c r="B113" s="225"/>
      <c r="C113" s="226"/>
      <c r="D113" s="218" t="s">
        <v>137</v>
      </c>
      <c r="E113" s="227" t="s">
        <v>19</v>
      </c>
      <c r="F113" s="228" t="s">
        <v>1025</v>
      </c>
      <c r="G113" s="226"/>
      <c r="H113" s="227" t="s">
        <v>19</v>
      </c>
      <c r="I113" s="229"/>
      <c r="J113" s="226"/>
      <c r="K113" s="226"/>
      <c r="L113" s="230"/>
      <c r="M113" s="231"/>
      <c r="N113" s="232"/>
      <c r="O113" s="232"/>
      <c r="P113" s="232"/>
      <c r="Q113" s="232"/>
      <c r="R113" s="232"/>
      <c r="S113" s="232"/>
      <c r="T113" s="233"/>
      <c r="U113" s="13"/>
      <c r="V113" s="13"/>
      <c r="W113" s="13"/>
      <c r="X113" s="13"/>
      <c r="Y113" s="13"/>
      <c r="Z113" s="13"/>
      <c r="AA113" s="13"/>
      <c r="AB113" s="13"/>
      <c r="AC113" s="13"/>
      <c r="AD113" s="13"/>
      <c r="AE113" s="13"/>
      <c r="AT113" s="234" t="s">
        <v>137</v>
      </c>
      <c r="AU113" s="234" t="s">
        <v>147</v>
      </c>
      <c r="AV113" s="13" t="s">
        <v>85</v>
      </c>
      <c r="AW113" s="13" t="s">
        <v>37</v>
      </c>
      <c r="AX113" s="13" t="s">
        <v>77</v>
      </c>
      <c r="AY113" s="234" t="s">
        <v>124</v>
      </c>
    </row>
    <row r="114" spans="1:51" s="14" customFormat="1" ht="12">
      <c r="A114" s="14"/>
      <c r="B114" s="235"/>
      <c r="C114" s="236"/>
      <c r="D114" s="218" t="s">
        <v>137</v>
      </c>
      <c r="E114" s="237" t="s">
        <v>19</v>
      </c>
      <c r="F114" s="238" t="s">
        <v>1026</v>
      </c>
      <c r="G114" s="236"/>
      <c r="H114" s="239">
        <v>911</v>
      </c>
      <c r="I114" s="240"/>
      <c r="J114" s="236"/>
      <c r="K114" s="236"/>
      <c r="L114" s="241"/>
      <c r="M114" s="242"/>
      <c r="N114" s="243"/>
      <c r="O114" s="243"/>
      <c r="P114" s="243"/>
      <c r="Q114" s="243"/>
      <c r="R114" s="243"/>
      <c r="S114" s="243"/>
      <c r="T114" s="244"/>
      <c r="U114" s="14"/>
      <c r="V114" s="14"/>
      <c r="W114" s="14"/>
      <c r="X114" s="14"/>
      <c r="Y114" s="14"/>
      <c r="Z114" s="14"/>
      <c r="AA114" s="14"/>
      <c r="AB114" s="14"/>
      <c r="AC114" s="14"/>
      <c r="AD114" s="14"/>
      <c r="AE114" s="14"/>
      <c r="AT114" s="245" t="s">
        <v>137</v>
      </c>
      <c r="AU114" s="245" t="s">
        <v>147</v>
      </c>
      <c r="AV114" s="14" t="s">
        <v>87</v>
      </c>
      <c r="AW114" s="14" t="s">
        <v>37</v>
      </c>
      <c r="AX114" s="14" t="s">
        <v>77</v>
      </c>
      <c r="AY114" s="245" t="s">
        <v>124</v>
      </c>
    </row>
    <row r="115" spans="1:51" s="15" customFormat="1" ht="12">
      <c r="A115" s="15"/>
      <c r="B115" s="246"/>
      <c r="C115" s="247"/>
      <c r="D115" s="218" t="s">
        <v>137</v>
      </c>
      <c r="E115" s="248" t="s">
        <v>19</v>
      </c>
      <c r="F115" s="249" t="s">
        <v>139</v>
      </c>
      <c r="G115" s="247"/>
      <c r="H115" s="250">
        <v>911</v>
      </c>
      <c r="I115" s="251"/>
      <c r="J115" s="247"/>
      <c r="K115" s="247"/>
      <c r="L115" s="252"/>
      <c r="M115" s="253"/>
      <c r="N115" s="254"/>
      <c r="O115" s="254"/>
      <c r="P115" s="254"/>
      <c r="Q115" s="254"/>
      <c r="R115" s="254"/>
      <c r="S115" s="254"/>
      <c r="T115" s="255"/>
      <c r="U115" s="15"/>
      <c r="V115" s="15"/>
      <c r="W115" s="15"/>
      <c r="X115" s="15"/>
      <c r="Y115" s="15"/>
      <c r="Z115" s="15"/>
      <c r="AA115" s="15"/>
      <c r="AB115" s="15"/>
      <c r="AC115" s="15"/>
      <c r="AD115" s="15"/>
      <c r="AE115" s="15"/>
      <c r="AT115" s="256" t="s">
        <v>137</v>
      </c>
      <c r="AU115" s="256" t="s">
        <v>147</v>
      </c>
      <c r="AV115" s="15" t="s">
        <v>140</v>
      </c>
      <c r="AW115" s="15" t="s">
        <v>4</v>
      </c>
      <c r="AX115" s="15" t="s">
        <v>85</v>
      </c>
      <c r="AY115" s="256" t="s">
        <v>124</v>
      </c>
    </row>
    <row r="116" spans="1:63" s="12" customFormat="1" ht="20.85" customHeight="1">
      <c r="A116" s="12"/>
      <c r="B116" s="189"/>
      <c r="C116" s="190"/>
      <c r="D116" s="191" t="s">
        <v>76</v>
      </c>
      <c r="E116" s="203" t="s">
        <v>288</v>
      </c>
      <c r="F116" s="203" t="s">
        <v>303</v>
      </c>
      <c r="G116" s="190"/>
      <c r="H116" s="190"/>
      <c r="I116" s="193"/>
      <c r="J116" s="204">
        <f>BK116</f>
        <v>0</v>
      </c>
      <c r="K116" s="190"/>
      <c r="L116" s="195"/>
      <c r="M116" s="196"/>
      <c r="N116" s="197"/>
      <c r="O116" s="197"/>
      <c r="P116" s="198">
        <f>SUM(P117:P123)</f>
        <v>0</v>
      </c>
      <c r="Q116" s="197"/>
      <c r="R116" s="198">
        <f>SUM(R117:R123)</f>
        <v>0</v>
      </c>
      <c r="S116" s="197"/>
      <c r="T116" s="199">
        <f>SUM(T117:T123)</f>
        <v>0</v>
      </c>
      <c r="U116" s="12"/>
      <c r="V116" s="12"/>
      <c r="W116" s="12"/>
      <c r="X116" s="12"/>
      <c r="Y116" s="12"/>
      <c r="Z116" s="12"/>
      <c r="AA116" s="12"/>
      <c r="AB116" s="12"/>
      <c r="AC116" s="12"/>
      <c r="AD116" s="12"/>
      <c r="AE116" s="12"/>
      <c r="AR116" s="200" t="s">
        <v>85</v>
      </c>
      <c r="AT116" s="201" t="s">
        <v>76</v>
      </c>
      <c r="AU116" s="201" t="s">
        <v>87</v>
      </c>
      <c r="AY116" s="200" t="s">
        <v>124</v>
      </c>
      <c r="BK116" s="202">
        <f>SUM(BK117:BK123)</f>
        <v>0</v>
      </c>
    </row>
    <row r="117" spans="1:65" s="2" customFormat="1" ht="24.15" customHeight="1">
      <c r="A117" s="39"/>
      <c r="B117" s="40"/>
      <c r="C117" s="205" t="s">
        <v>147</v>
      </c>
      <c r="D117" s="205" t="s">
        <v>127</v>
      </c>
      <c r="E117" s="206" t="s">
        <v>1027</v>
      </c>
      <c r="F117" s="207" t="s">
        <v>1028</v>
      </c>
      <c r="G117" s="208" t="s">
        <v>291</v>
      </c>
      <c r="H117" s="209">
        <v>2.112</v>
      </c>
      <c r="I117" s="210"/>
      <c r="J117" s="211">
        <f>ROUND(I117*H117,2)</f>
        <v>0</v>
      </c>
      <c r="K117" s="207" t="s">
        <v>131</v>
      </c>
      <c r="L117" s="45"/>
      <c r="M117" s="212" t="s">
        <v>19</v>
      </c>
      <c r="N117" s="213" t="s">
        <v>48</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140</v>
      </c>
      <c r="AT117" s="216" t="s">
        <v>127</v>
      </c>
      <c r="AU117" s="216" t="s">
        <v>147</v>
      </c>
      <c r="AY117" s="18" t="s">
        <v>124</v>
      </c>
      <c r="BE117" s="217">
        <f>IF(N117="základní",J117,0)</f>
        <v>0</v>
      </c>
      <c r="BF117" s="217">
        <f>IF(N117="snížená",J117,0)</f>
        <v>0</v>
      </c>
      <c r="BG117" s="217">
        <f>IF(N117="zákl. přenesená",J117,0)</f>
        <v>0</v>
      </c>
      <c r="BH117" s="217">
        <f>IF(N117="sníž. přenesená",J117,0)</f>
        <v>0</v>
      </c>
      <c r="BI117" s="217">
        <f>IF(N117="nulová",J117,0)</f>
        <v>0</v>
      </c>
      <c r="BJ117" s="18" t="s">
        <v>85</v>
      </c>
      <c r="BK117" s="217">
        <f>ROUND(I117*H117,2)</f>
        <v>0</v>
      </c>
      <c r="BL117" s="18" t="s">
        <v>140</v>
      </c>
      <c r="BM117" s="216" t="s">
        <v>1029</v>
      </c>
    </row>
    <row r="118" spans="1:47" s="2" customFormat="1" ht="12">
      <c r="A118" s="39"/>
      <c r="B118" s="40"/>
      <c r="C118" s="41"/>
      <c r="D118" s="218" t="s">
        <v>134</v>
      </c>
      <c r="E118" s="41"/>
      <c r="F118" s="219" t="s">
        <v>1028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134</v>
      </c>
      <c r="AU118" s="18" t="s">
        <v>147</v>
      </c>
    </row>
    <row r="119" spans="1:47" s="2" customFormat="1" ht="12">
      <c r="A119" s="39"/>
      <c r="B119" s="40"/>
      <c r="C119" s="41"/>
      <c r="D119" s="223" t="s">
        <v>135</v>
      </c>
      <c r="E119" s="41"/>
      <c r="F119" s="224" t="s">
        <v>1030</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135</v>
      </c>
      <c r="AU119" s="18" t="s">
        <v>147</v>
      </c>
    </row>
    <row r="120" spans="1:51" s="13" customFormat="1" ht="12">
      <c r="A120" s="13"/>
      <c r="B120" s="225"/>
      <c r="C120" s="226"/>
      <c r="D120" s="218" t="s">
        <v>137</v>
      </c>
      <c r="E120" s="227" t="s">
        <v>19</v>
      </c>
      <c r="F120" s="228" t="s">
        <v>1031</v>
      </c>
      <c r="G120" s="226"/>
      <c r="H120" s="227" t="s">
        <v>19</v>
      </c>
      <c r="I120" s="229"/>
      <c r="J120" s="226"/>
      <c r="K120" s="226"/>
      <c r="L120" s="230"/>
      <c r="M120" s="231"/>
      <c r="N120" s="232"/>
      <c r="O120" s="232"/>
      <c r="P120" s="232"/>
      <c r="Q120" s="232"/>
      <c r="R120" s="232"/>
      <c r="S120" s="232"/>
      <c r="T120" s="233"/>
      <c r="U120" s="13"/>
      <c r="V120" s="13"/>
      <c r="W120" s="13"/>
      <c r="X120" s="13"/>
      <c r="Y120" s="13"/>
      <c r="Z120" s="13"/>
      <c r="AA120" s="13"/>
      <c r="AB120" s="13"/>
      <c r="AC120" s="13"/>
      <c r="AD120" s="13"/>
      <c r="AE120" s="13"/>
      <c r="AT120" s="234" t="s">
        <v>137</v>
      </c>
      <c r="AU120" s="234" t="s">
        <v>147</v>
      </c>
      <c r="AV120" s="13" t="s">
        <v>85</v>
      </c>
      <c r="AW120" s="13" t="s">
        <v>37</v>
      </c>
      <c r="AX120" s="13" t="s">
        <v>77</v>
      </c>
      <c r="AY120" s="234" t="s">
        <v>124</v>
      </c>
    </row>
    <row r="121" spans="1:51" s="14" customFormat="1" ht="12">
      <c r="A121" s="14"/>
      <c r="B121" s="235"/>
      <c r="C121" s="236"/>
      <c r="D121" s="218" t="s">
        <v>137</v>
      </c>
      <c r="E121" s="237" t="s">
        <v>19</v>
      </c>
      <c r="F121" s="238" t="s">
        <v>1032</v>
      </c>
      <c r="G121" s="236"/>
      <c r="H121" s="239">
        <v>1.6</v>
      </c>
      <c r="I121" s="240"/>
      <c r="J121" s="236"/>
      <c r="K121" s="236"/>
      <c r="L121" s="241"/>
      <c r="M121" s="242"/>
      <c r="N121" s="243"/>
      <c r="O121" s="243"/>
      <c r="P121" s="243"/>
      <c r="Q121" s="243"/>
      <c r="R121" s="243"/>
      <c r="S121" s="243"/>
      <c r="T121" s="244"/>
      <c r="U121" s="14"/>
      <c r="V121" s="14"/>
      <c r="W121" s="14"/>
      <c r="X121" s="14"/>
      <c r="Y121" s="14"/>
      <c r="Z121" s="14"/>
      <c r="AA121" s="14"/>
      <c r="AB121" s="14"/>
      <c r="AC121" s="14"/>
      <c r="AD121" s="14"/>
      <c r="AE121" s="14"/>
      <c r="AT121" s="245" t="s">
        <v>137</v>
      </c>
      <c r="AU121" s="245" t="s">
        <v>147</v>
      </c>
      <c r="AV121" s="14" t="s">
        <v>87</v>
      </c>
      <c r="AW121" s="14" t="s">
        <v>37</v>
      </c>
      <c r="AX121" s="14" t="s">
        <v>77</v>
      </c>
      <c r="AY121" s="245" t="s">
        <v>124</v>
      </c>
    </row>
    <row r="122" spans="1:51" s="14" customFormat="1" ht="12">
      <c r="A122" s="14"/>
      <c r="B122" s="235"/>
      <c r="C122" s="236"/>
      <c r="D122" s="218" t="s">
        <v>137</v>
      </c>
      <c r="E122" s="237" t="s">
        <v>19</v>
      </c>
      <c r="F122" s="238" t="s">
        <v>1033</v>
      </c>
      <c r="G122" s="236"/>
      <c r="H122" s="239">
        <v>0.512</v>
      </c>
      <c r="I122" s="240"/>
      <c r="J122" s="236"/>
      <c r="K122" s="236"/>
      <c r="L122" s="241"/>
      <c r="M122" s="242"/>
      <c r="N122" s="243"/>
      <c r="O122" s="243"/>
      <c r="P122" s="243"/>
      <c r="Q122" s="243"/>
      <c r="R122" s="243"/>
      <c r="S122" s="243"/>
      <c r="T122" s="244"/>
      <c r="U122" s="14"/>
      <c r="V122" s="14"/>
      <c r="W122" s="14"/>
      <c r="X122" s="14"/>
      <c r="Y122" s="14"/>
      <c r="Z122" s="14"/>
      <c r="AA122" s="14"/>
      <c r="AB122" s="14"/>
      <c r="AC122" s="14"/>
      <c r="AD122" s="14"/>
      <c r="AE122" s="14"/>
      <c r="AT122" s="245" t="s">
        <v>137</v>
      </c>
      <c r="AU122" s="245" t="s">
        <v>147</v>
      </c>
      <c r="AV122" s="14" t="s">
        <v>87</v>
      </c>
      <c r="AW122" s="14" t="s">
        <v>37</v>
      </c>
      <c r="AX122" s="14" t="s">
        <v>77</v>
      </c>
      <c r="AY122" s="245" t="s">
        <v>124</v>
      </c>
    </row>
    <row r="123" spans="1:51" s="15" customFormat="1" ht="12">
      <c r="A123" s="15"/>
      <c r="B123" s="246"/>
      <c r="C123" s="247"/>
      <c r="D123" s="218" t="s">
        <v>137</v>
      </c>
      <c r="E123" s="248" t="s">
        <v>19</v>
      </c>
      <c r="F123" s="249" t="s">
        <v>139</v>
      </c>
      <c r="G123" s="247"/>
      <c r="H123" s="250">
        <v>2.112</v>
      </c>
      <c r="I123" s="251"/>
      <c r="J123" s="247"/>
      <c r="K123" s="247"/>
      <c r="L123" s="252"/>
      <c r="M123" s="253"/>
      <c r="N123" s="254"/>
      <c r="O123" s="254"/>
      <c r="P123" s="254"/>
      <c r="Q123" s="254"/>
      <c r="R123" s="254"/>
      <c r="S123" s="254"/>
      <c r="T123" s="255"/>
      <c r="U123" s="15"/>
      <c r="V123" s="15"/>
      <c r="W123" s="15"/>
      <c r="X123" s="15"/>
      <c r="Y123" s="15"/>
      <c r="Z123" s="15"/>
      <c r="AA123" s="15"/>
      <c r="AB123" s="15"/>
      <c r="AC123" s="15"/>
      <c r="AD123" s="15"/>
      <c r="AE123" s="15"/>
      <c r="AT123" s="256" t="s">
        <v>137</v>
      </c>
      <c r="AU123" s="256" t="s">
        <v>147</v>
      </c>
      <c r="AV123" s="15" t="s">
        <v>140</v>
      </c>
      <c r="AW123" s="15" t="s">
        <v>4</v>
      </c>
      <c r="AX123" s="15" t="s">
        <v>85</v>
      </c>
      <c r="AY123" s="256" t="s">
        <v>124</v>
      </c>
    </row>
    <row r="124" spans="1:63" s="12" customFormat="1" ht="20.85" customHeight="1">
      <c r="A124" s="12"/>
      <c r="B124" s="189"/>
      <c r="C124" s="190"/>
      <c r="D124" s="191" t="s">
        <v>76</v>
      </c>
      <c r="E124" s="203" t="s">
        <v>310</v>
      </c>
      <c r="F124" s="203" t="s">
        <v>317</v>
      </c>
      <c r="G124" s="190"/>
      <c r="H124" s="190"/>
      <c r="I124" s="193"/>
      <c r="J124" s="204">
        <f>BK124</f>
        <v>0</v>
      </c>
      <c r="K124" s="190"/>
      <c r="L124" s="195"/>
      <c r="M124" s="196"/>
      <c r="N124" s="197"/>
      <c r="O124" s="197"/>
      <c r="P124" s="198">
        <f>SUM(P125:P148)</f>
        <v>0</v>
      </c>
      <c r="Q124" s="197"/>
      <c r="R124" s="198">
        <f>SUM(R125:R148)</f>
        <v>0</v>
      </c>
      <c r="S124" s="197"/>
      <c r="T124" s="199">
        <f>SUM(T125:T148)</f>
        <v>0</v>
      </c>
      <c r="U124" s="12"/>
      <c r="V124" s="12"/>
      <c r="W124" s="12"/>
      <c r="X124" s="12"/>
      <c r="Y124" s="12"/>
      <c r="Z124" s="12"/>
      <c r="AA124" s="12"/>
      <c r="AB124" s="12"/>
      <c r="AC124" s="12"/>
      <c r="AD124" s="12"/>
      <c r="AE124" s="12"/>
      <c r="AR124" s="200" t="s">
        <v>85</v>
      </c>
      <c r="AT124" s="201" t="s">
        <v>76</v>
      </c>
      <c r="AU124" s="201" t="s">
        <v>87</v>
      </c>
      <c r="AY124" s="200" t="s">
        <v>124</v>
      </c>
      <c r="BK124" s="202">
        <f>SUM(BK125:BK148)</f>
        <v>0</v>
      </c>
    </row>
    <row r="125" spans="1:65" s="2" customFormat="1" ht="62.7" customHeight="1">
      <c r="A125" s="39"/>
      <c r="B125" s="40"/>
      <c r="C125" s="205" t="s">
        <v>140</v>
      </c>
      <c r="D125" s="205" t="s">
        <v>127</v>
      </c>
      <c r="E125" s="206" t="s">
        <v>319</v>
      </c>
      <c r="F125" s="207" t="s">
        <v>320</v>
      </c>
      <c r="G125" s="208" t="s">
        <v>291</v>
      </c>
      <c r="H125" s="209">
        <v>2.112</v>
      </c>
      <c r="I125" s="210"/>
      <c r="J125" s="211">
        <f>ROUND(I125*H125,2)</f>
        <v>0</v>
      </c>
      <c r="K125" s="207" t="s">
        <v>131</v>
      </c>
      <c r="L125" s="45"/>
      <c r="M125" s="212" t="s">
        <v>19</v>
      </c>
      <c r="N125" s="213" t="s">
        <v>48</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140</v>
      </c>
      <c r="AT125" s="216" t="s">
        <v>127</v>
      </c>
      <c r="AU125" s="216" t="s">
        <v>147</v>
      </c>
      <c r="AY125" s="18" t="s">
        <v>124</v>
      </c>
      <c r="BE125" s="217">
        <f>IF(N125="základní",J125,0)</f>
        <v>0</v>
      </c>
      <c r="BF125" s="217">
        <f>IF(N125="snížená",J125,0)</f>
        <v>0</v>
      </c>
      <c r="BG125" s="217">
        <f>IF(N125="zákl. přenesená",J125,0)</f>
        <v>0</v>
      </c>
      <c r="BH125" s="217">
        <f>IF(N125="sníž. přenesená",J125,0)</f>
        <v>0</v>
      </c>
      <c r="BI125" s="217">
        <f>IF(N125="nulová",J125,0)</f>
        <v>0</v>
      </c>
      <c r="BJ125" s="18" t="s">
        <v>85</v>
      </c>
      <c r="BK125" s="217">
        <f>ROUND(I125*H125,2)</f>
        <v>0</v>
      </c>
      <c r="BL125" s="18" t="s">
        <v>140</v>
      </c>
      <c r="BM125" s="216" t="s">
        <v>1034</v>
      </c>
    </row>
    <row r="126" spans="1:47" s="2" customFormat="1" ht="12">
      <c r="A126" s="39"/>
      <c r="B126" s="40"/>
      <c r="C126" s="41"/>
      <c r="D126" s="218" t="s">
        <v>134</v>
      </c>
      <c r="E126" s="41"/>
      <c r="F126" s="219" t="s">
        <v>320</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134</v>
      </c>
      <c r="AU126" s="18" t="s">
        <v>147</v>
      </c>
    </row>
    <row r="127" spans="1:47" s="2" customFormat="1" ht="12">
      <c r="A127" s="39"/>
      <c r="B127" s="40"/>
      <c r="C127" s="41"/>
      <c r="D127" s="223" t="s">
        <v>135</v>
      </c>
      <c r="E127" s="41"/>
      <c r="F127" s="224" t="s">
        <v>322</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135</v>
      </c>
      <c r="AU127" s="18" t="s">
        <v>147</v>
      </c>
    </row>
    <row r="128" spans="1:51" s="13" customFormat="1" ht="12">
      <c r="A128" s="13"/>
      <c r="B128" s="225"/>
      <c r="C128" s="226"/>
      <c r="D128" s="218" t="s">
        <v>137</v>
      </c>
      <c r="E128" s="227" t="s">
        <v>19</v>
      </c>
      <c r="F128" s="228" t="s">
        <v>1035</v>
      </c>
      <c r="G128" s="226"/>
      <c r="H128" s="227" t="s">
        <v>19</v>
      </c>
      <c r="I128" s="229"/>
      <c r="J128" s="226"/>
      <c r="K128" s="226"/>
      <c r="L128" s="230"/>
      <c r="M128" s="231"/>
      <c r="N128" s="232"/>
      <c r="O128" s="232"/>
      <c r="P128" s="232"/>
      <c r="Q128" s="232"/>
      <c r="R128" s="232"/>
      <c r="S128" s="232"/>
      <c r="T128" s="233"/>
      <c r="U128" s="13"/>
      <c r="V128" s="13"/>
      <c r="W128" s="13"/>
      <c r="X128" s="13"/>
      <c r="Y128" s="13"/>
      <c r="Z128" s="13"/>
      <c r="AA128" s="13"/>
      <c r="AB128" s="13"/>
      <c r="AC128" s="13"/>
      <c r="AD128" s="13"/>
      <c r="AE128" s="13"/>
      <c r="AT128" s="234" t="s">
        <v>137</v>
      </c>
      <c r="AU128" s="234" t="s">
        <v>147</v>
      </c>
      <c r="AV128" s="13" t="s">
        <v>85</v>
      </c>
      <c r="AW128" s="13" t="s">
        <v>37</v>
      </c>
      <c r="AX128" s="13" t="s">
        <v>77</v>
      </c>
      <c r="AY128" s="234" t="s">
        <v>124</v>
      </c>
    </row>
    <row r="129" spans="1:51" s="14" customFormat="1" ht="12">
      <c r="A129" s="14"/>
      <c r="B129" s="235"/>
      <c r="C129" s="236"/>
      <c r="D129" s="218" t="s">
        <v>137</v>
      </c>
      <c r="E129" s="237" t="s">
        <v>19</v>
      </c>
      <c r="F129" s="238" t="s">
        <v>1036</v>
      </c>
      <c r="G129" s="236"/>
      <c r="H129" s="239">
        <v>2.112</v>
      </c>
      <c r="I129" s="240"/>
      <c r="J129" s="236"/>
      <c r="K129" s="236"/>
      <c r="L129" s="241"/>
      <c r="M129" s="242"/>
      <c r="N129" s="243"/>
      <c r="O129" s="243"/>
      <c r="P129" s="243"/>
      <c r="Q129" s="243"/>
      <c r="R129" s="243"/>
      <c r="S129" s="243"/>
      <c r="T129" s="244"/>
      <c r="U129" s="14"/>
      <c r="V129" s="14"/>
      <c r="W129" s="14"/>
      <c r="X129" s="14"/>
      <c r="Y129" s="14"/>
      <c r="Z129" s="14"/>
      <c r="AA129" s="14"/>
      <c r="AB129" s="14"/>
      <c r="AC129" s="14"/>
      <c r="AD129" s="14"/>
      <c r="AE129" s="14"/>
      <c r="AT129" s="245" t="s">
        <v>137</v>
      </c>
      <c r="AU129" s="245" t="s">
        <v>147</v>
      </c>
      <c r="AV129" s="14" t="s">
        <v>87</v>
      </c>
      <c r="AW129" s="14" t="s">
        <v>37</v>
      </c>
      <c r="AX129" s="14" t="s">
        <v>77</v>
      </c>
      <c r="AY129" s="245" t="s">
        <v>124</v>
      </c>
    </row>
    <row r="130" spans="1:51" s="15" customFormat="1" ht="12">
      <c r="A130" s="15"/>
      <c r="B130" s="246"/>
      <c r="C130" s="247"/>
      <c r="D130" s="218" t="s">
        <v>137</v>
      </c>
      <c r="E130" s="248" t="s">
        <v>19</v>
      </c>
      <c r="F130" s="249" t="s">
        <v>139</v>
      </c>
      <c r="G130" s="247"/>
      <c r="H130" s="250">
        <v>2.112</v>
      </c>
      <c r="I130" s="251"/>
      <c r="J130" s="247"/>
      <c r="K130" s="247"/>
      <c r="L130" s="252"/>
      <c r="M130" s="253"/>
      <c r="N130" s="254"/>
      <c r="O130" s="254"/>
      <c r="P130" s="254"/>
      <c r="Q130" s="254"/>
      <c r="R130" s="254"/>
      <c r="S130" s="254"/>
      <c r="T130" s="255"/>
      <c r="U130" s="15"/>
      <c r="V130" s="15"/>
      <c r="W130" s="15"/>
      <c r="X130" s="15"/>
      <c r="Y130" s="15"/>
      <c r="Z130" s="15"/>
      <c r="AA130" s="15"/>
      <c r="AB130" s="15"/>
      <c r="AC130" s="15"/>
      <c r="AD130" s="15"/>
      <c r="AE130" s="15"/>
      <c r="AT130" s="256" t="s">
        <v>137</v>
      </c>
      <c r="AU130" s="256" t="s">
        <v>147</v>
      </c>
      <c r="AV130" s="15" t="s">
        <v>140</v>
      </c>
      <c r="AW130" s="15" t="s">
        <v>4</v>
      </c>
      <c r="AX130" s="15" t="s">
        <v>85</v>
      </c>
      <c r="AY130" s="256" t="s">
        <v>124</v>
      </c>
    </row>
    <row r="131" spans="1:65" s="2" customFormat="1" ht="62.7" customHeight="1">
      <c r="A131" s="39"/>
      <c r="B131" s="40"/>
      <c r="C131" s="205" t="s">
        <v>123</v>
      </c>
      <c r="D131" s="205" t="s">
        <v>127</v>
      </c>
      <c r="E131" s="206" t="s">
        <v>330</v>
      </c>
      <c r="F131" s="207" t="s">
        <v>331</v>
      </c>
      <c r="G131" s="208" t="s">
        <v>291</v>
      </c>
      <c r="H131" s="209">
        <v>2.112</v>
      </c>
      <c r="I131" s="210"/>
      <c r="J131" s="211">
        <f>ROUND(I131*H131,2)</f>
        <v>0</v>
      </c>
      <c r="K131" s="207" t="s">
        <v>131</v>
      </c>
      <c r="L131" s="45"/>
      <c r="M131" s="212" t="s">
        <v>19</v>
      </c>
      <c r="N131" s="213" t="s">
        <v>48</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140</v>
      </c>
      <c r="AT131" s="216" t="s">
        <v>127</v>
      </c>
      <c r="AU131" s="216" t="s">
        <v>147</v>
      </c>
      <c r="AY131" s="18" t="s">
        <v>124</v>
      </c>
      <c r="BE131" s="217">
        <f>IF(N131="základní",J131,0)</f>
        <v>0</v>
      </c>
      <c r="BF131" s="217">
        <f>IF(N131="snížená",J131,0)</f>
        <v>0</v>
      </c>
      <c r="BG131" s="217">
        <f>IF(N131="zákl. přenesená",J131,0)</f>
        <v>0</v>
      </c>
      <c r="BH131" s="217">
        <f>IF(N131="sníž. přenesená",J131,0)</f>
        <v>0</v>
      </c>
      <c r="BI131" s="217">
        <f>IF(N131="nulová",J131,0)</f>
        <v>0</v>
      </c>
      <c r="BJ131" s="18" t="s">
        <v>85</v>
      </c>
      <c r="BK131" s="217">
        <f>ROUND(I131*H131,2)</f>
        <v>0</v>
      </c>
      <c r="BL131" s="18" t="s">
        <v>140</v>
      </c>
      <c r="BM131" s="216" t="s">
        <v>1037</v>
      </c>
    </row>
    <row r="132" spans="1:47" s="2" customFormat="1" ht="12">
      <c r="A132" s="39"/>
      <c r="B132" s="40"/>
      <c r="C132" s="41"/>
      <c r="D132" s="218" t="s">
        <v>134</v>
      </c>
      <c r="E132" s="41"/>
      <c r="F132" s="219" t="s">
        <v>331</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134</v>
      </c>
      <c r="AU132" s="18" t="s">
        <v>147</v>
      </c>
    </row>
    <row r="133" spans="1:47" s="2" customFormat="1" ht="12">
      <c r="A133" s="39"/>
      <c r="B133" s="40"/>
      <c r="C133" s="41"/>
      <c r="D133" s="223" t="s">
        <v>135</v>
      </c>
      <c r="E133" s="41"/>
      <c r="F133" s="224" t="s">
        <v>333</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135</v>
      </c>
      <c r="AU133" s="18" t="s">
        <v>147</v>
      </c>
    </row>
    <row r="134" spans="1:51" s="13" customFormat="1" ht="12">
      <c r="A134" s="13"/>
      <c r="B134" s="225"/>
      <c r="C134" s="226"/>
      <c r="D134" s="218" t="s">
        <v>137</v>
      </c>
      <c r="E134" s="227" t="s">
        <v>19</v>
      </c>
      <c r="F134" s="228" t="s">
        <v>1035</v>
      </c>
      <c r="G134" s="226"/>
      <c r="H134" s="227" t="s">
        <v>19</v>
      </c>
      <c r="I134" s="229"/>
      <c r="J134" s="226"/>
      <c r="K134" s="226"/>
      <c r="L134" s="230"/>
      <c r="M134" s="231"/>
      <c r="N134" s="232"/>
      <c r="O134" s="232"/>
      <c r="P134" s="232"/>
      <c r="Q134" s="232"/>
      <c r="R134" s="232"/>
      <c r="S134" s="232"/>
      <c r="T134" s="233"/>
      <c r="U134" s="13"/>
      <c r="V134" s="13"/>
      <c r="W134" s="13"/>
      <c r="X134" s="13"/>
      <c r="Y134" s="13"/>
      <c r="Z134" s="13"/>
      <c r="AA134" s="13"/>
      <c r="AB134" s="13"/>
      <c r="AC134" s="13"/>
      <c r="AD134" s="13"/>
      <c r="AE134" s="13"/>
      <c r="AT134" s="234" t="s">
        <v>137</v>
      </c>
      <c r="AU134" s="234" t="s">
        <v>147</v>
      </c>
      <c r="AV134" s="13" t="s">
        <v>85</v>
      </c>
      <c r="AW134" s="13" t="s">
        <v>37</v>
      </c>
      <c r="AX134" s="13" t="s">
        <v>77</v>
      </c>
      <c r="AY134" s="234" t="s">
        <v>124</v>
      </c>
    </row>
    <row r="135" spans="1:51" s="14" customFormat="1" ht="12">
      <c r="A135" s="14"/>
      <c r="B135" s="235"/>
      <c r="C135" s="236"/>
      <c r="D135" s="218" t="s">
        <v>137</v>
      </c>
      <c r="E135" s="237" t="s">
        <v>19</v>
      </c>
      <c r="F135" s="238" t="s">
        <v>1036</v>
      </c>
      <c r="G135" s="236"/>
      <c r="H135" s="239">
        <v>2.112</v>
      </c>
      <c r="I135" s="240"/>
      <c r="J135" s="236"/>
      <c r="K135" s="236"/>
      <c r="L135" s="241"/>
      <c r="M135" s="242"/>
      <c r="N135" s="243"/>
      <c r="O135" s="243"/>
      <c r="P135" s="243"/>
      <c r="Q135" s="243"/>
      <c r="R135" s="243"/>
      <c r="S135" s="243"/>
      <c r="T135" s="244"/>
      <c r="U135" s="14"/>
      <c r="V135" s="14"/>
      <c r="W135" s="14"/>
      <c r="X135" s="14"/>
      <c r="Y135" s="14"/>
      <c r="Z135" s="14"/>
      <c r="AA135" s="14"/>
      <c r="AB135" s="14"/>
      <c r="AC135" s="14"/>
      <c r="AD135" s="14"/>
      <c r="AE135" s="14"/>
      <c r="AT135" s="245" t="s">
        <v>137</v>
      </c>
      <c r="AU135" s="245" t="s">
        <v>147</v>
      </c>
      <c r="AV135" s="14" t="s">
        <v>87</v>
      </c>
      <c r="AW135" s="14" t="s">
        <v>37</v>
      </c>
      <c r="AX135" s="14" t="s">
        <v>77</v>
      </c>
      <c r="AY135" s="245" t="s">
        <v>124</v>
      </c>
    </row>
    <row r="136" spans="1:51" s="15" customFormat="1" ht="12">
      <c r="A136" s="15"/>
      <c r="B136" s="246"/>
      <c r="C136" s="247"/>
      <c r="D136" s="218" t="s">
        <v>137</v>
      </c>
      <c r="E136" s="248" t="s">
        <v>19</v>
      </c>
      <c r="F136" s="249" t="s">
        <v>139</v>
      </c>
      <c r="G136" s="247"/>
      <c r="H136" s="250">
        <v>2.112</v>
      </c>
      <c r="I136" s="251"/>
      <c r="J136" s="247"/>
      <c r="K136" s="247"/>
      <c r="L136" s="252"/>
      <c r="M136" s="253"/>
      <c r="N136" s="254"/>
      <c r="O136" s="254"/>
      <c r="P136" s="254"/>
      <c r="Q136" s="254"/>
      <c r="R136" s="254"/>
      <c r="S136" s="254"/>
      <c r="T136" s="255"/>
      <c r="U136" s="15"/>
      <c r="V136" s="15"/>
      <c r="W136" s="15"/>
      <c r="X136" s="15"/>
      <c r="Y136" s="15"/>
      <c r="Z136" s="15"/>
      <c r="AA136" s="15"/>
      <c r="AB136" s="15"/>
      <c r="AC136" s="15"/>
      <c r="AD136" s="15"/>
      <c r="AE136" s="15"/>
      <c r="AT136" s="256" t="s">
        <v>137</v>
      </c>
      <c r="AU136" s="256" t="s">
        <v>147</v>
      </c>
      <c r="AV136" s="15" t="s">
        <v>140</v>
      </c>
      <c r="AW136" s="15" t="s">
        <v>4</v>
      </c>
      <c r="AX136" s="15" t="s">
        <v>85</v>
      </c>
      <c r="AY136" s="256" t="s">
        <v>124</v>
      </c>
    </row>
    <row r="137" spans="1:65" s="2" customFormat="1" ht="66.75" customHeight="1">
      <c r="A137" s="39"/>
      <c r="B137" s="40"/>
      <c r="C137" s="205" t="s">
        <v>160</v>
      </c>
      <c r="D137" s="205" t="s">
        <v>127</v>
      </c>
      <c r="E137" s="206" t="s">
        <v>337</v>
      </c>
      <c r="F137" s="207" t="s">
        <v>338</v>
      </c>
      <c r="G137" s="208" t="s">
        <v>291</v>
      </c>
      <c r="H137" s="209">
        <v>2.112</v>
      </c>
      <c r="I137" s="210"/>
      <c r="J137" s="211">
        <f>ROUND(I137*H137,2)</f>
        <v>0</v>
      </c>
      <c r="K137" s="207" t="s">
        <v>131</v>
      </c>
      <c r="L137" s="45"/>
      <c r="M137" s="212" t="s">
        <v>19</v>
      </c>
      <c r="N137" s="213" t="s">
        <v>48</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140</v>
      </c>
      <c r="AT137" s="216" t="s">
        <v>127</v>
      </c>
      <c r="AU137" s="216" t="s">
        <v>147</v>
      </c>
      <c r="AY137" s="18" t="s">
        <v>124</v>
      </c>
      <c r="BE137" s="217">
        <f>IF(N137="základní",J137,0)</f>
        <v>0</v>
      </c>
      <c r="BF137" s="217">
        <f>IF(N137="snížená",J137,0)</f>
        <v>0</v>
      </c>
      <c r="BG137" s="217">
        <f>IF(N137="zákl. přenesená",J137,0)</f>
        <v>0</v>
      </c>
      <c r="BH137" s="217">
        <f>IF(N137="sníž. přenesená",J137,0)</f>
        <v>0</v>
      </c>
      <c r="BI137" s="217">
        <f>IF(N137="nulová",J137,0)</f>
        <v>0</v>
      </c>
      <c r="BJ137" s="18" t="s">
        <v>85</v>
      </c>
      <c r="BK137" s="217">
        <f>ROUND(I137*H137,2)</f>
        <v>0</v>
      </c>
      <c r="BL137" s="18" t="s">
        <v>140</v>
      </c>
      <c r="BM137" s="216" t="s">
        <v>1038</v>
      </c>
    </row>
    <row r="138" spans="1:47" s="2" customFormat="1" ht="12">
      <c r="A138" s="39"/>
      <c r="B138" s="40"/>
      <c r="C138" s="41"/>
      <c r="D138" s="218" t="s">
        <v>134</v>
      </c>
      <c r="E138" s="41"/>
      <c r="F138" s="219" t="s">
        <v>340</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134</v>
      </c>
      <c r="AU138" s="18" t="s">
        <v>147</v>
      </c>
    </row>
    <row r="139" spans="1:47" s="2" customFormat="1" ht="12">
      <c r="A139" s="39"/>
      <c r="B139" s="40"/>
      <c r="C139" s="41"/>
      <c r="D139" s="223" t="s">
        <v>135</v>
      </c>
      <c r="E139" s="41"/>
      <c r="F139" s="224" t="s">
        <v>341</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135</v>
      </c>
      <c r="AU139" s="18" t="s">
        <v>147</v>
      </c>
    </row>
    <row r="140" spans="1:51" s="13" customFormat="1" ht="12">
      <c r="A140" s="13"/>
      <c r="B140" s="225"/>
      <c r="C140" s="226"/>
      <c r="D140" s="218" t="s">
        <v>137</v>
      </c>
      <c r="E140" s="227" t="s">
        <v>19</v>
      </c>
      <c r="F140" s="228" t="s">
        <v>1035</v>
      </c>
      <c r="G140" s="226"/>
      <c r="H140" s="227" t="s">
        <v>19</v>
      </c>
      <c r="I140" s="229"/>
      <c r="J140" s="226"/>
      <c r="K140" s="226"/>
      <c r="L140" s="230"/>
      <c r="M140" s="231"/>
      <c r="N140" s="232"/>
      <c r="O140" s="232"/>
      <c r="P140" s="232"/>
      <c r="Q140" s="232"/>
      <c r="R140" s="232"/>
      <c r="S140" s="232"/>
      <c r="T140" s="233"/>
      <c r="U140" s="13"/>
      <c r="V140" s="13"/>
      <c r="W140" s="13"/>
      <c r="X140" s="13"/>
      <c r="Y140" s="13"/>
      <c r="Z140" s="13"/>
      <c r="AA140" s="13"/>
      <c r="AB140" s="13"/>
      <c r="AC140" s="13"/>
      <c r="AD140" s="13"/>
      <c r="AE140" s="13"/>
      <c r="AT140" s="234" t="s">
        <v>137</v>
      </c>
      <c r="AU140" s="234" t="s">
        <v>147</v>
      </c>
      <c r="AV140" s="13" t="s">
        <v>85</v>
      </c>
      <c r="AW140" s="13" t="s">
        <v>37</v>
      </c>
      <c r="AX140" s="13" t="s">
        <v>77</v>
      </c>
      <c r="AY140" s="234" t="s">
        <v>124</v>
      </c>
    </row>
    <row r="141" spans="1:51" s="14" customFormat="1" ht="12">
      <c r="A141" s="14"/>
      <c r="B141" s="235"/>
      <c r="C141" s="236"/>
      <c r="D141" s="218" t="s">
        <v>137</v>
      </c>
      <c r="E141" s="237" t="s">
        <v>19</v>
      </c>
      <c r="F141" s="238" t="s">
        <v>1036</v>
      </c>
      <c r="G141" s="236"/>
      <c r="H141" s="239">
        <v>2.112</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137</v>
      </c>
      <c r="AU141" s="245" t="s">
        <v>147</v>
      </c>
      <c r="AV141" s="14" t="s">
        <v>87</v>
      </c>
      <c r="AW141" s="14" t="s">
        <v>37</v>
      </c>
      <c r="AX141" s="14" t="s">
        <v>77</v>
      </c>
      <c r="AY141" s="245" t="s">
        <v>124</v>
      </c>
    </row>
    <row r="142" spans="1:51" s="15" customFormat="1" ht="12">
      <c r="A142" s="15"/>
      <c r="B142" s="246"/>
      <c r="C142" s="247"/>
      <c r="D142" s="218" t="s">
        <v>137</v>
      </c>
      <c r="E142" s="248" t="s">
        <v>19</v>
      </c>
      <c r="F142" s="249" t="s">
        <v>139</v>
      </c>
      <c r="G142" s="247"/>
      <c r="H142" s="250">
        <v>2.112</v>
      </c>
      <c r="I142" s="251"/>
      <c r="J142" s="247"/>
      <c r="K142" s="247"/>
      <c r="L142" s="252"/>
      <c r="M142" s="253"/>
      <c r="N142" s="254"/>
      <c r="O142" s="254"/>
      <c r="P142" s="254"/>
      <c r="Q142" s="254"/>
      <c r="R142" s="254"/>
      <c r="S142" s="254"/>
      <c r="T142" s="255"/>
      <c r="U142" s="15"/>
      <c r="V142" s="15"/>
      <c r="W142" s="15"/>
      <c r="X142" s="15"/>
      <c r="Y142" s="15"/>
      <c r="Z142" s="15"/>
      <c r="AA142" s="15"/>
      <c r="AB142" s="15"/>
      <c r="AC142" s="15"/>
      <c r="AD142" s="15"/>
      <c r="AE142" s="15"/>
      <c r="AT142" s="256" t="s">
        <v>137</v>
      </c>
      <c r="AU142" s="256" t="s">
        <v>147</v>
      </c>
      <c r="AV142" s="15" t="s">
        <v>140</v>
      </c>
      <c r="AW142" s="15" t="s">
        <v>4</v>
      </c>
      <c r="AX142" s="15" t="s">
        <v>85</v>
      </c>
      <c r="AY142" s="256" t="s">
        <v>124</v>
      </c>
    </row>
    <row r="143" spans="1:65" s="2" customFormat="1" ht="44.25" customHeight="1">
      <c r="A143" s="39"/>
      <c r="B143" s="40"/>
      <c r="C143" s="205" t="s">
        <v>165</v>
      </c>
      <c r="D143" s="205" t="s">
        <v>127</v>
      </c>
      <c r="E143" s="206" t="s">
        <v>345</v>
      </c>
      <c r="F143" s="207" t="s">
        <v>346</v>
      </c>
      <c r="G143" s="208" t="s">
        <v>291</v>
      </c>
      <c r="H143" s="209">
        <v>2.112</v>
      </c>
      <c r="I143" s="210"/>
      <c r="J143" s="211">
        <f>ROUND(I143*H143,2)</f>
        <v>0</v>
      </c>
      <c r="K143" s="207" t="s">
        <v>131</v>
      </c>
      <c r="L143" s="45"/>
      <c r="M143" s="212" t="s">
        <v>19</v>
      </c>
      <c r="N143" s="213" t="s">
        <v>48</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140</v>
      </c>
      <c r="AT143" s="216" t="s">
        <v>127</v>
      </c>
      <c r="AU143" s="216" t="s">
        <v>147</v>
      </c>
      <c r="AY143" s="18" t="s">
        <v>124</v>
      </c>
      <c r="BE143" s="217">
        <f>IF(N143="základní",J143,0)</f>
        <v>0</v>
      </c>
      <c r="BF143" s="217">
        <f>IF(N143="snížená",J143,0)</f>
        <v>0</v>
      </c>
      <c r="BG143" s="217">
        <f>IF(N143="zákl. přenesená",J143,0)</f>
        <v>0</v>
      </c>
      <c r="BH143" s="217">
        <f>IF(N143="sníž. přenesená",J143,0)</f>
        <v>0</v>
      </c>
      <c r="BI143" s="217">
        <f>IF(N143="nulová",J143,0)</f>
        <v>0</v>
      </c>
      <c r="BJ143" s="18" t="s">
        <v>85</v>
      </c>
      <c r="BK143" s="217">
        <f>ROUND(I143*H143,2)</f>
        <v>0</v>
      </c>
      <c r="BL143" s="18" t="s">
        <v>140</v>
      </c>
      <c r="BM143" s="216" t="s">
        <v>1039</v>
      </c>
    </row>
    <row r="144" spans="1:47" s="2" customFormat="1" ht="12">
      <c r="A144" s="39"/>
      <c r="B144" s="40"/>
      <c r="C144" s="41"/>
      <c r="D144" s="218" t="s">
        <v>134</v>
      </c>
      <c r="E144" s="41"/>
      <c r="F144" s="219" t="s">
        <v>346</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134</v>
      </c>
      <c r="AU144" s="18" t="s">
        <v>147</v>
      </c>
    </row>
    <row r="145" spans="1:47" s="2" customFormat="1" ht="12">
      <c r="A145" s="39"/>
      <c r="B145" s="40"/>
      <c r="C145" s="41"/>
      <c r="D145" s="223" t="s">
        <v>135</v>
      </c>
      <c r="E145" s="41"/>
      <c r="F145" s="224" t="s">
        <v>348</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135</v>
      </c>
      <c r="AU145" s="18" t="s">
        <v>147</v>
      </c>
    </row>
    <row r="146" spans="1:51" s="13" customFormat="1" ht="12">
      <c r="A146" s="13"/>
      <c r="B146" s="225"/>
      <c r="C146" s="226"/>
      <c r="D146" s="218" t="s">
        <v>137</v>
      </c>
      <c r="E146" s="227" t="s">
        <v>19</v>
      </c>
      <c r="F146" s="228" t="s">
        <v>1035</v>
      </c>
      <c r="G146" s="226"/>
      <c r="H146" s="227" t="s">
        <v>19</v>
      </c>
      <c r="I146" s="229"/>
      <c r="J146" s="226"/>
      <c r="K146" s="226"/>
      <c r="L146" s="230"/>
      <c r="M146" s="231"/>
      <c r="N146" s="232"/>
      <c r="O146" s="232"/>
      <c r="P146" s="232"/>
      <c r="Q146" s="232"/>
      <c r="R146" s="232"/>
      <c r="S146" s="232"/>
      <c r="T146" s="233"/>
      <c r="U146" s="13"/>
      <c r="V146" s="13"/>
      <c r="W146" s="13"/>
      <c r="X146" s="13"/>
      <c r="Y146" s="13"/>
      <c r="Z146" s="13"/>
      <c r="AA146" s="13"/>
      <c r="AB146" s="13"/>
      <c r="AC146" s="13"/>
      <c r="AD146" s="13"/>
      <c r="AE146" s="13"/>
      <c r="AT146" s="234" t="s">
        <v>137</v>
      </c>
      <c r="AU146" s="234" t="s">
        <v>147</v>
      </c>
      <c r="AV146" s="13" t="s">
        <v>85</v>
      </c>
      <c r="AW146" s="13" t="s">
        <v>37</v>
      </c>
      <c r="AX146" s="13" t="s">
        <v>77</v>
      </c>
      <c r="AY146" s="234" t="s">
        <v>124</v>
      </c>
    </row>
    <row r="147" spans="1:51" s="14" customFormat="1" ht="12">
      <c r="A147" s="14"/>
      <c r="B147" s="235"/>
      <c r="C147" s="236"/>
      <c r="D147" s="218" t="s">
        <v>137</v>
      </c>
      <c r="E147" s="237" t="s">
        <v>19</v>
      </c>
      <c r="F147" s="238" t="s">
        <v>1036</v>
      </c>
      <c r="G147" s="236"/>
      <c r="H147" s="239">
        <v>2.112</v>
      </c>
      <c r="I147" s="240"/>
      <c r="J147" s="236"/>
      <c r="K147" s="236"/>
      <c r="L147" s="241"/>
      <c r="M147" s="242"/>
      <c r="N147" s="243"/>
      <c r="O147" s="243"/>
      <c r="P147" s="243"/>
      <c r="Q147" s="243"/>
      <c r="R147" s="243"/>
      <c r="S147" s="243"/>
      <c r="T147" s="244"/>
      <c r="U147" s="14"/>
      <c r="V147" s="14"/>
      <c r="W147" s="14"/>
      <c r="X147" s="14"/>
      <c r="Y147" s="14"/>
      <c r="Z147" s="14"/>
      <c r="AA147" s="14"/>
      <c r="AB147" s="14"/>
      <c r="AC147" s="14"/>
      <c r="AD147" s="14"/>
      <c r="AE147" s="14"/>
      <c r="AT147" s="245" t="s">
        <v>137</v>
      </c>
      <c r="AU147" s="245" t="s">
        <v>147</v>
      </c>
      <c r="AV147" s="14" t="s">
        <v>87</v>
      </c>
      <c r="AW147" s="14" t="s">
        <v>37</v>
      </c>
      <c r="AX147" s="14" t="s">
        <v>77</v>
      </c>
      <c r="AY147" s="245" t="s">
        <v>124</v>
      </c>
    </row>
    <row r="148" spans="1:51" s="15" customFormat="1" ht="12">
      <c r="A148" s="15"/>
      <c r="B148" s="246"/>
      <c r="C148" s="247"/>
      <c r="D148" s="218" t="s">
        <v>137</v>
      </c>
      <c r="E148" s="248" t="s">
        <v>19</v>
      </c>
      <c r="F148" s="249" t="s">
        <v>139</v>
      </c>
      <c r="G148" s="247"/>
      <c r="H148" s="250">
        <v>2.112</v>
      </c>
      <c r="I148" s="251"/>
      <c r="J148" s="247"/>
      <c r="K148" s="247"/>
      <c r="L148" s="252"/>
      <c r="M148" s="253"/>
      <c r="N148" s="254"/>
      <c r="O148" s="254"/>
      <c r="P148" s="254"/>
      <c r="Q148" s="254"/>
      <c r="R148" s="254"/>
      <c r="S148" s="254"/>
      <c r="T148" s="255"/>
      <c r="U148" s="15"/>
      <c r="V148" s="15"/>
      <c r="W148" s="15"/>
      <c r="X148" s="15"/>
      <c r="Y148" s="15"/>
      <c r="Z148" s="15"/>
      <c r="AA148" s="15"/>
      <c r="AB148" s="15"/>
      <c r="AC148" s="15"/>
      <c r="AD148" s="15"/>
      <c r="AE148" s="15"/>
      <c r="AT148" s="256" t="s">
        <v>137</v>
      </c>
      <c r="AU148" s="256" t="s">
        <v>147</v>
      </c>
      <c r="AV148" s="15" t="s">
        <v>140</v>
      </c>
      <c r="AW148" s="15" t="s">
        <v>4</v>
      </c>
      <c r="AX148" s="15" t="s">
        <v>85</v>
      </c>
      <c r="AY148" s="256" t="s">
        <v>124</v>
      </c>
    </row>
    <row r="149" spans="1:63" s="12" customFormat="1" ht="20.85" customHeight="1">
      <c r="A149" s="12"/>
      <c r="B149" s="189"/>
      <c r="C149" s="190"/>
      <c r="D149" s="191" t="s">
        <v>76</v>
      </c>
      <c r="E149" s="203" t="s">
        <v>318</v>
      </c>
      <c r="F149" s="203" t="s">
        <v>349</v>
      </c>
      <c r="G149" s="190"/>
      <c r="H149" s="190"/>
      <c r="I149" s="193"/>
      <c r="J149" s="204">
        <f>BK149</f>
        <v>0</v>
      </c>
      <c r="K149" s="190"/>
      <c r="L149" s="195"/>
      <c r="M149" s="196"/>
      <c r="N149" s="197"/>
      <c r="O149" s="197"/>
      <c r="P149" s="198">
        <f>SUM(P150:P155)</f>
        <v>0</v>
      </c>
      <c r="Q149" s="197"/>
      <c r="R149" s="198">
        <f>SUM(R150:R155)</f>
        <v>0</v>
      </c>
      <c r="S149" s="197"/>
      <c r="T149" s="199">
        <f>SUM(T150:T155)</f>
        <v>0</v>
      </c>
      <c r="U149" s="12"/>
      <c r="V149" s="12"/>
      <c r="W149" s="12"/>
      <c r="X149" s="12"/>
      <c r="Y149" s="12"/>
      <c r="Z149" s="12"/>
      <c r="AA149" s="12"/>
      <c r="AB149" s="12"/>
      <c r="AC149" s="12"/>
      <c r="AD149" s="12"/>
      <c r="AE149" s="12"/>
      <c r="AR149" s="200" t="s">
        <v>85</v>
      </c>
      <c r="AT149" s="201" t="s">
        <v>76</v>
      </c>
      <c r="AU149" s="201" t="s">
        <v>87</v>
      </c>
      <c r="AY149" s="200" t="s">
        <v>124</v>
      </c>
      <c r="BK149" s="202">
        <f>SUM(BK150:BK155)</f>
        <v>0</v>
      </c>
    </row>
    <row r="150" spans="1:65" s="2" customFormat="1" ht="44.25" customHeight="1">
      <c r="A150" s="39"/>
      <c r="B150" s="40"/>
      <c r="C150" s="205" t="s">
        <v>170</v>
      </c>
      <c r="D150" s="205" t="s">
        <v>127</v>
      </c>
      <c r="E150" s="206" t="s">
        <v>350</v>
      </c>
      <c r="F150" s="207" t="s">
        <v>351</v>
      </c>
      <c r="G150" s="208" t="s">
        <v>352</v>
      </c>
      <c r="H150" s="209">
        <v>4.224</v>
      </c>
      <c r="I150" s="210"/>
      <c r="J150" s="211">
        <f>ROUND(I150*H150,2)</f>
        <v>0</v>
      </c>
      <c r="K150" s="207" t="s">
        <v>131</v>
      </c>
      <c r="L150" s="45"/>
      <c r="M150" s="212" t="s">
        <v>19</v>
      </c>
      <c r="N150" s="213" t="s">
        <v>48</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140</v>
      </c>
      <c r="AT150" s="216" t="s">
        <v>127</v>
      </c>
      <c r="AU150" s="216" t="s">
        <v>147</v>
      </c>
      <c r="AY150" s="18" t="s">
        <v>124</v>
      </c>
      <c r="BE150" s="217">
        <f>IF(N150="základní",J150,0)</f>
        <v>0</v>
      </c>
      <c r="BF150" s="217">
        <f>IF(N150="snížená",J150,0)</f>
        <v>0</v>
      </c>
      <c r="BG150" s="217">
        <f>IF(N150="zákl. přenesená",J150,0)</f>
        <v>0</v>
      </c>
      <c r="BH150" s="217">
        <f>IF(N150="sníž. přenesená",J150,0)</f>
        <v>0</v>
      </c>
      <c r="BI150" s="217">
        <f>IF(N150="nulová",J150,0)</f>
        <v>0</v>
      </c>
      <c r="BJ150" s="18" t="s">
        <v>85</v>
      </c>
      <c r="BK150" s="217">
        <f>ROUND(I150*H150,2)</f>
        <v>0</v>
      </c>
      <c r="BL150" s="18" t="s">
        <v>140</v>
      </c>
      <c r="BM150" s="216" t="s">
        <v>1040</v>
      </c>
    </row>
    <row r="151" spans="1:47" s="2" customFormat="1" ht="12">
      <c r="A151" s="39"/>
      <c r="B151" s="40"/>
      <c r="C151" s="41"/>
      <c r="D151" s="218" t="s">
        <v>134</v>
      </c>
      <c r="E151" s="41"/>
      <c r="F151" s="219" t="s">
        <v>351</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134</v>
      </c>
      <c r="AU151" s="18" t="s">
        <v>147</v>
      </c>
    </row>
    <row r="152" spans="1:47" s="2" customFormat="1" ht="12">
      <c r="A152" s="39"/>
      <c r="B152" s="40"/>
      <c r="C152" s="41"/>
      <c r="D152" s="223" t="s">
        <v>135</v>
      </c>
      <c r="E152" s="41"/>
      <c r="F152" s="224" t="s">
        <v>354</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135</v>
      </c>
      <c r="AU152" s="18" t="s">
        <v>147</v>
      </c>
    </row>
    <row r="153" spans="1:51" s="13" customFormat="1" ht="12">
      <c r="A153" s="13"/>
      <c r="B153" s="225"/>
      <c r="C153" s="226"/>
      <c r="D153" s="218" t="s">
        <v>137</v>
      </c>
      <c r="E153" s="227" t="s">
        <v>19</v>
      </c>
      <c r="F153" s="228" t="s">
        <v>1035</v>
      </c>
      <c r="G153" s="226"/>
      <c r="H153" s="227" t="s">
        <v>19</v>
      </c>
      <c r="I153" s="229"/>
      <c r="J153" s="226"/>
      <c r="K153" s="226"/>
      <c r="L153" s="230"/>
      <c r="M153" s="231"/>
      <c r="N153" s="232"/>
      <c r="O153" s="232"/>
      <c r="P153" s="232"/>
      <c r="Q153" s="232"/>
      <c r="R153" s="232"/>
      <c r="S153" s="232"/>
      <c r="T153" s="233"/>
      <c r="U153" s="13"/>
      <c r="V153" s="13"/>
      <c r="W153" s="13"/>
      <c r="X153" s="13"/>
      <c r="Y153" s="13"/>
      <c r="Z153" s="13"/>
      <c r="AA153" s="13"/>
      <c r="AB153" s="13"/>
      <c r="AC153" s="13"/>
      <c r="AD153" s="13"/>
      <c r="AE153" s="13"/>
      <c r="AT153" s="234" t="s">
        <v>137</v>
      </c>
      <c r="AU153" s="234" t="s">
        <v>147</v>
      </c>
      <c r="AV153" s="13" t="s">
        <v>85</v>
      </c>
      <c r="AW153" s="13" t="s">
        <v>37</v>
      </c>
      <c r="AX153" s="13" t="s">
        <v>77</v>
      </c>
      <c r="AY153" s="234" t="s">
        <v>124</v>
      </c>
    </row>
    <row r="154" spans="1:51" s="14" customFormat="1" ht="12">
      <c r="A154" s="14"/>
      <c r="B154" s="235"/>
      <c r="C154" s="236"/>
      <c r="D154" s="218" t="s">
        <v>137</v>
      </c>
      <c r="E154" s="237" t="s">
        <v>19</v>
      </c>
      <c r="F154" s="238" t="s">
        <v>1036</v>
      </c>
      <c r="G154" s="236"/>
      <c r="H154" s="239">
        <v>2.112</v>
      </c>
      <c r="I154" s="240"/>
      <c r="J154" s="236"/>
      <c r="K154" s="236"/>
      <c r="L154" s="241"/>
      <c r="M154" s="242"/>
      <c r="N154" s="243"/>
      <c r="O154" s="243"/>
      <c r="P154" s="243"/>
      <c r="Q154" s="243"/>
      <c r="R154" s="243"/>
      <c r="S154" s="243"/>
      <c r="T154" s="244"/>
      <c r="U154" s="14"/>
      <c r="V154" s="14"/>
      <c r="W154" s="14"/>
      <c r="X154" s="14"/>
      <c r="Y154" s="14"/>
      <c r="Z154" s="14"/>
      <c r="AA154" s="14"/>
      <c r="AB154" s="14"/>
      <c r="AC154" s="14"/>
      <c r="AD154" s="14"/>
      <c r="AE154" s="14"/>
      <c r="AT154" s="245" t="s">
        <v>137</v>
      </c>
      <c r="AU154" s="245" t="s">
        <v>147</v>
      </c>
      <c r="AV154" s="14" t="s">
        <v>87</v>
      </c>
      <c r="AW154" s="14" t="s">
        <v>37</v>
      </c>
      <c r="AX154" s="14" t="s">
        <v>77</v>
      </c>
      <c r="AY154" s="245" t="s">
        <v>124</v>
      </c>
    </row>
    <row r="155" spans="1:51" s="14" customFormat="1" ht="12">
      <c r="A155" s="14"/>
      <c r="B155" s="235"/>
      <c r="C155" s="236"/>
      <c r="D155" s="218" t="s">
        <v>137</v>
      </c>
      <c r="E155" s="237" t="s">
        <v>19</v>
      </c>
      <c r="F155" s="238" t="s">
        <v>1041</v>
      </c>
      <c r="G155" s="236"/>
      <c r="H155" s="239">
        <v>4.224</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137</v>
      </c>
      <c r="AU155" s="245" t="s">
        <v>147</v>
      </c>
      <c r="AV155" s="14" t="s">
        <v>87</v>
      </c>
      <c r="AW155" s="14" t="s">
        <v>37</v>
      </c>
      <c r="AX155" s="14" t="s">
        <v>85</v>
      </c>
      <c r="AY155" s="245" t="s">
        <v>124</v>
      </c>
    </row>
    <row r="156" spans="1:63" s="12" customFormat="1" ht="22.8" customHeight="1">
      <c r="A156" s="12"/>
      <c r="B156" s="189"/>
      <c r="C156" s="190"/>
      <c r="D156" s="191" t="s">
        <v>76</v>
      </c>
      <c r="E156" s="203" t="s">
        <v>87</v>
      </c>
      <c r="F156" s="203" t="s">
        <v>431</v>
      </c>
      <c r="G156" s="190"/>
      <c r="H156" s="190"/>
      <c r="I156" s="193"/>
      <c r="J156" s="204">
        <f>BK156</f>
        <v>0</v>
      </c>
      <c r="K156" s="190"/>
      <c r="L156" s="195"/>
      <c r="M156" s="196"/>
      <c r="N156" s="197"/>
      <c r="O156" s="197"/>
      <c r="P156" s="198">
        <f>P157</f>
        <v>0</v>
      </c>
      <c r="Q156" s="197"/>
      <c r="R156" s="198">
        <f>R157</f>
        <v>6.80889132</v>
      </c>
      <c r="S156" s="197"/>
      <c r="T156" s="199">
        <f>T157</f>
        <v>0</v>
      </c>
      <c r="U156" s="12"/>
      <c r="V156" s="12"/>
      <c r="W156" s="12"/>
      <c r="X156" s="12"/>
      <c r="Y156" s="12"/>
      <c r="Z156" s="12"/>
      <c r="AA156" s="12"/>
      <c r="AB156" s="12"/>
      <c r="AC156" s="12"/>
      <c r="AD156" s="12"/>
      <c r="AE156" s="12"/>
      <c r="AR156" s="200" t="s">
        <v>85</v>
      </c>
      <c r="AT156" s="201" t="s">
        <v>76</v>
      </c>
      <c r="AU156" s="201" t="s">
        <v>85</v>
      </c>
      <c r="AY156" s="200" t="s">
        <v>124</v>
      </c>
      <c r="BK156" s="202">
        <f>BK157</f>
        <v>0</v>
      </c>
    </row>
    <row r="157" spans="1:63" s="12" customFormat="1" ht="20.85" customHeight="1">
      <c r="A157" s="12"/>
      <c r="B157" s="189"/>
      <c r="C157" s="190"/>
      <c r="D157" s="191" t="s">
        <v>76</v>
      </c>
      <c r="E157" s="203" t="s">
        <v>392</v>
      </c>
      <c r="F157" s="203" t="s">
        <v>1042</v>
      </c>
      <c r="G157" s="190"/>
      <c r="H157" s="190"/>
      <c r="I157" s="193"/>
      <c r="J157" s="204">
        <f>BK157</f>
        <v>0</v>
      </c>
      <c r="K157" s="190"/>
      <c r="L157" s="195"/>
      <c r="M157" s="196"/>
      <c r="N157" s="197"/>
      <c r="O157" s="197"/>
      <c r="P157" s="198">
        <f>SUM(P158:P195)</f>
        <v>0</v>
      </c>
      <c r="Q157" s="197"/>
      <c r="R157" s="198">
        <f>SUM(R158:R195)</f>
        <v>6.80889132</v>
      </c>
      <c r="S157" s="197"/>
      <c r="T157" s="199">
        <f>SUM(T158:T195)</f>
        <v>0</v>
      </c>
      <c r="U157" s="12"/>
      <c r="V157" s="12"/>
      <c r="W157" s="12"/>
      <c r="X157" s="12"/>
      <c r="Y157" s="12"/>
      <c r="Z157" s="12"/>
      <c r="AA157" s="12"/>
      <c r="AB157" s="12"/>
      <c r="AC157" s="12"/>
      <c r="AD157" s="12"/>
      <c r="AE157" s="12"/>
      <c r="AR157" s="200" t="s">
        <v>85</v>
      </c>
      <c r="AT157" s="201" t="s">
        <v>76</v>
      </c>
      <c r="AU157" s="201" t="s">
        <v>87</v>
      </c>
      <c r="AY157" s="200" t="s">
        <v>124</v>
      </c>
      <c r="BK157" s="202">
        <f>SUM(BK158:BK195)</f>
        <v>0</v>
      </c>
    </row>
    <row r="158" spans="1:65" s="2" customFormat="1" ht="37.8" customHeight="1">
      <c r="A158" s="39"/>
      <c r="B158" s="40"/>
      <c r="C158" s="205" t="s">
        <v>177</v>
      </c>
      <c r="D158" s="205" t="s">
        <v>127</v>
      </c>
      <c r="E158" s="206" t="s">
        <v>1043</v>
      </c>
      <c r="F158" s="207" t="s">
        <v>1044</v>
      </c>
      <c r="G158" s="208" t="s">
        <v>291</v>
      </c>
      <c r="H158" s="209">
        <v>0.264</v>
      </c>
      <c r="I158" s="210"/>
      <c r="J158" s="211">
        <f>ROUND(I158*H158,2)</f>
        <v>0</v>
      </c>
      <c r="K158" s="207" t="s">
        <v>131</v>
      </c>
      <c r="L158" s="45"/>
      <c r="M158" s="212" t="s">
        <v>19</v>
      </c>
      <c r="N158" s="213" t="s">
        <v>48</v>
      </c>
      <c r="O158" s="85"/>
      <c r="P158" s="214">
        <f>O158*H158</f>
        <v>0</v>
      </c>
      <c r="Q158" s="214">
        <v>2.16</v>
      </c>
      <c r="R158" s="214">
        <f>Q158*H158</f>
        <v>0.5702400000000001</v>
      </c>
      <c r="S158" s="214">
        <v>0</v>
      </c>
      <c r="T158" s="215">
        <f>S158*H158</f>
        <v>0</v>
      </c>
      <c r="U158" s="39"/>
      <c r="V158" s="39"/>
      <c r="W158" s="39"/>
      <c r="X158" s="39"/>
      <c r="Y158" s="39"/>
      <c r="Z158" s="39"/>
      <c r="AA158" s="39"/>
      <c r="AB158" s="39"/>
      <c r="AC158" s="39"/>
      <c r="AD158" s="39"/>
      <c r="AE158" s="39"/>
      <c r="AR158" s="216" t="s">
        <v>140</v>
      </c>
      <c r="AT158" s="216" t="s">
        <v>127</v>
      </c>
      <c r="AU158" s="216" t="s">
        <v>147</v>
      </c>
      <c r="AY158" s="18" t="s">
        <v>124</v>
      </c>
      <c r="BE158" s="217">
        <f>IF(N158="základní",J158,0)</f>
        <v>0</v>
      </c>
      <c r="BF158" s="217">
        <f>IF(N158="snížená",J158,0)</f>
        <v>0</v>
      </c>
      <c r="BG158" s="217">
        <f>IF(N158="zákl. přenesená",J158,0)</f>
        <v>0</v>
      </c>
      <c r="BH158" s="217">
        <f>IF(N158="sníž. přenesená",J158,0)</f>
        <v>0</v>
      </c>
      <c r="BI158" s="217">
        <f>IF(N158="nulová",J158,0)</f>
        <v>0</v>
      </c>
      <c r="BJ158" s="18" t="s">
        <v>85</v>
      </c>
      <c r="BK158" s="217">
        <f>ROUND(I158*H158,2)</f>
        <v>0</v>
      </c>
      <c r="BL158" s="18" t="s">
        <v>140</v>
      </c>
      <c r="BM158" s="216" t="s">
        <v>1045</v>
      </c>
    </row>
    <row r="159" spans="1:47" s="2" customFormat="1" ht="12">
      <c r="A159" s="39"/>
      <c r="B159" s="40"/>
      <c r="C159" s="41"/>
      <c r="D159" s="218" t="s">
        <v>134</v>
      </c>
      <c r="E159" s="41"/>
      <c r="F159" s="219" t="s">
        <v>1044</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134</v>
      </c>
      <c r="AU159" s="18" t="s">
        <v>147</v>
      </c>
    </row>
    <row r="160" spans="1:47" s="2" customFormat="1" ht="12">
      <c r="A160" s="39"/>
      <c r="B160" s="40"/>
      <c r="C160" s="41"/>
      <c r="D160" s="223" t="s">
        <v>135</v>
      </c>
      <c r="E160" s="41"/>
      <c r="F160" s="224" t="s">
        <v>1046</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135</v>
      </c>
      <c r="AU160" s="18" t="s">
        <v>147</v>
      </c>
    </row>
    <row r="161" spans="1:51" s="13" customFormat="1" ht="12">
      <c r="A161" s="13"/>
      <c r="B161" s="225"/>
      <c r="C161" s="226"/>
      <c r="D161" s="218" t="s">
        <v>137</v>
      </c>
      <c r="E161" s="227" t="s">
        <v>19</v>
      </c>
      <c r="F161" s="228" t="s">
        <v>1031</v>
      </c>
      <c r="G161" s="226"/>
      <c r="H161" s="227" t="s">
        <v>19</v>
      </c>
      <c r="I161" s="229"/>
      <c r="J161" s="226"/>
      <c r="K161" s="226"/>
      <c r="L161" s="230"/>
      <c r="M161" s="231"/>
      <c r="N161" s="232"/>
      <c r="O161" s="232"/>
      <c r="P161" s="232"/>
      <c r="Q161" s="232"/>
      <c r="R161" s="232"/>
      <c r="S161" s="232"/>
      <c r="T161" s="233"/>
      <c r="U161" s="13"/>
      <c r="V161" s="13"/>
      <c r="W161" s="13"/>
      <c r="X161" s="13"/>
      <c r="Y161" s="13"/>
      <c r="Z161" s="13"/>
      <c r="AA161" s="13"/>
      <c r="AB161" s="13"/>
      <c r="AC161" s="13"/>
      <c r="AD161" s="13"/>
      <c r="AE161" s="13"/>
      <c r="AT161" s="234" t="s">
        <v>137</v>
      </c>
      <c r="AU161" s="234" t="s">
        <v>147</v>
      </c>
      <c r="AV161" s="13" t="s">
        <v>85</v>
      </c>
      <c r="AW161" s="13" t="s">
        <v>37</v>
      </c>
      <c r="AX161" s="13" t="s">
        <v>77</v>
      </c>
      <c r="AY161" s="234" t="s">
        <v>124</v>
      </c>
    </row>
    <row r="162" spans="1:51" s="14" customFormat="1" ht="12">
      <c r="A162" s="14"/>
      <c r="B162" s="235"/>
      <c r="C162" s="236"/>
      <c r="D162" s="218" t="s">
        <v>137</v>
      </c>
      <c r="E162" s="237" t="s">
        <v>19</v>
      </c>
      <c r="F162" s="238" t="s">
        <v>1047</v>
      </c>
      <c r="G162" s="236"/>
      <c r="H162" s="239">
        <v>0.2</v>
      </c>
      <c r="I162" s="240"/>
      <c r="J162" s="236"/>
      <c r="K162" s="236"/>
      <c r="L162" s="241"/>
      <c r="M162" s="242"/>
      <c r="N162" s="243"/>
      <c r="O162" s="243"/>
      <c r="P162" s="243"/>
      <c r="Q162" s="243"/>
      <c r="R162" s="243"/>
      <c r="S162" s="243"/>
      <c r="T162" s="244"/>
      <c r="U162" s="14"/>
      <c r="V162" s="14"/>
      <c r="W162" s="14"/>
      <c r="X162" s="14"/>
      <c r="Y162" s="14"/>
      <c r="Z162" s="14"/>
      <c r="AA162" s="14"/>
      <c r="AB162" s="14"/>
      <c r="AC162" s="14"/>
      <c r="AD162" s="14"/>
      <c r="AE162" s="14"/>
      <c r="AT162" s="245" t="s">
        <v>137</v>
      </c>
      <c r="AU162" s="245" t="s">
        <v>147</v>
      </c>
      <c r="AV162" s="14" t="s">
        <v>87</v>
      </c>
      <c r="AW162" s="14" t="s">
        <v>37</v>
      </c>
      <c r="AX162" s="14" t="s">
        <v>77</v>
      </c>
      <c r="AY162" s="245" t="s">
        <v>124</v>
      </c>
    </row>
    <row r="163" spans="1:51" s="14" customFormat="1" ht="12">
      <c r="A163" s="14"/>
      <c r="B163" s="235"/>
      <c r="C163" s="236"/>
      <c r="D163" s="218" t="s">
        <v>137</v>
      </c>
      <c r="E163" s="237" t="s">
        <v>19</v>
      </c>
      <c r="F163" s="238" t="s">
        <v>1048</v>
      </c>
      <c r="G163" s="236"/>
      <c r="H163" s="239">
        <v>0.064</v>
      </c>
      <c r="I163" s="240"/>
      <c r="J163" s="236"/>
      <c r="K163" s="236"/>
      <c r="L163" s="241"/>
      <c r="M163" s="242"/>
      <c r="N163" s="243"/>
      <c r="O163" s="243"/>
      <c r="P163" s="243"/>
      <c r="Q163" s="243"/>
      <c r="R163" s="243"/>
      <c r="S163" s="243"/>
      <c r="T163" s="244"/>
      <c r="U163" s="14"/>
      <c r="V163" s="14"/>
      <c r="W163" s="14"/>
      <c r="X163" s="14"/>
      <c r="Y163" s="14"/>
      <c r="Z163" s="14"/>
      <c r="AA163" s="14"/>
      <c r="AB163" s="14"/>
      <c r="AC163" s="14"/>
      <c r="AD163" s="14"/>
      <c r="AE163" s="14"/>
      <c r="AT163" s="245" t="s">
        <v>137</v>
      </c>
      <c r="AU163" s="245" t="s">
        <v>147</v>
      </c>
      <c r="AV163" s="14" t="s">
        <v>87</v>
      </c>
      <c r="AW163" s="14" t="s">
        <v>37</v>
      </c>
      <c r="AX163" s="14" t="s">
        <v>77</v>
      </c>
      <c r="AY163" s="245" t="s">
        <v>124</v>
      </c>
    </row>
    <row r="164" spans="1:51" s="15" customFormat="1" ht="12">
      <c r="A164" s="15"/>
      <c r="B164" s="246"/>
      <c r="C164" s="247"/>
      <c r="D164" s="218" t="s">
        <v>137</v>
      </c>
      <c r="E164" s="248" t="s">
        <v>19</v>
      </c>
      <c r="F164" s="249" t="s">
        <v>139</v>
      </c>
      <c r="G164" s="247"/>
      <c r="H164" s="250">
        <v>0.264</v>
      </c>
      <c r="I164" s="251"/>
      <c r="J164" s="247"/>
      <c r="K164" s="247"/>
      <c r="L164" s="252"/>
      <c r="M164" s="253"/>
      <c r="N164" s="254"/>
      <c r="O164" s="254"/>
      <c r="P164" s="254"/>
      <c r="Q164" s="254"/>
      <c r="R164" s="254"/>
      <c r="S164" s="254"/>
      <c r="T164" s="255"/>
      <c r="U164" s="15"/>
      <c r="V164" s="15"/>
      <c r="W164" s="15"/>
      <c r="X164" s="15"/>
      <c r="Y164" s="15"/>
      <c r="Z164" s="15"/>
      <c r="AA164" s="15"/>
      <c r="AB164" s="15"/>
      <c r="AC164" s="15"/>
      <c r="AD164" s="15"/>
      <c r="AE164" s="15"/>
      <c r="AT164" s="256" t="s">
        <v>137</v>
      </c>
      <c r="AU164" s="256" t="s">
        <v>147</v>
      </c>
      <c r="AV164" s="15" t="s">
        <v>140</v>
      </c>
      <c r="AW164" s="15" t="s">
        <v>4</v>
      </c>
      <c r="AX164" s="15" t="s">
        <v>85</v>
      </c>
      <c r="AY164" s="256" t="s">
        <v>124</v>
      </c>
    </row>
    <row r="165" spans="1:65" s="2" customFormat="1" ht="33" customHeight="1">
      <c r="A165" s="39"/>
      <c r="B165" s="40"/>
      <c r="C165" s="205" t="s">
        <v>182</v>
      </c>
      <c r="D165" s="205" t="s">
        <v>127</v>
      </c>
      <c r="E165" s="206" t="s">
        <v>1049</v>
      </c>
      <c r="F165" s="207" t="s">
        <v>1050</v>
      </c>
      <c r="G165" s="208" t="s">
        <v>291</v>
      </c>
      <c r="H165" s="209">
        <v>2.508</v>
      </c>
      <c r="I165" s="210"/>
      <c r="J165" s="211">
        <f>ROUND(I165*H165,2)</f>
        <v>0</v>
      </c>
      <c r="K165" s="207" t="s">
        <v>131</v>
      </c>
      <c r="L165" s="45"/>
      <c r="M165" s="212" t="s">
        <v>19</v>
      </c>
      <c r="N165" s="213" t="s">
        <v>48</v>
      </c>
      <c r="O165" s="85"/>
      <c r="P165" s="214">
        <f>O165*H165</f>
        <v>0</v>
      </c>
      <c r="Q165" s="214">
        <v>2.45329</v>
      </c>
      <c r="R165" s="214">
        <f>Q165*H165</f>
        <v>6.15285132</v>
      </c>
      <c r="S165" s="214">
        <v>0</v>
      </c>
      <c r="T165" s="215">
        <f>S165*H165</f>
        <v>0</v>
      </c>
      <c r="U165" s="39"/>
      <c r="V165" s="39"/>
      <c r="W165" s="39"/>
      <c r="X165" s="39"/>
      <c r="Y165" s="39"/>
      <c r="Z165" s="39"/>
      <c r="AA165" s="39"/>
      <c r="AB165" s="39"/>
      <c r="AC165" s="39"/>
      <c r="AD165" s="39"/>
      <c r="AE165" s="39"/>
      <c r="AR165" s="216" t="s">
        <v>140</v>
      </c>
      <c r="AT165" s="216" t="s">
        <v>127</v>
      </c>
      <c r="AU165" s="216" t="s">
        <v>147</v>
      </c>
      <c r="AY165" s="18" t="s">
        <v>124</v>
      </c>
      <c r="BE165" s="217">
        <f>IF(N165="základní",J165,0)</f>
        <v>0</v>
      </c>
      <c r="BF165" s="217">
        <f>IF(N165="snížená",J165,0)</f>
        <v>0</v>
      </c>
      <c r="BG165" s="217">
        <f>IF(N165="zákl. přenesená",J165,0)</f>
        <v>0</v>
      </c>
      <c r="BH165" s="217">
        <f>IF(N165="sníž. přenesená",J165,0)</f>
        <v>0</v>
      </c>
      <c r="BI165" s="217">
        <f>IF(N165="nulová",J165,0)</f>
        <v>0</v>
      </c>
      <c r="BJ165" s="18" t="s">
        <v>85</v>
      </c>
      <c r="BK165" s="217">
        <f>ROUND(I165*H165,2)</f>
        <v>0</v>
      </c>
      <c r="BL165" s="18" t="s">
        <v>140</v>
      </c>
      <c r="BM165" s="216" t="s">
        <v>1051</v>
      </c>
    </row>
    <row r="166" spans="1:47" s="2" customFormat="1" ht="12">
      <c r="A166" s="39"/>
      <c r="B166" s="40"/>
      <c r="C166" s="41"/>
      <c r="D166" s="218" t="s">
        <v>134</v>
      </c>
      <c r="E166" s="41"/>
      <c r="F166" s="219" t="s">
        <v>1050</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134</v>
      </c>
      <c r="AU166" s="18" t="s">
        <v>147</v>
      </c>
    </row>
    <row r="167" spans="1:47" s="2" customFormat="1" ht="12">
      <c r="A167" s="39"/>
      <c r="B167" s="40"/>
      <c r="C167" s="41"/>
      <c r="D167" s="223" t="s">
        <v>135</v>
      </c>
      <c r="E167" s="41"/>
      <c r="F167" s="224" t="s">
        <v>1052</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135</v>
      </c>
      <c r="AU167" s="18" t="s">
        <v>147</v>
      </c>
    </row>
    <row r="168" spans="1:51" s="13" customFormat="1" ht="12">
      <c r="A168" s="13"/>
      <c r="B168" s="225"/>
      <c r="C168" s="226"/>
      <c r="D168" s="218" t="s">
        <v>137</v>
      </c>
      <c r="E168" s="227" t="s">
        <v>19</v>
      </c>
      <c r="F168" s="228" t="s">
        <v>1031</v>
      </c>
      <c r="G168" s="226"/>
      <c r="H168" s="227" t="s">
        <v>19</v>
      </c>
      <c r="I168" s="229"/>
      <c r="J168" s="226"/>
      <c r="K168" s="226"/>
      <c r="L168" s="230"/>
      <c r="M168" s="231"/>
      <c r="N168" s="232"/>
      <c r="O168" s="232"/>
      <c r="P168" s="232"/>
      <c r="Q168" s="232"/>
      <c r="R168" s="232"/>
      <c r="S168" s="232"/>
      <c r="T168" s="233"/>
      <c r="U168" s="13"/>
      <c r="V168" s="13"/>
      <c r="W168" s="13"/>
      <c r="X168" s="13"/>
      <c r="Y168" s="13"/>
      <c r="Z168" s="13"/>
      <c r="AA168" s="13"/>
      <c r="AB168" s="13"/>
      <c r="AC168" s="13"/>
      <c r="AD168" s="13"/>
      <c r="AE168" s="13"/>
      <c r="AT168" s="234" t="s">
        <v>137</v>
      </c>
      <c r="AU168" s="234" t="s">
        <v>147</v>
      </c>
      <c r="AV168" s="13" t="s">
        <v>85</v>
      </c>
      <c r="AW168" s="13" t="s">
        <v>37</v>
      </c>
      <c r="AX168" s="13" t="s">
        <v>77</v>
      </c>
      <c r="AY168" s="234" t="s">
        <v>124</v>
      </c>
    </row>
    <row r="169" spans="1:51" s="14" customFormat="1" ht="12">
      <c r="A169" s="14"/>
      <c r="B169" s="235"/>
      <c r="C169" s="236"/>
      <c r="D169" s="218" t="s">
        <v>137</v>
      </c>
      <c r="E169" s="237" t="s">
        <v>19</v>
      </c>
      <c r="F169" s="238" t="s">
        <v>1053</v>
      </c>
      <c r="G169" s="236"/>
      <c r="H169" s="239">
        <v>1.9</v>
      </c>
      <c r="I169" s="240"/>
      <c r="J169" s="236"/>
      <c r="K169" s="236"/>
      <c r="L169" s="241"/>
      <c r="M169" s="242"/>
      <c r="N169" s="243"/>
      <c r="O169" s="243"/>
      <c r="P169" s="243"/>
      <c r="Q169" s="243"/>
      <c r="R169" s="243"/>
      <c r="S169" s="243"/>
      <c r="T169" s="244"/>
      <c r="U169" s="14"/>
      <c r="V169" s="14"/>
      <c r="W169" s="14"/>
      <c r="X169" s="14"/>
      <c r="Y169" s="14"/>
      <c r="Z169" s="14"/>
      <c r="AA169" s="14"/>
      <c r="AB169" s="14"/>
      <c r="AC169" s="14"/>
      <c r="AD169" s="14"/>
      <c r="AE169" s="14"/>
      <c r="AT169" s="245" t="s">
        <v>137</v>
      </c>
      <c r="AU169" s="245" t="s">
        <v>147</v>
      </c>
      <c r="AV169" s="14" t="s">
        <v>87</v>
      </c>
      <c r="AW169" s="14" t="s">
        <v>37</v>
      </c>
      <c r="AX169" s="14" t="s">
        <v>77</v>
      </c>
      <c r="AY169" s="245" t="s">
        <v>124</v>
      </c>
    </row>
    <row r="170" spans="1:51" s="14" customFormat="1" ht="12">
      <c r="A170" s="14"/>
      <c r="B170" s="235"/>
      <c r="C170" s="236"/>
      <c r="D170" s="218" t="s">
        <v>137</v>
      </c>
      <c r="E170" s="237" t="s">
        <v>19</v>
      </c>
      <c r="F170" s="238" t="s">
        <v>1054</v>
      </c>
      <c r="G170" s="236"/>
      <c r="H170" s="239">
        <v>0.608</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137</v>
      </c>
      <c r="AU170" s="245" t="s">
        <v>147</v>
      </c>
      <c r="AV170" s="14" t="s">
        <v>87</v>
      </c>
      <c r="AW170" s="14" t="s">
        <v>37</v>
      </c>
      <c r="AX170" s="14" t="s">
        <v>77</v>
      </c>
      <c r="AY170" s="245" t="s">
        <v>124</v>
      </c>
    </row>
    <row r="171" spans="1:51" s="15" customFormat="1" ht="12">
      <c r="A171" s="15"/>
      <c r="B171" s="246"/>
      <c r="C171" s="247"/>
      <c r="D171" s="218" t="s">
        <v>137</v>
      </c>
      <c r="E171" s="248" t="s">
        <v>19</v>
      </c>
      <c r="F171" s="249" t="s">
        <v>139</v>
      </c>
      <c r="G171" s="247"/>
      <c r="H171" s="250">
        <v>2.508</v>
      </c>
      <c r="I171" s="251"/>
      <c r="J171" s="247"/>
      <c r="K171" s="247"/>
      <c r="L171" s="252"/>
      <c r="M171" s="253"/>
      <c r="N171" s="254"/>
      <c r="O171" s="254"/>
      <c r="P171" s="254"/>
      <c r="Q171" s="254"/>
      <c r="R171" s="254"/>
      <c r="S171" s="254"/>
      <c r="T171" s="255"/>
      <c r="U171" s="15"/>
      <c r="V171" s="15"/>
      <c r="W171" s="15"/>
      <c r="X171" s="15"/>
      <c r="Y171" s="15"/>
      <c r="Z171" s="15"/>
      <c r="AA171" s="15"/>
      <c r="AB171" s="15"/>
      <c r="AC171" s="15"/>
      <c r="AD171" s="15"/>
      <c r="AE171" s="15"/>
      <c r="AT171" s="256" t="s">
        <v>137</v>
      </c>
      <c r="AU171" s="256" t="s">
        <v>147</v>
      </c>
      <c r="AV171" s="15" t="s">
        <v>140</v>
      </c>
      <c r="AW171" s="15" t="s">
        <v>4</v>
      </c>
      <c r="AX171" s="15" t="s">
        <v>85</v>
      </c>
      <c r="AY171" s="256" t="s">
        <v>124</v>
      </c>
    </row>
    <row r="172" spans="1:65" s="2" customFormat="1" ht="55.5" customHeight="1">
      <c r="A172" s="39"/>
      <c r="B172" s="40"/>
      <c r="C172" s="205" t="s">
        <v>219</v>
      </c>
      <c r="D172" s="205" t="s">
        <v>127</v>
      </c>
      <c r="E172" s="206" t="s">
        <v>1055</v>
      </c>
      <c r="F172" s="207" t="s">
        <v>1056</v>
      </c>
      <c r="G172" s="208" t="s">
        <v>223</v>
      </c>
      <c r="H172" s="209">
        <v>12</v>
      </c>
      <c r="I172" s="210"/>
      <c r="J172" s="211">
        <f>ROUND(I172*H172,2)</f>
        <v>0</v>
      </c>
      <c r="K172" s="207" t="s">
        <v>131</v>
      </c>
      <c r="L172" s="45"/>
      <c r="M172" s="212" t="s">
        <v>19</v>
      </c>
      <c r="N172" s="213" t="s">
        <v>48</v>
      </c>
      <c r="O172" s="85"/>
      <c r="P172" s="214">
        <f>O172*H172</f>
        <v>0</v>
      </c>
      <c r="Q172" s="214">
        <v>0.00217</v>
      </c>
      <c r="R172" s="214">
        <f>Q172*H172</f>
        <v>0.02604</v>
      </c>
      <c r="S172" s="214">
        <v>0</v>
      </c>
      <c r="T172" s="215">
        <f>S172*H172</f>
        <v>0</v>
      </c>
      <c r="U172" s="39"/>
      <c r="V172" s="39"/>
      <c r="W172" s="39"/>
      <c r="X172" s="39"/>
      <c r="Y172" s="39"/>
      <c r="Z172" s="39"/>
      <c r="AA172" s="39"/>
      <c r="AB172" s="39"/>
      <c r="AC172" s="39"/>
      <c r="AD172" s="39"/>
      <c r="AE172" s="39"/>
      <c r="AR172" s="216" t="s">
        <v>140</v>
      </c>
      <c r="AT172" s="216" t="s">
        <v>127</v>
      </c>
      <c r="AU172" s="216" t="s">
        <v>147</v>
      </c>
      <c r="AY172" s="18" t="s">
        <v>124</v>
      </c>
      <c r="BE172" s="217">
        <f>IF(N172="základní",J172,0)</f>
        <v>0</v>
      </c>
      <c r="BF172" s="217">
        <f>IF(N172="snížená",J172,0)</f>
        <v>0</v>
      </c>
      <c r="BG172" s="217">
        <f>IF(N172="zákl. přenesená",J172,0)</f>
        <v>0</v>
      </c>
      <c r="BH172" s="217">
        <f>IF(N172="sníž. přenesená",J172,0)</f>
        <v>0</v>
      </c>
      <c r="BI172" s="217">
        <f>IF(N172="nulová",J172,0)</f>
        <v>0</v>
      </c>
      <c r="BJ172" s="18" t="s">
        <v>85</v>
      </c>
      <c r="BK172" s="217">
        <f>ROUND(I172*H172,2)</f>
        <v>0</v>
      </c>
      <c r="BL172" s="18" t="s">
        <v>140</v>
      </c>
      <c r="BM172" s="216" t="s">
        <v>1057</v>
      </c>
    </row>
    <row r="173" spans="1:47" s="2" customFormat="1" ht="12">
      <c r="A173" s="39"/>
      <c r="B173" s="40"/>
      <c r="C173" s="41"/>
      <c r="D173" s="218" t="s">
        <v>134</v>
      </c>
      <c r="E173" s="41"/>
      <c r="F173" s="219" t="s">
        <v>1056</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134</v>
      </c>
      <c r="AU173" s="18" t="s">
        <v>147</v>
      </c>
    </row>
    <row r="174" spans="1:47" s="2" customFormat="1" ht="12">
      <c r="A174" s="39"/>
      <c r="B174" s="40"/>
      <c r="C174" s="41"/>
      <c r="D174" s="223" t="s">
        <v>135</v>
      </c>
      <c r="E174" s="41"/>
      <c r="F174" s="224" t="s">
        <v>1058</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135</v>
      </c>
      <c r="AU174" s="18" t="s">
        <v>147</v>
      </c>
    </row>
    <row r="175" spans="1:51" s="13" customFormat="1" ht="12">
      <c r="A175" s="13"/>
      <c r="B175" s="225"/>
      <c r="C175" s="226"/>
      <c r="D175" s="218" t="s">
        <v>137</v>
      </c>
      <c r="E175" s="227" t="s">
        <v>19</v>
      </c>
      <c r="F175" s="228" t="s">
        <v>1031</v>
      </c>
      <c r="G175" s="226"/>
      <c r="H175" s="227" t="s">
        <v>19</v>
      </c>
      <c r="I175" s="229"/>
      <c r="J175" s="226"/>
      <c r="K175" s="226"/>
      <c r="L175" s="230"/>
      <c r="M175" s="231"/>
      <c r="N175" s="232"/>
      <c r="O175" s="232"/>
      <c r="P175" s="232"/>
      <c r="Q175" s="232"/>
      <c r="R175" s="232"/>
      <c r="S175" s="232"/>
      <c r="T175" s="233"/>
      <c r="U175" s="13"/>
      <c r="V175" s="13"/>
      <c r="W175" s="13"/>
      <c r="X175" s="13"/>
      <c r="Y175" s="13"/>
      <c r="Z175" s="13"/>
      <c r="AA175" s="13"/>
      <c r="AB175" s="13"/>
      <c r="AC175" s="13"/>
      <c r="AD175" s="13"/>
      <c r="AE175" s="13"/>
      <c r="AT175" s="234" t="s">
        <v>137</v>
      </c>
      <c r="AU175" s="234" t="s">
        <v>147</v>
      </c>
      <c r="AV175" s="13" t="s">
        <v>85</v>
      </c>
      <c r="AW175" s="13" t="s">
        <v>37</v>
      </c>
      <c r="AX175" s="13" t="s">
        <v>77</v>
      </c>
      <c r="AY175" s="234" t="s">
        <v>124</v>
      </c>
    </row>
    <row r="176" spans="1:51" s="14" customFormat="1" ht="12">
      <c r="A176" s="14"/>
      <c r="B176" s="235"/>
      <c r="C176" s="236"/>
      <c r="D176" s="218" t="s">
        <v>137</v>
      </c>
      <c r="E176" s="237" t="s">
        <v>19</v>
      </c>
      <c r="F176" s="238" t="s">
        <v>1059</v>
      </c>
      <c r="G176" s="236"/>
      <c r="H176" s="239">
        <v>12</v>
      </c>
      <c r="I176" s="240"/>
      <c r="J176" s="236"/>
      <c r="K176" s="236"/>
      <c r="L176" s="241"/>
      <c r="M176" s="242"/>
      <c r="N176" s="243"/>
      <c r="O176" s="243"/>
      <c r="P176" s="243"/>
      <c r="Q176" s="243"/>
      <c r="R176" s="243"/>
      <c r="S176" s="243"/>
      <c r="T176" s="244"/>
      <c r="U176" s="14"/>
      <c r="V176" s="14"/>
      <c r="W176" s="14"/>
      <c r="X176" s="14"/>
      <c r="Y176" s="14"/>
      <c r="Z176" s="14"/>
      <c r="AA176" s="14"/>
      <c r="AB176" s="14"/>
      <c r="AC176" s="14"/>
      <c r="AD176" s="14"/>
      <c r="AE176" s="14"/>
      <c r="AT176" s="245" t="s">
        <v>137</v>
      </c>
      <c r="AU176" s="245" t="s">
        <v>147</v>
      </c>
      <c r="AV176" s="14" t="s">
        <v>87</v>
      </c>
      <c r="AW176" s="14" t="s">
        <v>37</v>
      </c>
      <c r="AX176" s="14" t="s">
        <v>77</v>
      </c>
      <c r="AY176" s="245" t="s">
        <v>124</v>
      </c>
    </row>
    <row r="177" spans="1:51" s="15" customFormat="1" ht="12">
      <c r="A177" s="15"/>
      <c r="B177" s="246"/>
      <c r="C177" s="247"/>
      <c r="D177" s="218" t="s">
        <v>137</v>
      </c>
      <c r="E177" s="248" t="s">
        <v>19</v>
      </c>
      <c r="F177" s="249" t="s">
        <v>139</v>
      </c>
      <c r="G177" s="247"/>
      <c r="H177" s="250">
        <v>12</v>
      </c>
      <c r="I177" s="251"/>
      <c r="J177" s="247"/>
      <c r="K177" s="247"/>
      <c r="L177" s="252"/>
      <c r="M177" s="253"/>
      <c r="N177" s="254"/>
      <c r="O177" s="254"/>
      <c r="P177" s="254"/>
      <c r="Q177" s="254"/>
      <c r="R177" s="254"/>
      <c r="S177" s="254"/>
      <c r="T177" s="255"/>
      <c r="U177" s="15"/>
      <c r="V177" s="15"/>
      <c r="W177" s="15"/>
      <c r="X177" s="15"/>
      <c r="Y177" s="15"/>
      <c r="Z177" s="15"/>
      <c r="AA177" s="15"/>
      <c r="AB177" s="15"/>
      <c r="AC177" s="15"/>
      <c r="AD177" s="15"/>
      <c r="AE177" s="15"/>
      <c r="AT177" s="256" t="s">
        <v>137</v>
      </c>
      <c r="AU177" s="256" t="s">
        <v>147</v>
      </c>
      <c r="AV177" s="15" t="s">
        <v>140</v>
      </c>
      <c r="AW177" s="15" t="s">
        <v>4</v>
      </c>
      <c r="AX177" s="15" t="s">
        <v>85</v>
      </c>
      <c r="AY177" s="256" t="s">
        <v>124</v>
      </c>
    </row>
    <row r="178" spans="1:65" s="2" customFormat="1" ht="55.5" customHeight="1">
      <c r="A178" s="39"/>
      <c r="B178" s="40"/>
      <c r="C178" s="205" t="s">
        <v>281</v>
      </c>
      <c r="D178" s="205" t="s">
        <v>127</v>
      </c>
      <c r="E178" s="206" t="s">
        <v>1060</v>
      </c>
      <c r="F178" s="207" t="s">
        <v>1061</v>
      </c>
      <c r="G178" s="208" t="s">
        <v>223</v>
      </c>
      <c r="H178" s="209">
        <v>12</v>
      </c>
      <c r="I178" s="210"/>
      <c r="J178" s="211">
        <f>ROUND(I178*H178,2)</f>
        <v>0</v>
      </c>
      <c r="K178" s="207" t="s">
        <v>131</v>
      </c>
      <c r="L178" s="45"/>
      <c r="M178" s="212" t="s">
        <v>19</v>
      </c>
      <c r="N178" s="213" t="s">
        <v>48</v>
      </c>
      <c r="O178" s="85"/>
      <c r="P178" s="214">
        <f>O178*H178</f>
        <v>0</v>
      </c>
      <c r="Q178" s="214">
        <v>0.00498</v>
      </c>
      <c r="R178" s="214">
        <f>Q178*H178</f>
        <v>0.05976</v>
      </c>
      <c r="S178" s="214">
        <v>0</v>
      </c>
      <c r="T178" s="215">
        <f>S178*H178</f>
        <v>0</v>
      </c>
      <c r="U178" s="39"/>
      <c r="V178" s="39"/>
      <c r="W178" s="39"/>
      <c r="X178" s="39"/>
      <c r="Y178" s="39"/>
      <c r="Z178" s="39"/>
      <c r="AA178" s="39"/>
      <c r="AB178" s="39"/>
      <c r="AC178" s="39"/>
      <c r="AD178" s="39"/>
      <c r="AE178" s="39"/>
      <c r="AR178" s="216" t="s">
        <v>140</v>
      </c>
      <c r="AT178" s="216" t="s">
        <v>127</v>
      </c>
      <c r="AU178" s="216" t="s">
        <v>147</v>
      </c>
      <c r="AY178" s="18" t="s">
        <v>124</v>
      </c>
      <c r="BE178" s="217">
        <f>IF(N178="základní",J178,0)</f>
        <v>0</v>
      </c>
      <c r="BF178" s="217">
        <f>IF(N178="snížená",J178,0)</f>
        <v>0</v>
      </c>
      <c r="BG178" s="217">
        <f>IF(N178="zákl. přenesená",J178,0)</f>
        <v>0</v>
      </c>
      <c r="BH178" s="217">
        <f>IF(N178="sníž. přenesená",J178,0)</f>
        <v>0</v>
      </c>
      <c r="BI178" s="217">
        <f>IF(N178="nulová",J178,0)</f>
        <v>0</v>
      </c>
      <c r="BJ178" s="18" t="s">
        <v>85</v>
      </c>
      <c r="BK178" s="217">
        <f>ROUND(I178*H178,2)</f>
        <v>0</v>
      </c>
      <c r="BL178" s="18" t="s">
        <v>140</v>
      </c>
      <c r="BM178" s="216" t="s">
        <v>1062</v>
      </c>
    </row>
    <row r="179" spans="1:47" s="2" customFormat="1" ht="12">
      <c r="A179" s="39"/>
      <c r="B179" s="40"/>
      <c r="C179" s="41"/>
      <c r="D179" s="218" t="s">
        <v>134</v>
      </c>
      <c r="E179" s="41"/>
      <c r="F179" s="219" t="s">
        <v>1061</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134</v>
      </c>
      <c r="AU179" s="18" t="s">
        <v>147</v>
      </c>
    </row>
    <row r="180" spans="1:47" s="2" customFormat="1" ht="12">
      <c r="A180" s="39"/>
      <c r="B180" s="40"/>
      <c r="C180" s="41"/>
      <c r="D180" s="223" t="s">
        <v>135</v>
      </c>
      <c r="E180" s="41"/>
      <c r="F180" s="224" t="s">
        <v>1063</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135</v>
      </c>
      <c r="AU180" s="18" t="s">
        <v>147</v>
      </c>
    </row>
    <row r="181" spans="1:51" s="13" customFormat="1" ht="12">
      <c r="A181" s="13"/>
      <c r="B181" s="225"/>
      <c r="C181" s="226"/>
      <c r="D181" s="218" t="s">
        <v>137</v>
      </c>
      <c r="E181" s="227" t="s">
        <v>19</v>
      </c>
      <c r="F181" s="228" t="s">
        <v>1031</v>
      </c>
      <c r="G181" s="226"/>
      <c r="H181" s="227" t="s">
        <v>19</v>
      </c>
      <c r="I181" s="229"/>
      <c r="J181" s="226"/>
      <c r="K181" s="226"/>
      <c r="L181" s="230"/>
      <c r="M181" s="231"/>
      <c r="N181" s="232"/>
      <c r="O181" s="232"/>
      <c r="P181" s="232"/>
      <c r="Q181" s="232"/>
      <c r="R181" s="232"/>
      <c r="S181" s="232"/>
      <c r="T181" s="233"/>
      <c r="U181" s="13"/>
      <c r="V181" s="13"/>
      <c r="W181" s="13"/>
      <c r="X181" s="13"/>
      <c r="Y181" s="13"/>
      <c r="Z181" s="13"/>
      <c r="AA181" s="13"/>
      <c r="AB181" s="13"/>
      <c r="AC181" s="13"/>
      <c r="AD181" s="13"/>
      <c r="AE181" s="13"/>
      <c r="AT181" s="234" t="s">
        <v>137</v>
      </c>
      <c r="AU181" s="234" t="s">
        <v>147</v>
      </c>
      <c r="AV181" s="13" t="s">
        <v>85</v>
      </c>
      <c r="AW181" s="13" t="s">
        <v>37</v>
      </c>
      <c r="AX181" s="13" t="s">
        <v>77</v>
      </c>
      <c r="AY181" s="234" t="s">
        <v>124</v>
      </c>
    </row>
    <row r="182" spans="1:51" s="14" customFormat="1" ht="12">
      <c r="A182" s="14"/>
      <c r="B182" s="235"/>
      <c r="C182" s="236"/>
      <c r="D182" s="218" t="s">
        <v>137</v>
      </c>
      <c r="E182" s="237" t="s">
        <v>19</v>
      </c>
      <c r="F182" s="238" t="s">
        <v>1059</v>
      </c>
      <c r="G182" s="236"/>
      <c r="H182" s="239">
        <v>12</v>
      </c>
      <c r="I182" s="240"/>
      <c r="J182" s="236"/>
      <c r="K182" s="236"/>
      <c r="L182" s="241"/>
      <c r="M182" s="242"/>
      <c r="N182" s="243"/>
      <c r="O182" s="243"/>
      <c r="P182" s="243"/>
      <c r="Q182" s="243"/>
      <c r="R182" s="243"/>
      <c r="S182" s="243"/>
      <c r="T182" s="244"/>
      <c r="U182" s="14"/>
      <c r="V182" s="14"/>
      <c r="W182" s="14"/>
      <c r="X182" s="14"/>
      <c r="Y182" s="14"/>
      <c r="Z182" s="14"/>
      <c r="AA182" s="14"/>
      <c r="AB182" s="14"/>
      <c r="AC182" s="14"/>
      <c r="AD182" s="14"/>
      <c r="AE182" s="14"/>
      <c r="AT182" s="245" t="s">
        <v>137</v>
      </c>
      <c r="AU182" s="245" t="s">
        <v>147</v>
      </c>
      <c r="AV182" s="14" t="s">
        <v>87</v>
      </c>
      <c r="AW182" s="14" t="s">
        <v>37</v>
      </c>
      <c r="AX182" s="14" t="s">
        <v>77</v>
      </c>
      <c r="AY182" s="245" t="s">
        <v>124</v>
      </c>
    </row>
    <row r="183" spans="1:51" s="15" customFormat="1" ht="12">
      <c r="A183" s="15"/>
      <c r="B183" s="246"/>
      <c r="C183" s="247"/>
      <c r="D183" s="218" t="s">
        <v>137</v>
      </c>
      <c r="E183" s="248" t="s">
        <v>19</v>
      </c>
      <c r="F183" s="249" t="s">
        <v>139</v>
      </c>
      <c r="G183" s="247"/>
      <c r="H183" s="250">
        <v>12</v>
      </c>
      <c r="I183" s="251"/>
      <c r="J183" s="247"/>
      <c r="K183" s="247"/>
      <c r="L183" s="252"/>
      <c r="M183" s="253"/>
      <c r="N183" s="254"/>
      <c r="O183" s="254"/>
      <c r="P183" s="254"/>
      <c r="Q183" s="254"/>
      <c r="R183" s="254"/>
      <c r="S183" s="254"/>
      <c r="T183" s="255"/>
      <c r="U183" s="15"/>
      <c r="V183" s="15"/>
      <c r="W183" s="15"/>
      <c r="X183" s="15"/>
      <c r="Y183" s="15"/>
      <c r="Z183" s="15"/>
      <c r="AA183" s="15"/>
      <c r="AB183" s="15"/>
      <c r="AC183" s="15"/>
      <c r="AD183" s="15"/>
      <c r="AE183" s="15"/>
      <c r="AT183" s="256" t="s">
        <v>137</v>
      </c>
      <c r="AU183" s="256" t="s">
        <v>147</v>
      </c>
      <c r="AV183" s="15" t="s">
        <v>140</v>
      </c>
      <c r="AW183" s="15" t="s">
        <v>4</v>
      </c>
      <c r="AX183" s="15" t="s">
        <v>85</v>
      </c>
      <c r="AY183" s="256" t="s">
        <v>124</v>
      </c>
    </row>
    <row r="184" spans="1:65" s="2" customFormat="1" ht="21.75" customHeight="1">
      <c r="A184" s="39"/>
      <c r="B184" s="40"/>
      <c r="C184" s="205" t="s">
        <v>288</v>
      </c>
      <c r="D184" s="205" t="s">
        <v>127</v>
      </c>
      <c r="E184" s="206" t="s">
        <v>1064</v>
      </c>
      <c r="F184" s="207" t="s">
        <v>1065</v>
      </c>
      <c r="G184" s="208" t="s">
        <v>291</v>
      </c>
      <c r="H184" s="209">
        <v>0.038</v>
      </c>
      <c r="I184" s="210"/>
      <c r="J184" s="211">
        <f>ROUND(I184*H184,2)</f>
        <v>0</v>
      </c>
      <c r="K184" s="207" t="s">
        <v>19</v>
      </c>
      <c r="L184" s="45"/>
      <c r="M184" s="212" t="s">
        <v>19</v>
      </c>
      <c r="N184" s="213" t="s">
        <v>48</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140</v>
      </c>
      <c r="AT184" s="216" t="s">
        <v>127</v>
      </c>
      <c r="AU184" s="216" t="s">
        <v>147</v>
      </c>
      <c r="AY184" s="18" t="s">
        <v>124</v>
      </c>
      <c r="BE184" s="217">
        <f>IF(N184="základní",J184,0)</f>
        <v>0</v>
      </c>
      <c r="BF184" s="217">
        <f>IF(N184="snížená",J184,0)</f>
        <v>0</v>
      </c>
      <c r="BG184" s="217">
        <f>IF(N184="zákl. přenesená",J184,0)</f>
        <v>0</v>
      </c>
      <c r="BH184" s="217">
        <f>IF(N184="sníž. přenesená",J184,0)</f>
        <v>0</v>
      </c>
      <c r="BI184" s="217">
        <f>IF(N184="nulová",J184,0)</f>
        <v>0</v>
      </c>
      <c r="BJ184" s="18" t="s">
        <v>85</v>
      </c>
      <c r="BK184" s="217">
        <f>ROUND(I184*H184,2)</f>
        <v>0</v>
      </c>
      <c r="BL184" s="18" t="s">
        <v>140</v>
      </c>
      <c r="BM184" s="216" t="s">
        <v>1066</v>
      </c>
    </row>
    <row r="185" spans="1:47" s="2" customFormat="1" ht="12">
      <c r="A185" s="39"/>
      <c r="B185" s="40"/>
      <c r="C185" s="41"/>
      <c r="D185" s="218" t="s">
        <v>134</v>
      </c>
      <c r="E185" s="41"/>
      <c r="F185" s="219" t="s">
        <v>1065</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134</v>
      </c>
      <c r="AU185" s="18" t="s">
        <v>147</v>
      </c>
    </row>
    <row r="186" spans="1:51" s="13" customFormat="1" ht="12">
      <c r="A186" s="13"/>
      <c r="B186" s="225"/>
      <c r="C186" s="226"/>
      <c r="D186" s="218" t="s">
        <v>137</v>
      </c>
      <c r="E186" s="227" t="s">
        <v>19</v>
      </c>
      <c r="F186" s="228" t="s">
        <v>1031</v>
      </c>
      <c r="G186" s="226"/>
      <c r="H186" s="227" t="s">
        <v>19</v>
      </c>
      <c r="I186" s="229"/>
      <c r="J186" s="226"/>
      <c r="K186" s="226"/>
      <c r="L186" s="230"/>
      <c r="M186" s="231"/>
      <c r="N186" s="232"/>
      <c r="O186" s="232"/>
      <c r="P186" s="232"/>
      <c r="Q186" s="232"/>
      <c r="R186" s="232"/>
      <c r="S186" s="232"/>
      <c r="T186" s="233"/>
      <c r="U186" s="13"/>
      <c r="V186" s="13"/>
      <c r="W186" s="13"/>
      <c r="X186" s="13"/>
      <c r="Y186" s="13"/>
      <c r="Z186" s="13"/>
      <c r="AA186" s="13"/>
      <c r="AB186" s="13"/>
      <c r="AC186" s="13"/>
      <c r="AD186" s="13"/>
      <c r="AE186" s="13"/>
      <c r="AT186" s="234" t="s">
        <v>137</v>
      </c>
      <c r="AU186" s="234" t="s">
        <v>147</v>
      </c>
      <c r="AV186" s="13" t="s">
        <v>85</v>
      </c>
      <c r="AW186" s="13" t="s">
        <v>37</v>
      </c>
      <c r="AX186" s="13" t="s">
        <v>77</v>
      </c>
      <c r="AY186" s="234" t="s">
        <v>124</v>
      </c>
    </row>
    <row r="187" spans="1:51" s="14" customFormat="1" ht="12">
      <c r="A187" s="14"/>
      <c r="B187" s="235"/>
      <c r="C187" s="236"/>
      <c r="D187" s="218" t="s">
        <v>137</v>
      </c>
      <c r="E187" s="237" t="s">
        <v>19</v>
      </c>
      <c r="F187" s="238" t="s">
        <v>1067</v>
      </c>
      <c r="G187" s="236"/>
      <c r="H187" s="239">
        <v>0.025</v>
      </c>
      <c r="I187" s="240"/>
      <c r="J187" s="236"/>
      <c r="K187" s="236"/>
      <c r="L187" s="241"/>
      <c r="M187" s="242"/>
      <c r="N187" s="243"/>
      <c r="O187" s="243"/>
      <c r="P187" s="243"/>
      <c r="Q187" s="243"/>
      <c r="R187" s="243"/>
      <c r="S187" s="243"/>
      <c r="T187" s="244"/>
      <c r="U187" s="14"/>
      <c r="V187" s="14"/>
      <c r="W187" s="14"/>
      <c r="X187" s="14"/>
      <c r="Y187" s="14"/>
      <c r="Z187" s="14"/>
      <c r="AA187" s="14"/>
      <c r="AB187" s="14"/>
      <c r="AC187" s="14"/>
      <c r="AD187" s="14"/>
      <c r="AE187" s="14"/>
      <c r="AT187" s="245" t="s">
        <v>137</v>
      </c>
      <c r="AU187" s="245" t="s">
        <v>147</v>
      </c>
      <c r="AV187" s="14" t="s">
        <v>87</v>
      </c>
      <c r="AW187" s="14" t="s">
        <v>37</v>
      </c>
      <c r="AX187" s="14" t="s">
        <v>77</v>
      </c>
      <c r="AY187" s="245" t="s">
        <v>124</v>
      </c>
    </row>
    <row r="188" spans="1:51" s="14" customFormat="1" ht="12">
      <c r="A188" s="14"/>
      <c r="B188" s="235"/>
      <c r="C188" s="236"/>
      <c r="D188" s="218" t="s">
        <v>137</v>
      </c>
      <c r="E188" s="237" t="s">
        <v>19</v>
      </c>
      <c r="F188" s="238" t="s">
        <v>1068</v>
      </c>
      <c r="G188" s="236"/>
      <c r="H188" s="239">
        <v>0.013</v>
      </c>
      <c r="I188" s="240"/>
      <c r="J188" s="236"/>
      <c r="K188" s="236"/>
      <c r="L188" s="241"/>
      <c r="M188" s="242"/>
      <c r="N188" s="243"/>
      <c r="O188" s="243"/>
      <c r="P188" s="243"/>
      <c r="Q188" s="243"/>
      <c r="R188" s="243"/>
      <c r="S188" s="243"/>
      <c r="T188" s="244"/>
      <c r="U188" s="14"/>
      <c r="V188" s="14"/>
      <c r="W188" s="14"/>
      <c r="X188" s="14"/>
      <c r="Y188" s="14"/>
      <c r="Z188" s="14"/>
      <c r="AA188" s="14"/>
      <c r="AB188" s="14"/>
      <c r="AC188" s="14"/>
      <c r="AD188" s="14"/>
      <c r="AE188" s="14"/>
      <c r="AT188" s="245" t="s">
        <v>137</v>
      </c>
      <c r="AU188" s="245" t="s">
        <v>147</v>
      </c>
      <c r="AV188" s="14" t="s">
        <v>87</v>
      </c>
      <c r="AW188" s="14" t="s">
        <v>37</v>
      </c>
      <c r="AX188" s="14" t="s">
        <v>77</v>
      </c>
      <c r="AY188" s="245" t="s">
        <v>124</v>
      </c>
    </row>
    <row r="189" spans="1:51" s="15" customFormat="1" ht="12">
      <c r="A189" s="15"/>
      <c r="B189" s="246"/>
      <c r="C189" s="247"/>
      <c r="D189" s="218" t="s">
        <v>137</v>
      </c>
      <c r="E189" s="248" t="s">
        <v>19</v>
      </c>
      <c r="F189" s="249" t="s">
        <v>139</v>
      </c>
      <c r="G189" s="247"/>
      <c r="H189" s="250">
        <v>0.038</v>
      </c>
      <c r="I189" s="251"/>
      <c r="J189" s="247"/>
      <c r="K189" s="247"/>
      <c r="L189" s="252"/>
      <c r="M189" s="253"/>
      <c r="N189" s="254"/>
      <c r="O189" s="254"/>
      <c r="P189" s="254"/>
      <c r="Q189" s="254"/>
      <c r="R189" s="254"/>
      <c r="S189" s="254"/>
      <c r="T189" s="255"/>
      <c r="U189" s="15"/>
      <c r="V189" s="15"/>
      <c r="W189" s="15"/>
      <c r="X189" s="15"/>
      <c r="Y189" s="15"/>
      <c r="Z189" s="15"/>
      <c r="AA189" s="15"/>
      <c r="AB189" s="15"/>
      <c r="AC189" s="15"/>
      <c r="AD189" s="15"/>
      <c r="AE189" s="15"/>
      <c r="AT189" s="256" t="s">
        <v>137</v>
      </c>
      <c r="AU189" s="256" t="s">
        <v>147</v>
      </c>
      <c r="AV189" s="15" t="s">
        <v>140</v>
      </c>
      <c r="AW189" s="15" t="s">
        <v>4</v>
      </c>
      <c r="AX189" s="15" t="s">
        <v>85</v>
      </c>
      <c r="AY189" s="256" t="s">
        <v>124</v>
      </c>
    </row>
    <row r="190" spans="1:65" s="2" customFormat="1" ht="16.5" customHeight="1">
      <c r="A190" s="39"/>
      <c r="B190" s="40"/>
      <c r="C190" s="205" t="s">
        <v>296</v>
      </c>
      <c r="D190" s="205" t="s">
        <v>127</v>
      </c>
      <c r="E190" s="206" t="s">
        <v>1069</v>
      </c>
      <c r="F190" s="207" t="s">
        <v>1070</v>
      </c>
      <c r="G190" s="208" t="s">
        <v>291</v>
      </c>
      <c r="H190" s="209">
        <v>0.151</v>
      </c>
      <c r="I190" s="210"/>
      <c r="J190" s="211">
        <f>ROUND(I190*H190,2)</f>
        <v>0</v>
      </c>
      <c r="K190" s="207" t="s">
        <v>19</v>
      </c>
      <c r="L190" s="45"/>
      <c r="M190" s="212" t="s">
        <v>19</v>
      </c>
      <c r="N190" s="213" t="s">
        <v>48</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140</v>
      </c>
      <c r="AT190" s="216" t="s">
        <v>127</v>
      </c>
      <c r="AU190" s="216" t="s">
        <v>147</v>
      </c>
      <c r="AY190" s="18" t="s">
        <v>124</v>
      </c>
      <c r="BE190" s="217">
        <f>IF(N190="základní",J190,0)</f>
        <v>0</v>
      </c>
      <c r="BF190" s="217">
        <f>IF(N190="snížená",J190,0)</f>
        <v>0</v>
      </c>
      <c r="BG190" s="217">
        <f>IF(N190="zákl. přenesená",J190,0)</f>
        <v>0</v>
      </c>
      <c r="BH190" s="217">
        <f>IF(N190="sníž. přenesená",J190,0)</f>
        <v>0</v>
      </c>
      <c r="BI190" s="217">
        <f>IF(N190="nulová",J190,0)</f>
        <v>0</v>
      </c>
      <c r="BJ190" s="18" t="s">
        <v>85</v>
      </c>
      <c r="BK190" s="217">
        <f>ROUND(I190*H190,2)</f>
        <v>0</v>
      </c>
      <c r="BL190" s="18" t="s">
        <v>140</v>
      </c>
      <c r="BM190" s="216" t="s">
        <v>1071</v>
      </c>
    </row>
    <row r="191" spans="1:47" s="2" customFormat="1" ht="12">
      <c r="A191" s="39"/>
      <c r="B191" s="40"/>
      <c r="C191" s="41"/>
      <c r="D191" s="218" t="s">
        <v>134</v>
      </c>
      <c r="E191" s="41"/>
      <c r="F191" s="219" t="s">
        <v>1070</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134</v>
      </c>
      <c r="AU191" s="18" t="s">
        <v>147</v>
      </c>
    </row>
    <row r="192" spans="1:51" s="13" customFormat="1" ht="12">
      <c r="A192" s="13"/>
      <c r="B192" s="225"/>
      <c r="C192" s="226"/>
      <c r="D192" s="218" t="s">
        <v>137</v>
      </c>
      <c r="E192" s="227" t="s">
        <v>19</v>
      </c>
      <c r="F192" s="228" t="s">
        <v>1031</v>
      </c>
      <c r="G192" s="226"/>
      <c r="H192" s="227" t="s">
        <v>19</v>
      </c>
      <c r="I192" s="229"/>
      <c r="J192" s="226"/>
      <c r="K192" s="226"/>
      <c r="L192" s="230"/>
      <c r="M192" s="231"/>
      <c r="N192" s="232"/>
      <c r="O192" s="232"/>
      <c r="P192" s="232"/>
      <c r="Q192" s="232"/>
      <c r="R192" s="232"/>
      <c r="S192" s="232"/>
      <c r="T192" s="233"/>
      <c r="U192" s="13"/>
      <c r="V192" s="13"/>
      <c r="W192" s="13"/>
      <c r="X192" s="13"/>
      <c r="Y192" s="13"/>
      <c r="Z192" s="13"/>
      <c r="AA192" s="13"/>
      <c r="AB192" s="13"/>
      <c r="AC192" s="13"/>
      <c r="AD192" s="13"/>
      <c r="AE192" s="13"/>
      <c r="AT192" s="234" t="s">
        <v>137</v>
      </c>
      <c r="AU192" s="234" t="s">
        <v>147</v>
      </c>
      <c r="AV192" s="13" t="s">
        <v>85</v>
      </c>
      <c r="AW192" s="13" t="s">
        <v>37</v>
      </c>
      <c r="AX192" s="13" t="s">
        <v>77</v>
      </c>
      <c r="AY192" s="234" t="s">
        <v>124</v>
      </c>
    </row>
    <row r="193" spans="1:51" s="14" customFormat="1" ht="12">
      <c r="A193" s="14"/>
      <c r="B193" s="235"/>
      <c r="C193" s="236"/>
      <c r="D193" s="218" t="s">
        <v>137</v>
      </c>
      <c r="E193" s="237" t="s">
        <v>19</v>
      </c>
      <c r="F193" s="238" t="s">
        <v>1072</v>
      </c>
      <c r="G193" s="236"/>
      <c r="H193" s="239">
        <v>0.101</v>
      </c>
      <c r="I193" s="240"/>
      <c r="J193" s="236"/>
      <c r="K193" s="236"/>
      <c r="L193" s="241"/>
      <c r="M193" s="242"/>
      <c r="N193" s="243"/>
      <c r="O193" s="243"/>
      <c r="P193" s="243"/>
      <c r="Q193" s="243"/>
      <c r="R193" s="243"/>
      <c r="S193" s="243"/>
      <c r="T193" s="244"/>
      <c r="U193" s="14"/>
      <c r="V193" s="14"/>
      <c r="W193" s="14"/>
      <c r="X193" s="14"/>
      <c r="Y193" s="14"/>
      <c r="Z193" s="14"/>
      <c r="AA193" s="14"/>
      <c r="AB193" s="14"/>
      <c r="AC193" s="14"/>
      <c r="AD193" s="14"/>
      <c r="AE193" s="14"/>
      <c r="AT193" s="245" t="s">
        <v>137</v>
      </c>
      <c r="AU193" s="245" t="s">
        <v>147</v>
      </c>
      <c r="AV193" s="14" t="s">
        <v>87</v>
      </c>
      <c r="AW193" s="14" t="s">
        <v>37</v>
      </c>
      <c r="AX193" s="14" t="s">
        <v>77</v>
      </c>
      <c r="AY193" s="245" t="s">
        <v>124</v>
      </c>
    </row>
    <row r="194" spans="1:51" s="14" customFormat="1" ht="12">
      <c r="A194" s="14"/>
      <c r="B194" s="235"/>
      <c r="C194" s="236"/>
      <c r="D194" s="218" t="s">
        <v>137</v>
      </c>
      <c r="E194" s="237" t="s">
        <v>19</v>
      </c>
      <c r="F194" s="238" t="s">
        <v>1073</v>
      </c>
      <c r="G194" s="236"/>
      <c r="H194" s="239">
        <v>0.05</v>
      </c>
      <c r="I194" s="240"/>
      <c r="J194" s="236"/>
      <c r="K194" s="236"/>
      <c r="L194" s="241"/>
      <c r="M194" s="242"/>
      <c r="N194" s="243"/>
      <c r="O194" s="243"/>
      <c r="P194" s="243"/>
      <c r="Q194" s="243"/>
      <c r="R194" s="243"/>
      <c r="S194" s="243"/>
      <c r="T194" s="244"/>
      <c r="U194" s="14"/>
      <c r="V194" s="14"/>
      <c r="W194" s="14"/>
      <c r="X194" s="14"/>
      <c r="Y194" s="14"/>
      <c r="Z194" s="14"/>
      <c r="AA194" s="14"/>
      <c r="AB194" s="14"/>
      <c r="AC194" s="14"/>
      <c r="AD194" s="14"/>
      <c r="AE194" s="14"/>
      <c r="AT194" s="245" t="s">
        <v>137</v>
      </c>
      <c r="AU194" s="245" t="s">
        <v>147</v>
      </c>
      <c r="AV194" s="14" t="s">
        <v>87</v>
      </c>
      <c r="AW194" s="14" t="s">
        <v>37</v>
      </c>
      <c r="AX194" s="14" t="s">
        <v>77</v>
      </c>
      <c r="AY194" s="245" t="s">
        <v>124</v>
      </c>
    </row>
    <row r="195" spans="1:51" s="15" customFormat="1" ht="12">
      <c r="A195" s="15"/>
      <c r="B195" s="246"/>
      <c r="C195" s="247"/>
      <c r="D195" s="218" t="s">
        <v>137</v>
      </c>
      <c r="E195" s="248" t="s">
        <v>19</v>
      </c>
      <c r="F195" s="249" t="s">
        <v>139</v>
      </c>
      <c r="G195" s="247"/>
      <c r="H195" s="250">
        <v>0.15100000000000002</v>
      </c>
      <c r="I195" s="251"/>
      <c r="J195" s="247"/>
      <c r="K195" s="247"/>
      <c r="L195" s="252"/>
      <c r="M195" s="253"/>
      <c r="N195" s="254"/>
      <c r="O195" s="254"/>
      <c r="P195" s="254"/>
      <c r="Q195" s="254"/>
      <c r="R195" s="254"/>
      <c r="S195" s="254"/>
      <c r="T195" s="255"/>
      <c r="U195" s="15"/>
      <c r="V195" s="15"/>
      <c r="W195" s="15"/>
      <c r="X195" s="15"/>
      <c r="Y195" s="15"/>
      <c r="Z195" s="15"/>
      <c r="AA195" s="15"/>
      <c r="AB195" s="15"/>
      <c r="AC195" s="15"/>
      <c r="AD195" s="15"/>
      <c r="AE195" s="15"/>
      <c r="AT195" s="256" t="s">
        <v>137</v>
      </c>
      <c r="AU195" s="256" t="s">
        <v>147</v>
      </c>
      <c r="AV195" s="15" t="s">
        <v>140</v>
      </c>
      <c r="AW195" s="15" t="s">
        <v>4</v>
      </c>
      <c r="AX195" s="15" t="s">
        <v>85</v>
      </c>
      <c r="AY195" s="256" t="s">
        <v>124</v>
      </c>
    </row>
    <row r="196" spans="1:63" s="12" customFormat="1" ht="22.8" customHeight="1">
      <c r="A196" s="12"/>
      <c r="B196" s="189"/>
      <c r="C196" s="190"/>
      <c r="D196" s="191" t="s">
        <v>76</v>
      </c>
      <c r="E196" s="203" t="s">
        <v>123</v>
      </c>
      <c r="F196" s="203" t="s">
        <v>457</v>
      </c>
      <c r="G196" s="190"/>
      <c r="H196" s="190"/>
      <c r="I196" s="193"/>
      <c r="J196" s="204">
        <f>BK196</f>
        <v>0</v>
      </c>
      <c r="K196" s="190"/>
      <c r="L196" s="195"/>
      <c r="M196" s="196"/>
      <c r="N196" s="197"/>
      <c r="O196" s="197"/>
      <c r="P196" s="198">
        <f>P197+P226</f>
        <v>0</v>
      </c>
      <c r="Q196" s="197"/>
      <c r="R196" s="198">
        <f>R197+R226</f>
        <v>0</v>
      </c>
      <c r="S196" s="197"/>
      <c r="T196" s="199">
        <f>T197+T226</f>
        <v>0</v>
      </c>
      <c r="U196" s="12"/>
      <c r="V196" s="12"/>
      <c r="W196" s="12"/>
      <c r="X196" s="12"/>
      <c r="Y196" s="12"/>
      <c r="Z196" s="12"/>
      <c r="AA196" s="12"/>
      <c r="AB196" s="12"/>
      <c r="AC196" s="12"/>
      <c r="AD196" s="12"/>
      <c r="AE196" s="12"/>
      <c r="AR196" s="200" t="s">
        <v>85</v>
      </c>
      <c r="AT196" s="201" t="s">
        <v>76</v>
      </c>
      <c r="AU196" s="201" t="s">
        <v>85</v>
      </c>
      <c r="AY196" s="200" t="s">
        <v>124</v>
      </c>
      <c r="BK196" s="202">
        <f>BK197+BK226</f>
        <v>0</v>
      </c>
    </row>
    <row r="197" spans="1:63" s="12" customFormat="1" ht="20.85" customHeight="1">
      <c r="A197" s="12"/>
      <c r="B197" s="189"/>
      <c r="C197" s="190"/>
      <c r="D197" s="191" t="s">
        <v>76</v>
      </c>
      <c r="E197" s="203" t="s">
        <v>472</v>
      </c>
      <c r="F197" s="203" t="s">
        <v>473</v>
      </c>
      <c r="G197" s="190"/>
      <c r="H197" s="190"/>
      <c r="I197" s="193"/>
      <c r="J197" s="204">
        <f>BK197</f>
        <v>0</v>
      </c>
      <c r="K197" s="190"/>
      <c r="L197" s="195"/>
      <c r="M197" s="196"/>
      <c r="N197" s="197"/>
      <c r="O197" s="197"/>
      <c r="P197" s="198">
        <f>SUM(P198:P225)</f>
        <v>0</v>
      </c>
      <c r="Q197" s="197"/>
      <c r="R197" s="198">
        <f>SUM(R198:R225)</f>
        <v>0</v>
      </c>
      <c r="S197" s="197"/>
      <c r="T197" s="199">
        <f>SUM(T198:T225)</f>
        <v>0</v>
      </c>
      <c r="U197" s="12"/>
      <c r="V197" s="12"/>
      <c r="W197" s="12"/>
      <c r="X197" s="12"/>
      <c r="Y197" s="12"/>
      <c r="Z197" s="12"/>
      <c r="AA197" s="12"/>
      <c r="AB197" s="12"/>
      <c r="AC197" s="12"/>
      <c r="AD197" s="12"/>
      <c r="AE197" s="12"/>
      <c r="AR197" s="200" t="s">
        <v>85</v>
      </c>
      <c r="AT197" s="201" t="s">
        <v>76</v>
      </c>
      <c r="AU197" s="201" t="s">
        <v>87</v>
      </c>
      <c r="AY197" s="200" t="s">
        <v>124</v>
      </c>
      <c r="BK197" s="202">
        <f>SUM(BK198:BK225)</f>
        <v>0</v>
      </c>
    </row>
    <row r="198" spans="1:65" s="2" customFormat="1" ht="66.75" customHeight="1">
      <c r="A198" s="39"/>
      <c r="B198" s="40"/>
      <c r="C198" s="205" t="s">
        <v>8</v>
      </c>
      <c r="D198" s="205" t="s">
        <v>127</v>
      </c>
      <c r="E198" s="206" t="s">
        <v>1074</v>
      </c>
      <c r="F198" s="207" t="s">
        <v>1075</v>
      </c>
      <c r="G198" s="208" t="s">
        <v>240</v>
      </c>
      <c r="H198" s="209">
        <v>911</v>
      </c>
      <c r="I198" s="210"/>
      <c r="J198" s="211">
        <f>ROUND(I198*H198,2)</f>
        <v>0</v>
      </c>
      <c r="K198" s="207" t="s">
        <v>19</v>
      </c>
      <c r="L198" s="45"/>
      <c r="M198" s="212" t="s">
        <v>19</v>
      </c>
      <c r="N198" s="213" t="s">
        <v>48</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140</v>
      </c>
      <c r="AT198" s="216" t="s">
        <v>127</v>
      </c>
      <c r="AU198" s="216" t="s">
        <v>147</v>
      </c>
      <c r="AY198" s="18" t="s">
        <v>124</v>
      </c>
      <c r="BE198" s="217">
        <f>IF(N198="základní",J198,0)</f>
        <v>0</v>
      </c>
      <c r="BF198" s="217">
        <f>IF(N198="snížená",J198,0)</f>
        <v>0</v>
      </c>
      <c r="BG198" s="217">
        <f>IF(N198="zákl. přenesená",J198,0)</f>
        <v>0</v>
      </c>
      <c r="BH198" s="217">
        <f>IF(N198="sníž. přenesená",J198,0)</f>
        <v>0</v>
      </c>
      <c r="BI198" s="217">
        <f>IF(N198="nulová",J198,0)</f>
        <v>0</v>
      </c>
      <c r="BJ198" s="18" t="s">
        <v>85</v>
      </c>
      <c r="BK198" s="217">
        <f>ROUND(I198*H198,2)</f>
        <v>0</v>
      </c>
      <c r="BL198" s="18" t="s">
        <v>140</v>
      </c>
      <c r="BM198" s="216" t="s">
        <v>1076</v>
      </c>
    </row>
    <row r="199" spans="1:47" s="2" customFormat="1" ht="12">
      <c r="A199" s="39"/>
      <c r="B199" s="40"/>
      <c r="C199" s="41"/>
      <c r="D199" s="218" t="s">
        <v>134</v>
      </c>
      <c r="E199" s="41"/>
      <c r="F199" s="219" t="s">
        <v>1075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134</v>
      </c>
      <c r="AU199" s="18" t="s">
        <v>147</v>
      </c>
    </row>
    <row r="200" spans="1:51" s="13" customFormat="1" ht="12">
      <c r="A200" s="13"/>
      <c r="B200" s="225"/>
      <c r="C200" s="226"/>
      <c r="D200" s="218" t="s">
        <v>137</v>
      </c>
      <c r="E200" s="227" t="s">
        <v>19</v>
      </c>
      <c r="F200" s="228" t="s">
        <v>1025</v>
      </c>
      <c r="G200" s="226"/>
      <c r="H200" s="227" t="s">
        <v>19</v>
      </c>
      <c r="I200" s="229"/>
      <c r="J200" s="226"/>
      <c r="K200" s="226"/>
      <c r="L200" s="230"/>
      <c r="M200" s="231"/>
      <c r="N200" s="232"/>
      <c r="O200" s="232"/>
      <c r="P200" s="232"/>
      <c r="Q200" s="232"/>
      <c r="R200" s="232"/>
      <c r="S200" s="232"/>
      <c r="T200" s="233"/>
      <c r="U200" s="13"/>
      <c r="V200" s="13"/>
      <c r="W200" s="13"/>
      <c r="X200" s="13"/>
      <c r="Y200" s="13"/>
      <c r="Z200" s="13"/>
      <c r="AA200" s="13"/>
      <c r="AB200" s="13"/>
      <c r="AC200" s="13"/>
      <c r="AD200" s="13"/>
      <c r="AE200" s="13"/>
      <c r="AT200" s="234" t="s">
        <v>137</v>
      </c>
      <c r="AU200" s="234" t="s">
        <v>147</v>
      </c>
      <c r="AV200" s="13" t="s">
        <v>85</v>
      </c>
      <c r="AW200" s="13" t="s">
        <v>37</v>
      </c>
      <c r="AX200" s="13" t="s">
        <v>77</v>
      </c>
      <c r="AY200" s="234" t="s">
        <v>124</v>
      </c>
    </row>
    <row r="201" spans="1:51" s="14" customFormat="1" ht="12">
      <c r="A201" s="14"/>
      <c r="B201" s="235"/>
      <c r="C201" s="236"/>
      <c r="D201" s="218" t="s">
        <v>137</v>
      </c>
      <c r="E201" s="237" t="s">
        <v>19</v>
      </c>
      <c r="F201" s="238" t="s">
        <v>1026</v>
      </c>
      <c r="G201" s="236"/>
      <c r="H201" s="239">
        <v>911</v>
      </c>
      <c r="I201" s="240"/>
      <c r="J201" s="236"/>
      <c r="K201" s="236"/>
      <c r="L201" s="241"/>
      <c r="M201" s="242"/>
      <c r="N201" s="243"/>
      <c r="O201" s="243"/>
      <c r="P201" s="243"/>
      <c r="Q201" s="243"/>
      <c r="R201" s="243"/>
      <c r="S201" s="243"/>
      <c r="T201" s="244"/>
      <c r="U201" s="14"/>
      <c r="V201" s="14"/>
      <c r="W201" s="14"/>
      <c r="X201" s="14"/>
      <c r="Y201" s="14"/>
      <c r="Z201" s="14"/>
      <c r="AA201" s="14"/>
      <c r="AB201" s="14"/>
      <c r="AC201" s="14"/>
      <c r="AD201" s="14"/>
      <c r="AE201" s="14"/>
      <c r="AT201" s="245" t="s">
        <v>137</v>
      </c>
      <c r="AU201" s="245" t="s">
        <v>147</v>
      </c>
      <c r="AV201" s="14" t="s">
        <v>87</v>
      </c>
      <c r="AW201" s="14" t="s">
        <v>37</v>
      </c>
      <c r="AX201" s="14" t="s">
        <v>77</v>
      </c>
      <c r="AY201" s="245" t="s">
        <v>124</v>
      </c>
    </row>
    <row r="202" spans="1:51" s="15" customFormat="1" ht="12">
      <c r="A202" s="15"/>
      <c r="B202" s="246"/>
      <c r="C202" s="247"/>
      <c r="D202" s="218" t="s">
        <v>137</v>
      </c>
      <c r="E202" s="248" t="s">
        <v>19</v>
      </c>
      <c r="F202" s="249" t="s">
        <v>139</v>
      </c>
      <c r="G202" s="247"/>
      <c r="H202" s="250">
        <v>911</v>
      </c>
      <c r="I202" s="251"/>
      <c r="J202" s="247"/>
      <c r="K202" s="247"/>
      <c r="L202" s="252"/>
      <c r="M202" s="253"/>
      <c r="N202" s="254"/>
      <c r="O202" s="254"/>
      <c r="P202" s="254"/>
      <c r="Q202" s="254"/>
      <c r="R202" s="254"/>
      <c r="S202" s="254"/>
      <c r="T202" s="255"/>
      <c r="U202" s="15"/>
      <c r="V202" s="15"/>
      <c r="W202" s="15"/>
      <c r="X202" s="15"/>
      <c r="Y202" s="15"/>
      <c r="Z202" s="15"/>
      <c r="AA202" s="15"/>
      <c r="AB202" s="15"/>
      <c r="AC202" s="15"/>
      <c r="AD202" s="15"/>
      <c r="AE202" s="15"/>
      <c r="AT202" s="256" t="s">
        <v>137</v>
      </c>
      <c r="AU202" s="256" t="s">
        <v>147</v>
      </c>
      <c r="AV202" s="15" t="s">
        <v>140</v>
      </c>
      <c r="AW202" s="15" t="s">
        <v>4</v>
      </c>
      <c r="AX202" s="15" t="s">
        <v>85</v>
      </c>
      <c r="AY202" s="256" t="s">
        <v>124</v>
      </c>
    </row>
    <row r="203" spans="1:65" s="2" customFormat="1" ht="55.5" customHeight="1">
      <c r="A203" s="39"/>
      <c r="B203" s="40"/>
      <c r="C203" s="205" t="s">
        <v>310</v>
      </c>
      <c r="D203" s="205" t="s">
        <v>127</v>
      </c>
      <c r="E203" s="206" t="s">
        <v>1077</v>
      </c>
      <c r="F203" s="207" t="s">
        <v>1078</v>
      </c>
      <c r="G203" s="208" t="s">
        <v>240</v>
      </c>
      <c r="H203" s="209">
        <v>911</v>
      </c>
      <c r="I203" s="210"/>
      <c r="J203" s="211">
        <f>ROUND(I203*H203,2)</f>
        <v>0</v>
      </c>
      <c r="K203" s="207" t="s">
        <v>19</v>
      </c>
      <c r="L203" s="45"/>
      <c r="M203" s="212" t="s">
        <v>19</v>
      </c>
      <c r="N203" s="213" t="s">
        <v>48</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140</v>
      </c>
      <c r="AT203" s="216" t="s">
        <v>127</v>
      </c>
      <c r="AU203" s="216" t="s">
        <v>147</v>
      </c>
      <c r="AY203" s="18" t="s">
        <v>124</v>
      </c>
      <c r="BE203" s="217">
        <f>IF(N203="základní",J203,0)</f>
        <v>0</v>
      </c>
      <c r="BF203" s="217">
        <f>IF(N203="snížená",J203,0)</f>
        <v>0</v>
      </c>
      <c r="BG203" s="217">
        <f>IF(N203="zákl. přenesená",J203,0)</f>
        <v>0</v>
      </c>
      <c r="BH203" s="217">
        <f>IF(N203="sníž. přenesená",J203,0)</f>
        <v>0</v>
      </c>
      <c r="BI203" s="217">
        <f>IF(N203="nulová",J203,0)</f>
        <v>0</v>
      </c>
      <c r="BJ203" s="18" t="s">
        <v>85</v>
      </c>
      <c r="BK203" s="217">
        <f>ROUND(I203*H203,2)</f>
        <v>0</v>
      </c>
      <c r="BL203" s="18" t="s">
        <v>140</v>
      </c>
      <c r="BM203" s="216" t="s">
        <v>1079</v>
      </c>
    </row>
    <row r="204" spans="1:47" s="2" customFormat="1" ht="12">
      <c r="A204" s="39"/>
      <c r="B204" s="40"/>
      <c r="C204" s="41"/>
      <c r="D204" s="218" t="s">
        <v>134</v>
      </c>
      <c r="E204" s="41"/>
      <c r="F204" s="219" t="s">
        <v>1078</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134</v>
      </c>
      <c r="AU204" s="18" t="s">
        <v>147</v>
      </c>
    </row>
    <row r="205" spans="1:51" s="13" customFormat="1" ht="12">
      <c r="A205" s="13"/>
      <c r="B205" s="225"/>
      <c r="C205" s="226"/>
      <c r="D205" s="218" t="s">
        <v>137</v>
      </c>
      <c r="E205" s="227" t="s">
        <v>19</v>
      </c>
      <c r="F205" s="228" t="s">
        <v>1025</v>
      </c>
      <c r="G205" s="226"/>
      <c r="H205" s="227" t="s">
        <v>19</v>
      </c>
      <c r="I205" s="229"/>
      <c r="J205" s="226"/>
      <c r="K205" s="226"/>
      <c r="L205" s="230"/>
      <c r="M205" s="231"/>
      <c r="N205" s="232"/>
      <c r="O205" s="232"/>
      <c r="P205" s="232"/>
      <c r="Q205" s="232"/>
      <c r="R205" s="232"/>
      <c r="S205" s="232"/>
      <c r="T205" s="233"/>
      <c r="U205" s="13"/>
      <c r="V205" s="13"/>
      <c r="W205" s="13"/>
      <c r="X205" s="13"/>
      <c r="Y205" s="13"/>
      <c r="Z205" s="13"/>
      <c r="AA205" s="13"/>
      <c r="AB205" s="13"/>
      <c r="AC205" s="13"/>
      <c r="AD205" s="13"/>
      <c r="AE205" s="13"/>
      <c r="AT205" s="234" t="s">
        <v>137</v>
      </c>
      <c r="AU205" s="234" t="s">
        <v>147</v>
      </c>
      <c r="AV205" s="13" t="s">
        <v>85</v>
      </c>
      <c r="AW205" s="13" t="s">
        <v>37</v>
      </c>
      <c r="AX205" s="13" t="s">
        <v>77</v>
      </c>
      <c r="AY205" s="234" t="s">
        <v>124</v>
      </c>
    </row>
    <row r="206" spans="1:51" s="14" customFormat="1" ht="12">
      <c r="A206" s="14"/>
      <c r="B206" s="235"/>
      <c r="C206" s="236"/>
      <c r="D206" s="218" t="s">
        <v>137</v>
      </c>
      <c r="E206" s="237" t="s">
        <v>19</v>
      </c>
      <c r="F206" s="238" t="s">
        <v>1026</v>
      </c>
      <c r="G206" s="236"/>
      <c r="H206" s="239">
        <v>911</v>
      </c>
      <c r="I206" s="240"/>
      <c r="J206" s="236"/>
      <c r="K206" s="236"/>
      <c r="L206" s="241"/>
      <c r="M206" s="242"/>
      <c r="N206" s="243"/>
      <c r="O206" s="243"/>
      <c r="P206" s="243"/>
      <c r="Q206" s="243"/>
      <c r="R206" s="243"/>
      <c r="S206" s="243"/>
      <c r="T206" s="244"/>
      <c r="U206" s="14"/>
      <c r="V206" s="14"/>
      <c r="W206" s="14"/>
      <c r="X206" s="14"/>
      <c r="Y206" s="14"/>
      <c r="Z206" s="14"/>
      <c r="AA206" s="14"/>
      <c r="AB206" s="14"/>
      <c r="AC206" s="14"/>
      <c r="AD206" s="14"/>
      <c r="AE206" s="14"/>
      <c r="AT206" s="245" t="s">
        <v>137</v>
      </c>
      <c r="AU206" s="245" t="s">
        <v>147</v>
      </c>
      <c r="AV206" s="14" t="s">
        <v>87</v>
      </c>
      <c r="AW206" s="14" t="s">
        <v>37</v>
      </c>
      <c r="AX206" s="14" t="s">
        <v>77</v>
      </c>
      <c r="AY206" s="245" t="s">
        <v>124</v>
      </c>
    </row>
    <row r="207" spans="1:51" s="15" customFormat="1" ht="12">
      <c r="A207" s="15"/>
      <c r="B207" s="246"/>
      <c r="C207" s="247"/>
      <c r="D207" s="218" t="s">
        <v>137</v>
      </c>
      <c r="E207" s="248" t="s">
        <v>19</v>
      </c>
      <c r="F207" s="249" t="s">
        <v>139</v>
      </c>
      <c r="G207" s="247"/>
      <c r="H207" s="250">
        <v>911</v>
      </c>
      <c r="I207" s="251"/>
      <c r="J207" s="247"/>
      <c r="K207" s="247"/>
      <c r="L207" s="252"/>
      <c r="M207" s="253"/>
      <c r="N207" s="254"/>
      <c r="O207" s="254"/>
      <c r="P207" s="254"/>
      <c r="Q207" s="254"/>
      <c r="R207" s="254"/>
      <c r="S207" s="254"/>
      <c r="T207" s="255"/>
      <c r="U207" s="15"/>
      <c r="V207" s="15"/>
      <c r="W207" s="15"/>
      <c r="X207" s="15"/>
      <c r="Y207" s="15"/>
      <c r="Z207" s="15"/>
      <c r="AA207" s="15"/>
      <c r="AB207" s="15"/>
      <c r="AC207" s="15"/>
      <c r="AD207" s="15"/>
      <c r="AE207" s="15"/>
      <c r="AT207" s="256" t="s">
        <v>137</v>
      </c>
      <c r="AU207" s="256" t="s">
        <v>147</v>
      </c>
      <c r="AV207" s="15" t="s">
        <v>140</v>
      </c>
      <c r="AW207" s="15" t="s">
        <v>4</v>
      </c>
      <c r="AX207" s="15" t="s">
        <v>85</v>
      </c>
      <c r="AY207" s="256" t="s">
        <v>124</v>
      </c>
    </row>
    <row r="208" spans="1:65" s="2" customFormat="1" ht="24.15" customHeight="1">
      <c r="A208" s="39"/>
      <c r="B208" s="40"/>
      <c r="C208" s="205" t="s">
        <v>318</v>
      </c>
      <c r="D208" s="205" t="s">
        <v>127</v>
      </c>
      <c r="E208" s="206" t="s">
        <v>1080</v>
      </c>
      <c r="F208" s="207" t="s">
        <v>1081</v>
      </c>
      <c r="G208" s="208" t="s">
        <v>266</v>
      </c>
      <c r="H208" s="209">
        <v>364.4</v>
      </c>
      <c r="I208" s="210"/>
      <c r="J208" s="211">
        <f>ROUND(I208*H208,2)</f>
        <v>0</v>
      </c>
      <c r="K208" s="207" t="s">
        <v>19</v>
      </c>
      <c r="L208" s="45"/>
      <c r="M208" s="212" t="s">
        <v>19</v>
      </c>
      <c r="N208" s="213" t="s">
        <v>48</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140</v>
      </c>
      <c r="AT208" s="216" t="s">
        <v>127</v>
      </c>
      <c r="AU208" s="216" t="s">
        <v>147</v>
      </c>
      <c r="AY208" s="18" t="s">
        <v>124</v>
      </c>
      <c r="BE208" s="217">
        <f>IF(N208="základní",J208,0)</f>
        <v>0</v>
      </c>
      <c r="BF208" s="217">
        <f>IF(N208="snížená",J208,0)</f>
        <v>0</v>
      </c>
      <c r="BG208" s="217">
        <f>IF(N208="zákl. přenesená",J208,0)</f>
        <v>0</v>
      </c>
      <c r="BH208" s="217">
        <f>IF(N208="sníž. přenesená",J208,0)</f>
        <v>0</v>
      </c>
      <c r="BI208" s="217">
        <f>IF(N208="nulová",J208,0)</f>
        <v>0</v>
      </c>
      <c r="BJ208" s="18" t="s">
        <v>85</v>
      </c>
      <c r="BK208" s="217">
        <f>ROUND(I208*H208,2)</f>
        <v>0</v>
      </c>
      <c r="BL208" s="18" t="s">
        <v>140</v>
      </c>
      <c r="BM208" s="216" t="s">
        <v>1082</v>
      </c>
    </row>
    <row r="209" spans="1:47" s="2" customFormat="1" ht="12">
      <c r="A209" s="39"/>
      <c r="B209" s="40"/>
      <c r="C209" s="41"/>
      <c r="D209" s="218" t="s">
        <v>134</v>
      </c>
      <c r="E209" s="41"/>
      <c r="F209" s="219" t="s">
        <v>1081</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134</v>
      </c>
      <c r="AU209" s="18" t="s">
        <v>147</v>
      </c>
    </row>
    <row r="210" spans="1:51" s="13" customFormat="1" ht="12">
      <c r="A210" s="13"/>
      <c r="B210" s="225"/>
      <c r="C210" s="226"/>
      <c r="D210" s="218" t="s">
        <v>137</v>
      </c>
      <c r="E210" s="227" t="s">
        <v>19</v>
      </c>
      <c r="F210" s="228" t="s">
        <v>1083</v>
      </c>
      <c r="G210" s="226"/>
      <c r="H210" s="227" t="s">
        <v>19</v>
      </c>
      <c r="I210" s="229"/>
      <c r="J210" s="226"/>
      <c r="K210" s="226"/>
      <c r="L210" s="230"/>
      <c r="M210" s="231"/>
      <c r="N210" s="232"/>
      <c r="O210" s="232"/>
      <c r="P210" s="232"/>
      <c r="Q210" s="232"/>
      <c r="R210" s="232"/>
      <c r="S210" s="232"/>
      <c r="T210" s="233"/>
      <c r="U210" s="13"/>
      <c r="V210" s="13"/>
      <c r="W210" s="13"/>
      <c r="X210" s="13"/>
      <c r="Y210" s="13"/>
      <c r="Z210" s="13"/>
      <c r="AA210" s="13"/>
      <c r="AB210" s="13"/>
      <c r="AC210" s="13"/>
      <c r="AD210" s="13"/>
      <c r="AE210" s="13"/>
      <c r="AT210" s="234" t="s">
        <v>137</v>
      </c>
      <c r="AU210" s="234" t="s">
        <v>147</v>
      </c>
      <c r="AV210" s="13" t="s">
        <v>85</v>
      </c>
      <c r="AW210" s="13" t="s">
        <v>37</v>
      </c>
      <c r="AX210" s="13" t="s">
        <v>77</v>
      </c>
      <c r="AY210" s="234" t="s">
        <v>124</v>
      </c>
    </row>
    <row r="211" spans="1:51" s="14" customFormat="1" ht="12">
      <c r="A211" s="14"/>
      <c r="B211" s="235"/>
      <c r="C211" s="236"/>
      <c r="D211" s="218" t="s">
        <v>137</v>
      </c>
      <c r="E211" s="237" t="s">
        <v>19</v>
      </c>
      <c r="F211" s="238" t="s">
        <v>1084</v>
      </c>
      <c r="G211" s="236"/>
      <c r="H211" s="239">
        <v>364.4</v>
      </c>
      <c r="I211" s="240"/>
      <c r="J211" s="236"/>
      <c r="K211" s="236"/>
      <c r="L211" s="241"/>
      <c r="M211" s="242"/>
      <c r="N211" s="243"/>
      <c r="O211" s="243"/>
      <c r="P211" s="243"/>
      <c r="Q211" s="243"/>
      <c r="R211" s="243"/>
      <c r="S211" s="243"/>
      <c r="T211" s="244"/>
      <c r="U211" s="14"/>
      <c r="V211" s="14"/>
      <c r="W211" s="14"/>
      <c r="X211" s="14"/>
      <c r="Y211" s="14"/>
      <c r="Z211" s="14"/>
      <c r="AA211" s="14"/>
      <c r="AB211" s="14"/>
      <c r="AC211" s="14"/>
      <c r="AD211" s="14"/>
      <c r="AE211" s="14"/>
      <c r="AT211" s="245" t="s">
        <v>137</v>
      </c>
      <c r="AU211" s="245" t="s">
        <v>147</v>
      </c>
      <c r="AV211" s="14" t="s">
        <v>87</v>
      </c>
      <c r="AW211" s="14" t="s">
        <v>37</v>
      </c>
      <c r="AX211" s="14" t="s">
        <v>77</v>
      </c>
      <c r="AY211" s="245" t="s">
        <v>124</v>
      </c>
    </row>
    <row r="212" spans="1:51" s="15" customFormat="1" ht="12">
      <c r="A212" s="15"/>
      <c r="B212" s="246"/>
      <c r="C212" s="247"/>
      <c r="D212" s="218" t="s">
        <v>137</v>
      </c>
      <c r="E212" s="248" t="s">
        <v>19</v>
      </c>
      <c r="F212" s="249" t="s">
        <v>139</v>
      </c>
      <c r="G212" s="247"/>
      <c r="H212" s="250">
        <v>364.4</v>
      </c>
      <c r="I212" s="251"/>
      <c r="J212" s="247"/>
      <c r="K212" s="247"/>
      <c r="L212" s="252"/>
      <c r="M212" s="253"/>
      <c r="N212" s="254"/>
      <c r="O212" s="254"/>
      <c r="P212" s="254"/>
      <c r="Q212" s="254"/>
      <c r="R212" s="254"/>
      <c r="S212" s="254"/>
      <c r="T212" s="255"/>
      <c r="U212" s="15"/>
      <c r="V212" s="15"/>
      <c r="W212" s="15"/>
      <c r="X212" s="15"/>
      <c r="Y212" s="15"/>
      <c r="Z212" s="15"/>
      <c r="AA212" s="15"/>
      <c r="AB212" s="15"/>
      <c r="AC212" s="15"/>
      <c r="AD212" s="15"/>
      <c r="AE212" s="15"/>
      <c r="AT212" s="256" t="s">
        <v>137</v>
      </c>
      <c r="AU212" s="256" t="s">
        <v>147</v>
      </c>
      <c r="AV212" s="15" t="s">
        <v>140</v>
      </c>
      <c r="AW212" s="15" t="s">
        <v>4</v>
      </c>
      <c r="AX212" s="15" t="s">
        <v>85</v>
      </c>
      <c r="AY212" s="256" t="s">
        <v>124</v>
      </c>
    </row>
    <row r="213" spans="1:65" s="2" customFormat="1" ht="24.15" customHeight="1">
      <c r="A213" s="39"/>
      <c r="B213" s="40"/>
      <c r="C213" s="205" t="s">
        <v>329</v>
      </c>
      <c r="D213" s="205" t="s">
        <v>127</v>
      </c>
      <c r="E213" s="206" t="s">
        <v>1085</v>
      </c>
      <c r="F213" s="207" t="s">
        <v>1086</v>
      </c>
      <c r="G213" s="208" t="s">
        <v>266</v>
      </c>
      <c r="H213" s="209">
        <v>769.88</v>
      </c>
      <c r="I213" s="210"/>
      <c r="J213" s="211">
        <f>ROUND(I213*H213,2)</f>
        <v>0</v>
      </c>
      <c r="K213" s="207" t="s">
        <v>19</v>
      </c>
      <c r="L213" s="45"/>
      <c r="M213" s="212" t="s">
        <v>19</v>
      </c>
      <c r="N213" s="213" t="s">
        <v>48</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140</v>
      </c>
      <c r="AT213" s="216" t="s">
        <v>127</v>
      </c>
      <c r="AU213" s="216" t="s">
        <v>147</v>
      </c>
      <c r="AY213" s="18" t="s">
        <v>124</v>
      </c>
      <c r="BE213" s="217">
        <f>IF(N213="základní",J213,0)</f>
        <v>0</v>
      </c>
      <c r="BF213" s="217">
        <f>IF(N213="snížená",J213,0)</f>
        <v>0</v>
      </c>
      <c r="BG213" s="217">
        <f>IF(N213="zákl. přenesená",J213,0)</f>
        <v>0</v>
      </c>
      <c r="BH213" s="217">
        <f>IF(N213="sníž. přenesená",J213,0)</f>
        <v>0</v>
      </c>
      <c r="BI213" s="217">
        <f>IF(N213="nulová",J213,0)</f>
        <v>0</v>
      </c>
      <c r="BJ213" s="18" t="s">
        <v>85</v>
      </c>
      <c r="BK213" s="217">
        <f>ROUND(I213*H213,2)</f>
        <v>0</v>
      </c>
      <c r="BL213" s="18" t="s">
        <v>140</v>
      </c>
      <c r="BM213" s="216" t="s">
        <v>1087</v>
      </c>
    </row>
    <row r="214" spans="1:47" s="2" customFormat="1" ht="12">
      <c r="A214" s="39"/>
      <c r="B214" s="40"/>
      <c r="C214" s="41"/>
      <c r="D214" s="218" t="s">
        <v>134</v>
      </c>
      <c r="E214" s="41"/>
      <c r="F214" s="219" t="s">
        <v>1086</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134</v>
      </c>
      <c r="AU214" s="18" t="s">
        <v>147</v>
      </c>
    </row>
    <row r="215" spans="1:51" s="13" customFormat="1" ht="12">
      <c r="A215" s="13"/>
      <c r="B215" s="225"/>
      <c r="C215" s="226"/>
      <c r="D215" s="218" t="s">
        <v>137</v>
      </c>
      <c r="E215" s="227" t="s">
        <v>19</v>
      </c>
      <c r="F215" s="228" t="s">
        <v>1088</v>
      </c>
      <c r="G215" s="226"/>
      <c r="H215" s="227" t="s">
        <v>19</v>
      </c>
      <c r="I215" s="229"/>
      <c r="J215" s="226"/>
      <c r="K215" s="226"/>
      <c r="L215" s="230"/>
      <c r="M215" s="231"/>
      <c r="N215" s="232"/>
      <c r="O215" s="232"/>
      <c r="P215" s="232"/>
      <c r="Q215" s="232"/>
      <c r="R215" s="232"/>
      <c r="S215" s="232"/>
      <c r="T215" s="233"/>
      <c r="U215" s="13"/>
      <c r="V215" s="13"/>
      <c r="W215" s="13"/>
      <c r="X215" s="13"/>
      <c r="Y215" s="13"/>
      <c r="Z215" s="13"/>
      <c r="AA215" s="13"/>
      <c r="AB215" s="13"/>
      <c r="AC215" s="13"/>
      <c r="AD215" s="13"/>
      <c r="AE215" s="13"/>
      <c r="AT215" s="234" t="s">
        <v>137</v>
      </c>
      <c r="AU215" s="234" t="s">
        <v>147</v>
      </c>
      <c r="AV215" s="13" t="s">
        <v>85</v>
      </c>
      <c r="AW215" s="13" t="s">
        <v>37</v>
      </c>
      <c r="AX215" s="13" t="s">
        <v>77</v>
      </c>
      <c r="AY215" s="234" t="s">
        <v>124</v>
      </c>
    </row>
    <row r="216" spans="1:51" s="14" customFormat="1" ht="12">
      <c r="A216" s="14"/>
      <c r="B216" s="235"/>
      <c r="C216" s="236"/>
      <c r="D216" s="218" t="s">
        <v>137</v>
      </c>
      <c r="E216" s="237" t="s">
        <v>19</v>
      </c>
      <c r="F216" s="238" t="s">
        <v>1089</v>
      </c>
      <c r="G216" s="236"/>
      <c r="H216" s="239">
        <v>168.8</v>
      </c>
      <c r="I216" s="240"/>
      <c r="J216" s="236"/>
      <c r="K216" s="236"/>
      <c r="L216" s="241"/>
      <c r="M216" s="242"/>
      <c r="N216" s="243"/>
      <c r="O216" s="243"/>
      <c r="P216" s="243"/>
      <c r="Q216" s="243"/>
      <c r="R216" s="243"/>
      <c r="S216" s="243"/>
      <c r="T216" s="244"/>
      <c r="U216" s="14"/>
      <c r="V216" s="14"/>
      <c r="W216" s="14"/>
      <c r="X216" s="14"/>
      <c r="Y216" s="14"/>
      <c r="Z216" s="14"/>
      <c r="AA216" s="14"/>
      <c r="AB216" s="14"/>
      <c r="AC216" s="14"/>
      <c r="AD216" s="14"/>
      <c r="AE216" s="14"/>
      <c r="AT216" s="245" t="s">
        <v>137</v>
      </c>
      <c r="AU216" s="245" t="s">
        <v>147</v>
      </c>
      <c r="AV216" s="14" t="s">
        <v>87</v>
      </c>
      <c r="AW216" s="14" t="s">
        <v>37</v>
      </c>
      <c r="AX216" s="14" t="s">
        <v>77</v>
      </c>
      <c r="AY216" s="245" t="s">
        <v>124</v>
      </c>
    </row>
    <row r="217" spans="1:51" s="13" customFormat="1" ht="12">
      <c r="A217" s="13"/>
      <c r="B217" s="225"/>
      <c r="C217" s="226"/>
      <c r="D217" s="218" t="s">
        <v>137</v>
      </c>
      <c r="E217" s="227" t="s">
        <v>19</v>
      </c>
      <c r="F217" s="228" t="s">
        <v>1090</v>
      </c>
      <c r="G217" s="226"/>
      <c r="H217" s="227" t="s">
        <v>19</v>
      </c>
      <c r="I217" s="229"/>
      <c r="J217" s="226"/>
      <c r="K217" s="226"/>
      <c r="L217" s="230"/>
      <c r="M217" s="231"/>
      <c r="N217" s="232"/>
      <c r="O217" s="232"/>
      <c r="P217" s="232"/>
      <c r="Q217" s="232"/>
      <c r="R217" s="232"/>
      <c r="S217" s="232"/>
      <c r="T217" s="233"/>
      <c r="U217" s="13"/>
      <c r="V217" s="13"/>
      <c r="W217" s="13"/>
      <c r="X217" s="13"/>
      <c r="Y217" s="13"/>
      <c r="Z217" s="13"/>
      <c r="AA217" s="13"/>
      <c r="AB217" s="13"/>
      <c r="AC217" s="13"/>
      <c r="AD217" s="13"/>
      <c r="AE217" s="13"/>
      <c r="AT217" s="234" t="s">
        <v>137</v>
      </c>
      <c r="AU217" s="234" t="s">
        <v>147</v>
      </c>
      <c r="AV217" s="13" t="s">
        <v>85</v>
      </c>
      <c r="AW217" s="13" t="s">
        <v>37</v>
      </c>
      <c r="AX217" s="13" t="s">
        <v>77</v>
      </c>
      <c r="AY217" s="234" t="s">
        <v>124</v>
      </c>
    </row>
    <row r="218" spans="1:51" s="14" customFormat="1" ht="12">
      <c r="A218" s="14"/>
      <c r="B218" s="235"/>
      <c r="C218" s="236"/>
      <c r="D218" s="218" t="s">
        <v>137</v>
      </c>
      <c r="E218" s="237" t="s">
        <v>19</v>
      </c>
      <c r="F218" s="238" t="s">
        <v>1091</v>
      </c>
      <c r="G218" s="236"/>
      <c r="H218" s="239">
        <v>160.4</v>
      </c>
      <c r="I218" s="240"/>
      <c r="J218" s="236"/>
      <c r="K218" s="236"/>
      <c r="L218" s="241"/>
      <c r="M218" s="242"/>
      <c r="N218" s="243"/>
      <c r="O218" s="243"/>
      <c r="P218" s="243"/>
      <c r="Q218" s="243"/>
      <c r="R218" s="243"/>
      <c r="S218" s="243"/>
      <c r="T218" s="244"/>
      <c r="U218" s="14"/>
      <c r="V218" s="14"/>
      <c r="W218" s="14"/>
      <c r="X218" s="14"/>
      <c r="Y218" s="14"/>
      <c r="Z218" s="14"/>
      <c r="AA218" s="14"/>
      <c r="AB218" s="14"/>
      <c r="AC218" s="14"/>
      <c r="AD218" s="14"/>
      <c r="AE218" s="14"/>
      <c r="AT218" s="245" t="s">
        <v>137</v>
      </c>
      <c r="AU218" s="245" t="s">
        <v>147</v>
      </c>
      <c r="AV218" s="14" t="s">
        <v>87</v>
      </c>
      <c r="AW218" s="14" t="s">
        <v>37</v>
      </c>
      <c r="AX218" s="14" t="s">
        <v>77</v>
      </c>
      <c r="AY218" s="245" t="s">
        <v>124</v>
      </c>
    </row>
    <row r="219" spans="1:51" s="13" customFormat="1" ht="12">
      <c r="A219" s="13"/>
      <c r="B219" s="225"/>
      <c r="C219" s="226"/>
      <c r="D219" s="218" t="s">
        <v>137</v>
      </c>
      <c r="E219" s="227" t="s">
        <v>19</v>
      </c>
      <c r="F219" s="228" t="s">
        <v>1092</v>
      </c>
      <c r="G219" s="226"/>
      <c r="H219" s="227" t="s">
        <v>19</v>
      </c>
      <c r="I219" s="229"/>
      <c r="J219" s="226"/>
      <c r="K219" s="226"/>
      <c r="L219" s="230"/>
      <c r="M219" s="231"/>
      <c r="N219" s="232"/>
      <c r="O219" s="232"/>
      <c r="P219" s="232"/>
      <c r="Q219" s="232"/>
      <c r="R219" s="232"/>
      <c r="S219" s="232"/>
      <c r="T219" s="233"/>
      <c r="U219" s="13"/>
      <c r="V219" s="13"/>
      <c r="W219" s="13"/>
      <c r="X219" s="13"/>
      <c r="Y219" s="13"/>
      <c r="Z219" s="13"/>
      <c r="AA219" s="13"/>
      <c r="AB219" s="13"/>
      <c r="AC219" s="13"/>
      <c r="AD219" s="13"/>
      <c r="AE219" s="13"/>
      <c r="AT219" s="234" t="s">
        <v>137</v>
      </c>
      <c r="AU219" s="234" t="s">
        <v>147</v>
      </c>
      <c r="AV219" s="13" t="s">
        <v>85</v>
      </c>
      <c r="AW219" s="13" t="s">
        <v>37</v>
      </c>
      <c r="AX219" s="13" t="s">
        <v>77</v>
      </c>
      <c r="AY219" s="234" t="s">
        <v>124</v>
      </c>
    </row>
    <row r="220" spans="1:51" s="14" customFormat="1" ht="12">
      <c r="A220" s="14"/>
      <c r="B220" s="235"/>
      <c r="C220" s="236"/>
      <c r="D220" s="218" t="s">
        <v>137</v>
      </c>
      <c r="E220" s="237" t="s">
        <v>19</v>
      </c>
      <c r="F220" s="238" t="s">
        <v>1093</v>
      </c>
      <c r="G220" s="236"/>
      <c r="H220" s="239">
        <v>51.4</v>
      </c>
      <c r="I220" s="240"/>
      <c r="J220" s="236"/>
      <c r="K220" s="236"/>
      <c r="L220" s="241"/>
      <c r="M220" s="242"/>
      <c r="N220" s="243"/>
      <c r="O220" s="243"/>
      <c r="P220" s="243"/>
      <c r="Q220" s="243"/>
      <c r="R220" s="243"/>
      <c r="S220" s="243"/>
      <c r="T220" s="244"/>
      <c r="U220" s="14"/>
      <c r="V220" s="14"/>
      <c r="W220" s="14"/>
      <c r="X220" s="14"/>
      <c r="Y220" s="14"/>
      <c r="Z220" s="14"/>
      <c r="AA220" s="14"/>
      <c r="AB220" s="14"/>
      <c r="AC220" s="14"/>
      <c r="AD220" s="14"/>
      <c r="AE220" s="14"/>
      <c r="AT220" s="245" t="s">
        <v>137</v>
      </c>
      <c r="AU220" s="245" t="s">
        <v>147</v>
      </c>
      <c r="AV220" s="14" t="s">
        <v>87</v>
      </c>
      <c r="AW220" s="14" t="s">
        <v>37</v>
      </c>
      <c r="AX220" s="14" t="s">
        <v>77</v>
      </c>
      <c r="AY220" s="245" t="s">
        <v>124</v>
      </c>
    </row>
    <row r="221" spans="1:51" s="13" customFormat="1" ht="12">
      <c r="A221" s="13"/>
      <c r="B221" s="225"/>
      <c r="C221" s="226"/>
      <c r="D221" s="218" t="s">
        <v>137</v>
      </c>
      <c r="E221" s="227" t="s">
        <v>19</v>
      </c>
      <c r="F221" s="228" t="s">
        <v>1094</v>
      </c>
      <c r="G221" s="226"/>
      <c r="H221" s="227" t="s">
        <v>19</v>
      </c>
      <c r="I221" s="229"/>
      <c r="J221" s="226"/>
      <c r="K221" s="226"/>
      <c r="L221" s="230"/>
      <c r="M221" s="231"/>
      <c r="N221" s="232"/>
      <c r="O221" s="232"/>
      <c r="P221" s="232"/>
      <c r="Q221" s="232"/>
      <c r="R221" s="232"/>
      <c r="S221" s="232"/>
      <c r="T221" s="233"/>
      <c r="U221" s="13"/>
      <c r="V221" s="13"/>
      <c r="W221" s="13"/>
      <c r="X221" s="13"/>
      <c r="Y221" s="13"/>
      <c r="Z221" s="13"/>
      <c r="AA221" s="13"/>
      <c r="AB221" s="13"/>
      <c r="AC221" s="13"/>
      <c r="AD221" s="13"/>
      <c r="AE221" s="13"/>
      <c r="AT221" s="234" t="s">
        <v>137</v>
      </c>
      <c r="AU221" s="234" t="s">
        <v>147</v>
      </c>
      <c r="AV221" s="13" t="s">
        <v>85</v>
      </c>
      <c r="AW221" s="13" t="s">
        <v>37</v>
      </c>
      <c r="AX221" s="13" t="s">
        <v>77</v>
      </c>
      <c r="AY221" s="234" t="s">
        <v>124</v>
      </c>
    </row>
    <row r="222" spans="1:51" s="14" customFormat="1" ht="12">
      <c r="A222" s="14"/>
      <c r="B222" s="235"/>
      <c r="C222" s="236"/>
      <c r="D222" s="218" t="s">
        <v>137</v>
      </c>
      <c r="E222" s="237" t="s">
        <v>19</v>
      </c>
      <c r="F222" s="238" t="s">
        <v>1095</v>
      </c>
      <c r="G222" s="236"/>
      <c r="H222" s="239">
        <v>146.28</v>
      </c>
      <c r="I222" s="240"/>
      <c r="J222" s="236"/>
      <c r="K222" s="236"/>
      <c r="L222" s="241"/>
      <c r="M222" s="242"/>
      <c r="N222" s="243"/>
      <c r="O222" s="243"/>
      <c r="P222" s="243"/>
      <c r="Q222" s="243"/>
      <c r="R222" s="243"/>
      <c r="S222" s="243"/>
      <c r="T222" s="244"/>
      <c r="U222" s="14"/>
      <c r="V222" s="14"/>
      <c r="W222" s="14"/>
      <c r="X222" s="14"/>
      <c r="Y222" s="14"/>
      <c r="Z222" s="14"/>
      <c r="AA222" s="14"/>
      <c r="AB222" s="14"/>
      <c r="AC222" s="14"/>
      <c r="AD222" s="14"/>
      <c r="AE222" s="14"/>
      <c r="AT222" s="245" t="s">
        <v>137</v>
      </c>
      <c r="AU222" s="245" t="s">
        <v>147</v>
      </c>
      <c r="AV222" s="14" t="s">
        <v>87</v>
      </c>
      <c r="AW222" s="14" t="s">
        <v>37</v>
      </c>
      <c r="AX222" s="14" t="s">
        <v>77</v>
      </c>
      <c r="AY222" s="245" t="s">
        <v>124</v>
      </c>
    </row>
    <row r="223" spans="1:51" s="13" customFormat="1" ht="12">
      <c r="A223" s="13"/>
      <c r="B223" s="225"/>
      <c r="C223" s="226"/>
      <c r="D223" s="218" t="s">
        <v>137</v>
      </c>
      <c r="E223" s="227" t="s">
        <v>19</v>
      </c>
      <c r="F223" s="228" t="s">
        <v>503</v>
      </c>
      <c r="G223" s="226"/>
      <c r="H223" s="227" t="s">
        <v>19</v>
      </c>
      <c r="I223" s="229"/>
      <c r="J223" s="226"/>
      <c r="K223" s="226"/>
      <c r="L223" s="230"/>
      <c r="M223" s="231"/>
      <c r="N223" s="232"/>
      <c r="O223" s="232"/>
      <c r="P223" s="232"/>
      <c r="Q223" s="232"/>
      <c r="R223" s="232"/>
      <c r="S223" s="232"/>
      <c r="T223" s="233"/>
      <c r="U223" s="13"/>
      <c r="V223" s="13"/>
      <c r="W223" s="13"/>
      <c r="X223" s="13"/>
      <c r="Y223" s="13"/>
      <c r="Z223" s="13"/>
      <c r="AA223" s="13"/>
      <c r="AB223" s="13"/>
      <c r="AC223" s="13"/>
      <c r="AD223" s="13"/>
      <c r="AE223" s="13"/>
      <c r="AT223" s="234" t="s">
        <v>137</v>
      </c>
      <c r="AU223" s="234" t="s">
        <v>147</v>
      </c>
      <c r="AV223" s="13" t="s">
        <v>85</v>
      </c>
      <c r="AW223" s="13" t="s">
        <v>37</v>
      </c>
      <c r="AX223" s="13" t="s">
        <v>77</v>
      </c>
      <c r="AY223" s="234" t="s">
        <v>124</v>
      </c>
    </row>
    <row r="224" spans="1:51" s="14" customFormat="1" ht="12">
      <c r="A224" s="14"/>
      <c r="B224" s="235"/>
      <c r="C224" s="236"/>
      <c r="D224" s="218" t="s">
        <v>137</v>
      </c>
      <c r="E224" s="237" t="s">
        <v>19</v>
      </c>
      <c r="F224" s="238" t="s">
        <v>1096</v>
      </c>
      <c r="G224" s="236"/>
      <c r="H224" s="239">
        <v>243</v>
      </c>
      <c r="I224" s="240"/>
      <c r="J224" s="236"/>
      <c r="K224" s="236"/>
      <c r="L224" s="241"/>
      <c r="M224" s="242"/>
      <c r="N224" s="243"/>
      <c r="O224" s="243"/>
      <c r="P224" s="243"/>
      <c r="Q224" s="243"/>
      <c r="R224" s="243"/>
      <c r="S224" s="243"/>
      <c r="T224" s="244"/>
      <c r="U224" s="14"/>
      <c r="V224" s="14"/>
      <c r="W224" s="14"/>
      <c r="X224" s="14"/>
      <c r="Y224" s="14"/>
      <c r="Z224" s="14"/>
      <c r="AA224" s="14"/>
      <c r="AB224" s="14"/>
      <c r="AC224" s="14"/>
      <c r="AD224" s="14"/>
      <c r="AE224" s="14"/>
      <c r="AT224" s="245" t="s">
        <v>137</v>
      </c>
      <c r="AU224" s="245" t="s">
        <v>147</v>
      </c>
      <c r="AV224" s="14" t="s">
        <v>87</v>
      </c>
      <c r="AW224" s="14" t="s">
        <v>37</v>
      </c>
      <c r="AX224" s="14" t="s">
        <v>77</v>
      </c>
      <c r="AY224" s="245" t="s">
        <v>124</v>
      </c>
    </row>
    <row r="225" spans="1:51" s="15" customFormat="1" ht="12">
      <c r="A225" s="15"/>
      <c r="B225" s="246"/>
      <c r="C225" s="247"/>
      <c r="D225" s="218" t="s">
        <v>137</v>
      </c>
      <c r="E225" s="248" t="s">
        <v>19</v>
      </c>
      <c r="F225" s="249" t="s">
        <v>139</v>
      </c>
      <c r="G225" s="247"/>
      <c r="H225" s="250">
        <v>769.88</v>
      </c>
      <c r="I225" s="251"/>
      <c r="J225" s="247"/>
      <c r="K225" s="247"/>
      <c r="L225" s="252"/>
      <c r="M225" s="253"/>
      <c r="N225" s="254"/>
      <c r="O225" s="254"/>
      <c r="P225" s="254"/>
      <c r="Q225" s="254"/>
      <c r="R225" s="254"/>
      <c r="S225" s="254"/>
      <c r="T225" s="255"/>
      <c r="U225" s="15"/>
      <c r="V225" s="15"/>
      <c r="W225" s="15"/>
      <c r="X225" s="15"/>
      <c r="Y225" s="15"/>
      <c r="Z225" s="15"/>
      <c r="AA225" s="15"/>
      <c r="AB225" s="15"/>
      <c r="AC225" s="15"/>
      <c r="AD225" s="15"/>
      <c r="AE225" s="15"/>
      <c r="AT225" s="256" t="s">
        <v>137</v>
      </c>
      <c r="AU225" s="256" t="s">
        <v>147</v>
      </c>
      <c r="AV225" s="15" t="s">
        <v>140</v>
      </c>
      <c r="AW225" s="15" t="s">
        <v>4</v>
      </c>
      <c r="AX225" s="15" t="s">
        <v>85</v>
      </c>
      <c r="AY225" s="256" t="s">
        <v>124</v>
      </c>
    </row>
    <row r="226" spans="1:63" s="12" customFormat="1" ht="20.85" customHeight="1">
      <c r="A226" s="12"/>
      <c r="B226" s="189"/>
      <c r="C226" s="190"/>
      <c r="D226" s="191" t="s">
        <v>76</v>
      </c>
      <c r="E226" s="203" t="s">
        <v>505</v>
      </c>
      <c r="F226" s="203" t="s">
        <v>506</v>
      </c>
      <c r="G226" s="190"/>
      <c r="H226" s="190"/>
      <c r="I226" s="193"/>
      <c r="J226" s="204">
        <f>BK226</f>
        <v>0</v>
      </c>
      <c r="K226" s="190"/>
      <c r="L226" s="195"/>
      <c r="M226" s="196"/>
      <c r="N226" s="197"/>
      <c r="O226" s="197"/>
      <c r="P226" s="198">
        <f>SUM(P227:P234)</f>
        <v>0</v>
      </c>
      <c r="Q226" s="197"/>
      <c r="R226" s="198">
        <f>SUM(R227:R234)</f>
        <v>0</v>
      </c>
      <c r="S226" s="197"/>
      <c r="T226" s="199">
        <f>SUM(T227:T234)</f>
        <v>0</v>
      </c>
      <c r="U226" s="12"/>
      <c r="V226" s="12"/>
      <c r="W226" s="12"/>
      <c r="X226" s="12"/>
      <c r="Y226" s="12"/>
      <c r="Z226" s="12"/>
      <c r="AA226" s="12"/>
      <c r="AB226" s="12"/>
      <c r="AC226" s="12"/>
      <c r="AD226" s="12"/>
      <c r="AE226" s="12"/>
      <c r="AR226" s="200" t="s">
        <v>85</v>
      </c>
      <c r="AT226" s="201" t="s">
        <v>76</v>
      </c>
      <c r="AU226" s="201" t="s">
        <v>87</v>
      </c>
      <c r="AY226" s="200" t="s">
        <v>124</v>
      </c>
      <c r="BK226" s="202">
        <f>SUM(BK227:BK234)</f>
        <v>0</v>
      </c>
    </row>
    <row r="227" spans="1:65" s="2" customFormat="1" ht="49.05" customHeight="1">
      <c r="A227" s="39"/>
      <c r="B227" s="40"/>
      <c r="C227" s="205" t="s">
        <v>336</v>
      </c>
      <c r="D227" s="205" t="s">
        <v>127</v>
      </c>
      <c r="E227" s="206" t="s">
        <v>1097</v>
      </c>
      <c r="F227" s="207" t="s">
        <v>509</v>
      </c>
      <c r="G227" s="208" t="s">
        <v>510</v>
      </c>
      <c r="H227" s="209">
        <v>2</v>
      </c>
      <c r="I227" s="210"/>
      <c r="J227" s="211">
        <f>ROUND(I227*H227,2)</f>
        <v>0</v>
      </c>
      <c r="K227" s="207" t="s">
        <v>19</v>
      </c>
      <c r="L227" s="45"/>
      <c r="M227" s="212" t="s">
        <v>19</v>
      </c>
      <c r="N227" s="213" t="s">
        <v>48</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140</v>
      </c>
      <c r="AT227" s="216" t="s">
        <v>127</v>
      </c>
      <c r="AU227" s="216" t="s">
        <v>147</v>
      </c>
      <c r="AY227" s="18" t="s">
        <v>124</v>
      </c>
      <c r="BE227" s="217">
        <f>IF(N227="základní",J227,0)</f>
        <v>0</v>
      </c>
      <c r="BF227" s="217">
        <f>IF(N227="snížená",J227,0)</f>
        <v>0</v>
      </c>
      <c r="BG227" s="217">
        <f>IF(N227="zákl. přenesená",J227,0)</f>
        <v>0</v>
      </c>
      <c r="BH227" s="217">
        <f>IF(N227="sníž. přenesená",J227,0)</f>
        <v>0</v>
      </c>
      <c r="BI227" s="217">
        <f>IF(N227="nulová",J227,0)</f>
        <v>0</v>
      </c>
      <c r="BJ227" s="18" t="s">
        <v>85</v>
      </c>
      <c r="BK227" s="217">
        <f>ROUND(I227*H227,2)</f>
        <v>0</v>
      </c>
      <c r="BL227" s="18" t="s">
        <v>140</v>
      </c>
      <c r="BM227" s="216" t="s">
        <v>1098</v>
      </c>
    </row>
    <row r="228" spans="1:47" s="2" customFormat="1" ht="12">
      <c r="A228" s="39"/>
      <c r="B228" s="40"/>
      <c r="C228" s="41"/>
      <c r="D228" s="218" t="s">
        <v>134</v>
      </c>
      <c r="E228" s="41"/>
      <c r="F228" s="219" t="s">
        <v>509</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134</v>
      </c>
      <c r="AU228" s="18" t="s">
        <v>147</v>
      </c>
    </row>
    <row r="229" spans="1:65" s="2" customFormat="1" ht="44.25" customHeight="1">
      <c r="A229" s="39"/>
      <c r="B229" s="40"/>
      <c r="C229" s="205" t="s">
        <v>344</v>
      </c>
      <c r="D229" s="205" t="s">
        <v>127</v>
      </c>
      <c r="E229" s="206" t="s">
        <v>1099</v>
      </c>
      <c r="F229" s="207" t="s">
        <v>1100</v>
      </c>
      <c r="G229" s="208" t="s">
        <v>510</v>
      </c>
      <c r="H229" s="209">
        <v>1</v>
      </c>
      <c r="I229" s="210"/>
      <c r="J229" s="211">
        <f>ROUND(I229*H229,2)</f>
        <v>0</v>
      </c>
      <c r="K229" s="207" t="s">
        <v>19</v>
      </c>
      <c r="L229" s="45"/>
      <c r="M229" s="212" t="s">
        <v>19</v>
      </c>
      <c r="N229" s="213" t="s">
        <v>48</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140</v>
      </c>
      <c r="AT229" s="216" t="s">
        <v>127</v>
      </c>
      <c r="AU229" s="216" t="s">
        <v>147</v>
      </c>
      <c r="AY229" s="18" t="s">
        <v>124</v>
      </c>
      <c r="BE229" s="217">
        <f>IF(N229="základní",J229,0)</f>
        <v>0</v>
      </c>
      <c r="BF229" s="217">
        <f>IF(N229="snížená",J229,0)</f>
        <v>0</v>
      </c>
      <c r="BG229" s="217">
        <f>IF(N229="zákl. přenesená",J229,0)</f>
        <v>0</v>
      </c>
      <c r="BH229" s="217">
        <f>IF(N229="sníž. přenesená",J229,0)</f>
        <v>0</v>
      </c>
      <c r="BI229" s="217">
        <f>IF(N229="nulová",J229,0)</f>
        <v>0</v>
      </c>
      <c r="BJ229" s="18" t="s">
        <v>85</v>
      </c>
      <c r="BK229" s="217">
        <f>ROUND(I229*H229,2)</f>
        <v>0</v>
      </c>
      <c r="BL229" s="18" t="s">
        <v>140</v>
      </c>
      <c r="BM229" s="216" t="s">
        <v>1101</v>
      </c>
    </row>
    <row r="230" spans="1:47" s="2" customFormat="1" ht="12">
      <c r="A230" s="39"/>
      <c r="B230" s="40"/>
      <c r="C230" s="41"/>
      <c r="D230" s="218" t="s">
        <v>134</v>
      </c>
      <c r="E230" s="41"/>
      <c r="F230" s="219" t="s">
        <v>1100</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134</v>
      </c>
      <c r="AU230" s="18" t="s">
        <v>147</v>
      </c>
    </row>
    <row r="231" spans="1:65" s="2" customFormat="1" ht="33" customHeight="1">
      <c r="A231" s="39"/>
      <c r="B231" s="40"/>
      <c r="C231" s="205" t="s">
        <v>7</v>
      </c>
      <c r="D231" s="205" t="s">
        <v>127</v>
      </c>
      <c r="E231" s="206" t="s">
        <v>1102</v>
      </c>
      <c r="F231" s="207" t="s">
        <v>1103</v>
      </c>
      <c r="G231" s="208" t="s">
        <v>510</v>
      </c>
      <c r="H231" s="209">
        <v>2</v>
      </c>
      <c r="I231" s="210"/>
      <c r="J231" s="211">
        <f>ROUND(I231*H231,2)</f>
        <v>0</v>
      </c>
      <c r="K231" s="207" t="s">
        <v>19</v>
      </c>
      <c r="L231" s="45"/>
      <c r="M231" s="212" t="s">
        <v>19</v>
      </c>
      <c r="N231" s="213" t="s">
        <v>48</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140</v>
      </c>
      <c r="AT231" s="216" t="s">
        <v>127</v>
      </c>
      <c r="AU231" s="216" t="s">
        <v>147</v>
      </c>
      <c r="AY231" s="18" t="s">
        <v>124</v>
      </c>
      <c r="BE231" s="217">
        <f>IF(N231="základní",J231,0)</f>
        <v>0</v>
      </c>
      <c r="BF231" s="217">
        <f>IF(N231="snížená",J231,0)</f>
        <v>0</v>
      </c>
      <c r="BG231" s="217">
        <f>IF(N231="zákl. přenesená",J231,0)</f>
        <v>0</v>
      </c>
      <c r="BH231" s="217">
        <f>IF(N231="sníž. přenesená",J231,0)</f>
        <v>0</v>
      </c>
      <c r="BI231" s="217">
        <f>IF(N231="nulová",J231,0)</f>
        <v>0</v>
      </c>
      <c r="BJ231" s="18" t="s">
        <v>85</v>
      </c>
      <c r="BK231" s="217">
        <f>ROUND(I231*H231,2)</f>
        <v>0</v>
      </c>
      <c r="BL231" s="18" t="s">
        <v>140</v>
      </c>
      <c r="BM231" s="216" t="s">
        <v>1104</v>
      </c>
    </row>
    <row r="232" spans="1:47" s="2" customFormat="1" ht="12">
      <c r="A232" s="39"/>
      <c r="B232" s="40"/>
      <c r="C232" s="41"/>
      <c r="D232" s="218" t="s">
        <v>134</v>
      </c>
      <c r="E232" s="41"/>
      <c r="F232" s="219" t="s">
        <v>1103</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134</v>
      </c>
      <c r="AU232" s="18" t="s">
        <v>147</v>
      </c>
    </row>
    <row r="233" spans="1:65" s="2" customFormat="1" ht="37.8" customHeight="1">
      <c r="A233" s="39"/>
      <c r="B233" s="40"/>
      <c r="C233" s="205" t="s">
        <v>356</v>
      </c>
      <c r="D233" s="205" t="s">
        <v>127</v>
      </c>
      <c r="E233" s="206" t="s">
        <v>1105</v>
      </c>
      <c r="F233" s="207" t="s">
        <v>1106</v>
      </c>
      <c r="G233" s="208" t="s">
        <v>510</v>
      </c>
      <c r="H233" s="209">
        <v>2</v>
      </c>
      <c r="I233" s="210"/>
      <c r="J233" s="211">
        <f>ROUND(I233*H233,2)</f>
        <v>0</v>
      </c>
      <c r="K233" s="207" t="s">
        <v>19</v>
      </c>
      <c r="L233" s="45"/>
      <c r="M233" s="212" t="s">
        <v>19</v>
      </c>
      <c r="N233" s="213" t="s">
        <v>48</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140</v>
      </c>
      <c r="AT233" s="216" t="s">
        <v>127</v>
      </c>
      <c r="AU233" s="216" t="s">
        <v>147</v>
      </c>
      <c r="AY233" s="18" t="s">
        <v>124</v>
      </c>
      <c r="BE233" s="217">
        <f>IF(N233="základní",J233,0)</f>
        <v>0</v>
      </c>
      <c r="BF233" s="217">
        <f>IF(N233="snížená",J233,0)</f>
        <v>0</v>
      </c>
      <c r="BG233" s="217">
        <f>IF(N233="zákl. přenesená",J233,0)</f>
        <v>0</v>
      </c>
      <c r="BH233" s="217">
        <f>IF(N233="sníž. přenesená",J233,0)</f>
        <v>0</v>
      </c>
      <c r="BI233" s="217">
        <f>IF(N233="nulová",J233,0)</f>
        <v>0</v>
      </c>
      <c r="BJ233" s="18" t="s">
        <v>85</v>
      </c>
      <c r="BK233" s="217">
        <f>ROUND(I233*H233,2)</f>
        <v>0</v>
      </c>
      <c r="BL233" s="18" t="s">
        <v>140</v>
      </c>
      <c r="BM233" s="216" t="s">
        <v>1107</v>
      </c>
    </row>
    <row r="234" spans="1:47" s="2" customFormat="1" ht="12">
      <c r="A234" s="39"/>
      <c r="B234" s="40"/>
      <c r="C234" s="41"/>
      <c r="D234" s="218" t="s">
        <v>134</v>
      </c>
      <c r="E234" s="41"/>
      <c r="F234" s="219" t="s">
        <v>1106</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134</v>
      </c>
      <c r="AU234" s="18" t="s">
        <v>147</v>
      </c>
    </row>
    <row r="235" spans="1:63" s="12" customFormat="1" ht="22.8" customHeight="1">
      <c r="A235" s="12"/>
      <c r="B235" s="189"/>
      <c r="C235" s="190"/>
      <c r="D235" s="191" t="s">
        <v>76</v>
      </c>
      <c r="E235" s="203" t="s">
        <v>177</v>
      </c>
      <c r="F235" s="203" t="s">
        <v>560</v>
      </c>
      <c r="G235" s="190"/>
      <c r="H235" s="190"/>
      <c r="I235" s="193"/>
      <c r="J235" s="204">
        <f>BK235</f>
        <v>0</v>
      </c>
      <c r="K235" s="190"/>
      <c r="L235" s="195"/>
      <c r="M235" s="196"/>
      <c r="N235" s="197"/>
      <c r="O235" s="197"/>
      <c r="P235" s="198">
        <f>P236+P242+P262+P274</f>
        <v>0</v>
      </c>
      <c r="Q235" s="197"/>
      <c r="R235" s="198">
        <f>R236+R242+R262+R274</f>
        <v>0.0053560000000000005</v>
      </c>
      <c r="S235" s="197"/>
      <c r="T235" s="199">
        <f>T236+T242+T262+T274</f>
        <v>7.962949999999999</v>
      </c>
      <c r="U235" s="12"/>
      <c r="V235" s="12"/>
      <c r="W235" s="12"/>
      <c r="X235" s="12"/>
      <c r="Y235" s="12"/>
      <c r="Z235" s="12"/>
      <c r="AA235" s="12"/>
      <c r="AB235" s="12"/>
      <c r="AC235" s="12"/>
      <c r="AD235" s="12"/>
      <c r="AE235" s="12"/>
      <c r="AR235" s="200" t="s">
        <v>85</v>
      </c>
      <c r="AT235" s="201" t="s">
        <v>76</v>
      </c>
      <c r="AU235" s="201" t="s">
        <v>85</v>
      </c>
      <c r="AY235" s="200" t="s">
        <v>124</v>
      </c>
      <c r="BK235" s="202">
        <f>BK236+BK242+BK262+BK274</f>
        <v>0</v>
      </c>
    </row>
    <row r="236" spans="1:63" s="12" customFormat="1" ht="20.85" customHeight="1">
      <c r="A236" s="12"/>
      <c r="B236" s="189"/>
      <c r="C236" s="190"/>
      <c r="D236" s="191" t="s">
        <v>76</v>
      </c>
      <c r="E236" s="203" t="s">
        <v>1108</v>
      </c>
      <c r="F236" s="203" t="s">
        <v>1109</v>
      </c>
      <c r="G236" s="190"/>
      <c r="H236" s="190"/>
      <c r="I236" s="193"/>
      <c r="J236" s="204">
        <f>BK236</f>
        <v>0</v>
      </c>
      <c r="K236" s="190"/>
      <c r="L236" s="195"/>
      <c r="M236" s="196"/>
      <c r="N236" s="197"/>
      <c r="O236" s="197"/>
      <c r="P236" s="198">
        <f>SUM(P237:P241)</f>
        <v>0</v>
      </c>
      <c r="Q236" s="197"/>
      <c r="R236" s="198">
        <f>SUM(R237:R241)</f>
        <v>0.0024400000000000003</v>
      </c>
      <c r="S236" s="197"/>
      <c r="T236" s="199">
        <f>SUM(T237:T241)</f>
        <v>0</v>
      </c>
      <c r="U236" s="12"/>
      <c r="V236" s="12"/>
      <c r="W236" s="12"/>
      <c r="X236" s="12"/>
      <c r="Y236" s="12"/>
      <c r="Z236" s="12"/>
      <c r="AA236" s="12"/>
      <c r="AB236" s="12"/>
      <c r="AC236" s="12"/>
      <c r="AD236" s="12"/>
      <c r="AE236" s="12"/>
      <c r="AR236" s="200" t="s">
        <v>85</v>
      </c>
      <c r="AT236" s="201" t="s">
        <v>76</v>
      </c>
      <c r="AU236" s="201" t="s">
        <v>87</v>
      </c>
      <c r="AY236" s="200" t="s">
        <v>124</v>
      </c>
      <c r="BK236" s="202">
        <f>SUM(BK237:BK241)</f>
        <v>0</v>
      </c>
    </row>
    <row r="237" spans="1:65" s="2" customFormat="1" ht="37.8" customHeight="1">
      <c r="A237" s="39"/>
      <c r="B237" s="40"/>
      <c r="C237" s="205" t="s">
        <v>361</v>
      </c>
      <c r="D237" s="205" t="s">
        <v>127</v>
      </c>
      <c r="E237" s="206" t="s">
        <v>1110</v>
      </c>
      <c r="F237" s="207" t="s">
        <v>1111</v>
      </c>
      <c r="G237" s="208" t="s">
        <v>223</v>
      </c>
      <c r="H237" s="209">
        <v>244</v>
      </c>
      <c r="I237" s="210"/>
      <c r="J237" s="211">
        <f>ROUND(I237*H237,2)</f>
        <v>0</v>
      </c>
      <c r="K237" s="207" t="s">
        <v>131</v>
      </c>
      <c r="L237" s="45"/>
      <c r="M237" s="212" t="s">
        <v>19</v>
      </c>
      <c r="N237" s="213" t="s">
        <v>48</v>
      </c>
      <c r="O237" s="85"/>
      <c r="P237" s="214">
        <f>O237*H237</f>
        <v>0</v>
      </c>
      <c r="Q237" s="214">
        <v>1E-05</v>
      </c>
      <c r="R237" s="214">
        <f>Q237*H237</f>
        <v>0.0024400000000000003</v>
      </c>
      <c r="S237" s="214">
        <v>0</v>
      </c>
      <c r="T237" s="215">
        <f>S237*H237</f>
        <v>0</v>
      </c>
      <c r="U237" s="39"/>
      <c r="V237" s="39"/>
      <c r="W237" s="39"/>
      <c r="X237" s="39"/>
      <c r="Y237" s="39"/>
      <c r="Z237" s="39"/>
      <c r="AA237" s="39"/>
      <c r="AB237" s="39"/>
      <c r="AC237" s="39"/>
      <c r="AD237" s="39"/>
      <c r="AE237" s="39"/>
      <c r="AR237" s="216" t="s">
        <v>140</v>
      </c>
      <c r="AT237" s="216" t="s">
        <v>127</v>
      </c>
      <c r="AU237" s="216" t="s">
        <v>147</v>
      </c>
      <c r="AY237" s="18" t="s">
        <v>124</v>
      </c>
      <c r="BE237" s="217">
        <f>IF(N237="základní",J237,0)</f>
        <v>0</v>
      </c>
      <c r="BF237" s="217">
        <f>IF(N237="snížená",J237,0)</f>
        <v>0</v>
      </c>
      <c r="BG237" s="217">
        <f>IF(N237="zákl. přenesená",J237,0)</f>
        <v>0</v>
      </c>
      <c r="BH237" s="217">
        <f>IF(N237="sníž. přenesená",J237,0)</f>
        <v>0</v>
      </c>
      <c r="BI237" s="217">
        <f>IF(N237="nulová",J237,0)</f>
        <v>0</v>
      </c>
      <c r="BJ237" s="18" t="s">
        <v>85</v>
      </c>
      <c r="BK237" s="217">
        <f>ROUND(I237*H237,2)</f>
        <v>0</v>
      </c>
      <c r="BL237" s="18" t="s">
        <v>140</v>
      </c>
      <c r="BM237" s="216" t="s">
        <v>1112</v>
      </c>
    </row>
    <row r="238" spans="1:47" s="2" customFormat="1" ht="12">
      <c r="A238" s="39"/>
      <c r="B238" s="40"/>
      <c r="C238" s="41"/>
      <c r="D238" s="218" t="s">
        <v>134</v>
      </c>
      <c r="E238" s="41"/>
      <c r="F238" s="219" t="s">
        <v>1111</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134</v>
      </c>
      <c r="AU238" s="18" t="s">
        <v>147</v>
      </c>
    </row>
    <row r="239" spans="1:47" s="2" customFormat="1" ht="12">
      <c r="A239" s="39"/>
      <c r="B239" s="40"/>
      <c r="C239" s="41"/>
      <c r="D239" s="223" t="s">
        <v>135</v>
      </c>
      <c r="E239" s="41"/>
      <c r="F239" s="224" t="s">
        <v>1113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135</v>
      </c>
      <c r="AU239" s="18" t="s">
        <v>147</v>
      </c>
    </row>
    <row r="240" spans="1:51" s="14" customFormat="1" ht="12">
      <c r="A240" s="14"/>
      <c r="B240" s="235"/>
      <c r="C240" s="236"/>
      <c r="D240" s="218" t="s">
        <v>137</v>
      </c>
      <c r="E240" s="237" t="s">
        <v>19</v>
      </c>
      <c r="F240" s="238" t="s">
        <v>1114</v>
      </c>
      <c r="G240" s="236"/>
      <c r="H240" s="239">
        <v>244</v>
      </c>
      <c r="I240" s="240"/>
      <c r="J240" s="236"/>
      <c r="K240" s="236"/>
      <c r="L240" s="241"/>
      <c r="M240" s="242"/>
      <c r="N240" s="243"/>
      <c r="O240" s="243"/>
      <c r="P240" s="243"/>
      <c r="Q240" s="243"/>
      <c r="R240" s="243"/>
      <c r="S240" s="243"/>
      <c r="T240" s="244"/>
      <c r="U240" s="14"/>
      <c r="V240" s="14"/>
      <c r="W240" s="14"/>
      <c r="X240" s="14"/>
      <c r="Y240" s="14"/>
      <c r="Z240" s="14"/>
      <c r="AA240" s="14"/>
      <c r="AB240" s="14"/>
      <c r="AC240" s="14"/>
      <c r="AD240" s="14"/>
      <c r="AE240" s="14"/>
      <c r="AT240" s="245" t="s">
        <v>137</v>
      </c>
      <c r="AU240" s="245" t="s">
        <v>147</v>
      </c>
      <c r="AV240" s="14" t="s">
        <v>87</v>
      </c>
      <c r="AW240" s="14" t="s">
        <v>37</v>
      </c>
      <c r="AX240" s="14" t="s">
        <v>77</v>
      </c>
      <c r="AY240" s="245" t="s">
        <v>124</v>
      </c>
    </row>
    <row r="241" spans="1:51" s="15" customFormat="1" ht="12">
      <c r="A241" s="15"/>
      <c r="B241" s="246"/>
      <c r="C241" s="247"/>
      <c r="D241" s="218" t="s">
        <v>137</v>
      </c>
      <c r="E241" s="248" t="s">
        <v>19</v>
      </c>
      <c r="F241" s="249" t="s">
        <v>139</v>
      </c>
      <c r="G241" s="247"/>
      <c r="H241" s="250">
        <v>244</v>
      </c>
      <c r="I241" s="251"/>
      <c r="J241" s="247"/>
      <c r="K241" s="247"/>
      <c r="L241" s="252"/>
      <c r="M241" s="253"/>
      <c r="N241" s="254"/>
      <c r="O241" s="254"/>
      <c r="P241" s="254"/>
      <c r="Q241" s="254"/>
      <c r="R241" s="254"/>
      <c r="S241" s="254"/>
      <c r="T241" s="255"/>
      <c r="U241" s="15"/>
      <c r="V241" s="15"/>
      <c r="W241" s="15"/>
      <c r="X241" s="15"/>
      <c r="Y241" s="15"/>
      <c r="Z241" s="15"/>
      <c r="AA241" s="15"/>
      <c r="AB241" s="15"/>
      <c r="AC241" s="15"/>
      <c r="AD241" s="15"/>
      <c r="AE241" s="15"/>
      <c r="AT241" s="256" t="s">
        <v>137</v>
      </c>
      <c r="AU241" s="256" t="s">
        <v>147</v>
      </c>
      <c r="AV241" s="15" t="s">
        <v>140</v>
      </c>
      <c r="AW241" s="15" t="s">
        <v>4</v>
      </c>
      <c r="AX241" s="15" t="s">
        <v>85</v>
      </c>
      <c r="AY241" s="256" t="s">
        <v>124</v>
      </c>
    </row>
    <row r="242" spans="1:63" s="12" customFormat="1" ht="20.85" customHeight="1">
      <c r="A242" s="12"/>
      <c r="B242" s="189"/>
      <c r="C242" s="190"/>
      <c r="D242" s="191" t="s">
        <v>76</v>
      </c>
      <c r="E242" s="203" t="s">
        <v>611</v>
      </c>
      <c r="F242" s="203" t="s">
        <v>612</v>
      </c>
      <c r="G242" s="190"/>
      <c r="H242" s="190"/>
      <c r="I242" s="193"/>
      <c r="J242" s="204">
        <f>BK242</f>
        <v>0</v>
      </c>
      <c r="K242" s="190"/>
      <c r="L242" s="195"/>
      <c r="M242" s="196"/>
      <c r="N242" s="197"/>
      <c r="O242" s="197"/>
      <c r="P242" s="198">
        <f>SUM(P243:P261)</f>
        <v>0</v>
      </c>
      <c r="Q242" s="197"/>
      <c r="R242" s="198">
        <f>SUM(R243:R261)</f>
        <v>0</v>
      </c>
      <c r="S242" s="197"/>
      <c r="T242" s="199">
        <f>SUM(T243:T261)</f>
        <v>3.85735</v>
      </c>
      <c r="U242" s="12"/>
      <c r="V242" s="12"/>
      <c r="W242" s="12"/>
      <c r="X242" s="12"/>
      <c r="Y242" s="12"/>
      <c r="Z242" s="12"/>
      <c r="AA242" s="12"/>
      <c r="AB242" s="12"/>
      <c r="AC242" s="12"/>
      <c r="AD242" s="12"/>
      <c r="AE242" s="12"/>
      <c r="AR242" s="200" t="s">
        <v>85</v>
      </c>
      <c r="AT242" s="201" t="s">
        <v>76</v>
      </c>
      <c r="AU242" s="201" t="s">
        <v>87</v>
      </c>
      <c r="AY242" s="200" t="s">
        <v>124</v>
      </c>
      <c r="BK242" s="202">
        <f>SUM(BK243:BK261)</f>
        <v>0</v>
      </c>
    </row>
    <row r="243" spans="1:65" s="2" customFormat="1" ht="16.5" customHeight="1">
      <c r="A243" s="39"/>
      <c r="B243" s="40"/>
      <c r="C243" s="205" t="s">
        <v>368</v>
      </c>
      <c r="D243" s="205" t="s">
        <v>127</v>
      </c>
      <c r="E243" s="206" t="s">
        <v>1115</v>
      </c>
      <c r="F243" s="207" t="s">
        <v>1116</v>
      </c>
      <c r="G243" s="208" t="s">
        <v>291</v>
      </c>
      <c r="H243" s="209">
        <v>0.5</v>
      </c>
      <c r="I243" s="210"/>
      <c r="J243" s="211">
        <f>ROUND(I243*H243,2)</f>
        <v>0</v>
      </c>
      <c r="K243" s="207" t="s">
        <v>131</v>
      </c>
      <c r="L243" s="45"/>
      <c r="M243" s="212" t="s">
        <v>19</v>
      </c>
      <c r="N243" s="213" t="s">
        <v>48</v>
      </c>
      <c r="O243" s="85"/>
      <c r="P243" s="214">
        <f>O243*H243</f>
        <v>0</v>
      </c>
      <c r="Q243" s="214">
        <v>0</v>
      </c>
      <c r="R243" s="214">
        <f>Q243*H243</f>
        <v>0</v>
      </c>
      <c r="S243" s="214">
        <v>2</v>
      </c>
      <c r="T243" s="215">
        <f>S243*H243</f>
        <v>1</v>
      </c>
      <c r="U243" s="39"/>
      <c r="V243" s="39"/>
      <c r="W243" s="39"/>
      <c r="X243" s="39"/>
      <c r="Y243" s="39"/>
      <c r="Z243" s="39"/>
      <c r="AA243" s="39"/>
      <c r="AB243" s="39"/>
      <c r="AC243" s="39"/>
      <c r="AD243" s="39"/>
      <c r="AE243" s="39"/>
      <c r="AR243" s="216" t="s">
        <v>140</v>
      </c>
      <c r="AT243" s="216" t="s">
        <v>127</v>
      </c>
      <c r="AU243" s="216" t="s">
        <v>147</v>
      </c>
      <c r="AY243" s="18" t="s">
        <v>124</v>
      </c>
      <c r="BE243" s="217">
        <f>IF(N243="základní",J243,0)</f>
        <v>0</v>
      </c>
      <c r="BF243" s="217">
        <f>IF(N243="snížená",J243,0)</f>
        <v>0</v>
      </c>
      <c r="BG243" s="217">
        <f>IF(N243="zákl. přenesená",J243,0)</f>
        <v>0</v>
      </c>
      <c r="BH243" s="217">
        <f>IF(N243="sníž. přenesená",J243,0)</f>
        <v>0</v>
      </c>
      <c r="BI243" s="217">
        <f>IF(N243="nulová",J243,0)</f>
        <v>0</v>
      </c>
      <c r="BJ243" s="18" t="s">
        <v>85</v>
      </c>
      <c r="BK243" s="217">
        <f>ROUND(I243*H243,2)</f>
        <v>0</v>
      </c>
      <c r="BL243" s="18" t="s">
        <v>140</v>
      </c>
      <c r="BM243" s="216" t="s">
        <v>1117</v>
      </c>
    </row>
    <row r="244" spans="1:47" s="2" customFormat="1" ht="12">
      <c r="A244" s="39"/>
      <c r="B244" s="40"/>
      <c r="C244" s="41"/>
      <c r="D244" s="218" t="s">
        <v>134</v>
      </c>
      <c r="E244" s="41"/>
      <c r="F244" s="219" t="s">
        <v>1116</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134</v>
      </c>
      <c r="AU244" s="18" t="s">
        <v>147</v>
      </c>
    </row>
    <row r="245" spans="1:47" s="2" customFormat="1" ht="12">
      <c r="A245" s="39"/>
      <c r="B245" s="40"/>
      <c r="C245" s="41"/>
      <c r="D245" s="223" t="s">
        <v>135</v>
      </c>
      <c r="E245" s="41"/>
      <c r="F245" s="224" t="s">
        <v>1118</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135</v>
      </c>
      <c r="AU245" s="18" t="s">
        <v>147</v>
      </c>
    </row>
    <row r="246" spans="1:51" s="14" customFormat="1" ht="12">
      <c r="A246" s="14"/>
      <c r="B246" s="235"/>
      <c r="C246" s="236"/>
      <c r="D246" s="218" t="s">
        <v>137</v>
      </c>
      <c r="E246" s="237" t="s">
        <v>19</v>
      </c>
      <c r="F246" s="238" t="s">
        <v>1119</v>
      </c>
      <c r="G246" s="236"/>
      <c r="H246" s="239">
        <v>0.5</v>
      </c>
      <c r="I246" s="240"/>
      <c r="J246" s="236"/>
      <c r="K246" s="236"/>
      <c r="L246" s="241"/>
      <c r="M246" s="242"/>
      <c r="N246" s="243"/>
      <c r="O246" s="243"/>
      <c r="P246" s="243"/>
      <c r="Q246" s="243"/>
      <c r="R246" s="243"/>
      <c r="S246" s="243"/>
      <c r="T246" s="244"/>
      <c r="U246" s="14"/>
      <c r="V246" s="14"/>
      <c r="W246" s="14"/>
      <c r="X246" s="14"/>
      <c r="Y246" s="14"/>
      <c r="Z246" s="14"/>
      <c r="AA246" s="14"/>
      <c r="AB246" s="14"/>
      <c r="AC246" s="14"/>
      <c r="AD246" s="14"/>
      <c r="AE246" s="14"/>
      <c r="AT246" s="245" t="s">
        <v>137</v>
      </c>
      <c r="AU246" s="245" t="s">
        <v>147</v>
      </c>
      <c r="AV246" s="14" t="s">
        <v>87</v>
      </c>
      <c r="AW246" s="14" t="s">
        <v>37</v>
      </c>
      <c r="AX246" s="14" t="s">
        <v>77</v>
      </c>
      <c r="AY246" s="245" t="s">
        <v>124</v>
      </c>
    </row>
    <row r="247" spans="1:51" s="15" customFormat="1" ht="12">
      <c r="A247" s="15"/>
      <c r="B247" s="246"/>
      <c r="C247" s="247"/>
      <c r="D247" s="218" t="s">
        <v>137</v>
      </c>
      <c r="E247" s="248" t="s">
        <v>19</v>
      </c>
      <c r="F247" s="249" t="s">
        <v>139</v>
      </c>
      <c r="G247" s="247"/>
      <c r="H247" s="250">
        <v>0.5</v>
      </c>
      <c r="I247" s="251"/>
      <c r="J247" s="247"/>
      <c r="K247" s="247"/>
      <c r="L247" s="252"/>
      <c r="M247" s="253"/>
      <c r="N247" s="254"/>
      <c r="O247" s="254"/>
      <c r="P247" s="254"/>
      <c r="Q247" s="254"/>
      <c r="R247" s="254"/>
      <c r="S247" s="254"/>
      <c r="T247" s="255"/>
      <c r="U247" s="15"/>
      <c r="V247" s="15"/>
      <c r="W247" s="15"/>
      <c r="X247" s="15"/>
      <c r="Y247" s="15"/>
      <c r="Z247" s="15"/>
      <c r="AA247" s="15"/>
      <c r="AB247" s="15"/>
      <c r="AC247" s="15"/>
      <c r="AD247" s="15"/>
      <c r="AE247" s="15"/>
      <c r="AT247" s="256" t="s">
        <v>137</v>
      </c>
      <c r="AU247" s="256" t="s">
        <v>147</v>
      </c>
      <c r="AV247" s="15" t="s">
        <v>140</v>
      </c>
      <c r="AW247" s="15" t="s">
        <v>4</v>
      </c>
      <c r="AX247" s="15" t="s">
        <v>85</v>
      </c>
      <c r="AY247" s="256" t="s">
        <v>124</v>
      </c>
    </row>
    <row r="248" spans="1:65" s="2" customFormat="1" ht="33" customHeight="1">
      <c r="A248" s="39"/>
      <c r="B248" s="40"/>
      <c r="C248" s="205" t="s">
        <v>375</v>
      </c>
      <c r="D248" s="205" t="s">
        <v>127</v>
      </c>
      <c r="E248" s="206" t="s">
        <v>1120</v>
      </c>
      <c r="F248" s="207" t="s">
        <v>1121</v>
      </c>
      <c r="G248" s="208" t="s">
        <v>223</v>
      </c>
      <c r="H248" s="209">
        <v>54</v>
      </c>
      <c r="I248" s="210"/>
      <c r="J248" s="211">
        <f>ROUND(I248*H248,2)</f>
        <v>0</v>
      </c>
      <c r="K248" s="207" t="s">
        <v>131</v>
      </c>
      <c r="L248" s="45"/>
      <c r="M248" s="212" t="s">
        <v>19</v>
      </c>
      <c r="N248" s="213" t="s">
        <v>48</v>
      </c>
      <c r="O248" s="85"/>
      <c r="P248" s="214">
        <f>O248*H248</f>
        <v>0</v>
      </c>
      <c r="Q248" s="214">
        <v>0</v>
      </c>
      <c r="R248" s="214">
        <f>Q248*H248</f>
        <v>0</v>
      </c>
      <c r="S248" s="214">
        <v>0.008</v>
      </c>
      <c r="T248" s="215">
        <f>S248*H248</f>
        <v>0.432</v>
      </c>
      <c r="U248" s="39"/>
      <c r="V248" s="39"/>
      <c r="W248" s="39"/>
      <c r="X248" s="39"/>
      <c r="Y248" s="39"/>
      <c r="Z248" s="39"/>
      <c r="AA248" s="39"/>
      <c r="AB248" s="39"/>
      <c r="AC248" s="39"/>
      <c r="AD248" s="39"/>
      <c r="AE248" s="39"/>
      <c r="AR248" s="216" t="s">
        <v>140</v>
      </c>
      <c r="AT248" s="216" t="s">
        <v>127</v>
      </c>
      <c r="AU248" s="216" t="s">
        <v>147</v>
      </c>
      <c r="AY248" s="18" t="s">
        <v>124</v>
      </c>
      <c r="BE248" s="217">
        <f>IF(N248="základní",J248,0)</f>
        <v>0</v>
      </c>
      <c r="BF248" s="217">
        <f>IF(N248="snížená",J248,0)</f>
        <v>0</v>
      </c>
      <c r="BG248" s="217">
        <f>IF(N248="zákl. přenesená",J248,0)</f>
        <v>0</v>
      </c>
      <c r="BH248" s="217">
        <f>IF(N248="sníž. přenesená",J248,0)</f>
        <v>0</v>
      </c>
      <c r="BI248" s="217">
        <f>IF(N248="nulová",J248,0)</f>
        <v>0</v>
      </c>
      <c r="BJ248" s="18" t="s">
        <v>85</v>
      </c>
      <c r="BK248" s="217">
        <f>ROUND(I248*H248,2)</f>
        <v>0</v>
      </c>
      <c r="BL248" s="18" t="s">
        <v>140</v>
      </c>
      <c r="BM248" s="216" t="s">
        <v>1122</v>
      </c>
    </row>
    <row r="249" spans="1:47" s="2" customFormat="1" ht="12">
      <c r="A249" s="39"/>
      <c r="B249" s="40"/>
      <c r="C249" s="41"/>
      <c r="D249" s="218" t="s">
        <v>134</v>
      </c>
      <c r="E249" s="41"/>
      <c r="F249" s="219" t="s">
        <v>1121</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134</v>
      </c>
      <c r="AU249" s="18" t="s">
        <v>147</v>
      </c>
    </row>
    <row r="250" spans="1:47" s="2" customFormat="1" ht="12">
      <c r="A250" s="39"/>
      <c r="B250" s="40"/>
      <c r="C250" s="41"/>
      <c r="D250" s="223" t="s">
        <v>135</v>
      </c>
      <c r="E250" s="41"/>
      <c r="F250" s="224" t="s">
        <v>1123</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135</v>
      </c>
      <c r="AU250" s="18" t="s">
        <v>147</v>
      </c>
    </row>
    <row r="251" spans="1:51" s="13" customFormat="1" ht="12">
      <c r="A251" s="13"/>
      <c r="B251" s="225"/>
      <c r="C251" s="226"/>
      <c r="D251" s="218" t="s">
        <v>137</v>
      </c>
      <c r="E251" s="227" t="s">
        <v>19</v>
      </c>
      <c r="F251" s="228" t="s">
        <v>1124</v>
      </c>
      <c r="G251" s="226"/>
      <c r="H251" s="227" t="s">
        <v>19</v>
      </c>
      <c r="I251" s="229"/>
      <c r="J251" s="226"/>
      <c r="K251" s="226"/>
      <c r="L251" s="230"/>
      <c r="M251" s="231"/>
      <c r="N251" s="232"/>
      <c r="O251" s="232"/>
      <c r="P251" s="232"/>
      <c r="Q251" s="232"/>
      <c r="R251" s="232"/>
      <c r="S251" s="232"/>
      <c r="T251" s="233"/>
      <c r="U251" s="13"/>
      <c r="V251" s="13"/>
      <c r="W251" s="13"/>
      <c r="X251" s="13"/>
      <c r="Y251" s="13"/>
      <c r="Z251" s="13"/>
      <c r="AA251" s="13"/>
      <c r="AB251" s="13"/>
      <c r="AC251" s="13"/>
      <c r="AD251" s="13"/>
      <c r="AE251" s="13"/>
      <c r="AT251" s="234" t="s">
        <v>137</v>
      </c>
      <c r="AU251" s="234" t="s">
        <v>147</v>
      </c>
      <c r="AV251" s="13" t="s">
        <v>85</v>
      </c>
      <c r="AW251" s="13" t="s">
        <v>37</v>
      </c>
      <c r="AX251" s="13" t="s">
        <v>77</v>
      </c>
      <c r="AY251" s="234" t="s">
        <v>124</v>
      </c>
    </row>
    <row r="252" spans="1:51" s="14" customFormat="1" ht="12">
      <c r="A252" s="14"/>
      <c r="B252" s="235"/>
      <c r="C252" s="236"/>
      <c r="D252" s="218" t="s">
        <v>137</v>
      </c>
      <c r="E252" s="237" t="s">
        <v>19</v>
      </c>
      <c r="F252" s="238" t="s">
        <v>496</v>
      </c>
      <c r="G252" s="236"/>
      <c r="H252" s="239">
        <v>42</v>
      </c>
      <c r="I252" s="240"/>
      <c r="J252" s="236"/>
      <c r="K252" s="236"/>
      <c r="L252" s="241"/>
      <c r="M252" s="242"/>
      <c r="N252" s="243"/>
      <c r="O252" s="243"/>
      <c r="P252" s="243"/>
      <c r="Q252" s="243"/>
      <c r="R252" s="243"/>
      <c r="S252" s="243"/>
      <c r="T252" s="244"/>
      <c r="U252" s="14"/>
      <c r="V252" s="14"/>
      <c r="W252" s="14"/>
      <c r="X252" s="14"/>
      <c r="Y252" s="14"/>
      <c r="Z252" s="14"/>
      <c r="AA252" s="14"/>
      <c r="AB252" s="14"/>
      <c r="AC252" s="14"/>
      <c r="AD252" s="14"/>
      <c r="AE252" s="14"/>
      <c r="AT252" s="245" t="s">
        <v>137</v>
      </c>
      <c r="AU252" s="245" t="s">
        <v>147</v>
      </c>
      <c r="AV252" s="14" t="s">
        <v>87</v>
      </c>
      <c r="AW252" s="14" t="s">
        <v>37</v>
      </c>
      <c r="AX252" s="14" t="s">
        <v>77</v>
      </c>
      <c r="AY252" s="245" t="s">
        <v>124</v>
      </c>
    </row>
    <row r="253" spans="1:51" s="13" customFormat="1" ht="12">
      <c r="A253" s="13"/>
      <c r="B253" s="225"/>
      <c r="C253" s="226"/>
      <c r="D253" s="218" t="s">
        <v>137</v>
      </c>
      <c r="E253" s="227" t="s">
        <v>19</v>
      </c>
      <c r="F253" s="228" t="s">
        <v>1125</v>
      </c>
      <c r="G253" s="226"/>
      <c r="H253" s="227" t="s">
        <v>19</v>
      </c>
      <c r="I253" s="229"/>
      <c r="J253" s="226"/>
      <c r="K253" s="226"/>
      <c r="L253" s="230"/>
      <c r="M253" s="231"/>
      <c r="N253" s="232"/>
      <c r="O253" s="232"/>
      <c r="P253" s="232"/>
      <c r="Q253" s="232"/>
      <c r="R253" s="232"/>
      <c r="S253" s="232"/>
      <c r="T253" s="233"/>
      <c r="U253" s="13"/>
      <c r="V253" s="13"/>
      <c r="W253" s="13"/>
      <c r="X253" s="13"/>
      <c r="Y253" s="13"/>
      <c r="Z253" s="13"/>
      <c r="AA253" s="13"/>
      <c r="AB253" s="13"/>
      <c r="AC253" s="13"/>
      <c r="AD253" s="13"/>
      <c r="AE253" s="13"/>
      <c r="AT253" s="234" t="s">
        <v>137</v>
      </c>
      <c r="AU253" s="234" t="s">
        <v>147</v>
      </c>
      <c r="AV253" s="13" t="s">
        <v>85</v>
      </c>
      <c r="AW253" s="13" t="s">
        <v>37</v>
      </c>
      <c r="AX253" s="13" t="s">
        <v>77</v>
      </c>
      <c r="AY253" s="234" t="s">
        <v>124</v>
      </c>
    </row>
    <row r="254" spans="1:51" s="14" customFormat="1" ht="12">
      <c r="A254" s="14"/>
      <c r="B254" s="235"/>
      <c r="C254" s="236"/>
      <c r="D254" s="218" t="s">
        <v>137</v>
      </c>
      <c r="E254" s="237" t="s">
        <v>19</v>
      </c>
      <c r="F254" s="238" t="s">
        <v>281</v>
      </c>
      <c r="G254" s="236"/>
      <c r="H254" s="239">
        <v>12</v>
      </c>
      <c r="I254" s="240"/>
      <c r="J254" s="236"/>
      <c r="K254" s="236"/>
      <c r="L254" s="241"/>
      <c r="M254" s="242"/>
      <c r="N254" s="243"/>
      <c r="O254" s="243"/>
      <c r="P254" s="243"/>
      <c r="Q254" s="243"/>
      <c r="R254" s="243"/>
      <c r="S254" s="243"/>
      <c r="T254" s="244"/>
      <c r="U254" s="14"/>
      <c r="V254" s="14"/>
      <c r="W254" s="14"/>
      <c r="X254" s="14"/>
      <c r="Y254" s="14"/>
      <c r="Z254" s="14"/>
      <c r="AA254" s="14"/>
      <c r="AB254" s="14"/>
      <c r="AC254" s="14"/>
      <c r="AD254" s="14"/>
      <c r="AE254" s="14"/>
      <c r="AT254" s="245" t="s">
        <v>137</v>
      </c>
      <c r="AU254" s="245" t="s">
        <v>147</v>
      </c>
      <c r="AV254" s="14" t="s">
        <v>87</v>
      </c>
      <c r="AW254" s="14" t="s">
        <v>37</v>
      </c>
      <c r="AX254" s="14" t="s">
        <v>77</v>
      </c>
      <c r="AY254" s="245" t="s">
        <v>124</v>
      </c>
    </row>
    <row r="255" spans="1:51" s="15" customFormat="1" ht="12">
      <c r="A255" s="15"/>
      <c r="B255" s="246"/>
      <c r="C255" s="247"/>
      <c r="D255" s="218" t="s">
        <v>137</v>
      </c>
      <c r="E255" s="248" t="s">
        <v>19</v>
      </c>
      <c r="F255" s="249" t="s">
        <v>139</v>
      </c>
      <c r="G255" s="247"/>
      <c r="H255" s="250">
        <v>54</v>
      </c>
      <c r="I255" s="251"/>
      <c r="J255" s="247"/>
      <c r="K255" s="247"/>
      <c r="L255" s="252"/>
      <c r="M255" s="253"/>
      <c r="N255" s="254"/>
      <c r="O255" s="254"/>
      <c r="P255" s="254"/>
      <c r="Q255" s="254"/>
      <c r="R255" s="254"/>
      <c r="S255" s="254"/>
      <c r="T255" s="255"/>
      <c r="U255" s="15"/>
      <c r="V255" s="15"/>
      <c r="W255" s="15"/>
      <c r="X255" s="15"/>
      <c r="Y255" s="15"/>
      <c r="Z255" s="15"/>
      <c r="AA255" s="15"/>
      <c r="AB255" s="15"/>
      <c r="AC255" s="15"/>
      <c r="AD255" s="15"/>
      <c r="AE255" s="15"/>
      <c r="AT255" s="256" t="s">
        <v>137</v>
      </c>
      <c r="AU255" s="256" t="s">
        <v>147</v>
      </c>
      <c r="AV255" s="15" t="s">
        <v>140</v>
      </c>
      <c r="AW255" s="15" t="s">
        <v>4</v>
      </c>
      <c r="AX255" s="15" t="s">
        <v>85</v>
      </c>
      <c r="AY255" s="256" t="s">
        <v>124</v>
      </c>
    </row>
    <row r="256" spans="1:65" s="2" customFormat="1" ht="24.15" customHeight="1">
      <c r="A256" s="39"/>
      <c r="B256" s="40"/>
      <c r="C256" s="205" t="s">
        <v>384</v>
      </c>
      <c r="D256" s="205" t="s">
        <v>127</v>
      </c>
      <c r="E256" s="206" t="s">
        <v>1126</v>
      </c>
      <c r="F256" s="207" t="s">
        <v>1127</v>
      </c>
      <c r="G256" s="208" t="s">
        <v>266</v>
      </c>
      <c r="H256" s="209">
        <v>262.2</v>
      </c>
      <c r="I256" s="210"/>
      <c r="J256" s="211">
        <f>ROUND(I256*H256,2)</f>
        <v>0</v>
      </c>
      <c r="K256" s="207" t="s">
        <v>131</v>
      </c>
      <c r="L256" s="45"/>
      <c r="M256" s="212" t="s">
        <v>19</v>
      </c>
      <c r="N256" s="213" t="s">
        <v>48</v>
      </c>
      <c r="O256" s="85"/>
      <c r="P256" s="214">
        <f>O256*H256</f>
        <v>0</v>
      </c>
      <c r="Q256" s="214">
        <v>0</v>
      </c>
      <c r="R256" s="214">
        <f>Q256*H256</f>
        <v>0</v>
      </c>
      <c r="S256" s="214">
        <v>0.00925</v>
      </c>
      <c r="T256" s="215">
        <f>S256*H256</f>
        <v>2.42535</v>
      </c>
      <c r="U256" s="39"/>
      <c r="V256" s="39"/>
      <c r="W256" s="39"/>
      <c r="X256" s="39"/>
      <c r="Y256" s="39"/>
      <c r="Z256" s="39"/>
      <c r="AA256" s="39"/>
      <c r="AB256" s="39"/>
      <c r="AC256" s="39"/>
      <c r="AD256" s="39"/>
      <c r="AE256" s="39"/>
      <c r="AR256" s="216" t="s">
        <v>310</v>
      </c>
      <c r="AT256" s="216" t="s">
        <v>127</v>
      </c>
      <c r="AU256" s="216" t="s">
        <v>147</v>
      </c>
      <c r="AY256" s="18" t="s">
        <v>124</v>
      </c>
      <c r="BE256" s="217">
        <f>IF(N256="základní",J256,0)</f>
        <v>0</v>
      </c>
      <c r="BF256" s="217">
        <f>IF(N256="snížená",J256,0)</f>
        <v>0</v>
      </c>
      <c r="BG256" s="217">
        <f>IF(N256="zákl. přenesená",J256,0)</f>
        <v>0</v>
      </c>
      <c r="BH256" s="217">
        <f>IF(N256="sníž. přenesená",J256,0)</f>
        <v>0</v>
      </c>
      <c r="BI256" s="217">
        <f>IF(N256="nulová",J256,0)</f>
        <v>0</v>
      </c>
      <c r="BJ256" s="18" t="s">
        <v>85</v>
      </c>
      <c r="BK256" s="217">
        <f>ROUND(I256*H256,2)</f>
        <v>0</v>
      </c>
      <c r="BL256" s="18" t="s">
        <v>310</v>
      </c>
      <c r="BM256" s="216" t="s">
        <v>1128</v>
      </c>
    </row>
    <row r="257" spans="1:47" s="2" customFormat="1" ht="12">
      <c r="A257" s="39"/>
      <c r="B257" s="40"/>
      <c r="C257" s="41"/>
      <c r="D257" s="218" t="s">
        <v>134</v>
      </c>
      <c r="E257" s="41"/>
      <c r="F257" s="219" t="s">
        <v>1127</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134</v>
      </c>
      <c r="AU257" s="18" t="s">
        <v>147</v>
      </c>
    </row>
    <row r="258" spans="1:47" s="2" customFormat="1" ht="12">
      <c r="A258" s="39"/>
      <c r="B258" s="40"/>
      <c r="C258" s="41"/>
      <c r="D258" s="223" t="s">
        <v>135</v>
      </c>
      <c r="E258" s="41"/>
      <c r="F258" s="224" t="s">
        <v>1129</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135</v>
      </c>
      <c r="AU258" s="18" t="s">
        <v>147</v>
      </c>
    </row>
    <row r="259" spans="1:51" s="14" customFormat="1" ht="12">
      <c r="A259" s="14"/>
      <c r="B259" s="235"/>
      <c r="C259" s="236"/>
      <c r="D259" s="218" t="s">
        <v>137</v>
      </c>
      <c r="E259" s="237" t="s">
        <v>19</v>
      </c>
      <c r="F259" s="238" t="s">
        <v>1114</v>
      </c>
      <c r="G259" s="236"/>
      <c r="H259" s="239">
        <v>244</v>
      </c>
      <c r="I259" s="240"/>
      <c r="J259" s="236"/>
      <c r="K259" s="236"/>
      <c r="L259" s="241"/>
      <c r="M259" s="242"/>
      <c r="N259" s="243"/>
      <c r="O259" s="243"/>
      <c r="P259" s="243"/>
      <c r="Q259" s="243"/>
      <c r="R259" s="243"/>
      <c r="S259" s="243"/>
      <c r="T259" s="244"/>
      <c r="U259" s="14"/>
      <c r="V259" s="14"/>
      <c r="W259" s="14"/>
      <c r="X259" s="14"/>
      <c r="Y259" s="14"/>
      <c r="Z259" s="14"/>
      <c r="AA259" s="14"/>
      <c r="AB259" s="14"/>
      <c r="AC259" s="14"/>
      <c r="AD259" s="14"/>
      <c r="AE259" s="14"/>
      <c r="AT259" s="245" t="s">
        <v>137</v>
      </c>
      <c r="AU259" s="245" t="s">
        <v>147</v>
      </c>
      <c r="AV259" s="14" t="s">
        <v>87</v>
      </c>
      <c r="AW259" s="14" t="s">
        <v>37</v>
      </c>
      <c r="AX259" s="14" t="s">
        <v>77</v>
      </c>
      <c r="AY259" s="245" t="s">
        <v>124</v>
      </c>
    </row>
    <row r="260" spans="1:51" s="14" customFormat="1" ht="12">
      <c r="A260" s="14"/>
      <c r="B260" s="235"/>
      <c r="C260" s="236"/>
      <c r="D260" s="218" t="s">
        <v>137</v>
      </c>
      <c r="E260" s="237" t="s">
        <v>19</v>
      </c>
      <c r="F260" s="238" t="s">
        <v>1130</v>
      </c>
      <c r="G260" s="236"/>
      <c r="H260" s="239">
        <v>18.2</v>
      </c>
      <c r="I260" s="240"/>
      <c r="J260" s="236"/>
      <c r="K260" s="236"/>
      <c r="L260" s="241"/>
      <c r="M260" s="242"/>
      <c r="N260" s="243"/>
      <c r="O260" s="243"/>
      <c r="P260" s="243"/>
      <c r="Q260" s="243"/>
      <c r="R260" s="243"/>
      <c r="S260" s="243"/>
      <c r="T260" s="244"/>
      <c r="U260" s="14"/>
      <c r="V260" s="14"/>
      <c r="W260" s="14"/>
      <c r="X260" s="14"/>
      <c r="Y260" s="14"/>
      <c r="Z260" s="14"/>
      <c r="AA260" s="14"/>
      <c r="AB260" s="14"/>
      <c r="AC260" s="14"/>
      <c r="AD260" s="14"/>
      <c r="AE260" s="14"/>
      <c r="AT260" s="245" t="s">
        <v>137</v>
      </c>
      <c r="AU260" s="245" t="s">
        <v>147</v>
      </c>
      <c r="AV260" s="14" t="s">
        <v>87</v>
      </c>
      <c r="AW260" s="14" t="s">
        <v>37</v>
      </c>
      <c r="AX260" s="14" t="s">
        <v>77</v>
      </c>
      <c r="AY260" s="245" t="s">
        <v>124</v>
      </c>
    </row>
    <row r="261" spans="1:51" s="15" customFormat="1" ht="12">
      <c r="A261" s="15"/>
      <c r="B261" s="246"/>
      <c r="C261" s="247"/>
      <c r="D261" s="218" t="s">
        <v>137</v>
      </c>
      <c r="E261" s="248" t="s">
        <v>19</v>
      </c>
      <c r="F261" s="249" t="s">
        <v>139</v>
      </c>
      <c r="G261" s="247"/>
      <c r="H261" s="250">
        <v>262.2</v>
      </c>
      <c r="I261" s="251"/>
      <c r="J261" s="247"/>
      <c r="K261" s="247"/>
      <c r="L261" s="252"/>
      <c r="M261" s="253"/>
      <c r="N261" s="254"/>
      <c r="O261" s="254"/>
      <c r="P261" s="254"/>
      <c r="Q261" s="254"/>
      <c r="R261" s="254"/>
      <c r="S261" s="254"/>
      <c r="T261" s="255"/>
      <c r="U261" s="15"/>
      <c r="V261" s="15"/>
      <c r="W261" s="15"/>
      <c r="X261" s="15"/>
      <c r="Y261" s="15"/>
      <c r="Z261" s="15"/>
      <c r="AA261" s="15"/>
      <c r="AB261" s="15"/>
      <c r="AC261" s="15"/>
      <c r="AD261" s="15"/>
      <c r="AE261" s="15"/>
      <c r="AT261" s="256" t="s">
        <v>137</v>
      </c>
      <c r="AU261" s="256" t="s">
        <v>147</v>
      </c>
      <c r="AV261" s="15" t="s">
        <v>140</v>
      </c>
      <c r="AW261" s="15" t="s">
        <v>4</v>
      </c>
      <c r="AX261" s="15" t="s">
        <v>85</v>
      </c>
      <c r="AY261" s="256" t="s">
        <v>124</v>
      </c>
    </row>
    <row r="262" spans="1:63" s="12" customFormat="1" ht="20.85" customHeight="1">
      <c r="A262" s="12"/>
      <c r="B262" s="189"/>
      <c r="C262" s="190"/>
      <c r="D262" s="191" t="s">
        <v>76</v>
      </c>
      <c r="E262" s="203" t="s">
        <v>1005</v>
      </c>
      <c r="F262" s="203" t="s">
        <v>1131</v>
      </c>
      <c r="G262" s="190"/>
      <c r="H262" s="190"/>
      <c r="I262" s="193"/>
      <c r="J262" s="204">
        <f>BK262</f>
        <v>0</v>
      </c>
      <c r="K262" s="190"/>
      <c r="L262" s="195"/>
      <c r="M262" s="196"/>
      <c r="N262" s="197"/>
      <c r="O262" s="197"/>
      <c r="P262" s="198">
        <f>SUM(P263:P273)</f>
        <v>0</v>
      </c>
      <c r="Q262" s="197"/>
      <c r="R262" s="198">
        <f>SUM(R263:R273)</f>
        <v>0.002916</v>
      </c>
      <c r="S262" s="197"/>
      <c r="T262" s="199">
        <f>SUM(T263:T273)</f>
        <v>0.0972</v>
      </c>
      <c r="U262" s="12"/>
      <c r="V262" s="12"/>
      <c r="W262" s="12"/>
      <c r="X262" s="12"/>
      <c r="Y262" s="12"/>
      <c r="Z262" s="12"/>
      <c r="AA262" s="12"/>
      <c r="AB262" s="12"/>
      <c r="AC262" s="12"/>
      <c r="AD262" s="12"/>
      <c r="AE262" s="12"/>
      <c r="AR262" s="200" t="s">
        <v>85</v>
      </c>
      <c r="AT262" s="201" t="s">
        <v>76</v>
      </c>
      <c r="AU262" s="201" t="s">
        <v>87</v>
      </c>
      <c r="AY262" s="200" t="s">
        <v>124</v>
      </c>
      <c r="BK262" s="202">
        <f>SUM(BK263:BK273)</f>
        <v>0</v>
      </c>
    </row>
    <row r="263" spans="1:65" s="2" customFormat="1" ht="24.15" customHeight="1">
      <c r="A263" s="39"/>
      <c r="B263" s="40"/>
      <c r="C263" s="205" t="s">
        <v>392</v>
      </c>
      <c r="D263" s="205" t="s">
        <v>127</v>
      </c>
      <c r="E263" s="206" t="s">
        <v>1132</v>
      </c>
      <c r="F263" s="207" t="s">
        <v>1133</v>
      </c>
      <c r="G263" s="208" t="s">
        <v>266</v>
      </c>
      <c r="H263" s="209">
        <v>32.4</v>
      </c>
      <c r="I263" s="210"/>
      <c r="J263" s="211">
        <f>ROUND(I263*H263,2)</f>
        <v>0</v>
      </c>
      <c r="K263" s="207" t="s">
        <v>131</v>
      </c>
      <c r="L263" s="45"/>
      <c r="M263" s="212" t="s">
        <v>19</v>
      </c>
      <c r="N263" s="213" t="s">
        <v>48</v>
      </c>
      <c r="O263" s="85"/>
      <c r="P263" s="214">
        <f>O263*H263</f>
        <v>0</v>
      </c>
      <c r="Q263" s="214">
        <v>9E-05</v>
      </c>
      <c r="R263" s="214">
        <f>Q263*H263</f>
        <v>0.002916</v>
      </c>
      <c r="S263" s="214">
        <v>0.003</v>
      </c>
      <c r="T263" s="215">
        <f>S263*H263</f>
        <v>0.0972</v>
      </c>
      <c r="U263" s="39"/>
      <c r="V263" s="39"/>
      <c r="W263" s="39"/>
      <c r="X263" s="39"/>
      <c r="Y263" s="39"/>
      <c r="Z263" s="39"/>
      <c r="AA263" s="39"/>
      <c r="AB263" s="39"/>
      <c r="AC263" s="39"/>
      <c r="AD263" s="39"/>
      <c r="AE263" s="39"/>
      <c r="AR263" s="216" t="s">
        <v>140</v>
      </c>
      <c r="AT263" s="216" t="s">
        <v>127</v>
      </c>
      <c r="AU263" s="216" t="s">
        <v>147</v>
      </c>
      <c r="AY263" s="18" t="s">
        <v>124</v>
      </c>
      <c r="BE263" s="217">
        <f>IF(N263="základní",J263,0)</f>
        <v>0</v>
      </c>
      <c r="BF263" s="217">
        <f>IF(N263="snížená",J263,0)</f>
        <v>0</v>
      </c>
      <c r="BG263" s="217">
        <f>IF(N263="zákl. přenesená",J263,0)</f>
        <v>0</v>
      </c>
      <c r="BH263" s="217">
        <f>IF(N263="sníž. přenesená",J263,0)</f>
        <v>0</v>
      </c>
      <c r="BI263" s="217">
        <f>IF(N263="nulová",J263,0)</f>
        <v>0</v>
      </c>
      <c r="BJ263" s="18" t="s">
        <v>85</v>
      </c>
      <c r="BK263" s="217">
        <f>ROUND(I263*H263,2)</f>
        <v>0</v>
      </c>
      <c r="BL263" s="18" t="s">
        <v>140</v>
      </c>
      <c r="BM263" s="216" t="s">
        <v>1134</v>
      </c>
    </row>
    <row r="264" spans="1:47" s="2" customFormat="1" ht="12">
      <c r="A264" s="39"/>
      <c r="B264" s="40"/>
      <c r="C264" s="41"/>
      <c r="D264" s="218" t="s">
        <v>134</v>
      </c>
      <c r="E264" s="41"/>
      <c r="F264" s="219" t="s">
        <v>1133</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134</v>
      </c>
      <c r="AU264" s="18" t="s">
        <v>147</v>
      </c>
    </row>
    <row r="265" spans="1:47" s="2" customFormat="1" ht="12">
      <c r="A265" s="39"/>
      <c r="B265" s="40"/>
      <c r="C265" s="41"/>
      <c r="D265" s="223" t="s">
        <v>135</v>
      </c>
      <c r="E265" s="41"/>
      <c r="F265" s="224" t="s">
        <v>1135</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135</v>
      </c>
      <c r="AU265" s="18" t="s">
        <v>147</v>
      </c>
    </row>
    <row r="266" spans="1:51" s="13" customFormat="1" ht="12">
      <c r="A266" s="13"/>
      <c r="B266" s="225"/>
      <c r="C266" s="226"/>
      <c r="D266" s="218" t="s">
        <v>137</v>
      </c>
      <c r="E266" s="227" t="s">
        <v>19</v>
      </c>
      <c r="F266" s="228" t="s">
        <v>1136</v>
      </c>
      <c r="G266" s="226"/>
      <c r="H266" s="227" t="s">
        <v>19</v>
      </c>
      <c r="I266" s="229"/>
      <c r="J266" s="226"/>
      <c r="K266" s="226"/>
      <c r="L266" s="230"/>
      <c r="M266" s="231"/>
      <c r="N266" s="232"/>
      <c r="O266" s="232"/>
      <c r="P266" s="232"/>
      <c r="Q266" s="232"/>
      <c r="R266" s="232"/>
      <c r="S266" s="232"/>
      <c r="T266" s="233"/>
      <c r="U266" s="13"/>
      <c r="V266" s="13"/>
      <c r="W266" s="13"/>
      <c r="X266" s="13"/>
      <c r="Y266" s="13"/>
      <c r="Z266" s="13"/>
      <c r="AA266" s="13"/>
      <c r="AB266" s="13"/>
      <c r="AC266" s="13"/>
      <c r="AD266" s="13"/>
      <c r="AE266" s="13"/>
      <c r="AT266" s="234" t="s">
        <v>137</v>
      </c>
      <c r="AU266" s="234" t="s">
        <v>147</v>
      </c>
      <c r="AV266" s="13" t="s">
        <v>85</v>
      </c>
      <c r="AW266" s="13" t="s">
        <v>37</v>
      </c>
      <c r="AX266" s="13" t="s">
        <v>77</v>
      </c>
      <c r="AY266" s="234" t="s">
        <v>124</v>
      </c>
    </row>
    <row r="267" spans="1:51" s="14" customFormat="1" ht="12">
      <c r="A267" s="14"/>
      <c r="B267" s="235"/>
      <c r="C267" s="236"/>
      <c r="D267" s="218" t="s">
        <v>137</v>
      </c>
      <c r="E267" s="237" t="s">
        <v>19</v>
      </c>
      <c r="F267" s="238" t="s">
        <v>1137</v>
      </c>
      <c r="G267" s="236"/>
      <c r="H267" s="239">
        <v>32.4</v>
      </c>
      <c r="I267" s="240"/>
      <c r="J267" s="236"/>
      <c r="K267" s="236"/>
      <c r="L267" s="241"/>
      <c r="M267" s="242"/>
      <c r="N267" s="243"/>
      <c r="O267" s="243"/>
      <c r="P267" s="243"/>
      <c r="Q267" s="243"/>
      <c r="R267" s="243"/>
      <c r="S267" s="243"/>
      <c r="T267" s="244"/>
      <c r="U267" s="14"/>
      <c r="V267" s="14"/>
      <c r="W267" s="14"/>
      <c r="X267" s="14"/>
      <c r="Y267" s="14"/>
      <c r="Z267" s="14"/>
      <c r="AA267" s="14"/>
      <c r="AB267" s="14"/>
      <c r="AC267" s="14"/>
      <c r="AD267" s="14"/>
      <c r="AE267" s="14"/>
      <c r="AT267" s="245" t="s">
        <v>137</v>
      </c>
      <c r="AU267" s="245" t="s">
        <v>147</v>
      </c>
      <c r="AV267" s="14" t="s">
        <v>87</v>
      </c>
      <c r="AW267" s="14" t="s">
        <v>37</v>
      </c>
      <c r="AX267" s="14" t="s">
        <v>77</v>
      </c>
      <c r="AY267" s="245" t="s">
        <v>124</v>
      </c>
    </row>
    <row r="268" spans="1:51" s="15" customFormat="1" ht="12">
      <c r="A268" s="15"/>
      <c r="B268" s="246"/>
      <c r="C268" s="247"/>
      <c r="D268" s="218" t="s">
        <v>137</v>
      </c>
      <c r="E268" s="248" t="s">
        <v>19</v>
      </c>
      <c r="F268" s="249" t="s">
        <v>139</v>
      </c>
      <c r="G268" s="247"/>
      <c r="H268" s="250">
        <v>32.4</v>
      </c>
      <c r="I268" s="251"/>
      <c r="J268" s="247"/>
      <c r="K268" s="247"/>
      <c r="L268" s="252"/>
      <c r="M268" s="253"/>
      <c r="N268" s="254"/>
      <c r="O268" s="254"/>
      <c r="P268" s="254"/>
      <c r="Q268" s="254"/>
      <c r="R268" s="254"/>
      <c r="S268" s="254"/>
      <c r="T268" s="255"/>
      <c r="U268" s="15"/>
      <c r="V268" s="15"/>
      <c r="W268" s="15"/>
      <c r="X268" s="15"/>
      <c r="Y268" s="15"/>
      <c r="Z268" s="15"/>
      <c r="AA268" s="15"/>
      <c r="AB268" s="15"/>
      <c r="AC268" s="15"/>
      <c r="AD268" s="15"/>
      <c r="AE268" s="15"/>
      <c r="AT268" s="256" t="s">
        <v>137</v>
      </c>
      <c r="AU268" s="256" t="s">
        <v>147</v>
      </c>
      <c r="AV268" s="15" t="s">
        <v>140</v>
      </c>
      <c r="AW268" s="15" t="s">
        <v>4</v>
      </c>
      <c r="AX268" s="15" t="s">
        <v>85</v>
      </c>
      <c r="AY268" s="256" t="s">
        <v>124</v>
      </c>
    </row>
    <row r="269" spans="1:65" s="2" customFormat="1" ht="24.15" customHeight="1">
      <c r="A269" s="39"/>
      <c r="B269" s="40"/>
      <c r="C269" s="205" t="s">
        <v>399</v>
      </c>
      <c r="D269" s="205" t="s">
        <v>127</v>
      </c>
      <c r="E269" s="206" t="s">
        <v>1138</v>
      </c>
      <c r="F269" s="207" t="s">
        <v>1139</v>
      </c>
      <c r="G269" s="208" t="s">
        <v>266</v>
      </c>
      <c r="H269" s="209">
        <v>32.4</v>
      </c>
      <c r="I269" s="210"/>
      <c r="J269" s="211">
        <f>ROUND(I269*H269,2)</f>
        <v>0</v>
      </c>
      <c r="K269" s="207" t="s">
        <v>19</v>
      </c>
      <c r="L269" s="45"/>
      <c r="M269" s="212" t="s">
        <v>19</v>
      </c>
      <c r="N269" s="213" t="s">
        <v>48</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140</v>
      </c>
      <c r="AT269" s="216" t="s">
        <v>127</v>
      </c>
      <c r="AU269" s="216" t="s">
        <v>147</v>
      </c>
      <c r="AY269" s="18" t="s">
        <v>124</v>
      </c>
      <c r="BE269" s="217">
        <f>IF(N269="základní",J269,0)</f>
        <v>0</v>
      </c>
      <c r="BF269" s="217">
        <f>IF(N269="snížená",J269,0)</f>
        <v>0</v>
      </c>
      <c r="BG269" s="217">
        <f>IF(N269="zákl. přenesená",J269,0)</f>
        <v>0</v>
      </c>
      <c r="BH269" s="217">
        <f>IF(N269="sníž. přenesená",J269,0)</f>
        <v>0</v>
      </c>
      <c r="BI269" s="217">
        <f>IF(N269="nulová",J269,0)</f>
        <v>0</v>
      </c>
      <c r="BJ269" s="18" t="s">
        <v>85</v>
      </c>
      <c r="BK269" s="217">
        <f>ROUND(I269*H269,2)</f>
        <v>0</v>
      </c>
      <c r="BL269" s="18" t="s">
        <v>140</v>
      </c>
      <c r="BM269" s="216" t="s">
        <v>1140</v>
      </c>
    </row>
    <row r="270" spans="1:47" s="2" customFormat="1" ht="12">
      <c r="A270" s="39"/>
      <c r="B270" s="40"/>
      <c r="C270" s="41"/>
      <c r="D270" s="218" t="s">
        <v>134</v>
      </c>
      <c r="E270" s="41"/>
      <c r="F270" s="219" t="s">
        <v>1139</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134</v>
      </c>
      <c r="AU270" s="18" t="s">
        <v>147</v>
      </c>
    </row>
    <row r="271" spans="1:51" s="13" customFormat="1" ht="12">
      <c r="A271" s="13"/>
      <c r="B271" s="225"/>
      <c r="C271" s="226"/>
      <c r="D271" s="218" t="s">
        <v>137</v>
      </c>
      <c r="E271" s="227" t="s">
        <v>19</v>
      </c>
      <c r="F271" s="228" t="s">
        <v>1136</v>
      </c>
      <c r="G271" s="226"/>
      <c r="H271" s="227" t="s">
        <v>19</v>
      </c>
      <c r="I271" s="229"/>
      <c r="J271" s="226"/>
      <c r="K271" s="226"/>
      <c r="L271" s="230"/>
      <c r="M271" s="231"/>
      <c r="N271" s="232"/>
      <c r="O271" s="232"/>
      <c r="P271" s="232"/>
      <c r="Q271" s="232"/>
      <c r="R271" s="232"/>
      <c r="S271" s="232"/>
      <c r="T271" s="233"/>
      <c r="U271" s="13"/>
      <c r="V271" s="13"/>
      <c r="W271" s="13"/>
      <c r="X271" s="13"/>
      <c r="Y271" s="13"/>
      <c r="Z271" s="13"/>
      <c r="AA271" s="13"/>
      <c r="AB271" s="13"/>
      <c r="AC271" s="13"/>
      <c r="AD271" s="13"/>
      <c r="AE271" s="13"/>
      <c r="AT271" s="234" t="s">
        <v>137</v>
      </c>
      <c r="AU271" s="234" t="s">
        <v>147</v>
      </c>
      <c r="AV271" s="13" t="s">
        <v>85</v>
      </c>
      <c r="AW271" s="13" t="s">
        <v>37</v>
      </c>
      <c r="AX271" s="13" t="s">
        <v>77</v>
      </c>
      <c r="AY271" s="234" t="s">
        <v>124</v>
      </c>
    </row>
    <row r="272" spans="1:51" s="14" customFormat="1" ht="12">
      <c r="A272" s="14"/>
      <c r="B272" s="235"/>
      <c r="C272" s="236"/>
      <c r="D272" s="218" t="s">
        <v>137</v>
      </c>
      <c r="E272" s="237" t="s">
        <v>19</v>
      </c>
      <c r="F272" s="238" t="s">
        <v>1137</v>
      </c>
      <c r="G272" s="236"/>
      <c r="H272" s="239">
        <v>32.4</v>
      </c>
      <c r="I272" s="240"/>
      <c r="J272" s="236"/>
      <c r="K272" s="236"/>
      <c r="L272" s="241"/>
      <c r="M272" s="242"/>
      <c r="N272" s="243"/>
      <c r="O272" s="243"/>
      <c r="P272" s="243"/>
      <c r="Q272" s="243"/>
      <c r="R272" s="243"/>
      <c r="S272" s="243"/>
      <c r="T272" s="244"/>
      <c r="U272" s="14"/>
      <c r="V272" s="14"/>
      <c r="W272" s="14"/>
      <c r="X272" s="14"/>
      <c r="Y272" s="14"/>
      <c r="Z272" s="14"/>
      <c r="AA272" s="14"/>
      <c r="AB272" s="14"/>
      <c r="AC272" s="14"/>
      <c r="AD272" s="14"/>
      <c r="AE272" s="14"/>
      <c r="AT272" s="245" t="s">
        <v>137</v>
      </c>
      <c r="AU272" s="245" t="s">
        <v>147</v>
      </c>
      <c r="AV272" s="14" t="s">
        <v>87</v>
      </c>
      <c r="AW272" s="14" t="s">
        <v>37</v>
      </c>
      <c r="AX272" s="14" t="s">
        <v>77</v>
      </c>
      <c r="AY272" s="245" t="s">
        <v>124</v>
      </c>
    </row>
    <row r="273" spans="1:51" s="15" customFormat="1" ht="12">
      <c r="A273" s="15"/>
      <c r="B273" s="246"/>
      <c r="C273" s="247"/>
      <c r="D273" s="218" t="s">
        <v>137</v>
      </c>
      <c r="E273" s="248" t="s">
        <v>19</v>
      </c>
      <c r="F273" s="249" t="s">
        <v>139</v>
      </c>
      <c r="G273" s="247"/>
      <c r="H273" s="250">
        <v>32.4</v>
      </c>
      <c r="I273" s="251"/>
      <c r="J273" s="247"/>
      <c r="K273" s="247"/>
      <c r="L273" s="252"/>
      <c r="M273" s="253"/>
      <c r="N273" s="254"/>
      <c r="O273" s="254"/>
      <c r="P273" s="254"/>
      <c r="Q273" s="254"/>
      <c r="R273" s="254"/>
      <c r="S273" s="254"/>
      <c r="T273" s="255"/>
      <c r="U273" s="15"/>
      <c r="V273" s="15"/>
      <c r="W273" s="15"/>
      <c r="X273" s="15"/>
      <c r="Y273" s="15"/>
      <c r="Z273" s="15"/>
      <c r="AA273" s="15"/>
      <c r="AB273" s="15"/>
      <c r="AC273" s="15"/>
      <c r="AD273" s="15"/>
      <c r="AE273" s="15"/>
      <c r="AT273" s="256" t="s">
        <v>137</v>
      </c>
      <c r="AU273" s="256" t="s">
        <v>147</v>
      </c>
      <c r="AV273" s="15" t="s">
        <v>140</v>
      </c>
      <c r="AW273" s="15" t="s">
        <v>4</v>
      </c>
      <c r="AX273" s="15" t="s">
        <v>85</v>
      </c>
      <c r="AY273" s="256" t="s">
        <v>124</v>
      </c>
    </row>
    <row r="274" spans="1:63" s="12" customFormat="1" ht="20.85" customHeight="1">
      <c r="A274" s="12"/>
      <c r="B274" s="189"/>
      <c r="C274" s="190"/>
      <c r="D274" s="191" t="s">
        <v>76</v>
      </c>
      <c r="E274" s="203" t="s">
        <v>931</v>
      </c>
      <c r="F274" s="203" t="s">
        <v>1141</v>
      </c>
      <c r="G274" s="190"/>
      <c r="H274" s="190"/>
      <c r="I274" s="193"/>
      <c r="J274" s="204">
        <f>BK274</f>
        <v>0</v>
      </c>
      <c r="K274" s="190"/>
      <c r="L274" s="195"/>
      <c r="M274" s="196"/>
      <c r="N274" s="197"/>
      <c r="O274" s="197"/>
      <c r="P274" s="198">
        <f>SUM(P275:P293)</f>
        <v>0</v>
      </c>
      <c r="Q274" s="197"/>
      <c r="R274" s="198">
        <f>SUM(R275:R293)</f>
        <v>0</v>
      </c>
      <c r="S274" s="197"/>
      <c r="T274" s="199">
        <f>SUM(T275:T293)</f>
        <v>4.008399999999999</v>
      </c>
      <c r="U274" s="12"/>
      <c r="V274" s="12"/>
      <c r="W274" s="12"/>
      <c r="X274" s="12"/>
      <c r="Y274" s="12"/>
      <c r="Z274" s="12"/>
      <c r="AA274" s="12"/>
      <c r="AB274" s="12"/>
      <c r="AC274" s="12"/>
      <c r="AD274" s="12"/>
      <c r="AE274" s="12"/>
      <c r="AR274" s="200" t="s">
        <v>85</v>
      </c>
      <c r="AT274" s="201" t="s">
        <v>76</v>
      </c>
      <c r="AU274" s="201" t="s">
        <v>87</v>
      </c>
      <c r="AY274" s="200" t="s">
        <v>124</v>
      </c>
      <c r="BK274" s="202">
        <f>SUM(BK275:BK293)</f>
        <v>0</v>
      </c>
    </row>
    <row r="275" spans="1:65" s="2" customFormat="1" ht="44.25" customHeight="1">
      <c r="A275" s="39"/>
      <c r="B275" s="40"/>
      <c r="C275" s="205" t="s">
        <v>405</v>
      </c>
      <c r="D275" s="205" t="s">
        <v>127</v>
      </c>
      <c r="E275" s="206" t="s">
        <v>1142</v>
      </c>
      <c r="F275" s="207" t="s">
        <v>1143</v>
      </c>
      <c r="G275" s="208" t="s">
        <v>240</v>
      </c>
      <c r="H275" s="209">
        <v>182.2</v>
      </c>
      <c r="I275" s="210"/>
      <c r="J275" s="211">
        <f>ROUND(I275*H275,2)</f>
        <v>0</v>
      </c>
      <c r="K275" s="207" t="s">
        <v>19</v>
      </c>
      <c r="L275" s="45"/>
      <c r="M275" s="212" t="s">
        <v>19</v>
      </c>
      <c r="N275" s="213" t="s">
        <v>48</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140</v>
      </c>
      <c r="AT275" s="216" t="s">
        <v>127</v>
      </c>
      <c r="AU275" s="216" t="s">
        <v>147</v>
      </c>
      <c r="AY275" s="18" t="s">
        <v>124</v>
      </c>
      <c r="BE275" s="217">
        <f>IF(N275="základní",J275,0)</f>
        <v>0</v>
      </c>
      <c r="BF275" s="217">
        <f>IF(N275="snížená",J275,0)</f>
        <v>0</v>
      </c>
      <c r="BG275" s="217">
        <f>IF(N275="zákl. přenesená",J275,0)</f>
        <v>0</v>
      </c>
      <c r="BH275" s="217">
        <f>IF(N275="sníž. přenesená",J275,0)</f>
        <v>0</v>
      </c>
      <c r="BI275" s="217">
        <f>IF(N275="nulová",J275,0)</f>
        <v>0</v>
      </c>
      <c r="BJ275" s="18" t="s">
        <v>85</v>
      </c>
      <c r="BK275" s="217">
        <f>ROUND(I275*H275,2)</f>
        <v>0</v>
      </c>
      <c r="BL275" s="18" t="s">
        <v>140</v>
      </c>
      <c r="BM275" s="216" t="s">
        <v>1144</v>
      </c>
    </row>
    <row r="276" spans="1:47" s="2" customFormat="1" ht="12">
      <c r="A276" s="39"/>
      <c r="B276" s="40"/>
      <c r="C276" s="41"/>
      <c r="D276" s="218" t="s">
        <v>134</v>
      </c>
      <c r="E276" s="41"/>
      <c r="F276" s="219" t="s">
        <v>1143</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134</v>
      </c>
      <c r="AU276" s="18" t="s">
        <v>147</v>
      </c>
    </row>
    <row r="277" spans="1:51" s="13" customFormat="1" ht="12">
      <c r="A277" s="13"/>
      <c r="B277" s="225"/>
      <c r="C277" s="226"/>
      <c r="D277" s="218" t="s">
        <v>137</v>
      </c>
      <c r="E277" s="227" t="s">
        <v>19</v>
      </c>
      <c r="F277" s="228" t="s">
        <v>1025</v>
      </c>
      <c r="G277" s="226"/>
      <c r="H277" s="227" t="s">
        <v>19</v>
      </c>
      <c r="I277" s="229"/>
      <c r="J277" s="226"/>
      <c r="K277" s="226"/>
      <c r="L277" s="230"/>
      <c r="M277" s="231"/>
      <c r="N277" s="232"/>
      <c r="O277" s="232"/>
      <c r="P277" s="232"/>
      <c r="Q277" s="232"/>
      <c r="R277" s="232"/>
      <c r="S277" s="232"/>
      <c r="T277" s="233"/>
      <c r="U277" s="13"/>
      <c r="V277" s="13"/>
      <c r="W277" s="13"/>
      <c r="X277" s="13"/>
      <c r="Y277" s="13"/>
      <c r="Z277" s="13"/>
      <c r="AA277" s="13"/>
      <c r="AB277" s="13"/>
      <c r="AC277" s="13"/>
      <c r="AD277" s="13"/>
      <c r="AE277" s="13"/>
      <c r="AT277" s="234" t="s">
        <v>137</v>
      </c>
      <c r="AU277" s="234" t="s">
        <v>147</v>
      </c>
      <c r="AV277" s="13" t="s">
        <v>85</v>
      </c>
      <c r="AW277" s="13" t="s">
        <v>37</v>
      </c>
      <c r="AX277" s="13" t="s">
        <v>77</v>
      </c>
      <c r="AY277" s="234" t="s">
        <v>124</v>
      </c>
    </row>
    <row r="278" spans="1:51" s="13" customFormat="1" ht="12">
      <c r="A278" s="13"/>
      <c r="B278" s="225"/>
      <c r="C278" s="226"/>
      <c r="D278" s="218" t="s">
        <v>137</v>
      </c>
      <c r="E278" s="227" t="s">
        <v>19</v>
      </c>
      <c r="F278" s="228" t="s">
        <v>1145</v>
      </c>
      <c r="G278" s="226"/>
      <c r="H278" s="227" t="s">
        <v>19</v>
      </c>
      <c r="I278" s="229"/>
      <c r="J278" s="226"/>
      <c r="K278" s="226"/>
      <c r="L278" s="230"/>
      <c r="M278" s="231"/>
      <c r="N278" s="232"/>
      <c r="O278" s="232"/>
      <c r="P278" s="232"/>
      <c r="Q278" s="232"/>
      <c r="R278" s="232"/>
      <c r="S278" s="232"/>
      <c r="T278" s="233"/>
      <c r="U278" s="13"/>
      <c r="V278" s="13"/>
      <c r="W278" s="13"/>
      <c r="X278" s="13"/>
      <c r="Y278" s="13"/>
      <c r="Z278" s="13"/>
      <c r="AA278" s="13"/>
      <c r="AB278" s="13"/>
      <c r="AC278" s="13"/>
      <c r="AD278" s="13"/>
      <c r="AE278" s="13"/>
      <c r="AT278" s="234" t="s">
        <v>137</v>
      </c>
      <c r="AU278" s="234" t="s">
        <v>147</v>
      </c>
      <c r="AV278" s="13" t="s">
        <v>85</v>
      </c>
      <c r="AW278" s="13" t="s">
        <v>37</v>
      </c>
      <c r="AX278" s="13" t="s">
        <v>77</v>
      </c>
      <c r="AY278" s="234" t="s">
        <v>124</v>
      </c>
    </row>
    <row r="279" spans="1:51" s="14" customFormat="1" ht="12">
      <c r="A279" s="14"/>
      <c r="B279" s="235"/>
      <c r="C279" s="236"/>
      <c r="D279" s="218" t="s">
        <v>137</v>
      </c>
      <c r="E279" s="237" t="s">
        <v>19</v>
      </c>
      <c r="F279" s="238" t="s">
        <v>1146</v>
      </c>
      <c r="G279" s="236"/>
      <c r="H279" s="239">
        <v>182.2</v>
      </c>
      <c r="I279" s="240"/>
      <c r="J279" s="236"/>
      <c r="K279" s="236"/>
      <c r="L279" s="241"/>
      <c r="M279" s="242"/>
      <c r="N279" s="243"/>
      <c r="O279" s="243"/>
      <c r="P279" s="243"/>
      <c r="Q279" s="243"/>
      <c r="R279" s="243"/>
      <c r="S279" s="243"/>
      <c r="T279" s="244"/>
      <c r="U279" s="14"/>
      <c r="V279" s="14"/>
      <c r="W279" s="14"/>
      <c r="X279" s="14"/>
      <c r="Y279" s="14"/>
      <c r="Z279" s="14"/>
      <c r="AA279" s="14"/>
      <c r="AB279" s="14"/>
      <c r="AC279" s="14"/>
      <c r="AD279" s="14"/>
      <c r="AE279" s="14"/>
      <c r="AT279" s="245" t="s">
        <v>137</v>
      </c>
      <c r="AU279" s="245" t="s">
        <v>147</v>
      </c>
      <c r="AV279" s="14" t="s">
        <v>87</v>
      </c>
      <c r="AW279" s="14" t="s">
        <v>37</v>
      </c>
      <c r="AX279" s="14" t="s">
        <v>77</v>
      </c>
      <c r="AY279" s="245" t="s">
        <v>124</v>
      </c>
    </row>
    <row r="280" spans="1:51" s="15" customFormat="1" ht="12">
      <c r="A280" s="15"/>
      <c r="B280" s="246"/>
      <c r="C280" s="247"/>
      <c r="D280" s="218" t="s">
        <v>137</v>
      </c>
      <c r="E280" s="248" t="s">
        <v>19</v>
      </c>
      <c r="F280" s="249" t="s">
        <v>139</v>
      </c>
      <c r="G280" s="247"/>
      <c r="H280" s="250">
        <v>182.2</v>
      </c>
      <c r="I280" s="251"/>
      <c r="J280" s="247"/>
      <c r="K280" s="247"/>
      <c r="L280" s="252"/>
      <c r="M280" s="253"/>
      <c r="N280" s="254"/>
      <c r="O280" s="254"/>
      <c r="P280" s="254"/>
      <c r="Q280" s="254"/>
      <c r="R280" s="254"/>
      <c r="S280" s="254"/>
      <c r="T280" s="255"/>
      <c r="U280" s="15"/>
      <c r="V280" s="15"/>
      <c r="W280" s="15"/>
      <c r="X280" s="15"/>
      <c r="Y280" s="15"/>
      <c r="Z280" s="15"/>
      <c r="AA280" s="15"/>
      <c r="AB280" s="15"/>
      <c r="AC280" s="15"/>
      <c r="AD280" s="15"/>
      <c r="AE280" s="15"/>
      <c r="AT280" s="256" t="s">
        <v>137</v>
      </c>
      <c r="AU280" s="256" t="s">
        <v>147</v>
      </c>
      <c r="AV280" s="15" t="s">
        <v>140</v>
      </c>
      <c r="AW280" s="15" t="s">
        <v>4</v>
      </c>
      <c r="AX280" s="15" t="s">
        <v>85</v>
      </c>
      <c r="AY280" s="256" t="s">
        <v>124</v>
      </c>
    </row>
    <row r="281" spans="1:65" s="2" customFormat="1" ht="24.15" customHeight="1">
      <c r="A281" s="39"/>
      <c r="B281" s="40"/>
      <c r="C281" s="205" t="s">
        <v>411</v>
      </c>
      <c r="D281" s="205" t="s">
        <v>127</v>
      </c>
      <c r="E281" s="206" t="s">
        <v>1147</v>
      </c>
      <c r="F281" s="207" t="s">
        <v>1148</v>
      </c>
      <c r="G281" s="208" t="s">
        <v>240</v>
      </c>
      <c r="H281" s="209">
        <v>182.2</v>
      </c>
      <c r="I281" s="210"/>
      <c r="J281" s="211">
        <f>ROUND(I281*H281,2)</f>
        <v>0</v>
      </c>
      <c r="K281" s="207" t="s">
        <v>131</v>
      </c>
      <c r="L281" s="45"/>
      <c r="M281" s="212" t="s">
        <v>19</v>
      </c>
      <c r="N281" s="213" t="s">
        <v>48</v>
      </c>
      <c r="O281" s="85"/>
      <c r="P281" s="214">
        <f>O281*H281</f>
        <v>0</v>
      </c>
      <c r="Q281" s="214">
        <v>0</v>
      </c>
      <c r="R281" s="214">
        <f>Q281*H281</f>
        <v>0</v>
      </c>
      <c r="S281" s="214">
        <v>0.022</v>
      </c>
      <c r="T281" s="215">
        <f>S281*H281</f>
        <v>4.008399999999999</v>
      </c>
      <c r="U281" s="39"/>
      <c r="V281" s="39"/>
      <c r="W281" s="39"/>
      <c r="X281" s="39"/>
      <c r="Y281" s="39"/>
      <c r="Z281" s="39"/>
      <c r="AA281" s="39"/>
      <c r="AB281" s="39"/>
      <c r="AC281" s="39"/>
      <c r="AD281" s="39"/>
      <c r="AE281" s="39"/>
      <c r="AR281" s="216" t="s">
        <v>140</v>
      </c>
      <c r="AT281" s="216" t="s">
        <v>127</v>
      </c>
      <c r="AU281" s="216" t="s">
        <v>147</v>
      </c>
      <c r="AY281" s="18" t="s">
        <v>124</v>
      </c>
      <c r="BE281" s="217">
        <f>IF(N281="základní",J281,0)</f>
        <v>0</v>
      </c>
      <c r="BF281" s="217">
        <f>IF(N281="snížená",J281,0)</f>
        <v>0</v>
      </c>
      <c r="BG281" s="217">
        <f>IF(N281="zákl. přenesená",J281,0)</f>
        <v>0</v>
      </c>
      <c r="BH281" s="217">
        <f>IF(N281="sníž. přenesená",J281,0)</f>
        <v>0</v>
      </c>
      <c r="BI281" s="217">
        <f>IF(N281="nulová",J281,0)</f>
        <v>0</v>
      </c>
      <c r="BJ281" s="18" t="s">
        <v>85</v>
      </c>
      <c r="BK281" s="217">
        <f>ROUND(I281*H281,2)</f>
        <v>0</v>
      </c>
      <c r="BL281" s="18" t="s">
        <v>140</v>
      </c>
      <c r="BM281" s="216" t="s">
        <v>1149</v>
      </c>
    </row>
    <row r="282" spans="1:47" s="2" customFormat="1" ht="12">
      <c r="A282" s="39"/>
      <c r="B282" s="40"/>
      <c r="C282" s="41"/>
      <c r="D282" s="218" t="s">
        <v>134</v>
      </c>
      <c r="E282" s="41"/>
      <c r="F282" s="219" t="s">
        <v>1148</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134</v>
      </c>
      <c r="AU282" s="18" t="s">
        <v>147</v>
      </c>
    </row>
    <row r="283" spans="1:47" s="2" customFormat="1" ht="12">
      <c r="A283" s="39"/>
      <c r="B283" s="40"/>
      <c r="C283" s="41"/>
      <c r="D283" s="223" t="s">
        <v>135</v>
      </c>
      <c r="E283" s="41"/>
      <c r="F283" s="224" t="s">
        <v>1150</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135</v>
      </c>
      <c r="AU283" s="18" t="s">
        <v>147</v>
      </c>
    </row>
    <row r="284" spans="1:51" s="13" customFormat="1" ht="12">
      <c r="A284" s="13"/>
      <c r="B284" s="225"/>
      <c r="C284" s="226"/>
      <c r="D284" s="218" t="s">
        <v>137</v>
      </c>
      <c r="E284" s="227" t="s">
        <v>19</v>
      </c>
      <c r="F284" s="228" t="s">
        <v>1025</v>
      </c>
      <c r="G284" s="226"/>
      <c r="H284" s="227" t="s">
        <v>19</v>
      </c>
      <c r="I284" s="229"/>
      <c r="J284" s="226"/>
      <c r="K284" s="226"/>
      <c r="L284" s="230"/>
      <c r="M284" s="231"/>
      <c r="N284" s="232"/>
      <c r="O284" s="232"/>
      <c r="P284" s="232"/>
      <c r="Q284" s="232"/>
      <c r="R284" s="232"/>
      <c r="S284" s="232"/>
      <c r="T284" s="233"/>
      <c r="U284" s="13"/>
      <c r="V284" s="13"/>
      <c r="W284" s="13"/>
      <c r="X284" s="13"/>
      <c r="Y284" s="13"/>
      <c r="Z284" s="13"/>
      <c r="AA284" s="13"/>
      <c r="AB284" s="13"/>
      <c r="AC284" s="13"/>
      <c r="AD284" s="13"/>
      <c r="AE284" s="13"/>
      <c r="AT284" s="234" t="s">
        <v>137</v>
      </c>
      <c r="AU284" s="234" t="s">
        <v>147</v>
      </c>
      <c r="AV284" s="13" t="s">
        <v>85</v>
      </c>
      <c r="AW284" s="13" t="s">
        <v>37</v>
      </c>
      <c r="AX284" s="13" t="s">
        <v>77</v>
      </c>
      <c r="AY284" s="234" t="s">
        <v>124</v>
      </c>
    </row>
    <row r="285" spans="1:51" s="13" customFormat="1" ht="12">
      <c r="A285" s="13"/>
      <c r="B285" s="225"/>
      <c r="C285" s="226"/>
      <c r="D285" s="218" t="s">
        <v>137</v>
      </c>
      <c r="E285" s="227" t="s">
        <v>19</v>
      </c>
      <c r="F285" s="228" t="s">
        <v>1145</v>
      </c>
      <c r="G285" s="226"/>
      <c r="H285" s="227" t="s">
        <v>19</v>
      </c>
      <c r="I285" s="229"/>
      <c r="J285" s="226"/>
      <c r="K285" s="226"/>
      <c r="L285" s="230"/>
      <c r="M285" s="231"/>
      <c r="N285" s="232"/>
      <c r="O285" s="232"/>
      <c r="P285" s="232"/>
      <c r="Q285" s="232"/>
      <c r="R285" s="232"/>
      <c r="S285" s="232"/>
      <c r="T285" s="233"/>
      <c r="U285" s="13"/>
      <c r="V285" s="13"/>
      <c r="W285" s="13"/>
      <c r="X285" s="13"/>
      <c r="Y285" s="13"/>
      <c r="Z285" s="13"/>
      <c r="AA285" s="13"/>
      <c r="AB285" s="13"/>
      <c r="AC285" s="13"/>
      <c r="AD285" s="13"/>
      <c r="AE285" s="13"/>
      <c r="AT285" s="234" t="s">
        <v>137</v>
      </c>
      <c r="AU285" s="234" t="s">
        <v>147</v>
      </c>
      <c r="AV285" s="13" t="s">
        <v>85</v>
      </c>
      <c r="AW285" s="13" t="s">
        <v>37</v>
      </c>
      <c r="AX285" s="13" t="s">
        <v>77</v>
      </c>
      <c r="AY285" s="234" t="s">
        <v>124</v>
      </c>
    </row>
    <row r="286" spans="1:51" s="14" customFormat="1" ht="12">
      <c r="A286" s="14"/>
      <c r="B286" s="235"/>
      <c r="C286" s="236"/>
      <c r="D286" s="218" t="s">
        <v>137</v>
      </c>
      <c r="E286" s="237" t="s">
        <v>19</v>
      </c>
      <c r="F286" s="238" t="s">
        <v>1146</v>
      </c>
      <c r="G286" s="236"/>
      <c r="H286" s="239">
        <v>182.2</v>
      </c>
      <c r="I286" s="240"/>
      <c r="J286" s="236"/>
      <c r="K286" s="236"/>
      <c r="L286" s="241"/>
      <c r="M286" s="242"/>
      <c r="N286" s="243"/>
      <c r="O286" s="243"/>
      <c r="P286" s="243"/>
      <c r="Q286" s="243"/>
      <c r="R286" s="243"/>
      <c r="S286" s="243"/>
      <c r="T286" s="244"/>
      <c r="U286" s="14"/>
      <c r="V286" s="14"/>
      <c r="W286" s="14"/>
      <c r="X286" s="14"/>
      <c r="Y286" s="14"/>
      <c r="Z286" s="14"/>
      <c r="AA286" s="14"/>
      <c r="AB286" s="14"/>
      <c r="AC286" s="14"/>
      <c r="AD286" s="14"/>
      <c r="AE286" s="14"/>
      <c r="AT286" s="245" t="s">
        <v>137</v>
      </c>
      <c r="AU286" s="245" t="s">
        <v>147</v>
      </c>
      <c r="AV286" s="14" t="s">
        <v>87</v>
      </c>
      <c r="AW286" s="14" t="s">
        <v>37</v>
      </c>
      <c r="AX286" s="14" t="s">
        <v>77</v>
      </c>
      <c r="AY286" s="245" t="s">
        <v>124</v>
      </c>
    </row>
    <row r="287" spans="1:51" s="15" customFormat="1" ht="12">
      <c r="A287" s="15"/>
      <c r="B287" s="246"/>
      <c r="C287" s="247"/>
      <c r="D287" s="218" t="s">
        <v>137</v>
      </c>
      <c r="E287" s="248" t="s">
        <v>19</v>
      </c>
      <c r="F287" s="249" t="s">
        <v>139</v>
      </c>
      <c r="G287" s="247"/>
      <c r="H287" s="250">
        <v>182.2</v>
      </c>
      <c r="I287" s="251"/>
      <c r="J287" s="247"/>
      <c r="K287" s="247"/>
      <c r="L287" s="252"/>
      <c r="M287" s="253"/>
      <c r="N287" s="254"/>
      <c r="O287" s="254"/>
      <c r="P287" s="254"/>
      <c r="Q287" s="254"/>
      <c r="R287" s="254"/>
      <c r="S287" s="254"/>
      <c r="T287" s="255"/>
      <c r="U287" s="15"/>
      <c r="V287" s="15"/>
      <c r="W287" s="15"/>
      <c r="X287" s="15"/>
      <c r="Y287" s="15"/>
      <c r="Z287" s="15"/>
      <c r="AA287" s="15"/>
      <c r="AB287" s="15"/>
      <c r="AC287" s="15"/>
      <c r="AD287" s="15"/>
      <c r="AE287" s="15"/>
      <c r="AT287" s="256" t="s">
        <v>137</v>
      </c>
      <c r="AU287" s="256" t="s">
        <v>147</v>
      </c>
      <c r="AV287" s="15" t="s">
        <v>140</v>
      </c>
      <c r="AW287" s="15" t="s">
        <v>4</v>
      </c>
      <c r="AX287" s="15" t="s">
        <v>85</v>
      </c>
      <c r="AY287" s="256" t="s">
        <v>124</v>
      </c>
    </row>
    <row r="288" spans="1:65" s="2" customFormat="1" ht="24.15" customHeight="1">
      <c r="A288" s="39"/>
      <c r="B288" s="40"/>
      <c r="C288" s="205" t="s">
        <v>421</v>
      </c>
      <c r="D288" s="205" t="s">
        <v>127</v>
      </c>
      <c r="E288" s="206" t="s">
        <v>1151</v>
      </c>
      <c r="F288" s="207" t="s">
        <v>1152</v>
      </c>
      <c r="G288" s="208" t="s">
        <v>240</v>
      </c>
      <c r="H288" s="209">
        <v>911</v>
      </c>
      <c r="I288" s="210"/>
      <c r="J288" s="211">
        <f>ROUND(I288*H288,2)</f>
        <v>0</v>
      </c>
      <c r="K288" s="207" t="s">
        <v>131</v>
      </c>
      <c r="L288" s="45"/>
      <c r="M288" s="212" t="s">
        <v>19</v>
      </c>
      <c r="N288" s="213" t="s">
        <v>48</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140</v>
      </c>
      <c r="AT288" s="216" t="s">
        <v>127</v>
      </c>
      <c r="AU288" s="216" t="s">
        <v>147</v>
      </c>
      <c r="AY288" s="18" t="s">
        <v>124</v>
      </c>
      <c r="BE288" s="217">
        <f>IF(N288="základní",J288,0)</f>
        <v>0</v>
      </c>
      <c r="BF288" s="217">
        <f>IF(N288="snížená",J288,0)</f>
        <v>0</v>
      </c>
      <c r="BG288" s="217">
        <f>IF(N288="zákl. přenesená",J288,0)</f>
        <v>0</v>
      </c>
      <c r="BH288" s="217">
        <f>IF(N288="sníž. přenesená",J288,0)</f>
        <v>0</v>
      </c>
      <c r="BI288" s="217">
        <f>IF(N288="nulová",J288,0)</f>
        <v>0</v>
      </c>
      <c r="BJ288" s="18" t="s">
        <v>85</v>
      </c>
      <c r="BK288" s="217">
        <f>ROUND(I288*H288,2)</f>
        <v>0</v>
      </c>
      <c r="BL288" s="18" t="s">
        <v>140</v>
      </c>
      <c r="BM288" s="216" t="s">
        <v>1153</v>
      </c>
    </row>
    <row r="289" spans="1:47" s="2" customFormat="1" ht="12">
      <c r="A289" s="39"/>
      <c r="B289" s="40"/>
      <c r="C289" s="41"/>
      <c r="D289" s="218" t="s">
        <v>134</v>
      </c>
      <c r="E289" s="41"/>
      <c r="F289" s="219" t="s">
        <v>1152</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134</v>
      </c>
      <c r="AU289" s="18" t="s">
        <v>147</v>
      </c>
    </row>
    <row r="290" spans="1:47" s="2" customFormat="1" ht="12">
      <c r="A290" s="39"/>
      <c r="B290" s="40"/>
      <c r="C290" s="41"/>
      <c r="D290" s="223" t="s">
        <v>135</v>
      </c>
      <c r="E290" s="41"/>
      <c r="F290" s="224" t="s">
        <v>1154</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135</v>
      </c>
      <c r="AU290" s="18" t="s">
        <v>147</v>
      </c>
    </row>
    <row r="291" spans="1:51" s="13" customFormat="1" ht="12">
      <c r="A291" s="13"/>
      <c r="B291" s="225"/>
      <c r="C291" s="226"/>
      <c r="D291" s="218" t="s">
        <v>137</v>
      </c>
      <c r="E291" s="227" t="s">
        <v>19</v>
      </c>
      <c r="F291" s="228" t="s">
        <v>1025</v>
      </c>
      <c r="G291" s="226"/>
      <c r="H291" s="227" t="s">
        <v>19</v>
      </c>
      <c r="I291" s="229"/>
      <c r="J291" s="226"/>
      <c r="K291" s="226"/>
      <c r="L291" s="230"/>
      <c r="M291" s="231"/>
      <c r="N291" s="232"/>
      <c r="O291" s="232"/>
      <c r="P291" s="232"/>
      <c r="Q291" s="232"/>
      <c r="R291" s="232"/>
      <c r="S291" s="232"/>
      <c r="T291" s="233"/>
      <c r="U291" s="13"/>
      <c r="V291" s="13"/>
      <c r="W291" s="13"/>
      <c r="X291" s="13"/>
      <c r="Y291" s="13"/>
      <c r="Z291" s="13"/>
      <c r="AA291" s="13"/>
      <c r="AB291" s="13"/>
      <c r="AC291" s="13"/>
      <c r="AD291" s="13"/>
      <c r="AE291" s="13"/>
      <c r="AT291" s="234" t="s">
        <v>137</v>
      </c>
      <c r="AU291" s="234" t="s">
        <v>147</v>
      </c>
      <c r="AV291" s="13" t="s">
        <v>85</v>
      </c>
      <c r="AW291" s="13" t="s">
        <v>37</v>
      </c>
      <c r="AX291" s="13" t="s">
        <v>77</v>
      </c>
      <c r="AY291" s="234" t="s">
        <v>124</v>
      </c>
    </row>
    <row r="292" spans="1:51" s="14" customFormat="1" ht="12">
      <c r="A292" s="14"/>
      <c r="B292" s="235"/>
      <c r="C292" s="236"/>
      <c r="D292" s="218" t="s">
        <v>137</v>
      </c>
      <c r="E292" s="237" t="s">
        <v>19</v>
      </c>
      <c r="F292" s="238" t="s">
        <v>1026</v>
      </c>
      <c r="G292" s="236"/>
      <c r="H292" s="239">
        <v>911</v>
      </c>
      <c r="I292" s="240"/>
      <c r="J292" s="236"/>
      <c r="K292" s="236"/>
      <c r="L292" s="241"/>
      <c r="M292" s="242"/>
      <c r="N292" s="243"/>
      <c r="O292" s="243"/>
      <c r="P292" s="243"/>
      <c r="Q292" s="243"/>
      <c r="R292" s="243"/>
      <c r="S292" s="243"/>
      <c r="T292" s="244"/>
      <c r="U292" s="14"/>
      <c r="V292" s="14"/>
      <c r="W292" s="14"/>
      <c r="X292" s="14"/>
      <c r="Y292" s="14"/>
      <c r="Z292" s="14"/>
      <c r="AA292" s="14"/>
      <c r="AB292" s="14"/>
      <c r="AC292" s="14"/>
      <c r="AD292" s="14"/>
      <c r="AE292" s="14"/>
      <c r="AT292" s="245" t="s">
        <v>137</v>
      </c>
      <c r="AU292" s="245" t="s">
        <v>147</v>
      </c>
      <c r="AV292" s="14" t="s">
        <v>87</v>
      </c>
      <c r="AW292" s="14" t="s">
        <v>37</v>
      </c>
      <c r="AX292" s="14" t="s">
        <v>77</v>
      </c>
      <c r="AY292" s="245" t="s">
        <v>124</v>
      </c>
    </row>
    <row r="293" spans="1:51" s="15" customFormat="1" ht="12">
      <c r="A293" s="15"/>
      <c r="B293" s="246"/>
      <c r="C293" s="247"/>
      <c r="D293" s="218" t="s">
        <v>137</v>
      </c>
      <c r="E293" s="248" t="s">
        <v>19</v>
      </c>
      <c r="F293" s="249" t="s">
        <v>139</v>
      </c>
      <c r="G293" s="247"/>
      <c r="H293" s="250">
        <v>911</v>
      </c>
      <c r="I293" s="251"/>
      <c r="J293" s="247"/>
      <c r="K293" s="247"/>
      <c r="L293" s="252"/>
      <c r="M293" s="253"/>
      <c r="N293" s="254"/>
      <c r="O293" s="254"/>
      <c r="P293" s="254"/>
      <c r="Q293" s="254"/>
      <c r="R293" s="254"/>
      <c r="S293" s="254"/>
      <c r="T293" s="255"/>
      <c r="U293" s="15"/>
      <c r="V293" s="15"/>
      <c r="W293" s="15"/>
      <c r="X293" s="15"/>
      <c r="Y293" s="15"/>
      <c r="Z293" s="15"/>
      <c r="AA293" s="15"/>
      <c r="AB293" s="15"/>
      <c r="AC293" s="15"/>
      <c r="AD293" s="15"/>
      <c r="AE293" s="15"/>
      <c r="AT293" s="256" t="s">
        <v>137</v>
      </c>
      <c r="AU293" s="256" t="s">
        <v>147</v>
      </c>
      <c r="AV293" s="15" t="s">
        <v>140</v>
      </c>
      <c r="AW293" s="15" t="s">
        <v>4</v>
      </c>
      <c r="AX293" s="15" t="s">
        <v>85</v>
      </c>
      <c r="AY293" s="256" t="s">
        <v>124</v>
      </c>
    </row>
    <row r="294" spans="1:63" s="12" customFormat="1" ht="22.8" customHeight="1">
      <c r="A294" s="12"/>
      <c r="B294" s="189"/>
      <c r="C294" s="190"/>
      <c r="D294" s="191" t="s">
        <v>76</v>
      </c>
      <c r="E294" s="203" t="s">
        <v>628</v>
      </c>
      <c r="F294" s="203" t="s">
        <v>629</v>
      </c>
      <c r="G294" s="190"/>
      <c r="H294" s="190"/>
      <c r="I294" s="193"/>
      <c r="J294" s="204">
        <f>BK294</f>
        <v>0</v>
      </c>
      <c r="K294" s="190"/>
      <c r="L294" s="195"/>
      <c r="M294" s="196"/>
      <c r="N294" s="197"/>
      <c r="O294" s="197"/>
      <c r="P294" s="198">
        <f>SUM(P295:P297)</f>
        <v>0</v>
      </c>
      <c r="Q294" s="197"/>
      <c r="R294" s="198">
        <f>SUM(R295:R297)</f>
        <v>0</v>
      </c>
      <c r="S294" s="197"/>
      <c r="T294" s="199">
        <f>SUM(T295:T297)</f>
        <v>0</v>
      </c>
      <c r="U294" s="12"/>
      <c r="V294" s="12"/>
      <c r="W294" s="12"/>
      <c r="X294" s="12"/>
      <c r="Y294" s="12"/>
      <c r="Z294" s="12"/>
      <c r="AA294" s="12"/>
      <c r="AB294" s="12"/>
      <c r="AC294" s="12"/>
      <c r="AD294" s="12"/>
      <c r="AE294" s="12"/>
      <c r="AR294" s="200" t="s">
        <v>85</v>
      </c>
      <c r="AT294" s="201" t="s">
        <v>76</v>
      </c>
      <c r="AU294" s="201" t="s">
        <v>85</v>
      </c>
      <c r="AY294" s="200" t="s">
        <v>124</v>
      </c>
      <c r="BK294" s="202">
        <f>SUM(BK295:BK297)</f>
        <v>0</v>
      </c>
    </row>
    <row r="295" spans="1:65" s="2" customFormat="1" ht="24.15" customHeight="1">
      <c r="A295" s="39"/>
      <c r="B295" s="40"/>
      <c r="C295" s="205" t="s">
        <v>426</v>
      </c>
      <c r="D295" s="205" t="s">
        <v>127</v>
      </c>
      <c r="E295" s="206" t="s">
        <v>631</v>
      </c>
      <c r="F295" s="207" t="s">
        <v>632</v>
      </c>
      <c r="G295" s="208" t="s">
        <v>352</v>
      </c>
      <c r="H295" s="209">
        <v>6.829</v>
      </c>
      <c r="I295" s="210"/>
      <c r="J295" s="211">
        <f>ROUND(I295*H295,2)</f>
        <v>0</v>
      </c>
      <c r="K295" s="207" t="s">
        <v>131</v>
      </c>
      <c r="L295" s="45"/>
      <c r="M295" s="212" t="s">
        <v>19</v>
      </c>
      <c r="N295" s="213" t="s">
        <v>48</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140</v>
      </c>
      <c r="AT295" s="216" t="s">
        <v>127</v>
      </c>
      <c r="AU295" s="216" t="s">
        <v>87</v>
      </c>
      <c r="AY295" s="18" t="s">
        <v>124</v>
      </c>
      <c r="BE295" s="217">
        <f>IF(N295="základní",J295,0)</f>
        <v>0</v>
      </c>
      <c r="BF295" s="217">
        <f>IF(N295="snížená",J295,0)</f>
        <v>0</v>
      </c>
      <c r="BG295" s="217">
        <f>IF(N295="zákl. přenesená",J295,0)</f>
        <v>0</v>
      </c>
      <c r="BH295" s="217">
        <f>IF(N295="sníž. přenesená",J295,0)</f>
        <v>0</v>
      </c>
      <c r="BI295" s="217">
        <f>IF(N295="nulová",J295,0)</f>
        <v>0</v>
      </c>
      <c r="BJ295" s="18" t="s">
        <v>85</v>
      </c>
      <c r="BK295" s="217">
        <f>ROUND(I295*H295,2)</f>
        <v>0</v>
      </c>
      <c r="BL295" s="18" t="s">
        <v>140</v>
      </c>
      <c r="BM295" s="216" t="s">
        <v>1155</v>
      </c>
    </row>
    <row r="296" spans="1:47" s="2" customFormat="1" ht="12">
      <c r="A296" s="39"/>
      <c r="B296" s="40"/>
      <c r="C296" s="41"/>
      <c r="D296" s="218" t="s">
        <v>134</v>
      </c>
      <c r="E296" s="41"/>
      <c r="F296" s="219" t="s">
        <v>632</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134</v>
      </c>
      <c r="AU296" s="18" t="s">
        <v>87</v>
      </c>
    </row>
    <row r="297" spans="1:47" s="2" customFormat="1" ht="12">
      <c r="A297" s="39"/>
      <c r="B297" s="40"/>
      <c r="C297" s="41"/>
      <c r="D297" s="223" t="s">
        <v>135</v>
      </c>
      <c r="E297" s="41"/>
      <c r="F297" s="224" t="s">
        <v>634</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135</v>
      </c>
      <c r="AU297" s="18" t="s">
        <v>87</v>
      </c>
    </row>
    <row r="298" spans="1:63" s="12" customFormat="1" ht="22.8" customHeight="1">
      <c r="A298" s="12"/>
      <c r="B298" s="189"/>
      <c r="C298" s="190"/>
      <c r="D298" s="191" t="s">
        <v>76</v>
      </c>
      <c r="E298" s="203" t="s">
        <v>635</v>
      </c>
      <c r="F298" s="203" t="s">
        <v>636</v>
      </c>
      <c r="G298" s="190"/>
      <c r="H298" s="190"/>
      <c r="I298" s="193"/>
      <c r="J298" s="204">
        <f>BK298</f>
        <v>0</v>
      </c>
      <c r="K298" s="190"/>
      <c r="L298" s="195"/>
      <c r="M298" s="196"/>
      <c r="N298" s="197"/>
      <c r="O298" s="197"/>
      <c r="P298" s="198">
        <f>SUM(P299:P308)</f>
        <v>0</v>
      </c>
      <c r="Q298" s="197"/>
      <c r="R298" s="198">
        <f>SUM(R299:R308)</f>
        <v>0</v>
      </c>
      <c r="S298" s="197"/>
      <c r="T298" s="199">
        <f>SUM(T299:T308)</f>
        <v>0</v>
      </c>
      <c r="U298" s="12"/>
      <c r="V298" s="12"/>
      <c r="W298" s="12"/>
      <c r="X298" s="12"/>
      <c r="Y298" s="12"/>
      <c r="Z298" s="12"/>
      <c r="AA298" s="12"/>
      <c r="AB298" s="12"/>
      <c r="AC298" s="12"/>
      <c r="AD298" s="12"/>
      <c r="AE298" s="12"/>
      <c r="AR298" s="200" t="s">
        <v>85</v>
      </c>
      <c r="AT298" s="201" t="s">
        <v>76</v>
      </c>
      <c r="AU298" s="201" t="s">
        <v>85</v>
      </c>
      <c r="AY298" s="200" t="s">
        <v>124</v>
      </c>
      <c r="BK298" s="202">
        <f>SUM(BK299:BK308)</f>
        <v>0</v>
      </c>
    </row>
    <row r="299" spans="1:65" s="2" customFormat="1" ht="33" customHeight="1">
      <c r="A299" s="39"/>
      <c r="B299" s="40"/>
      <c r="C299" s="205" t="s">
        <v>433</v>
      </c>
      <c r="D299" s="205" t="s">
        <v>127</v>
      </c>
      <c r="E299" s="206" t="s">
        <v>638</v>
      </c>
      <c r="F299" s="207" t="s">
        <v>639</v>
      </c>
      <c r="G299" s="208" t="s">
        <v>352</v>
      </c>
      <c r="H299" s="209">
        <v>25.195</v>
      </c>
      <c r="I299" s="210"/>
      <c r="J299" s="211">
        <f>ROUND(I299*H299,2)</f>
        <v>0</v>
      </c>
      <c r="K299" s="207" t="s">
        <v>131</v>
      </c>
      <c r="L299" s="45"/>
      <c r="M299" s="212" t="s">
        <v>19</v>
      </c>
      <c r="N299" s="213" t="s">
        <v>48</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140</v>
      </c>
      <c r="AT299" s="216" t="s">
        <v>127</v>
      </c>
      <c r="AU299" s="216" t="s">
        <v>87</v>
      </c>
      <c r="AY299" s="18" t="s">
        <v>124</v>
      </c>
      <c r="BE299" s="217">
        <f>IF(N299="základní",J299,0)</f>
        <v>0</v>
      </c>
      <c r="BF299" s="217">
        <f>IF(N299="snížená",J299,0)</f>
        <v>0</v>
      </c>
      <c r="BG299" s="217">
        <f>IF(N299="zákl. přenesená",J299,0)</f>
        <v>0</v>
      </c>
      <c r="BH299" s="217">
        <f>IF(N299="sníž. přenesená",J299,0)</f>
        <v>0</v>
      </c>
      <c r="BI299" s="217">
        <f>IF(N299="nulová",J299,0)</f>
        <v>0</v>
      </c>
      <c r="BJ299" s="18" t="s">
        <v>85</v>
      </c>
      <c r="BK299" s="217">
        <f>ROUND(I299*H299,2)</f>
        <v>0</v>
      </c>
      <c r="BL299" s="18" t="s">
        <v>140</v>
      </c>
      <c r="BM299" s="216" t="s">
        <v>1156</v>
      </c>
    </row>
    <row r="300" spans="1:47" s="2" customFormat="1" ht="12">
      <c r="A300" s="39"/>
      <c r="B300" s="40"/>
      <c r="C300" s="41"/>
      <c r="D300" s="218" t="s">
        <v>134</v>
      </c>
      <c r="E300" s="41"/>
      <c r="F300" s="219" t="s">
        <v>639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134</v>
      </c>
      <c r="AU300" s="18" t="s">
        <v>87</v>
      </c>
    </row>
    <row r="301" spans="1:47" s="2" customFormat="1" ht="12">
      <c r="A301" s="39"/>
      <c r="B301" s="40"/>
      <c r="C301" s="41"/>
      <c r="D301" s="223" t="s">
        <v>135</v>
      </c>
      <c r="E301" s="41"/>
      <c r="F301" s="224" t="s">
        <v>641</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135</v>
      </c>
      <c r="AU301" s="18" t="s">
        <v>87</v>
      </c>
    </row>
    <row r="302" spans="1:65" s="2" customFormat="1" ht="44.25" customHeight="1">
      <c r="A302" s="39"/>
      <c r="B302" s="40"/>
      <c r="C302" s="205" t="s">
        <v>440</v>
      </c>
      <c r="D302" s="205" t="s">
        <v>127</v>
      </c>
      <c r="E302" s="206" t="s">
        <v>643</v>
      </c>
      <c r="F302" s="207" t="s">
        <v>644</v>
      </c>
      <c r="G302" s="208" t="s">
        <v>352</v>
      </c>
      <c r="H302" s="209">
        <v>251.95</v>
      </c>
      <c r="I302" s="210"/>
      <c r="J302" s="211">
        <f>ROUND(I302*H302,2)</f>
        <v>0</v>
      </c>
      <c r="K302" s="207" t="s">
        <v>131</v>
      </c>
      <c r="L302" s="45"/>
      <c r="M302" s="212" t="s">
        <v>19</v>
      </c>
      <c r="N302" s="213" t="s">
        <v>48</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140</v>
      </c>
      <c r="AT302" s="216" t="s">
        <v>127</v>
      </c>
      <c r="AU302" s="216" t="s">
        <v>87</v>
      </c>
      <c r="AY302" s="18" t="s">
        <v>124</v>
      </c>
      <c r="BE302" s="217">
        <f>IF(N302="základní",J302,0)</f>
        <v>0</v>
      </c>
      <c r="BF302" s="217">
        <f>IF(N302="snížená",J302,0)</f>
        <v>0</v>
      </c>
      <c r="BG302" s="217">
        <f>IF(N302="zákl. přenesená",J302,0)</f>
        <v>0</v>
      </c>
      <c r="BH302" s="217">
        <f>IF(N302="sníž. přenesená",J302,0)</f>
        <v>0</v>
      </c>
      <c r="BI302" s="217">
        <f>IF(N302="nulová",J302,0)</f>
        <v>0</v>
      </c>
      <c r="BJ302" s="18" t="s">
        <v>85</v>
      </c>
      <c r="BK302" s="217">
        <f>ROUND(I302*H302,2)</f>
        <v>0</v>
      </c>
      <c r="BL302" s="18" t="s">
        <v>140</v>
      </c>
      <c r="BM302" s="216" t="s">
        <v>1157</v>
      </c>
    </row>
    <row r="303" spans="1:47" s="2" customFormat="1" ht="12">
      <c r="A303" s="39"/>
      <c r="B303" s="40"/>
      <c r="C303" s="41"/>
      <c r="D303" s="218" t="s">
        <v>134</v>
      </c>
      <c r="E303" s="41"/>
      <c r="F303" s="219" t="s">
        <v>644</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134</v>
      </c>
      <c r="AU303" s="18" t="s">
        <v>87</v>
      </c>
    </row>
    <row r="304" spans="1:47" s="2" customFormat="1" ht="12">
      <c r="A304" s="39"/>
      <c r="B304" s="40"/>
      <c r="C304" s="41"/>
      <c r="D304" s="223" t="s">
        <v>135</v>
      </c>
      <c r="E304" s="41"/>
      <c r="F304" s="224" t="s">
        <v>646</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135</v>
      </c>
      <c r="AU304" s="18" t="s">
        <v>87</v>
      </c>
    </row>
    <row r="305" spans="1:51" s="14" customFormat="1" ht="12">
      <c r="A305" s="14"/>
      <c r="B305" s="235"/>
      <c r="C305" s="236"/>
      <c r="D305" s="218" t="s">
        <v>137</v>
      </c>
      <c r="E305" s="237" t="s">
        <v>19</v>
      </c>
      <c r="F305" s="238" t="s">
        <v>1158</v>
      </c>
      <c r="G305" s="236"/>
      <c r="H305" s="239">
        <v>251.95</v>
      </c>
      <c r="I305" s="240"/>
      <c r="J305" s="236"/>
      <c r="K305" s="236"/>
      <c r="L305" s="241"/>
      <c r="M305" s="242"/>
      <c r="N305" s="243"/>
      <c r="O305" s="243"/>
      <c r="P305" s="243"/>
      <c r="Q305" s="243"/>
      <c r="R305" s="243"/>
      <c r="S305" s="243"/>
      <c r="T305" s="244"/>
      <c r="U305" s="14"/>
      <c r="V305" s="14"/>
      <c r="W305" s="14"/>
      <c r="X305" s="14"/>
      <c r="Y305" s="14"/>
      <c r="Z305" s="14"/>
      <c r="AA305" s="14"/>
      <c r="AB305" s="14"/>
      <c r="AC305" s="14"/>
      <c r="AD305" s="14"/>
      <c r="AE305" s="14"/>
      <c r="AT305" s="245" t="s">
        <v>137</v>
      </c>
      <c r="AU305" s="245" t="s">
        <v>87</v>
      </c>
      <c r="AV305" s="14" t="s">
        <v>87</v>
      </c>
      <c r="AW305" s="14" t="s">
        <v>37</v>
      </c>
      <c r="AX305" s="14" t="s">
        <v>85</v>
      </c>
      <c r="AY305" s="245" t="s">
        <v>124</v>
      </c>
    </row>
    <row r="306" spans="1:65" s="2" customFormat="1" ht="44.25" customHeight="1">
      <c r="A306" s="39"/>
      <c r="B306" s="40"/>
      <c r="C306" s="205" t="s">
        <v>450</v>
      </c>
      <c r="D306" s="205" t="s">
        <v>127</v>
      </c>
      <c r="E306" s="206" t="s">
        <v>649</v>
      </c>
      <c r="F306" s="207" t="s">
        <v>650</v>
      </c>
      <c r="G306" s="208" t="s">
        <v>352</v>
      </c>
      <c r="H306" s="209">
        <v>25.195</v>
      </c>
      <c r="I306" s="210"/>
      <c r="J306" s="211">
        <f>ROUND(I306*H306,2)</f>
        <v>0</v>
      </c>
      <c r="K306" s="207" t="s">
        <v>131</v>
      </c>
      <c r="L306" s="45"/>
      <c r="M306" s="212" t="s">
        <v>19</v>
      </c>
      <c r="N306" s="213" t="s">
        <v>48</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140</v>
      </c>
      <c r="AT306" s="216" t="s">
        <v>127</v>
      </c>
      <c r="AU306" s="216" t="s">
        <v>87</v>
      </c>
      <c r="AY306" s="18" t="s">
        <v>124</v>
      </c>
      <c r="BE306" s="217">
        <f>IF(N306="základní",J306,0)</f>
        <v>0</v>
      </c>
      <c r="BF306" s="217">
        <f>IF(N306="snížená",J306,0)</f>
        <v>0</v>
      </c>
      <c r="BG306" s="217">
        <f>IF(N306="zákl. přenesená",J306,0)</f>
        <v>0</v>
      </c>
      <c r="BH306" s="217">
        <f>IF(N306="sníž. přenesená",J306,0)</f>
        <v>0</v>
      </c>
      <c r="BI306" s="217">
        <f>IF(N306="nulová",J306,0)</f>
        <v>0</v>
      </c>
      <c r="BJ306" s="18" t="s">
        <v>85</v>
      </c>
      <c r="BK306" s="217">
        <f>ROUND(I306*H306,2)</f>
        <v>0</v>
      </c>
      <c r="BL306" s="18" t="s">
        <v>140</v>
      </c>
      <c r="BM306" s="216" t="s">
        <v>1159</v>
      </c>
    </row>
    <row r="307" spans="1:47" s="2" customFormat="1" ht="12">
      <c r="A307" s="39"/>
      <c r="B307" s="40"/>
      <c r="C307" s="41"/>
      <c r="D307" s="218" t="s">
        <v>134</v>
      </c>
      <c r="E307" s="41"/>
      <c r="F307" s="219" t="s">
        <v>650</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134</v>
      </c>
      <c r="AU307" s="18" t="s">
        <v>87</v>
      </c>
    </row>
    <row r="308" spans="1:47" s="2" customFormat="1" ht="12">
      <c r="A308" s="39"/>
      <c r="B308" s="40"/>
      <c r="C308" s="41"/>
      <c r="D308" s="223" t="s">
        <v>135</v>
      </c>
      <c r="E308" s="41"/>
      <c r="F308" s="224" t="s">
        <v>652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135</v>
      </c>
      <c r="AU308" s="18" t="s">
        <v>87</v>
      </c>
    </row>
    <row r="309" spans="1:63" s="12" customFormat="1" ht="25.9" customHeight="1">
      <c r="A309" s="12"/>
      <c r="B309" s="189"/>
      <c r="C309" s="190"/>
      <c r="D309" s="191" t="s">
        <v>76</v>
      </c>
      <c r="E309" s="192" t="s">
        <v>671</v>
      </c>
      <c r="F309" s="192" t="s">
        <v>672</v>
      </c>
      <c r="G309" s="190"/>
      <c r="H309" s="190"/>
      <c r="I309" s="193"/>
      <c r="J309" s="194">
        <f>BK309</f>
        <v>0</v>
      </c>
      <c r="K309" s="190"/>
      <c r="L309" s="195"/>
      <c r="M309" s="196"/>
      <c r="N309" s="197"/>
      <c r="O309" s="197"/>
      <c r="P309" s="198">
        <f>P310+P339</f>
        <v>0</v>
      </c>
      <c r="Q309" s="197"/>
      <c r="R309" s="198">
        <f>R310+R339</f>
        <v>0.015018960000000001</v>
      </c>
      <c r="S309" s="197"/>
      <c r="T309" s="199">
        <f>T310+T339</f>
        <v>0</v>
      </c>
      <c r="U309" s="12"/>
      <c r="V309" s="12"/>
      <c r="W309" s="12"/>
      <c r="X309" s="12"/>
      <c r="Y309" s="12"/>
      <c r="Z309" s="12"/>
      <c r="AA309" s="12"/>
      <c r="AB309" s="12"/>
      <c r="AC309" s="12"/>
      <c r="AD309" s="12"/>
      <c r="AE309" s="12"/>
      <c r="AR309" s="200" t="s">
        <v>87</v>
      </c>
      <c r="AT309" s="201" t="s">
        <v>76</v>
      </c>
      <c r="AU309" s="201" t="s">
        <v>77</v>
      </c>
      <c r="AY309" s="200" t="s">
        <v>124</v>
      </c>
      <c r="BK309" s="202">
        <f>BK310+BK339</f>
        <v>0</v>
      </c>
    </row>
    <row r="310" spans="1:63" s="12" customFormat="1" ht="22.8" customHeight="1">
      <c r="A310" s="12"/>
      <c r="B310" s="189"/>
      <c r="C310" s="190"/>
      <c r="D310" s="191" t="s">
        <v>76</v>
      </c>
      <c r="E310" s="203" t="s">
        <v>1160</v>
      </c>
      <c r="F310" s="203" t="s">
        <v>1161</v>
      </c>
      <c r="G310" s="190"/>
      <c r="H310" s="190"/>
      <c r="I310" s="193"/>
      <c r="J310" s="204">
        <f>BK310</f>
        <v>0</v>
      </c>
      <c r="K310" s="190"/>
      <c r="L310" s="195"/>
      <c r="M310" s="196"/>
      <c r="N310" s="197"/>
      <c r="O310" s="197"/>
      <c r="P310" s="198">
        <f>SUM(P311:P338)</f>
        <v>0</v>
      </c>
      <c r="Q310" s="197"/>
      <c r="R310" s="198">
        <f>SUM(R311:R338)</f>
        <v>0</v>
      </c>
      <c r="S310" s="197"/>
      <c r="T310" s="199">
        <f>SUM(T311:T338)</f>
        <v>0</v>
      </c>
      <c r="U310" s="12"/>
      <c r="V310" s="12"/>
      <c r="W310" s="12"/>
      <c r="X310" s="12"/>
      <c r="Y310" s="12"/>
      <c r="Z310" s="12"/>
      <c r="AA310" s="12"/>
      <c r="AB310" s="12"/>
      <c r="AC310" s="12"/>
      <c r="AD310" s="12"/>
      <c r="AE310" s="12"/>
      <c r="AR310" s="200" t="s">
        <v>87</v>
      </c>
      <c r="AT310" s="201" t="s">
        <v>76</v>
      </c>
      <c r="AU310" s="201" t="s">
        <v>85</v>
      </c>
      <c r="AY310" s="200" t="s">
        <v>124</v>
      </c>
      <c r="BK310" s="202">
        <f>SUM(BK311:BK338)</f>
        <v>0</v>
      </c>
    </row>
    <row r="311" spans="1:65" s="2" customFormat="1" ht="44.25" customHeight="1">
      <c r="A311" s="39"/>
      <c r="B311" s="40"/>
      <c r="C311" s="205" t="s">
        <v>460</v>
      </c>
      <c r="D311" s="205" t="s">
        <v>127</v>
      </c>
      <c r="E311" s="206" t="s">
        <v>1162</v>
      </c>
      <c r="F311" s="207" t="s">
        <v>1163</v>
      </c>
      <c r="G311" s="208" t="s">
        <v>266</v>
      </c>
      <c r="H311" s="209">
        <v>122</v>
      </c>
      <c r="I311" s="210"/>
      <c r="J311" s="211">
        <f>ROUND(I311*H311,2)</f>
        <v>0</v>
      </c>
      <c r="K311" s="207" t="s">
        <v>19</v>
      </c>
      <c r="L311" s="45"/>
      <c r="M311" s="212" t="s">
        <v>19</v>
      </c>
      <c r="N311" s="213" t="s">
        <v>48</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310</v>
      </c>
      <c r="AT311" s="216" t="s">
        <v>127</v>
      </c>
      <c r="AU311" s="216" t="s">
        <v>87</v>
      </c>
      <c r="AY311" s="18" t="s">
        <v>124</v>
      </c>
      <c r="BE311" s="217">
        <f>IF(N311="základní",J311,0)</f>
        <v>0</v>
      </c>
      <c r="BF311" s="217">
        <f>IF(N311="snížená",J311,0)</f>
        <v>0</v>
      </c>
      <c r="BG311" s="217">
        <f>IF(N311="zákl. přenesená",J311,0)</f>
        <v>0</v>
      </c>
      <c r="BH311" s="217">
        <f>IF(N311="sníž. přenesená",J311,0)</f>
        <v>0</v>
      </c>
      <c r="BI311" s="217">
        <f>IF(N311="nulová",J311,0)</f>
        <v>0</v>
      </c>
      <c r="BJ311" s="18" t="s">
        <v>85</v>
      </c>
      <c r="BK311" s="217">
        <f>ROUND(I311*H311,2)</f>
        <v>0</v>
      </c>
      <c r="BL311" s="18" t="s">
        <v>310</v>
      </c>
      <c r="BM311" s="216" t="s">
        <v>1164</v>
      </c>
    </row>
    <row r="312" spans="1:47" s="2" customFormat="1" ht="12">
      <c r="A312" s="39"/>
      <c r="B312" s="40"/>
      <c r="C312" s="41"/>
      <c r="D312" s="218" t="s">
        <v>134</v>
      </c>
      <c r="E312" s="41"/>
      <c r="F312" s="219" t="s">
        <v>1163</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134</v>
      </c>
      <c r="AU312" s="18" t="s">
        <v>87</v>
      </c>
    </row>
    <row r="313" spans="1:51" s="14" customFormat="1" ht="12">
      <c r="A313" s="14"/>
      <c r="B313" s="235"/>
      <c r="C313" s="236"/>
      <c r="D313" s="218" t="s">
        <v>137</v>
      </c>
      <c r="E313" s="237" t="s">
        <v>19</v>
      </c>
      <c r="F313" s="238" t="s">
        <v>1165</v>
      </c>
      <c r="G313" s="236"/>
      <c r="H313" s="239">
        <v>122</v>
      </c>
      <c r="I313" s="240"/>
      <c r="J313" s="236"/>
      <c r="K313" s="236"/>
      <c r="L313" s="241"/>
      <c r="M313" s="242"/>
      <c r="N313" s="243"/>
      <c r="O313" s="243"/>
      <c r="P313" s="243"/>
      <c r="Q313" s="243"/>
      <c r="R313" s="243"/>
      <c r="S313" s="243"/>
      <c r="T313" s="244"/>
      <c r="U313" s="14"/>
      <c r="V313" s="14"/>
      <c r="W313" s="14"/>
      <c r="X313" s="14"/>
      <c r="Y313" s="14"/>
      <c r="Z313" s="14"/>
      <c r="AA313" s="14"/>
      <c r="AB313" s="14"/>
      <c r="AC313" s="14"/>
      <c r="AD313" s="14"/>
      <c r="AE313" s="14"/>
      <c r="AT313" s="245" t="s">
        <v>137</v>
      </c>
      <c r="AU313" s="245" t="s">
        <v>87</v>
      </c>
      <c r="AV313" s="14" t="s">
        <v>87</v>
      </c>
      <c r="AW313" s="14" t="s">
        <v>37</v>
      </c>
      <c r="AX313" s="14" t="s">
        <v>77</v>
      </c>
      <c r="AY313" s="245" t="s">
        <v>124</v>
      </c>
    </row>
    <row r="314" spans="1:51" s="15" customFormat="1" ht="12">
      <c r="A314" s="15"/>
      <c r="B314" s="246"/>
      <c r="C314" s="247"/>
      <c r="D314" s="218" t="s">
        <v>137</v>
      </c>
      <c r="E314" s="248" t="s">
        <v>19</v>
      </c>
      <c r="F314" s="249" t="s">
        <v>139</v>
      </c>
      <c r="G314" s="247"/>
      <c r="H314" s="250">
        <v>122</v>
      </c>
      <c r="I314" s="251"/>
      <c r="J314" s="247"/>
      <c r="K314" s="247"/>
      <c r="L314" s="252"/>
      <c r="M314" s="253"/>
      <c r="N314" s="254"/>
      <c r="O314" s="254"/>
      <c r="P314" s="254"/>
      <c r="Q314" s="254"/>
      <c r="R314" s="254"/>
      <c r="S314" s="254"/>
      <c r="T314" s="255"/>
      <c r="U314" s="15"/>
      <c r="V314" s="15"/>
      <c r="W314" s="15"/>
      <c r="X314" s="15"/>
      <c r="Y314" s="15"/>
      <c r="Z314" s="15"/>
      <c r="AA314" s="15"/>
      <c r="AB314" s="15"/>
      <c r="AC314" s="15"/>
      <c r="AD314" s="15"/>
      <c r="AE314" s="15"/>
      <c r="AT314" s="256" t="s">
        <v>137</v>
      </c>
      <c r="AU314" s="256" t="s">
        <v>87</v>
      </c>
      <c r="AV314" s="15" t="s">
        <v>140</v>
      </c>
      <c r="AW314" s="15" t="s">
        <v>4</v>
      </c>
      <c r="AX314" s="15" t="s">
        <v>85</v>
      </c>
      <c r="AY314" s="256" t="s">
        <v>124</v>
      </c>
    </row>
    <row r="315" spans="1:65" s="2" customFormat="1" ht="55.5" customHeight="1">
      <c r="A315" s="39"/>
      <c r="B315" s="40"/>
      <c r="C315" s="205" t="s">
        <v>467</v>
      </c>
      <c r="D315" s="205" t="s">
        <v>127</v>
      </c>
      <c r="E315" s="206" t="s">
        <v>1166</v>
      </c>
      <c r="F315" s="207" t="s">
        <v>1167</v>
      </c>
      <c r="G315" s="208" t="s">
        <v>408</v>
      </c>
      <c r="H315" s="209">
        <v>1535</v>
      </c>
      <c r="I315" s="210"/>
      <c r="J315" s="211">
        <f>ROUND(I315*H315,2)</f>
        <v>0</v>
      </c>
      <c r="K315" s="207" t="s">
        <v>19</v>
      </c>
      <c r="L315" s="45"/>
      <c r="M315" s="212" t="s">
        <v>19</v>
      </c>
      <c r="N315" s="213" t="s">
        <v>48</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310</v>
      </c>
      <c r="AT315" s="216" t="s">
        <v>127</v>
      </c>
      <c r="AU315" s="216" t="s">
        <v>87</v>
      </c>
      <c r="AY315" s="18" t="s">
        <v>124</v>
      </c>
      <c r="BE315" s="217">
        <f>IF(N315="základní",J315,0)</f>
        <v>0</v>
      </c>
      <c r="BF315" s="217">
        <f>IF(N315="snížená",J315,0)</f>
        <v>0</v>
      </c>
      <c r="BG315" s="217">
        <f>IF(N315="zákl. přenesená",J315,0)</f>
        <v>0</v>
      </c>
      <c r="BH315" s="217">
        <f>IF(N315="sníž. přenesená",J315,0)</f>
        <v>0</v>
      </c>
      <c r="BI315" s="217">
        <f>IF(N315="nulová",J315,0)</f>
        <v>0</v>
      </c>
      <c r="BJ315" s="18" t="s">
        <v>85</v>
      </c>
      <c r="BK315" s="217">
        <f>ROUND(I315*H315,2)</f>
        <v>0</v>
      </c>
      <c r="BL315" s="18" t="s">
        <v>310</v>
      </c>
      <c r="BM315" s="216" t="s">
        <v>1168</v>
      </c>
    </row>
    <row r="316" spans="1:47" s="2" customFormat="1" ht="12">
      <c r="A316" s="39"/>
      <c r="B316" s="40"/>
      <c r="C316" s="41"/>
      <c r="D316" s="218" t="s">
        <v>134</v>
      </c>
      <c r="E316" s="41"/>
      <c r="F316" s="219" t="s">
        <v>1167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134</v>
      </c>
      <c r="AU316" s="18" t="s">
        <v>87</v>
      </c>
    </row>
    <row r="317" spans="1:51" s="13" customFormat="1" ht="12">
      <c r="A317" s="13"/>
      <c r="B317" s="225"/>
      <c r="C317" s="226"/>
      <c r="D317" s="218" t="s">
        <v>137</v>
      </c>
      <c r="E317" s="227" t="s">
        <v>19</v>
      </c>
      <c r="F317" s="228" t="s">
        <v>1169</v>
      </c>
      <c r="G317" s="226"/>
      <c r="H317" s="227" t="s">
        <v>19</v>
      </c>
      <c r="I317" s="229"/>
      <c r="J317" s="226"/>
      <c r="K317" s="226"/>
      <c r="L317" s="230"/>
      <c r="M317" s="231"/>
      <c r="N317" s="232"/>
      <c r="O317" s="232"/>
      <c r="P317" s="232"/>
      <c r="Q317" s="232"/>
      <c r="R317" s="232"/>
      <c r="S317" s="232"/>
      <c r="T317" s="233"/>
      <c r="U317" s="13"/>
      <c r="V317" s="13"/>
      <c r="W317" s="13"/>
      <c r="X317" s="13"/>
      <c r="Y317" s="13"/>
      <c r="Z317" s="13"/>
      <c r="AA317" s="13"/>
      <c r="AB317" s="13"/>
      <c r="AC317" s="13"/>
      <c r="AD317" s="13"/>
      <c r="AE317" s="13"/>
      <c r="AT317" s="234" t="s">
        <v>137</v>
      </c>
      <c r="AU317" s="234" t="s">
        <v>87</v>
      </c>
      <c r="AV317" s="13" t="s">
        <v>85</v>
      </c>
      <c r="AW317" s="13" t="s">
        <v>37</v>
      </c>
      <c r="AX317" s="13" t="s">
        <v>77</v>
      </c>
      <c r="AY317" s="234" t="s">
        <v>124</v>
      </c>
    </row>
    <row r="318" spans="1:51" s="14" customFormat="1" ht="12">
      <c r="A318" s="14"/>
      <c r="B318" s="235"/>
      <c r="C318" s="236"/>
      <c r="D318" s="218" t="s">
        <v>137</v>
      </c>
      <c r="E318" s="237" t="s">
        <v>19</v>
      </c>
      <c r="F318" s="238" t="s">
        <v>1170</v>
      </c>
      <c r="G318" s="236"/>
      <c r="H318" s="239">
        <v>1535</v>
      </c>
      <c r="I318" s="240"/>
      <c r="J318" s="236"/>
      <c r="K318" s="236"/>
      <c r="L318" s="241"/>
      <c r="M318" s="242"/>
      <c r="N318" s="243"/>
      <c r="O318" s="243"/>
      <c r="P318" s="243"/>
      <c r="Q318" s="243"/>
      <c r="R318" s="243"/>
      <c r="S318" s="243"/>
      <c r="T318" s="244"/>
      <c r="U318" s="14"/>
      <c r="V318" s="14"/>
      <c r="W318" s="14"/>
      <c r="X318" s="14"/>
      <c r="Y318" s="14"/>
      <c r="Z318" s="14"/>
      <c r="AA318" s="14"/>
      <c r="AB318" s="14"/>
      <c r="AC318" s="14"/>
      <c r="AD318" s="14"/>
      <c r="AE318" s="14"/>
      <c r="AT318" s="245" t="s">
        <v>137</v>
      </c>
      <c r="AU318" s="245" t="s">
        <v>87</v>
      </c>
      <c r="AV318" s="14" t="s">
        <v>87</v>
      </c>
      <c r="AW318" s="14" t="s">
        <v>37</v>
      </c>
      <c r="AX318" s="14" t="s">
        <v>77</v>
      </c>
      <c r="AY318" s="245" t="s">
        <v>124</v>
      </c>
    </row>
    <row r="319" spans="1:51" s="15" customFormat="1" ht="12">
      <c r="A319" s="15"/>
      <c r="B319" s="246"/>
      <c r="C319" s="247"/>
      <c r="D319" s="218" t="s">
        <v>137</v>
      </c>
      <c r="E319" s="248" t="s">
        <v>19</v>
      </c>
      <c r="F319" s="249" t="s">
        <v>139</v>
      </c>
      <c r="G319" s="247"/>
      <c r="H319" s="250">
        <v>1535</v>
      </c>
      <c r="I319" s="251"/>
      <c r="J319" s="247"/>
      <c r="K319" s="247"/>
      <c r="L319" s="252"/>
      <c r="M319" s="253"/>
      <c r="N319" s="254"/>
      <c r="O319" s="254"/>
      <c r="P319" s="254"/>
      <c r="Q319" s="254"/>
      <c r="R319" s="254"/>
      <c r="S319" s="254"/>
      <c r="T319" s="255"/>
      <c r="U319" s="15"/>
      <c r="V319" s="15"/>
      <c r="W319" s="15"/>
      <c r="X319" s="15"/>
      <c r="Y319" s="15"/>
      <c r="Z319" s="15"/>
      <c r="AA319" s="15"/>
      <c r="AB319" s="15"/>
      <c r="AC319" s="15"/>
      <c r="AD319" s="15"/>
      <c r="AE319" s="15"/>
      <c r="AT319" s="256" t="s">
        <v>137</v>
      </c>
      <c r="AU319" s="256" t="s">
        <v>87</v>
      </c>
      <c r="AV319" s="15" t="s">
        <v>140</v>
      </c>
      <c r="AW319" s="15" t="s">
        <v>4</v>
      </c>
      <c r="AX319" s="15" t="s">
        <v>85</v>
      </c>
      <c r="AY319" s="256" t="s">
        <v>124</v>
      </c>
    </row>
    <row r="320" spans="1:65" s="2" customFormat="1" ht="37.8" customHeight="1">
      <c r="A320" s="39"/>
      <c r="B320" s="40"/>
      <c r="C320" s="205" t="s">
        <v>474</v>
      </c>
      <c r="D320" s="205" t="s">
        <v>127</v>
      </c>
      <c r="E320" s="206" t="s">
        <v>1171</v>
      </c>
      <c r="F320" s="207" t="s">
        <v>1172</v>
      </c>
      <c r="G320" s="208" t="s">
        <v>510</v>
      </c>
      <c r="H320" s="209">
        <v>1</v>
      </c>
      <c r="I320" s="210"/>
      <c r="J320" s="211">
        <f>ROUND(I320*H320,2)</f>
        <v>0</v>
      </c>
      <c r="K320" s="207" t="s">
        <v>19</v>
      </c>
      <c r="L320" s="45"/>
      <c r="M320" s="212" t="s">
        <v>19</v>
      </c>
      <c r="N320" s="213" t="s">
        <v>48</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310</v>
      </c>
      <c r="AT320" s="216" t="s">
        <v>127</v>
      </c>
      <c r="AU320" s="216" t="s">
        <v>87</v>
      </c>
      <c r="AY320" s="18" t="s">
        <v>124</v>
      </c>
      <c r="BE320" s="217">
        <f>IF(N320="základní",J320,0)</f>
        <v>0</v>
      </c>
      <c r="BF320" s="217">
        <f>IF(N320="snížená",J320,0)</f>
        <v>0</v>
      </c>
      <c r="BG320" s="217">
        <f>IF(N320="zákl. přenesená",J320,0)</f>
        <v>0</v>
      </c>
      <c r="BH320" s="217">
        <f>IF(N320="sníž. přenesená",J320,0)</f>
        <v>0</v>
      </c>
      <c r="BI320" s="217">
        <f>IF(N320="nulová",J320,0)</f>
        <v>0</v>
      </c>
      <c r="BJ320" s="18" t="s">
        <v>85</v>
      </c>
      <c r="BK320" s="217">
        <f>ROUND(I320*H320,2)</f>
        <v>0</v>
      </c>
      <c r="BL320" s="18" t="s">
        <v>310</v>
      </c>
      <c r="BM320" s="216" t="s">
        <v>1173</v>
      </c>
    </row>
    <row r="321" spans="1:47" s="2" customFormat="1" ht="12">
      <c r="A321" s="39"/>
      <c r="B321" s="40"/>
      <c r="C321" s="41"/>
      <c r="D321" s="218" t="s">
        <v>134</v>
      </c>
      <c r="E321" s="41"/>
      <c r="F321" s="219" t="s">
        <v>1172</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134</v>
      </c>
      <c r="AU321" s="18" t="s">
        <v>87</v>
      </c>
    </row>
    <row r="322" spans="1:65" s="2" customFormat="1" ht="24.15" customHeight="1">
      <c r="A322" s="39"/>
      <c r="B322" s="40"/>
      <c r="C322" s="205" t="s">
        <v>478</v>
      </c>
      <c r="D322" s="205" t="s">
        <v>127</v>
      </c>
      <c r="E322" s="206" t="s">
        <v>1174</v>
      </c>
      <c r="F322" s="207" t="s">
        <v>1175</v>
      </c>
      <c r="G322" s="208" t="s">
        <v>240</v>
      </c>
      <c r="H322" s="209">
        <v>490</v>
      </c>
      <c r="I322" s="210"/>
      <c r="J322" s="211">
        <f>ROUND(I322*H322,2)</f>
        <v>0</v>
      </c>
      <c r="K322" s="207" t="s">
        <v>19</v>
      </c>
      <c r="L322" s="45"/>
      <c r="M322" s="212" t="s">
        <v>19</v>
      </c>
      <c r="N322" s="213" t="s">
        <v>48</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310</v>
      </c>
      <c r="AT322" s="216" t="s">
        <v>127</v>
      </c>
      <c r="AU322" s="216" t="s">
        <v>87</v>
      </c>
      <c r="AY322" s="18" t="s">
        <v>124</v>
      </c>
      <c r="BE322" s="217">
        <f>IF(N322="základní",J322,0)</f>
        <v>0</v>
      </c>
      <c r="BF322" s="217">
        <f>IF(N322="snížená",J322,0)</f>
        <v>0</v>
      </c>
      <c r="BG322" s="217">
        <f>IF(N322="zákl. přenesená",J322,0)</f>
        <v>0</v>
      </c>
      <c r="BH322" s="217">
        <f>IF(N322="sníž. přenesená",J322,0)</f>
        <v>0</v>
      </c>
      <c r="BI322" s="217">
        <f>IF(N322="nulová",J322,0)</f>
        <v>0</v>
      </c>
      <c r="BJ322" s="18" t="s">
        <v>85</v>
      </c>
      <c r="BK322" s="217">
        <f>ROUND(I322*H322,2)</f>
        <v>0</v>
      </c>
      <c r="BL322" s="18" t="s">
        <v>310</v>
      </c>
      <c r="BM322" s="216" t="s">
        <v>1176</v>
      </c>
    </row>
    <row r="323" spans="1:47" s="2" customFormat="1" ht="12">
      <c r="A323" s="39"/>
      <c r="B323" s="40"/>
      <c r="C323" s="41"/>
      <c r="D323" s="218" t="s">
        <v>134</v>
      </c>
      <c r="E323" s="41"/>
      <c r="F323" s="219" t="s">
        <v>1175</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134</v>
      </c>
      <c r="AU323" s="18" t="s">
        <v>87</v>
      </c>
    </row>
    <row r="324" spans="1:51" s="13" customFormat="1" ht="12">
      <c r="A324" s="13"/>
      <c r="B324" s="225"/>
      <c r="C324" s="226"/>
      <c r="D324" s="218" t="s">
        <v>137</v>
      </c>
      <c r="E324" s="227" t="s">
        <v>19</v>
      </c>
      <c r="F324" s="228" t="s">
        <v>1169</v>
      </c>
      <c r="G324" s="226"/>
      <c r="H324" s="227" t="s">
        <v>19</v>
      </c>
      <c r="I324" s="229"/>
      <c r="J324" s="226"/>
      <c r="K324" s="226"/>
      <c r="L324" s="230"/>
      <c r="M324" s="231"/>
      <c r="N324" s="232"/>
      <c r="O324" s="232"/>
      <c r="P324" s="232"/>
      <c r="Q324" s="232"/>
      <c r="R324" s="232"/>
      <c r="S324" s="232"/>
      <c r="T324" s="233"/>
      <c r="U324" s="13"/>
      <c r="V324" s="13"/>
      <c r="W324" s="13"/>
      <c r="X324" s="13"/>
      <c r="Y324" s="13"/>
      <c r="Z324" s="13"/>
      <c r="AA324" s="13"/>
      <c r="AB324" s="13"/>
      <c r="AC324" s="13"/>
      <c r="AD324" s="13"/>
      <c r="AE324" s="13"/>
      <c r="AT324" s="234" t="s">
        <v>137</v>
      </c>
      <c r="AU324" s="234" t="s">
        <v>87</v>
      </c>
      <c r="AV324" s="13" t="s">
        <v>85</v>
      </c>
      <c r="AW324" s="13" t="s">
        <v>37</v>
      </c>
      <c r="AX324" s="13" t="s">
        <v>77</v>
      </c>
      <c r="AY324" s="234" t="s">
        <v>124</v>
      </c>
    </row>
    <row r="325" spans="1:51" s="14" customFormat="1" ht="12">
      <c r="A325" s="14"/>
      <c r="B325" s="235"/>
      <c r="C325" s="236"/>
      <c r="D325" s="218" t="s">
        <v>137</v>
      </c>
      <c r="E325" s="237" t="s">
        <v>19</v>
      </c>
      <c r="F325" s="238" t="s">
        <v>1177</v>
      </c>
      <c r="G325" s="236"/>
      <c r="H325" s="239">
        <v>490</v>
      </c>
      <c r="I325" s="240"/>
      <c r="J325" s="236"/>
      <c r="K325" s="236"/>
      <c r="L325" s="241"/>
      <c r="M325" s="242"/>
      <c r="N325" s="243"/>
      <c r="O325" s="243"/>
      <c r="P325" s="243"/>
      <c r="Q325" s="243"/>
      <c r="R325" s="243"/>
      <c r="S325" s="243"/>
      <c r="T325" s="244"/>
      <c r="U325" s="14"/>
      <c r="V325" s="14"/>
      <c r="W325" s="14"/>
      <c r="X325" s="14"/>
      <c r="Y325" s="14"/>
      <c r="Z325" s="14"/>
      <c r="AA325" s="14"/>
      <c r="AB325" s="14"/>
      <c r="AC325" s="14"/>
      <c r="AD325" s="14"/>
      <c r="AE325" s="14"/>
      <c r="AT325" s="245" t="s">
        <v>137</v>
      </c>
      <c r="AU325" s="245" t="s">
        <v>87</v>
      </c>
      <c r="AV325" s="14" t="s">
        <v>87</v>
      </c>
      <c r="AW325" s="14" t="s">
        <v>37</v>
      </c>
      <c r="AX325" s="14" t="s">
        <v>77</v>
      </c>
      <c r="AY325" s="245" t="s">
        <v>124</v>
      </c>
    </row>
    <row r="326" spans="1:51" s="15" customFormat="1" ht="12">
      <c r="A326" s="15"/>
      <c r="B326" s="246"/>
      <c r="C326" s="247"/>
      <c r="D326" s="218" t="s">
        <v>137</v>
      </c>
      <c r="E326" s="248" t="s">
        <v>19</v>
      </c>
      <c r="F326" s="249" t="s">
        <v>139</v>
      </c>
      <c r="G326" s="247"/>
      <c r="H326" s="250">
        <v>490</v>
      </c>
      <c r="I326" s="251"/>
      <c r="J326" s="247"/>
      <c r="K326" s="247"/>
      <c r="L326" s="252"/>
      <c r="M326" s="253"/>
      <c r="N326" s="254"/>
      <c r="O326" s="254"/>
      <c r="P326" s="254"/>
      <c r="Q326" s="254"/>
      <c r="R326" s="254"/>
      <c r="S326" s="254"/>
      <c r="T326" s="255"/>
      <c r="U326" s="15"/>
      <c r="V326" s="15"/>
      <c r="W326" s="15"/>
      <c r="X326" s="15"/>
      <c r="Y326" s="15"/>
      <c r="Z326" s="15"/>
      <c r="AA326" s="15"/>
      <c r="AB326" s="15"/>
      <c r="AC326" s="15"/>
      <c r="AD326" s="15"/>
      <c r="AE326" s="15"/>
      <c r="AT326" s="256" t="s">
        <v>137</v>
      </c>
      <c r="AU326" s="256" t="s">
        <v>87</v>
      </c>
      <c r="AV326" s="15" t="s">
        <v>140</v>
      </c>
      <c r="AW326" s="15" t="s">
        <v>4</v>
      </c>
      <c r="AX326" s="15" t="s">
        <v>85</v>
      </c>
      <c r="AY326" s="256" t="s">
        <v>124</v>
      </c>
    </row>
    <row r="327" spans="1:65" s="2" customFormat="1" ht="55.5" customHeight="1">
      <c r="A327" s="39"/>
      <c r="B327" s="40"/>
      <c r="C327" s="205" t="s">
        <v>482</v>
      </c>
      <c r="D327" s="205" t="s">
        <v>127</v>
      </c>
      <c r="E327" s="206" t="s">
        <v>1178</v>
      </c>
      <c r="F327" s="207" t="s">
        <v>1179</v>
      </c>
      <c r="G327" s="208" t="s">
        <v>408</v>
      </c>
      <c r="H327" s="209">
        <v>444</v>
      </c>
      <c r="I327" s="210"/>
      <c r="J327" s="211">
        <f>ROUND(I327*H327,2)</f>
        <v>0</v>
      </c>
      <c r="K327" s="207" t="s">
        <v>19</v>
      </c>
      <c r="L327" s="45"/>
      <c r="M327" s="212" t="s">
        <v>19</v>
      </c>
      <c r="N327" s="213" t="s">
        <v>48</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310</v>
      </c>
      <c r="AT327" s="216" t="s">
        <v>127</v>
      </c>
      <c r="AU327" s="216" t="s">
        <v>87</v>
      </c>
      <c r="AY327" s="18" t="s">
        <v>124</v>
      </c>
      <c r="BE327" s="217">
        <f>IF(N327="základní",J327,0)</f>
        <v>0</v>
      </c>
      <c r="BF327" s="217">
        <f>IF(N327="snížená",J327,0)</f>
        <v>0</v>
      </c>
      <c r="BG327" s="217">
        <f>IF(N327="zákl. přenesená",J327,0)</f>
        <v>0</v>
      </c>
      <c r="BH327" s="217">
        <f>IF(N327="sníž. přenesená",J327,0)</f>
        <v>0</v>
      </c>
      <c r="BI327" s="217">
        <f>IF(N327="nulová",J327,0)</f>
        <v>0</v>
      </c>
      <c r="BJ327" s="18" t="s">
        <v>85</v>
      </c>
      <c r="BK327" s="217">
        <f>ROUND(I327*H327,2)</f>
        <v>0</v>
      </c>
      <c r="BL327" s="18" t="s">
        <v>310</v>
      </c>
      <c r="BM327" s="216" t="s">
        <v>1180</v>
      </c>
    </row>
    <row r="328" spans="1:47" s="2" customFormat="1" ht="12">
      <c r="A328" s="39"/>
      <c r="B328" s="40"/>
      <c r="C328" s="41"/>
      <c r="D328" s="218" t="s">
        <v>134</v>
      </c>
      <c r="E328" s="41"/>
      <c r="F328" s="219" t="s">
        <v>1179</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134</v>
      </c>
      <c r="AU328" s="18" t="s">
        <v>87</v>
      </c>
    </row>
    <row r="329" spans="1:51" s="13" customFormat="1" ht="12">
      <c r="A329" s="13"/>
      <c r="B329" s="225"/>
      <c r="C329" s="226"/>
      <c r="D329" s="218" t="s">
        <v>137</v>
      </c>
      <c r="E329" s="227" t="s">
        <v>19</v>
      </c>
      <c r="F329" s="228" t="s">
        <v>1169</v>
      </c>
      <c r="G329" s="226"/>
      <c r="H329" s="227" t="s">
        <v>19</v>
      </c>
      <c r="I329" s="229"/>
      <c r="J329" s="226"/>
      <c r="K329" s="226"/>
      <c r="L329" s="230"/>
      <c r="M329" s="231"/>
      <c r="N329" s="232"/>
      <c r="O329" s="232"/>
      <c r="P329" s="232"/>
      <c r="Q329" s="232"/>
      <c r="R329" s="232"/>
      <c r="S329" s="232"/>
      <c r="T329" s="233"/>
      <c r="U329" s="13"/>
      <c r="V329" s="13"/>
      <c r="W329" s="13"/>
      <c r="X329" s="13"/>
      <c r="Y329" s="13"/>
      <c r="Z329" s="13"/>
      <c r="AA329" s="13"/>
      <c r="AB329" s="13"/>
      <c r="AC329" s="13"/>
      <c r="AD329" s="13"/>
      <c r="AE329" s="13"/>
      <c r="AT329" s="234" t="s">
        <v>137</v>
      </c>
      <c r="AU329" s="234" t="s">
        <v>87</v>
      </c>
      <c r="AV329" s="13" t="s">
        <v>85</v>
      </c>
      <c r="AW329" s="13" t="s">
        <v>37</v>
      </c>
      <c r="AX329" s="13" t="s">
        <v>77</v>
      </c>
      <c r="AY329" s="234" t="s">
        <v>124</v>
      </c>
    </row>
    <row r="330" spans="1:51" s="14" customFormat="1" ht="12">
      <c r="A330" s="14"/>
      <c r="B330" s="235"/>
      <c r="C330" s="236"/>
      <c r="D330" s="218" t="s">
        <v>137</v>
      </c>
      <c r="E330" s="237" t="s">
        <v>19</v>
      </c>
      <c r="F330" s="238" t="s">
        <v>1181</v>
      </c>
      <c r="G330" s="236"/>
      <c r="H330" s="239">
        <v>444</v>
      </c>
      <c r="I330" s="240"/>
      <c r="J330" s="236"/>
      <c r="K330" s="236"/>
      <c r="L330" s="241"/>
      <c r="M330" s="242"/>
      <c r="N330" s="243"/>
      <c r="O330" s="243"/>
      <c r="P330" s="243"/>
      <c r="Q330" s="243"/>
      <c r="R330" s="243"/>
      <c r="S330" s="243"/>
      <c r="T330" s="244"/>
      <c r="U330" s="14"/>
      <c r="V330" s="14"/>
      <c r="W330" s="14"/>
      <c r="X330" s="14"/>
      <c r="Y330" s="14"/>
      <c r="Z330" s="14"/>
      <c r="AA330" s="14"/>
      <c r="AB330" s="14"/>
      <c r="AC330" s="14"/>
      <c r="AD330" s="14"/>
      <c r="AE330" s="14"/>
      <c r="AT330" s="245" t="s">
        <v>137</v>
      </c>
      <c r="AU330" s="245" t="s">
        <v>87</v>
      </c>
      <c r="AV330" s="14" t="s">
        <v>87</v>
      </c>
      <c r="AW330" s="14" t="s">
        <v>37</v>
      </c>
      <c r="AX330" s="14" t="s">
        <v>77</v>
      </c>
      <c r="AY330" s="245" t="s">
        <v>124</v>
      </c>
    </row>
    <row r="331" spans="1:51" s="15" customFormat="1" ht="12">
      <c r="A331" s="15"/>
      <c r="B331" s="246"/>
      <c r="C331" s="247"/>
      <c r="D331" s="218" t="s">
        <v>137</v>
      </c>
      <c r="E331" s="248" t="s">
        <v>19</v>
      </c>
      <c r="F331" s="249" t="s">
        <v>139</v>
      </c>
      <c r="G331" s="247"/>
      <c r="H331" s="250">
        <v>444</v>
      </c>
      <c r="I331" s="251"/>
      <c r="J331" s="247"/>
      <c r="K331" s="247"/>
      <c r="L331" s="252"/>
      <c r="M331" s="253"/>
      <c r="N331" s="254"/>
      <c r="O331" s="254"/>
      <c r="P331" s="254"/>
      <c r="Q331" s="254"/>
      <c r="R331" s="254"/>
      <c r="S331" s="254"/>
      <c r="T331" s="255"/>
      <c r="U331" s="15"/>
      <c r="V331" s="15"/>
      <c r="W331" s="15"/>
      <c r="X331" s="15"/>
      <c r="Y331" s="15"/>
      <c r="Z331" s="15"/>
      <c r="AA331" s="15"/>
      <c r="AB331" s="15"/>
      <c r="AC331" s="15"/>
      <c r="AD331" s="15"/>
      <c r="AE331" s="15"/>
      <c r="AT331" s="256" t="s">
        <v>137</v>
      </c>
      <c r="AU331" s="256" t="s">
        <v>87</v>
      </c>
      <c r="AV331" s="15" t="s">
        <v>140</v>
      </c>
      <c r="AW331" s="15" t="s">
        <v>4</v>
      </c>
      <c r="AX331" s="15" t="s">
        <v>85</v>
      </c>
      <c r="AY331" s="256" t="s">
        <v>124</v>
      </c>
    </row>
    <row r="332" spans="1:65" s="2" customFormat="1" ht="37.8" customHeight="1">
      <c r="A332" s="39"/>
      <c r="B332" s="40"/>
      <c r="C332" s="205" t="s">
        <v>489</v>
      </c>
      <c r="D332" s="205" t="s">
        <v>127</v>
      </c>
      <c r="E332" s="206" t="s">
        <v>1182</v>
      </c>
      <c r="F332" s="207" t="s">
        <v>1183</v>
      </c>
      <c r="G332" s="208" t="s">
        <v>510</v>
      </c>
      <c r="H332" s="209">
        <v>1</v>
      </c>
      <c r="I332" s="210"/>
      <c r="J332" s="211">
        <f>ROUND(I332*H332,2)</f>
        <v>0</v>
      </c>
      <c r="K332" s="207" t="s">
        <v>19</v>
      </c>
      <c r="L332" s="45"/>
      <c r="M332" s="212" t="s">
        <v>19</v>
      </c>
      <c r="N332" s="213" t="s">
        <v>48</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310</v>
      </c>
      <c r="AT332" s="216" t="s">
        <v>127</v>
      </c>
      <c r="AU332" s="216" t="s">
        <v>87</v>
      </c>
      <c r="AY332" s="18" t="s">
        <v>124</v>
      </c>
      <c r="BE332" s="217">
        <f>IF(N332="základní",J332,0)</f>
        <v>0</v>
      </c>
      <c r="BF332" s="217">
        <f>IF(N332="snížená",J332,0)</f>
        <v>0</v>
      </c>
      <c r="BG332" s="217">
        <f>IF(N332="zákl. přenesená",J332,0)</f>
        <v>0</v>
      </c>
      <c r="BH332" s="217">
        <f>IF(N332="sníž. přenesená",J332,0)</f>
        <v>0</v>
      </c>
      <c r="BI332" s="217">
        <f>IF(N332="nulová",J332,0)</f>
        <v>0</v>
      </c>
      <c r="BJ332" s="18" t="s">
        <v>85</v>
      </c>
      <c r="BK332" s="217">
        <f>ROUND(I332*H332,2)</f>
        <v>0</v>
      </c>
      <c r="BL332" s="18" t="s">
        <v>310</v>
      </c>
      <c r="BM332" s="216" t="s">
        <v>1184</v>
      </c>
    </row>
    <row r="333" spans="1:47" s="2" customFormat="1" ht="12">
      <c r="A333" s="39"/>
      <c r="B333" s="40"/>
      <c r="C333" s="41"/>
      <c r="D333" s="218" t="s">
        <v>134</v>
      </c>
      <c r="E333" s="41"/>
      <c r="F333" s="219" t="s">
        <v>1183</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134</v>
      </c>
      <c r="AU333" s="18" t="s">
        <v>87</v>
      </c>
    </row>
    <row r="334" spans="1:65" s="2" customFormat="1" ht="24.15" customHeight="1">
      <c r="A334" s="39"/>
      <c r="B334" s="40"/>
      <c r="C334" s="205" t="s">
        <v>496</v>
      </c>
      <c r="D334" s="205" t="s">
        <v>127</v>
      </c>
      <c r="E334" s="206" t="s">
        <v>1185</v>
      </c>
      <c r="F334" s="207" t="s">
        <v>1175</v>
      </c>
      <c r="G334" s="208" t="s">
        <v>240</v>
      </c>
      <c r="H334" s="209">
        <v>69</v>
      </c>
      <c r="I334" s="210"/>
      <c r="J334" s="211">
        <f>ROUND(I334*H334,2)</f>
        <v>0</v>
      </c>
      <c r="K334" s="207" t="s">
        <v>19</v>
      </c>
      <c r="L334" s="45"/>
      <c r="M334" s="212" t="s">
        <v>19</v>
      </c>
      <c r="N334" s="213" t="s">
        <v>48</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310</v>
      </c>
      <c r="AT334" s="216" t="s">
        <v>127</v>
      </c>
      <c r="AU334" s="216" t="s">
        <v>87</v>
      </c>
      <c r="AY334" s="18" t="s">
        <v>124</v>
      </c>
      <c r="BE334" s="217">
        <f>IF(N334="základní",J334,0)</f>
        <v>0</v>
      </c>
      <c r="BF334" s="217">
        <f>IF(N334="snížená",J334,0)</f>
        <v>0</v>
      </c>
      <c r="BG334" s="217">
        <f>IF(N334="zákl. přenesená",J334,0)</f>
        <v>0</v>
      </c>
      <c r="BH334" s="217">
        <f>IF(N334="sníž. přenesená",J334,0)</f>
        <v>0</v>
      </c>
      <c r="BI334" s="217">
        <f>IF(N334="nulová",J334,0)</f>
        <v>0</v>
      </c>
      <c r="BJ334" s="18" t="s">
        <v>85</v>
      </c>
      <c r="BK334" s="217">
        <f>ROUND(I334*H334,2)</f>
        <v>0</v>
      </c>
      <c r="BL334" s="18" t="s">
        <v>310</v>
      </c>
      <c r="BM334" s="216" t="s">
        <v>1186</v>
      </c>
    </row>
    <row r="335" spans="1:47" s="2" customFormat="1" ht="12">
      <c r="A335" s="39"/>
      <c r="B335" s="40"/>
      <c r="C335" s="41"/>
      <c r="D335" s="218" t="s">
        <v>134</v>
      </c>
      <c r="E335" s="41"/>
      <c r="F335" s="219" t="s">
        <v>1175</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134</v>
      </c>
      <c r="AU335" s="18" t="s">
        <v>87</v>
      </c>
    </row>
    <row r="336" spans="1:51" s="13" customFormat="1" ht="12">
      <c r="A336" s="13"/>
      <c r="B336" s="225"/>
      <c r="C336" s="226"/>
      <c r="D336" s="218" t="s">
        <v>137</v>
      </c>
      <c r="E336" s="227" t="s">
        <v>19</v>
      </c>
      <c r="F336" s="228" t="s">
        <v>1169</v>
      </c>
      <c r="G336" s="226"/>
      <c r="H336" s="227" t="s">
        <v>19</v>
      </c>
      <c r="I336" s="229"/>
      <c r="J336" s="226"/>
      <c r="K336" s="226"/>
      <c r="L336" s="230"/>
      <c r="M336" s="231"/>
      <c r="N336" s="232"/>
      <c r="O336" s="232"/>
      <c r="P336" s="232"/>
      <c r="Q336" s="232"/>
      <c r="R336" s="232"/>
      <c r="S336" s="232"/>
      <c r="T336" s="233"/>
      <c r="U336" s="13"/>
      <c r="V336" s="13"/>
      <c r="W336" s="13"/>
      <c r="X336" s="13"/>
      <c r="Y336" s="13"/>
      <c r="Z336" s="13"/>
      <c r="AA336" s="13"/>
      <c r="AB336" s="13"/>
      <c r="AC336" s="13"/>
      <c r="AD336" s="13"/>
      <c r="AE336" s="13"/>
      <c r="AT336" s="234" t="s">
        <v>137</v>
      </c>
      <c r="AU336" s="234" t="s">
        <v>87</v>
      </c>
      <c r="AV336" s="13" t="s">
        <v>85</v>
      </c>
      <c r="AW336" s="13" t="s">
        <v>37</v>
      </c>
      <c r="AX336" s="13" t="s">
        <v>77</v>
      </c>
      <c r="AY336" s="234" t="s">
        <v>124</v>
      </c>
    </row>
    <row r="337" spans="1:51" s="14" customFormat="1" ht="12">
      <c r="A337" s="14"/>
      <c r="B337" s="235"/>
      <c r="C337" s="236"/>
      <c r="D337" s="218" t="s">
        <v>137</v>
      </c>
      <c r="E337" s="237" t="s">
        <v>19</v>
      </c>
      <c r="F337" s="238" t="s">
        <v>1187</v>
      </c>
      <c r="G337" s="236"/>
      <c r="H337" s="239">
        <v>69</v>
      </c>
      <c r="I337" s="240"/>
      <c r="J337" s="236"/>
      <c r="K337" s="236"/>
      <c r="L337" s="241"/>
      <c r="M337" s="242"/>
      <c r="N337" s="243"/>
      <c r="O337" s="243"/>
      <c r="P337" s="243"/>
      <c r="Q337" s="243"/>
      <c r="R337" s="243"/>
      <c r="S337" s="243"/>
      <c r="T337" s="244"/>
      <c r="U337" s="14"/>
      <c r="V337" s="14"/>
      <c r="W337" s="14"/>
      <c r="X337" s="14"/>
      <c r="Y337" s="14"/>
      <c r="Z337" s="14"/>
      <c r="AA337" s="14"/>
      <c r="AB337" s="14"/>
      <c r="AC337" s="14"/>
      <c r="AD337" s="14"/>
      <c r="AE337" s="14"/>
      <c r="AT337" s="245" t="s">
        <v>137</v>
      </c>
      <c r="AU337" s="245" t="s">
        <v>87</v>
      </c>
      <c r="AV337" s="14" t="s">
        <v>87</v>
      </c>
      <c r="AW337" s="14" t="s">
        <v>37</v>
      </c>
      <c r="AX337" s="14" t="s">
        <v>77</v>
      </c>
      <c r="AY337" s="245" t="s">
        <v>124</v>
      </c>
    </row>
    <row r="338" spans="1:51" s="15" customFormat="1" ht="12">
      <c r="A338" s="15"/>
      <c r="B338" s="246"/>
      <c r="C338" s="247"/>
      <c r="D338" s="218" t="s">
        <v>137</v>
      </c>
      <c r="E338" s="248" t="s">
        <v>19</v>
      </c>
      <c r="F338" s="249" t="s">
        <v>139</v>
      </c>
      <c r="G338" s="247"/>
      <c r="H338" s="250">
        <v>69</v>
      </c>
      <c r="I338" s="251"/>
      <c r="J338" s="247"/>
      <c r="K338" s="247"/>
      <c r="L338" s="252"/>
      <c r="M338" s="253"/>
      <c r="N338" s="254"/>
      <c r="O338" s="254"/>
      <c r="P338" s="254"/>
      <c r="Q338" s="254"/>
      <c r="R338" s="254"/>
      <c r="S338" s="254"/>
      <c r="T338" s="255"/>
      <c r="U338" s="15"/>
      <c r="V338" s="15"/>
      <c r="W338" s="15"/>
      <c r="X338" s="15"/>
      <c r="Y338" s="15"/>
      <c r="Z338" s="15"/>
      <c r="AA338" s="15"/>
      <c r="AB338" s="15"/>
      <c r="AC338" s="15"/>
      <c r="AD338" s="15"/>
      <c r="AE338" s="15"/>
      <c r="AT338" s="256" t="s">
        <v>137</v>
      </c>
      <c r="AU338" s="256" t="s">
        <v>87</v>
      </c>
      <c r="AV338" s="15" t="s">
        <v>140</v>
      </c>
      <c r="AW338" s="15" t="s">
        <v>4</v>
      </c>
      <c r="AX338" s="15" t="s">
        <v>85</v>
      </c>
      <c r="AY338" s="256" t="s">
        <v>124</v>
      </c>
    </row>
    <row r="339" spans="1:63" s="12" customFormat="1" ht="22.8" customHeight="1">
      <c r="A339" s="12"/>
      <c r="B339" s="189"/>
      <c r="C339" s="190"/>
      <c r="D339" s="191" t="s">
        <v>76</v>
      </c>
      <c r="E339" s="203" t="s">
        <v>673</v>
      </c>
      <c r="F339" s="203" t="s">
        <v>674</v>
      </c>
      <c r="G339" s="190"/>
      <c r="H339" s="190"/>
      <c r="I339" s="193"/>
      <c r="J339" s="204">
        <f>BK339</f>
        <v>0</v>
      </c>
      <c r="K339" s="190"/>
      <c r="L339" s="195"/>
      <c r="M339" s="196"/>
      <c r="N339" s="197"/>
      <c r="O339" s="197"/>
      <c r="P339" s="198">
        <f>SUM(P340:P359)</f>
        <v>0</v>
      </c>
      <c r="Q339" s="197"/>
      <c r="R339" s="198">
        <f>SUM(R340:R359)</f>
        <v>0.015018960000000001</v>
      </c>
      <c r="S339" s="197"/>
      <c r="T339" s="199">
        <f>SUM(T340:T359)</f>
        <v>0</v>
      </c>
      <c r="U339" s="12"/>
      <c r="V339" s="12"/>
      <c r="W339" s="12"/>
      <c r="X339" s="12"/>
      <c r="Y339" s="12"/>
      <c r="Z339" s="12"/>
      <c r="AA339" s="12"/>
      <c r="AB339" s="12"/>
      <c r="AC339" s="12"/>
      <c r="AD339" s="12"/>
      <c r="AE339" s="12"/>
      <c r="AR339" s="200" t="s">
        <v>87</v>
      </c>
      <c r="AT339" s="201" t="s">
        <v>76</v>
      </c>
      <c r="AU339" s="201" t="s">
        <v>85</v>
      </c>
      <c r="AY339" s="200" t="s">
        <v>124</v>
      </c>
      <c r="BK339" s="202">
        <f>SUM(BK340:BK359)</f>
        <v>0</v>
      </c>
    </row>
    <row r="340" spans="1:65" s="2" customFormat="1" ht="24.15" customHeight="1">
      <c r="A340" s="39"/>
      <c r="B340" s="40"/>
      <c r="C340" s="205" t="s">
        <v>499</v>
      </c>
      <c r="D340" s="205" t="s">
        <v>127</v>
      </c>
      <c r="E340" s="206" t="s">
        <v>1188</v>
      </c>
      <c r="F340" s="207" t="s">
        <v>1189</v>
      </c>
      <c r="G340" s="208" t="s">
        <v>240</v>
      </c>
      <c r="H340" s="209">
        <v>68.268</v>
      </c>
      <c r="I340" s="210"/>
      <c r="J340" s="211">
        <f>ROUND(I340*H340,2)</f>
        <v>0</v>
      </c>
      <c r="K340" s="207" t="s">
        <v>131</v>
      </c>
      <c r="L340" s="45"/>
      <c r="M340" s="212" t="s">
        <v>19</v>
      </c>
      <c r="N340" s="213" t="s">
        <v>48</v>
      </c>
      <c r="O340" s="85"/>
      <c r="P340" s="214">
        <f>O340*H340</f>
        <v>0</v>
      </c>
      <c r="Q340" s="214">
        <v>0.00013</v>
      </c>
      <c r="R340" s="214">
        <f>Q340*H340</f>
        <v>0.00887484</v>
      </c>
      <c r="S340" s="214">
        <v>0</v>
      </c>
      <c r="T340" s="215">
        <f>S340*H340</f>
        <v>0</v>
      </c>
      <c r="U340" s="39"/>
      <c r="V340" s="39"/>
      <c r="W340" s="39"/>
      <c r="X340" s="39"/>
      <c r="Y340" s="39"/>
      <c r="Z340" s="39"/>
      <c r="AA340" s="39"/>
      <c r="AB340" s="39"/>
      <c r="AC340" s="39"/>
      <c r="AD340" s="39"/>
      <c r="AE340" s="39"/>
      <c r="AR340" s="216" t="s">
        <v>310</v>
      </c>
      <c r="AT340" s="216" t="s">
        <v>127</v>
      </c>
      <c r="AU340" s="216" t="s">
        <v>87</v>
      </c>
      <c r="AY340" s="18" t="s">
        <v>124</v>
      </c>
      <c r="BE340" s="217">
        <f>IF(N340="základní",J340,0)</f>
        <v>0</v>
      </c>
      <c r="BF340" s="217">
        <f>IF(N340="snížená",J340,0)</f>
        <v>0</v>
      </c>
      <c r="BG340" s="217">
        <f>IF(N340="zákl. přenesená",J340,0)</f>
        <v>0</v>
      </c>
      <c r="BH340" s="217">
        <f>IF(N340="sníž. přenesená",J340,0)</f>
        <v>0</v>
      </c>
      <c r="BI340" s="217">
        <f>IF(N340="nulová",J340,0)</f>
        <v>0</v>
      </c>
      <c r="BJ340" s="18" t="s">
        <v>85</v>
      </c>
      <c r="BK340" s="217">
        <f>ROUND(I340*H340,2)</f>
        <v>0</v>
      </c>
      <c r="BL340" s="18" t="s">
        <v>310</v>
      </c>
      <c r="BM340" s="216" t="s">
        <v>1190</v>
      </c>
    </row>
    <row r="341" spans="1:47" s="2" customFormat="1" ht="12">
      <c r="A341" s="39"/>
      <c r="B341" s="40"/>
      <c r="C341" s="41"/>
      <c r="D341" s="218" t="s">
        <v>134</v>
      </c>
      <c r="E341" s="41"/>
      <c r="F341" s="219" t="s">
        <v>1189</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134</v>
      </c>
      <c r="AU341" s="18" t="s">
        <v>87</v>
      </c>
    </row>
    <row r="342" spans="1:47" s="2" customFormat="1" ht="12">
      <c r="A342" s="39"/>
      <c r="B342" s="40"/>
      <c r="C342" s="41"/>
      <c r="D342" s="223" t="s">
        <v>135</v>
      </c>
      <c r="E342" s="41"/>
      <c r="F342" s="224" t="s">
        <v>1191</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135</v>
      </c>
      <c r="AU342" s="18" t="s">
        <v>87</v>
      </c>
    </row>
    <row r="343" spans="1:51" s="13" customFormat="1" ht="12">
      <c r="A343" s="13"/>
      <c r="B343" s="225"/>
      <c r="C343" s="226"/>
      <c r="D343" s="218" t="s">
        <v>137</v>
      </c>
      <c r="E343" s="227" t="s">
        <v>19</v>
      </c>
      <c r="F343" s="228" t="s">
        <v>1192</v>
      </c>
      <c r="G343" s="226"/>
      <c r="H343" s="227" t="s">
        <v>19</v>
      </c>
      <c r="I343" s="229"/>
      <c r="J343" s="226"/>
      <c r="K343" s="226"/>
      <c r="L343" s="230"/>
      <c r="M343" s="231"/>
      <c r="N343" s="232"/>
      <c r="O343" s="232"/>
      <c r="P343" s="232"/>
      <c r="Q343" s="232"/>
      <c r="R343" s="232"/>
      <c r="S343" s="232"/>
      <c r="T343" s="233"/>
      <c r="U343" s="13"/>
      <c r="V343" s="13"/>
      <c r="W343" s="13"/>
      <c r="X343" s="13"/>
      <c r="Y343" s="13"/>
      <c r="Z343" s="13"/>
      <c r="AA343" s="13"/>
      <c r="AB343" s="13"/>
      <c r="AC343" s="13"/>
      <c r="AD343" s="13"/>
      <c r="AE343" s="13"/>
      <c r="AT343" s="234" t="s">
        <v>137</v>
      </c>
      <c r="AU343" s="234" t="s">
        <v>87</v>
      </c>
      <c r="AV343" s="13" t="s">
        <v>85</v>
      </c>
      <c r="AW343" s="13" t="s">
        <v>37</v>
      </c>
      <c r="AX343" s="13" t="s">
        <v>77</v>
      </c>
      <c r="AY343" s="234" t="s">
        <v>124</v>
      </c>
    </row>
    <row r="344" spans="1:51" s="14" customFormat="1" ht="12">
      <c r="A344" s="14"/>
      <c r="B344" s="235"/>
      <c r="C344" s="236"/>
      <c r="D344" s="218" t="s">
        <v>137</v>
      </c>
      <c r="E344" s="237" t="s">
        <v>19</v>
      </c>
      <c r="F344" s="238" t="s">
        <v>1193</v>
      </c>
      <c r="G344" s="236"/>
      <c r="H344" s="239">
        <v>37.884</v>
      </c>
      <c r="I344" s="240"/>
      <c r="J344" s="236"/>
      <c r="K344" s="236"/>
      <c r="L344" s="241"/>
      <c r="M344" s="242"/>
      <c r="N344" s="243"/>
      <c r="O344" s="243"/>
      <c r="P344" s="243"/>
      <c r="Q344" s="243"/>
      <c r="R344" s="243"/>
      <c r="S344" s="243"/>
      <c r="T344" s="244"/>
      <c r="U344" s="14"/>
      <c r="V344" s="14"/>
      <c r="W344" s="14"/>
      <c r="X344" s="14"/>
      <c r="Y344" s="14"/>
      <c r="Z344" s="14"/>
      <c r="AA344" s="14"/>
      <c r="AB344" s="14"/>
      <c r="AC344" s="14"/>
      <c r="AD344" s="14"/>
      <c r="AE344" s="14"/>
      <c r="AT344" s="245" t="s">
        <v>137</v>
      </c>
      <c r="AU344" s="245" t="s">
        <v>87</v>
      </c>
      <c r="AV344" s="14" t="s">
        <v>87</v>
      </c>
      <c r="AW344" s="14" t="s">
        <v>37</v>
      </c>
      <c r="AX344" s="14" t="s">
        <v>77</v>
      </c>
      <c r="AY344" s="245" t="s">
        <v>124</v>
      </c>
    </row>
    <row r="345" spans="1:51" s="14" customFormat="1" ht="12">
      <c r="A345" s="14"/>
      <c r="B345" s="235"/>
      <c r="C345" s="236"/>
      <c r="D345" s="218" t="s">
        <v>137</v>
      </c>
      <c r="E345" s="237" t="s">
        <v>19</v>
      </c>
      <c r="F345" s="238" t="s">
        <v>1194</v>
      </c>
      <c r="G345" s="236"/>
      <c r="H345" s="239">
        <v>10.887</v>
      </c>
      <c r="I345" s="240"/>
      <c r="J345" s="236"/>
      <c r="K345" s="236"/>
      <c r="L345" s="241"/>
      <c r="M345" s="242"/>
      <c r="N345" s="243"/>
      <c r="O345" s="243"/>
      <c r="P345" s="243"/>
      <c r="Q345" s="243"/>
      <c r="R345" s="243"/>
      <c r="S345" s="243"/>
      <c r="T345" s="244"/>
      <c r="U345" s="14"/>
      <c r="V345" s="14"/>
      <c r="W345" s="14"/>
      <c r="X345" s="14"/>
      <c r="Y345" s="14"/>
      <c r="Z345" s="14"/>
      <c r="AA345" s="14"/>
      <c r="AB345" s="14"/>
      <c r="AC345" s="14"/>
      <c r="AD345" s="14"/>
      <c r="AE345" s="14"/>
      <c r="AT345" s="245" t="s">
        <v>137</v>
      </c>
      <c r="AU345" s="245" t="s">
        <v>87</v>
      </c>
      <c r="AV345" s="14" t="s">
        <v>87</v>
      </c>
      <c r="AW345" s="14" t="s">
        <v>37</v>
      </c>
      <c r="AX345" s="14" t="s">
        <v>77</v>
      </c>
      <c r="AY345" s="245" t="s">
        <v>124</v>
      </c>
    </row>
    <row r="346" spans="1:51" s="14" customFormat="1" ht="12">
      <c r="A346" s="14"/>
      <c r="B346" s="235"/>
      <c r="C346" s="236"/>
      <c r="D346" s="218" t="s">
        <v>137</v>
      </c>
      <c r="E346" s="237" t="s">
        <v>19</v>
      </c>
      <c r="F346" s="238" t="s">
        <v>1195</v>
      </c>
      <c r="G346" s="236"/>
      <c r="H346" s="239">
        <v>10.098</v>
      </c>
      <c r="I346" s="240"/>
      <c r="J346" s="236"/>
      <c r="K346" s="236"/>
      <c r="L346" s="241"/>
      <c r="M346" s="242"/>
      <c r="N346" s="243"/>
      <c r="O346" s="243"/>
      <c r="P346" s="243"/>
      <c r="Q346" s="243"/>
      <c r="R346" s="243"/>
      <c r="S346" s="243"/>
      <c r="T346" s="244"/>
      <c r="U346" s="14"/>
      <c r="V346" s="14"/>
      <c r="W346" s="14"/>
      <c r="X346" s="14"/>
      <c r="Y346" s="14"/>
      <c r="Z346" s="14"/>
      <c r="AA346" s="14"/>
      <c r="AB346" s="14"/>
      <c r="AC346" s="14"/>
      <c r="AD346" s="14"/>
      <c r="AE346" s="14"/>
      <c r="AT346" s="245" t="s">
        <v>137</v>
      </c>
      <c r="AU346" s="245" t="s">
        <v>87</v>
      </c>
      <c r="AV346" s="14" t="s">
        <v>87</v>
      </c>
      <c r="AW346" s="14" t="s">
        <v>37</v>
      </c>
      <c r="AX346" s="14" t="s">
        <v>77</v>
      </c>
      <c r="AY346" s="245" t="s">
        <v>124</v>
      </c>
    </row>
    <row r="347" spans="1:51" s="14" customFormat="1" ht="12">
      <c r="A347" s="14"/>
      <c r="B347" s="235"/>
      <c r="C347" s="236"/>
      <c r="D347" s="218" t="s">
        <v>137</v>
      </c>
      <c r="E347" s="237" t="s">
        <v>19</v>
      </c>
      <c r="F347" s="238" t="s">
        <v>1196</v>
      </c>
      <c r="G347" s="236"/>
      <c r="H347" s="239">
        <v>4.199</v>
      </c>
      <c r="I347" s="240"/>
      <c r="J347" s="236"/>
      <c r="K347" s="236"/>
      <c r="L347" s="241"/>
      <c r="M347" s="242"/>
      <c r="N347" s="243"/>
      <c r="O347" s="243"/>
      <c r="P347" s="243"/>
      <c r="Q347" s="243"/>
      <c r="R347" s="243"/>
      <c r="S347" s="243"/>
      <c r="T347" s="244"/>
      <c r="U347" s="14"/>
      <c r="V347" s="14"/>
      <c r="W347" s="14"/>
      <c r="X347" s="14"/>
      <c r="Y347" s="14"/>
      <c r="Z347" s="14"/>
      <c r="AA347" s="14"/>
      <c r="AB347" s="14"/>
      <c r="AC347" s="14"/>
      <c r="AD347" s="14"/>
      <c r="AE347" s="14"/>
      <c r="AT347" s="245" t="s">
        <v>137</v>
      </c>
      <c r="AU347" s="245" t="s">
        <v>87</v>
      </c>
      <c r="AV347" s="14" t="s">
        <v>87</v>
      </c>
      <c r="AW347" s="14" t="s">
        <v>37</v>
      </c>
      <c r="AX347" s="14" t="s">
        <v>77</v>
      </c>
      <c r="AY347" s="245" t="s">
        <v>124</v>
      </c>
    </row>
    <row r="348" spans="1:51" s="13" customFormat="1" ht="12">
      <c r="A348" s="13"/>
      <c r="B348" s="225"/>
      <c r="C348" s="226"/>
      <c r="D348" s="218" t="s">
        <v>137</v>
      </c>
      <c r="E348" s="227" t="s">
        <v>19</v>
      </c>
      <c r="F348" s="228" t="s">
        <v>1197</v>
      </c>
      <c r="G348" s="226"/>
      <c r="H348" s="227" t="s">
        <v>19</v>
      </c>
      <c r="I348" s="229"/>
      <c r="J348" s="226"/>
      <c r="K348" s="226"/>
      <c r="L348" s="230"/>
      <c r="M348" s="231"/>
      <c r="N348" s="232"/>
      <c r="O348" s="232"/>
      <c r="P348" s="232"/>
      <c r="Q348" s="232"/>
      <c r="R348" s="232"/>
      <c r="S348" s="232"/>
      <c r="T348" s="233"/>
      <c r="U348" s="13"/>
      <c r="V348" s="13"/>
      <c r="W348" s="13"/>
      <c r="X348" s="13"/>
      <c r="Y348" s="13"/>
      <c r="Z348" s="13"/>
      <c r="AA348" s="13"/>
      <c r="AB348" s="13"/>
      <c r="AC348" s="13"/>
      <c r="AD348" s="13"/>
      <c r="AE348" s="13"/>
      <c r="AT348" s="234" t="s">
        <v>137</v>
      </c>
      <c r="AU348" s="234" t="s">
        <v>87</v>
      </c>
      <c r="AV348" s="13" t="s">
        <v>85</v>
      </c>
      <c r="AW348" s="13" t="s">
        <v>37</v>
      </c>
      <c r="AX348" s="13" t="s">
        <v>77</v>
      </c>
      <c r="AY348" s="234" t="s">
        <v>124</v>
      </c>
    </row>
    <row r="349" spans="1:51" s="14" customFormat="1" ht="12">
      <c r="A349" s="14"/>
      <c r="B349" s="235"/>
      <c r="C349" s="236"/>
      <c r="D349" s="218" t="s">
        <v>137</v>
      </c>
      <c r="E349" s="237" t="s">
        <v>19</v>
      </c>
      <c r="F349" s="238" t="s">
        <v>1198</v>
      </c>
      <c r="G349" s="236"/>
      <c r="H349" s="239">
        <v>2.2</v>
      </c>
      <c r="I349" s="240"/>
      <c r="J349" s="236"/>
      <c r="K349" s="236"/>
      <c r="L349" s="241"/>
      <c r="M349" s="242"/>
      <c r="N349" s="243"/>
      <c r="O349" s="243"/>
      <c r="P349" s="243"/>
      <c r="Q349" s="243"/>
      <c r="R349" s="243"/>
      <c r="S349" s="243"/>
      <c r="T349" s="244"/>
      <c r="U349" s="14"/>
      <c r="V349" s="14"/>
      <c r="W349" s="14"/>
      <c r="X349" s="14"/>
      <c r="Y349" s="14"/>
      <c r="Z349" s="14"/>
      <c r="AA349" s="14"/>
      <c r="AB349" s="14"/>
      <c r="AC349" s="14"/>
      <c r="AD349" s="14"/>
      <c r="AE349" s="14"/>
      <c r="AT349" s="245" t="s">
        <v>137</v>
      </c>
      <c r="AU349" s="245" t="s">
        <v>87</v>
      </c>
      <c r="AV349" s="14" t="s">
        <v>87</v>
      </c>
      <c r="AW349" s="14" t="s">
        <v>37</v>
      </c>
      <c r="AX349" s="14" t="s">
        <v>77</v>
      </c>
      <c r="AY349" s="245" t="s">
        <v>124</v>
      </c>
    </row>
    <row r="350" spans="1:51" s="14" customFormat="1" ht="12">
      <c r="A350" s="14"/>
      <c r="B350" s="235"/>
      <c r="C350" s="236"/>
      <c r="D350" s="218" t="s">
        <v>137</v>
      </c>
      <c r="E350" s="237" t="s">
        <v>19</v>
      </c>
      <c r="F350" s="238" t="s">
        <v>1199</v>
      </c>
      <c r="G350" s="236"/>
      <c r="H350" s="239">
        <v>2</v>
      </c>
      <c r="I350" s="240"/>
      <c r="J350" s="236"/>
      <c r="K350" s="236"/>
      <c r="L350" s="241"/>
      <c r="M350" s="242"/>
      <c r="N350" s="243"/>
      <c r="O350" s="243"/>
      <c r="P350" s="243"/>
      <c r="Q350" s="243"/>
      <c r="R350" s="243"/>
      <c r="S350" s="243"/>
      <c r="T350" s="244"/>
      <c r="U350" s="14"/>
      <c r="V350" s="14"/>
      <c r="W350" s="14"/>
      <c r="X350" s="14"/>
      <c r="Y350" s="14"/>
      <c r="Z350" s="14"/>
      <c r="AA350" s="14"/>
      <c r="AB350" s="14"/>
      <c r="AC350" s="14"/>
      <c r="AD350" s="14"/>
      <c r="AE350" s="14"/>
      <c r="AT350" s="245" t="s">
        <v>137</v>
      </c>
      <c r="AU350" s="245" t="s">
        <v>87</v>
      </c>
      <c r="AV350" s="14" t="s">
        <v>87</v>
      </c>
      <c r="AW350" s="14" t="s">
        <v>37</v>
      </c>
      <c r="AX350" s="14" t="s">
        <v>77</v>
      </c>
      <c r="AY350" s="245" t="s">
        <v>124</v>
      </c>
    </row>
    <row r="351" spans="1:51" s="13" customFormat="1" ht="12">
      <c r="A351" s="13"/>
      <c r="B351" s="225"/>
      <c r="C351" s="226"/>
      <c r="D351" s="218" t="s">
        <v>137</v>
      </c>
      <c r="E351" s="227" t="s">
        <v>19</v>
      </c>
      <c r="F351" s="228" t="s">
        <v>1200</v>
      </c>
      <c r="G351" s="226"/>
      <c r="H351" s="227" t="s">
        <v>19</v>
      </c>
      <c r="I351" s="229"/>
      <c r="J351" s="226"/>
      <c r="K351" s="226"/>
      <c r="L351" s="230"/>
      <c r="M351" s="231"/>
      <c r="N351" s="232"/>
      <c r="O351" s="232"/>
      <c r="P351" s="232"/>
      <c r="Q351" s="232"/>
      <c r="R351" s="232"/>
      <c r="S351" s="232"/>
      <c r="T351" s="233"/>
      <c r="U351" s="13"/>
      <c r="V351" s="13"/>
      <c r="W351" s="13"/>
      <c r="X351" s="13"/>
      <c r="Y351" s="13"/>
      <c r="Z351" s="13"/>
      <c r="AA351" s="13"/>
      <c r="AB351" s="13"/>
      <c r="AC351" s="13"/>
      <c r="AD351" s="13"/>
      <c r="AE351" s="13"/>
      <c r="AT351" s="234" t="s">
        <v>137</v>
      </c>
      <c r="AU351" s="234" t="s">
        <v>87</v>
      </c>
      <c r="AV351" s="13" t="s">
        <v>85</v>
      </c>
      <c r="AW351" s="13" t="s">
        <v>37</v>
      </c>
      <c r="AX351" s="13" t="s">
        <v>77</v>
      </c>
      <c r="AY351" s="234" t="s">
        <v>124</v>
      </c>
    </row>
    <row r="352" spans="1:51" s="14" customFormat="1" ht="12">
      <c r="A352" s="14"/>
      <c r="B352" s="235"/>
      <c r="C352" s="236"/>
      <c r="D352" s="218" t="s">
        <v>137</v>
      </c>
      <c r="E352" s="237" t="s">
        <v>19</v>
      </c>
      <c r="F352" s="238" t="s">
        <v>1201</v>
      </c>
      <c r="G352" s="236"/>
      <c r="H352" s="239">
        <v>1</v>
      </c>
      <c r="I352" s="240"/>
      <c r="J352" s="236"/>
      <c r="K352" s="236"/>
      <c r="L352" s="241"/>
      <c r="M352" s="242"/>
      <c r="N352" s="243"/>
      <c r="O352" s="243"/>
      <c r="P352" s="243"/>
      <c r="Q352" s="243"/>
      <c r="R352" s="243"/>
      <c r="S352" s="243"/>
      <c r="T352" s="244"/>
      <c r="U352" s="14"/>
      <c r="V352" s="14"/>
      <c r="W352" s="14"/>
      <c r="X352" s="14"/>
      <c r="Y352" s="14"/>
      <c r="Z352" s="14"/>
      <c r="AA352" s="14"/>
      <c r="AB352" s="14"/>
      <c r="AC352" s="14"/>
      <c r="AD352" s="14"/>
      <c r="AE352" s="14"/>
      <c r="AT352" s="245" t="s">
        <v>137</v>
      </c>
      <c r="AU352" s="245" t="s">
        <v>87</v>
      </c>
      <c r="AV352" s="14" t="s">
        <v>87</v>
      </c>
      <c r="AW352" s="14" t="s">
        <v>37</v>
      </c>
      <c r="AX352" s="14" t="s">
        <v>77</v>
      </c>
      <c r="AY352" s="245" t="s">
        <v>124</v>
      </c>
    </row>
    <row r="353" spans="1:51" s="15" customFormat="1" ht="12">
      <c r="A353" s="15"/>
      <c r="B353" s="246"/>
      <c r="C353" s="247"/>
      <c r="D353" s="218" t="s">
        <v>137</v>
      </c>
      <c r="E353" s="248" t="s">
        <v>19</v>
      </c>
      <c r="F353" s="249" t="s">
        <v>139</v>
      </c>
      <c r="G353" s="247"/>
      <c r="H353" s="250">
        <v>68.268</v>
      </c>
      <c r="I353" s="251"/>
      <c r="J353" s="247"/>
      <c r="K353" s="247"/>
      <c r="L353" s="252"/>
      <c r="M353" s="253"/>
      <c r="N353" s="254"/>
      <c r="O353" s="254"/>
      <c r="P353" s="254"/>
      <c r="Q353" s="254"/>
      <c r="R353" s="254"/>
      <c r="S353" s="254"/>
      <c r="T353" s="255"/>
      <c r="U353" s="15"/>
      <c r="V353" s="15"/>
      <c r="W353" s="15"/>
      <c r="X353" s="15"/>
      <c r="Y353" s="15"/>
      <c r="Z353" s="15"/>
      <c r="AA353" s="15"/>
      <c r="AB353" s="15"/>
      <c r="AC353" s="15"/>
      <c r="AD353" s="15"/>
      <c r="AE353" s="15"/>
      <c r="AT353" s="256" t="s">
        <v>137</v>
      </c>
      <c r="AU353" s="256" t="s">
        <v>87</v>
      </c>
      <c r="AV353" s="15" t="s">
        <v>140</v>
      </c>
      <c r="AW353" s="15" t="s">
        <v>4</v>
      </c>
      <c r="AX353" s="15" t="s">
        <v>85</v>
      </c>
      <c r="AY353" s="256" t="s">
        <v>124</v>
      </c>
    </row>
    <row r="354" spans="1:65" s="2" customFormat="1" ht="24.15" customHeight="1">
      <c r="A354" s="39"/>
      <c r="B354" s="40"/>
      <c r="C354" s="205" t="s">
        <v>507</v>
      </c>
      <c r="D354" s="205" t="s">
        <v>127</v>
      </c>
      <c r="E354" s="206" t="s">
        <v>1202</v>
      </c>
      <c r="F354" s="207" t="s">
        <v>1203</v>
      </c>
      <c r="G354" s="208" t="s">
        <v>240</v>
      </c>
      <c r="H354" s="209">
        <v>68.268</v>
      </c>
      <c r="I354" s="210"/>
      <c r="J354" s="211">
        <f>ROUND(I354*H354,2)</f>
        <v>0</v>
      </c>
      <c r="K354" s="207" t="s">
        <v>131</v>
      </c>
      <c r="L354" s="45"/>
      <c r="M354" s="212" t="s">
        <v>19</v>
      </c>
      <c r="N354" s="213" t="s">
        <v>48</v>
      </c>
      <c r="O354" s="85"/>
      <c r="P354" s="214">
        <f>O354*H354</f>
        <v>0</v>
      </c>
      <c r="Q354" s="214">
        <v>9E-05</v>
      </c>
      <c r="R354" s="214">
        <f>Q354*H354</f>
        <v>0.00614412</v>
      </c>
      <c r="S354" s="214">
        <v>0</v>
      </c>
      <c r="T354" s="215">
        <f>S354*H354</f>
        <v>0</v>
      </c>
      <c r="U354" s="39"/>
      <c r="V354" s="39"/>
      <c r="W354" s="39"/>
      <c r="X354" s="39"/>
      <c r="Y354" s="39"/>
      <c r="Z354" s="39"/>
      <c r="AA354" s="39"/>
      <c r="AB354" s="39"/>
      <c r="AC354" s="39"/>
      <c r="AD354" s="39"/>
      <c r="AE354" s="39"/>
      <c r="AR354" s="216" t="s">
        <v>310</v>
      </c>
      <c r="AT354" s="216" t="s">
        <v>127</v>
      </c>
      <c r="AU354" s="216" t="s">
        <v>87</v>
      </c>
      <c r="AY354" s="18" t="s">
        <v>124</v>
      </c>
      <c r="BE354" s="217">
        <f>IF(N354="základní",J354,0)</f>
        <v>0</v>
      </c>
      <c r="BF354" s="217">
        <f>IF(N354="snížená",J354,0)</f>
        <v>0</v>
      </c>
      <c r="BG354" s="217">
        <f>IF(N354="zákl. přenesená",J354,0)</f>
        <v>0</v>
      </c>
      <c r="BH354" s="217">
        <f>IF(N354="sníž. přenesená",J354,0)</f>
        <v>0</v>
      </c>
      <c r="BI354" s="217">
        <f>IF(N354="nulová",J354,0)</f>
        <v>0</v>
      </c>
      <c r="BJ354" s="18" t="s">
        <v>85</v>
      </c>
      <c r="BK354" s="217">
        <f>ROUND(I354*H354,2)</f>
        <v>0</v>
      </c>
      <c r="BL354" s="18" t="s">
        <v>310</v>
      </c>
      <c r="BM354" s="216" t="s">
        <v>1204</v>
      </c>
    </row>
    <row r="355" spans="1:47" s="2" customFormat="1" ht="12">
      <c r="A355" s="39"/>
      <c r="B355" s="40"/>
      <c r="C355" s="41"/>
      <c r="D355" s="218" t="s">
        <v>134</v>
      </c>
      <c r="E355" s="41"/>
      <c r="F355" s="219" t="s">
        <v>1203</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134</v>
      </c>
      <c r="AU355" s="18" t="s">
        <v>87</v>
      </c>
    </row>
    <row r="356" spans="1:47" s="2" customFormat="1" ht="12">
      <c r="A356" s="39"/>
      <c r="B356" s="40"/>
      <c r="C356" s="41"/>
      <c r="D356" s="223" t="s">
        <v>135</v>
      </c>
      <c r="E356" s="41"/>
      <c r="F356" s="224" t="s">
        <v>1205</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135</v>
      </c>
      <c r="AU356" s="18" t="s">
        <v>87</v>
      </c>
    </row>
    <row r="357" spans="1:51" s="13" customFormat="1" ht="12">
      <c r="A357" s="13"/>
      <c r="B357" s="225"/>
      <c r="C357" s="226"/>
      <c r="D357" s="218" t="s">
        <v>137</v>
      </c>
      <c r="E357" s="227" t="s">
        <v>19</v>
      </c>
      <c r="F357" s="228" t="s">
        <v>1206</v>
      </c>
      <c r="G357" s="226"/>
      <c r="H357" s="227" t="s">
        <v>19</v>
      </c>
      <c r="I357" s="229"/>
      <c r="J357" s="226"/>
      <c r="K357" s="226"/>
      <c r="L357" s="230"/>
      <c r="M357" s="231"/>
      <c r="N357" s="232"/>
      <c r="O357" s="232"/>
      <c r="P357" s="232"/>
      <c r="Q357" s="232"/>
      <c r="R357" s="232"/>
      <c r="S357" s="232"/>
      <c r="T357" s="233"/>
      <c r="U357" s="13"/>
      <c r="V357" s="13"/>
      <c r="W357" s="13"/>
      <c r="X357" s="13"/>
      <c r="Y357" s="13"/>
      <c r="Z357" s="13"/>
      <c r="AA357" s="13"/>
      <c r="AB357" s="13"/>
      <c r="AC357" s="13"/>
      <c r="AD357" s="13"/>
      <c r="AE357" s="13"/>
      <c r="AT357" s="234" t="s">
        <v>137</v>
      </c>
      <c r="AU357" s="234" t="s">
        <v>87</v>
      </c>
      <c r="AV357" s="13" t="s">
        <v>85</v>
      </c>
      <c r="AW357" s="13" t="s">
        <v>37</v>
      </c>
      <c r="AX357" s="13" t="s">
        <v>77</v>
      </c>
      <c r="AY357" s="234" t="s">
        <v>124</v>
      </c>
    </row>
    <row r="358" spans="1:51" s="14" customFormat="1" ht="12">
      <c r="A358" s="14"/>
      <c r="B358" s="235"/>
      <c r="C358" s="236"/>
      <c r="D358" s="218" t="s">
        <v>137</v>
      </c>
      <c r="E358" s="237" t="s">
        <v>19</v>
      </c>
      <c r="F358" s="238" t="s">
        <v>1207</v>
      </c>
      <c r="G358" s="236"/>
      <c r="H358" s="239">
        <v>68.268</v>
      </c>
      <c r="I358" s="240"/>
      <c r="J358" s="236"/>
      <c r="K358" s="236"/>
      <c r="L358" s="241"/>
      <c r="M358" s="242"/>
      <c r="N358" s="243"/>
      <c r="O358" s="243"/>
      <c r="P358" s="243"/>
      <c r="Q358" s="243"/>
      <c r="R358" s="243"/>
      <c r="S358" s="243"/>
      <c r="T358" s="244"/>
      <c r="U358" s="14"/>
      <c r="V358" s="14"/>
      <c r="W358" s="14"/>
      <c r="X358" s="14"/>
      <c r="Y358" s="14"/>
      <c r="Z358" s="14"/>
      <c r="AA358" s="14"/>
      <c r="AB358" s="14"/>
      <c r="AC358" s="14"/>
      <c r="AD358" s="14"/>
      <c r="AE358" s="14"/>
      <c r="AT358" s="245" t="s">
        <v>137</v>
      </c>
      <c r="AU358" s="245" t="s">
        <v>87</v>
      </c>
      <c r="AV358" s="14" t="s">
        <v>87</v>
      </c>
      <c r="AW358" s="14" t="s">
        <v>37</v>
      </c>
      <c r="AX358" s="14" t="s">
        <v>77</v>
      </c>
      <c r="AY358" s="245" t="s">
        <v>124</v>
      </c>
    </row>
    <row r="359" spans="1:51" s="15" customFormat="1" ht="12">
      <c r="A359" s="15"/>
      <c r="B359" s="246"/>
      <c r="C359" s="247"/>
      <c r="D359" s="218" t="s">
        <v>137</v>
      </c>
      <c r="E359" s="248" t="s">
        <v>19</v>
      </c>
      <c r="F359" s="249" t="s">
        <v>139</v>
      </c>
      <c r="G359" s="247"/>
      <c r="H359" s="250">
        <v>68.268</v>
      </c>
      <c r="I359" s="251"/>
      <c r="J359" s="247"/>
      <c r="K359" s="247"/>
      <c r="L359" s="252"/>
      <c r="M359" s="272"/>
      <c r="N359" s="273"/>
      <c r="O359" s="273"/>
      <c r="P359" s="273"/>
      <c r="Q359" s="273"/>
      <c r="R359" s="273"/>
      <c r="S359" s="273"/>
      <c r="T359" s="274"/>
      <c r="U359" s="15"/>
      <c r="V359" s="15"/>
      <c r="W359" s="15"/>
      <c r="X359" s="15"/>
      <c r="Y359" s="15"/>
      <c r="Z359" s="15"/>
      <c r="AA359" s="15"/>
      <c r="AB359" s="15"/>
      <c r="AC359" s="15"/>
      <c r="AD359" s="15"/>
      <c r="AE359" s="15"/>
      <c r="AT359" s="256" t="s">
        <v>137</v>
      </c>
      <c r="AU359" s="256" t="s">
        <v>87</v>
      </c>
      <c r="AV359" s="15" t="s">
        <v>140</v>
      </c>
      <c r="AW359" s="15" t="s">
        <v>4</v>
      </c>
      <c r="AX359" s="15" t="s">
        <v>85</v>
      </c>
      <c r="AY359" s="256" t="s">
        <v>124</v>
      </c>
    </row>
    <row r="360" spans="1:31" s="2" customFormat="1" ht="6.95" customHeight="1">
      <c r="A360" s="39"/>
      <c r="B360" s="60"/>
      <c r="C360" s="61"/>
      <c r="D360" s="61"/>
      <c r="E360" s="61"/>
      <c r="F360" s="61"/>
      <c r="G360" s="61"/>
      <c r="H360" s="61"/>
      <c r="I360" s="61"/>
      <c r="J360" s="61"/>
      <c r="K360" s="61"/>
      <c r="L360" s="45"/>
      <c r="M360" s="39"/>
      <c r="O360" s="39"/>
      <c r="P360" s="39"/>
      <c r="Q360" s="39"/>
      <c r="R360" s="39"/>
      <c r="S360" s="39"/>
      <c r="T360" s="39"/>
      <c r="U360" s="39"/>
      <c r="V360" s="39"/>
      <c r="W360" s="39"/>
      <c r="X360" s="39"/>
      <c r="Y360" s="39"/>
      <c r="Z360" s="39"/>
      <c r="AA360" s="39"/>
      <c r="AB360" s="39"/>
      <c r="AC360" s="39"/>
      <c r="AD360" s="39"/>
      <c r="AE360" s="39"/>
    </row>
  </sheetData>
  <sheetProtection password="CC35" sheet="1" objects="1" scenarios="1" formatColumns="0" formatRows="0" autoFilter="0"/>
  <autoFilter ref="C99:K359"/>
  <mergeCells count="9">
    <mergeCell ref="E7:H7"/>
    <mergeCell ref="E9:H9"/>
    <mergeCell ref="E18:H18"/>
    <mergeCell ref="E27:H27"/>
    <mergeCell ref="E48:H48"/>
    <mergeCell ref="E50:H50"/>
    <mergeCell ref="E90:H90"/>
    <mergeCell ref="E92:H92"/>
    <mergeCell ref="L2:V2"/>
  </mergeCells>
  <hyperlinks>
    <hyperlink ref="F106" r:id="rId1" display="https://podminky.urs.cz/item/CS_URS_2021_01/113107143"/>
    <hyperlink ref="F119" r:id="rId2" display="https://podminky.urs.cz/item/CS_URS_2021_01/133251101"/>
    <hyperlink ref="F127" r:id="rId3" display="https://podminky.urs.cz/item/CS_URS_2021_01/162251102"/>
    <hyperlink ref="F133" r:id="rId4" display="https://podminky.urs.cz/item/CS_URS_2021_01/162751117"/>
    <hyperlink ref="F139" r:id="rId5" display="https://podminky.urs.cz/item/CS_URS_2021_01/162751119"/>
    <hyperlink ref="F145" r:id="rId6" display="https://podminky.urs.cz/item/CS_URS_2021_01/167151101"/>
    <hyperlink ref="F152" r:id="rId7" display="https://podminky.urs.cz/item/CS_URS_2021_01/171201231"/>
    <hyperlink ref="F160" r:id="rId8" display="https://podminky.urs.cz/item/CS_URS_2021_01/271532212"/>
    <hyperlink ref="F167" r:id="rId9" display="https://podminky.urs.cz/item/CS_URS_2021_01/275322511"/>
    <hyperlink ref="F174" r:id="rId10" display="https://podminky.urs.cz/item/CS_URS_2021_01/275353102"/>
    <hyperlink ref="F180" r:id="rId11" display="https://podminky.urs.cz/item/CS_URS_2021_01/275353121"/>
    <hyperlink ref="F239" r:id="rId12" display="https://podminky.urs.cz/item/CS_URS_2021_01/953961112"/>
    <hyperlink ref="F245" r:id="rId13" display="https://podminky.urs.cz/item/CS_URS_2021_01/961044111"/>
    <hyperlink ref="F250" r:id="rId14" display="https://podminky.urs.cz/item/CS_URS_2021_01/966071721"/>
    <hyperlink ref="F258" r:id="rId15" display="https://podminky.urs.cz/item/CS_URS_2021_01/966072811"/>
    <hyperlink ref="F265" r:id="rId16" display="https://podminky.urs.cz/item/CS_URS_2021_01/977131119"/>
    <hyperlink ref="F283" r:id="rId17" display="https://podminky.urs.cz/item/CS_URS_2021_01/985112131"/>
    <hyperlink ref="F290" r:id="rId18" display="https://podminky.urs.cz/item/CS_URS_2021_01/985131111"/>
    <hyperlink ref="F297" r:id="rId19" display="https://podminky.urs.cz/item/CS_URS_2021_01/998222012"/>
    <hyperlink ref="F301" r:id="rId20" display="https://podminky.urs.cz/item/CS_URS_2021_01/997013501"/>
    <hyperlink ref="F304" r:id="rId21" display="https://podminky.urs.cz/item/CS_URS_2021_01/997013509"/>
    <hyperlink ref="F308" r:id="rId22" display="https://podminky.urs.cz/item/CS_URS_2021_01/997013631"/>
    <hyperlink ref="F342" r:id="rId23" display="https://podminky.urs.cz/item/CS_URS_2021_01/783344101"/>
    <hyperlink ref="F356" r:id="rId24" display="https://podminky.urs.cz/item/CS_URS_2021_01/78334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5"/>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5" customWidth="1"/>
    <col min="2" max="2" width="1.7109375" style="275" customWidth="1"/>
    <col min="3" max="4" width="5.00390625" style="275" customWidth="1"/>
    <col min="5" max="5" width="11.7109375" style="275" customWidth="1"/>
    <col min="6" max="6" width="9.140625" style="275" customWidth="1"/>
    <col min="7" max="7" width="5.00390625" style="275" customWidth="1"/>
    <col min="8" max="8" width="77.8515625" style="275" customWidth="1"/>
    <col min="9" max="10" width="20.00390625" style="275" customWidth="1"/>
    <col min="11" max="11" width="1.7109375" style="275" customWidth="1"/>
  </cols>
  <sheetData>
    <row r="1" s="1" customFormat="1" ht="37.5" customHeight="1"/>
    <row r="2" spans="2:11" s="1" customFormat="1" ht="7.5" customHeight="1">
      <c r="B2" s="276"/>
      <c r="C2" s="277"/>
      <c r="D2" s="277"/>
      <c r="E2" s="277"/>
      <c r="F2" s="277"/>
      <c r="G2" s="277"/>
      <c r="H2" s="277"/>
      <c r="I2" s="277"/>
      <c r="J2" s="277"/>
      <c r="K2" s="278"/>
    </row>
    <row r="3" spans="2:11" s="16" customFormat="1" ht="45" customHeight="1">
      <c r="B3" s="279"/>
      <c r="C3" s="280" t="s">
        <v>1208</v>
      </c>
      <c r="D3" s="280"/>
      <c r="E3" s="280"/>
      <c r="F3" s="280"/>
      <c r="G3" s="280"/>
      <c r="H3" s="280"/>
      <c r="I3" s="280"/>
      <c r="J3" s="280"/>
      <c r="K3" s="281"/>
    </row>
    <row r="4" spans="2:11" s="1" customFormat="1" ht="25.5" customHeight="1">
      <c r="B4" s="282"/>
      <c r="C4" s="283" t="s">
        <v>1209</v>
      </c>
      <c r="D4" s="283"/>
      <c r="E4" s="283"/>
      <c r="F4" s="283"/>
      <c r="G4" s="283"/>
      <c r="H4" s="283"/>
      <c r="I4" s="283"/>
      <c r="J4" s="283"/>
      <c r="K4" s="284"/>
    </row>
    <row r="5" spans="2:11" s="1" customFormat="1" ht="5.25" customHeight="1">
      <c r="B5" s="282"/>
      <c r="C5" s="285"/>
      <c r="D5" s="285"/>
      <c r="E5" s="285"/>
      <c r="F5" s="285"/>
      <c r="G5" s="285"/>
      <c r="H5" s="285"/>
      <c r="I5" s="285"/>
      <c r="J5" s="285"/>
      <c r="K5" s="284"/>
    </row>
    <row r="6" spans="2:11" s="1" customFormat="1" ht="15" customHeight="1">
      <c r="B6" s="282"/>
      <c r="C6" s="286" t="s">
        <v>1210</v>
      </c>
      <c r="D6" s="286"/>
      <c r="E6" s="286"/>
      <c r="F6" s="286"/>
      <c r="G6" s="286"/>
      <c r="H6" s="286"/>
      <c r="I6" s="286"/>
      <c r="J6" s="286"/>
      <c r="K6" s="284"/>
    </row>
    <row r="7" spans="2:11" s="1" customFormat="1" ht="15" customHeight="1">
      <c r="B7" s="287"/>
      <c r="C7" s="286" t="s">
        <v>1211</v>
      </c>
      <c r="D7" s="286"/>
      <c r="E7" s="286"/>
      <c r="F7" s="286"/>
      <c r="G7" s="286"/>
      <c r="H7" s="286"/>
      <c r="I7" s="286"/>
      <c r="J7" s="286"/>
      <c r="K7" s="284"/>
    </row>
    <row r="8" spans="2:11" s="1" customFormat="1" ht="12.75" customHeight="1">
      <c r="B8" s="287"/>
      <c r="C8" s="286"/>
      <c r="D8" s="286"/>
      <c r="E8" s="286"/>
      <c r="F8" s="286"/>
      <c r="G8" s="286"/>
      <c r="H8" s="286"/>
      <c r="I8" s="286"/>
      <c r="J8" s="286"/>
      <c r="K8" s="284"/>
    </row>
    <row r="9" spans="2:11" s="1" customFormat="1" ht="15" customHeight="1">
      <c r="B9" s="287"/>
      <c r="C9" s="286" t="s">
        <v>1212</v>
      </c>
      <c r="D9" s="286"/>
      <c r="E9" s="286"/>
      <c r="F9" s="286"/>
      <c r="G9" s="286"/>
      <c r="H9" s="286"/>
      <c r="I9" s="286"/>
      <c r="J9" s="286"/>
      <c r="K9" s="284"/>
    </row>
    <row r="10" spans="2:11" s="1" customFormat="1" ht="15" customHeight="1">
      <c r="B10" s="287"/>
      <c r="C10" s="286"/>
      <c r="D10" s="286" t="s">
        <v>1213</v>
      </c>
      <c r="E10" s="286"/>
      <c r="F10" s="286"/>
      <c r="G10" s="286"/>
      <c r="H10" s="286"/>
      <c r="I10" s="286"/>
      <c r="J10" s="286"/>
      <c r="K10" s="284"/>
    </row>
    <row r="11" spans="2:11" s="1" customFormat="1" ht="15" customHeight="1">
      <c r="B11" s="287"/>
      <c r="C11" s="288"/>
      <c r="D11" s="286" t="s">
        <v>1214</v>
      </c>
      <c r="E11" s="286"/>
      <c r="F11" s="286"/>
      <c r="G11" s="286"/>
      <c r="H11" s="286"/>
      <c r="I11" s="286"/>
      <c r="J11" s="286"/>
      <c r="K11" s="284"/>
    </row>
    <row r="12" spans="2:11" s="1" customFormat="1" ht="15" customHeight="1">
      <c r="B12" s="287"/>
      <c r="C12" s="288"/>
      <c r="D12" s="286"/>
      <c r="E12" s="286"/>
      <c r="F12" s="286"/>
      <c r="G12" s="286"/>
      <c r="H12" s="286"/>
      <c r="I12" s="286"/>
      <c r="J12" s="286"/>
      <c r="K12" s="284"/>
    </row>
    <row r="13" spans="2:11" s="1" customFormat="1" ht="15" customHeight="1">
      <c r="B13" s="287"/>
      <c r="C13" s="288"/>
      <c r="D13" s="289" t="s">
        <v>1215</v>
      </c>
      <c r="E13" s="286"/>
      <c r="F13" s="286"/>
      <c r="G13" s="286"/>
      <c r="H13" s="286"/>
      <c r="I13" s="286"/>
      <c r="J13" s="286"/>
      <c r="K13" s="284"/>
    </row>
    <row r="14" spans="2:11" s="1" customFormat="1" ht="12.75" customHeight="1">
      <c r="B14" s="287"/>
      <c r="C14" s="288"/>
      <c r="D14" s="288"/>
      <c r="E14" s="288"/>
      <c r="F14" s="288"/>
      <c r="G14" s="288"/>
      <c r="H14" s="288"/>
      <c r="I14" s="288"/>
      <c r="J14" s="288"/>
      <c r="K14" s="284"/>
    </row>
    <row r="15" spans="2:11" s="1" customFormat="1" ht="15" customHeight="1">
      <c r="B15" s="287"/>
      <c r="C15" s="288"/>
      <c r="D15" s="286" t="s">
        <v>1216</v>
      </c>
      <c r="E15" s="286"/>
      <c r="F15" s="286"/>
      <c r="G15" s="286"/>
      <c r="H15" s="286"/>
      <c r="I15" s="286"/>
      <c r="J15" s="286"/>
      <c r="K15" s="284"/>
    </row>
    <row r="16" spans="2:11" s="1" customFormat="1" ht="15" customHeight="1">
      <c r="B16" s="287"/>
      <c r="C16" s="288"/>
      <c r="D16" s="286" t="s">
        <v>1217</v>
      </c>
      <c r="E16" s="286"/>
      <c r="F16" s="286"/>
      <c r="G16" s="286"/>
      <c r="H16" s="286"/>
      <c r="I16" s="286"/>
      <c r="J16" s="286"/>
      <c r="K16" s="284"/>
    </row>
    <row r="17" spans="2:11" s="1" customFormat="1" ht="15" customHeight="1">
      <c r="B17" s="287"/>
      <c r="C17" s="288"/>
      <c r="D17" s="286" t="s">
        <v>1218</v>
      </c>
      <c r="E17" s="286"/>
      <c r="F17" s="286"/>
      <c r="G17" s="286"/>
      <c r="H17" s="286"/>
      <c r="I17" s="286"/>
      <c r="J17" s="286"/>
      <c r="K17" s="284"/>
    </row>
    <row r="18" spans="2:11" s="1" customFormat="1" ht="15" customHeight="1">
      <c r="B18" s="287"/>
      <c r="C18" s="288"/>
      <c r="D18" s="288"/>
      <c r="E18" s="290" t="s">
        <v>84</v>
      </c>
      <c r="F18" s="286" t="s">
        <v>1219</v>
      </c>
      <c r="G18" s="286"/>
      <c r="H18" s="286"/>
      <c r="I18" s="286"/>
      <c r="J18" s="286"/>
      <c r="K18" s="284"/>
    </row>
    <row r="19" spans="2:11" s="1" customFormat="1" ht="15" customHeight="1">
      <c r="B19" s="287"/>
      <c r="C19" s="288"/>
      <c r="D19" s="288"/>
      <c r="E19" s="290" t="s">
        <v>1220</v>
      </c>
      <c r="F19" s="286" t="s">
        <v>1221</v>
      </c>
      <c r="G19" s="286"/>
      <c r="H19" s="286"/>
      <c r="I19" s="286"/>
      <c r="J19" s="286"/>
      <c r="K19" s="284"/>
    </row>
    <row r="20" spans="2:11" s="1" customFormat="1" ht="15" customHeight="1">
      <c r="B20" s="287"/>
      <c r="C20" s="288"/>
      <c r="D20" s="288"/>
      <c r="E20" s="290" t="s">
        <v>1222</v>
      </c>
      <c r="F20" s="286" t="s">
        <v>1223</v>
      </c>
      <c r="G20" s="286"/>
      <c r="H20" s="286"/>
      <c r="I20" s="286"/>
      <c r="J20" s="286"/>
      <c r="K20" s="284"/>
    </row>
    <row r="21" spans="2:11" s="1" customFormat="1" ht="15" customHeight="1">
      <c r="B21" s="287"/>
      <c r="C21" s="288"/>
      <c r="D21" s="288"/>
      <c r="E21" s="290" t="s">
        <v>1224</v>
      </c>
      <c r="F21" s="286" t="s">
        <v>83</v>
      </c>
      <c r="G21" s="286"/>
      <c r="H21" s="286"/>
      <c r="I21" s="286"/>
      <c r="J21" s="286"/>
      <c r="K21" s="284"/>
    </row>
    <row r="22" spans="2:11" s="1" customFormat="1" ht="15" customHeight="1">
      <c r="B22" s="287"/>
      <c r="C22" s="288"/>
      <c r="D22" s="288"/>
      <c r="E22" s="290" t="s">
        <v>1225</v>
      </c>
      <c r="F22" s="286" t="s">
        <v>1226</v>
      </c>
      <c r="G22" s="286"/>
      <c r="H22" s="286"/>
      <c r="I22" s="286"/>
      <c r="J22" s="286"/>
      <c r="K22" s="284"/>
    </row>
    <row r="23" spans="2:11" s="1" customFormat="1" ht="15" customHeight="1">
      <c r="B23" s="287"/>
      <c r="C23" s="288"/>
      <c r="D23" s="288"/>
      <c r="E23" s="290" t="s">
        <v>1227</v>
      </c>
      <c r="F23" s="286" t="s">
        <v>1228</v>
      </c>
      <c r="G23" s="286"/>
      <c r="H23" s="286"/>
      <c r="I23" s="286"/>
      <c r="J23" s="286"/>
      <c r="K23" s="284"/>
    </row>
    <row r="24" spans="2:11" s="1" customFormat="1" ht="12.75" customHeight="1">
      <c r="B24" s="287"/>
      <c r="C24" s="288"/>
      <c r="D24" s="288"/>
      <c r="E24" s="288"/>
      <c r="F24" s="288"/>
      <c r="G24" s="288"/>
      <c r="H24" s="288"/>
      <c r="I24" s="288"/>
      <c r="J24" s="288"/>
      <c r="K24" s="284"/>
    </row>
    <row r="25" spans="2:11" s="1" customFormat="1" ht="15" customHeight="1">
      <c r="B25" s="287"/>
      <c r="C25" s="286" t="s">
        <v>1229</v>
      </c>
      <c r="D25" s="286"/>
      <c r="E25" s="286"/>
      <c r="F25" s="286"/>
      <c r="G25" s="286"/>
      <c r="H25" s="286"/>
      <c r="I25" s="286"/>
      <c r="J25" s="286"/>
      <c r="K25" s="284"/>
    </row>
    <row r="26" spans="2:11" s="1" customFormat="1" ht="15" customHeight="1">
      <c r="B26" s="287"/>
      <c r="C26" s="286" t="s">
        <v>1230</v>
      </c>
      <c r="D26" s="286"/>
      <c r="E26" s="286"/>
      <c r="F26" s="286"/>
      <c r="G26" s="286"/>
      <c r="H26" s="286"/>
      <c r="I26" s="286"/>
      <c r="J26" s="286"/>
      <c r="K26" s="284"/>
    </row>
    <row r="27" spans="2:11" s="1" customFormat="1" ht="15" customHeight="1">
      <c r="B27" s="287"/>
      <c r="C27" s="286"/>
      <c r="D27" s="286" t="s">
        <v>1231</v>
      </c>
      <c r="E27" s="286"/>
      <c r="F27" s="286"/>
      <c r="G27" s="286"/>
      <c r="H27" s="286"/>
      <c r="I27" s="286"/>
      <c r="J27" s="286"/>
      <c r="K27" s="284"/>
    </row>
    <row r="28" spans="2:11" s="1" customFormat="1" ht="15" customHeight="1">
      <c r="B28" s="287"/>
      <c r="C28" s="288"/>
      <c r="D28" s="286" t="s">
        <v>1232</v>
      </c>
      <c r="E28" s="286"/>
      <c r="F28" s="286"/>
      <c r="G28" s="286"/>
      <c r="H28" s="286"/>
      <c r="I28" s="286"/>
      <c r="J28" s="286"/>
      <c r="K28" s="284"/>
    </row>
    <row r="29" spans="2:11" s="1" customFormat="1" ht="12.75" customHeight="1">
      <c r="B29" s="287"/>
      <c r="C29" s="288"/>
      <c r="D29" s="288"/>
      <c r="E29" s="288"/>
      <c r="F29" s="288"/>
      <c r="G29" s="288"/>
      <c r="H29" s="288"/>
      <c r="I29" s="288"/>
      <c r="J29" s="288"/>
      <c r="K29" s="284"/>
    </row>
    <row r="30" spans="2:11" s="1" customFormat="1" ht="15" customHeight="1">
      <c r="B30" s="287"/>
      <c r="C30" s="288"/>
      <c r="D30" s="286" t="s">
        <v>1233</v>
      </c>
      <c r="E30" s="286"/>
      <c r="F30" s="286"/>
      <c r="G30" s="286"/>
      <c r="H30" s="286"/>
      <c r="I30" s="286"/>
      <c r="J30" s="286"/>
      <c r="K30" s="284"/>
    </row>
    <row r="31" spans="2:11" s="1" customFormat="1" ht="15" customHeight="1">
      <c r="B31" s="287"/>
      <c r="C31" s="288"/>
      <c r="D31" s="286" t="s">
        <v>1234</v>
      </c>
      <c r="E31" s="286"/>
      <c r="F31" s="286"/>
      <c r="G31" s="286"/>
      <c r="H31" s="286"/>
      <c r="I31" s="286"/>
      <c r="J31" s="286"/>
      <c r="K31" s="284"/>
    </row>
    <row r="32" spans="2:11" s="1" customFormat="1" ht="12.75" customHeight="1">
      <c r="B32" s="287"/>
      <c r="C32" s="288"/>
      <c r="D32" s="288"/>
      <c r="E32" s="288"/>
      <c r="F32" s="288"/>
      <c r="G32" s="288"/>
      <c r="H32" s="288"/>
      <c r="I32" s="288"/>
      <c r="J32" s="288"/>
      <c r="K32" s="284"/>
    </row>
    <row r="33" spans="2:11" s="1" customFormat="1" ht="15" customHeight="1">
      <c r="B33" s="287"/>
      <c r="C33" s="288"/>
      <c r="D33" s="286" t="s">
        <v>1235</v>
      </c>
      <c r="E33" s="286"/>
      <c r="F33" s="286"/>
      <c r="G33" s="286"/>
      <c r="H33" s="286"/>
      <c r="I33" s="286"/>
      <c r="J33" s="286"/>
      <c r="K33" s="284"/>
    </row>
    <row r="34" spans="2:11" s="1" customFormat="1" ht="15" customHeight="1">
      <c r="B34" s="287"/>
      <c r="C34" s="288"/>
      <c r="D34" s="286" t="s">
        <v>1236</v>
      </c>
      <c r="E34" s="286"/>
      <c r="F34" s="286"/>
      <c r="G34" s="286"/>
      <c r="H34" s="286"/>
      <c r="I34" s="286"/>
      <c r="J34" s="286"/>
      <c r="K34" s="284"/>
    </row>
    <row r="35" spans="2:11" s="1" customFormat="1" ht="15" customHeight="1">
      <c r="B35" s="287"/>
      <c r="C35" s="288"/>
      <c r="D35" s="286" t="s">
        <v>1237</v>
      </c>
      <c r="E35" s="286"/>
      <c r="F35" s="286"/>
      <c r="G35" s="286"/>
      <c r="H35" s="286"/>
      <c r="I35" s="286"/>
      <c r="J35" s="286"/>
      <c r="K35" s="284"/>
    </row>
    <row r="36" spans="2:11" s="1" customFormat="1" ht="15" customHeight="1">
      <c r="B36" s="287"/>
      <c r="C36" s="288"/>
      <c r="D36" s="286"/>
      <c r="E36" s="289" t="s">
        <v>109</v>
      </c>
      <c r="F36" s="286"/>
      <c r="G36" s="286" t="s">
        <v>1238</v>
      </c>
      <c r="H36" s="286"/>
      <c r="I36" s="286"/>
      <c r="J36" s="286"/>
      <c r="K36" s="284"/>
    </row>
    <row r="37" spans="2:11" s="1" customFormat="1" ht="30.75" customHeight="1">
      <c r="B37" s="287"/>
      <c r="C37" s="288"/>
      <c r="D37" s="286"/>
      <c r="E37" s="289" t="s">
        <v>1239</v>
      </c>
      <c r="F37" s="286"/>
      <c r="G37" s="286" t="s">
        <v>1240</v>
      </c>
      <c r="H37" s="286"/>
      <c r="I37" s="286"/>
      <c r="J37" s="286"/>
      <c r="K37" s="284"/>
    </row>
    <row r="38" spans="2:11" s="1" customFormat="1" ht="15" customHeight="1">
      <c r="B38" s="287"/>
      <c r="C38" s="288"/>
      <c r="D38" s="286"/>
      <c r="E38" s="289" t="s">
        <v>58</v>
      </c>
      <c r="F38" s="286"/>
      <c r="G38" s="286" t="s">
        <v>1241</v>
      </c>
      <c r="H38" s="286"/>
      <c r="I38" s="286"/>
      <c r="J38" s="286"/>
      <c r="K38" s="284"/>
    </row>
    <row r="39" spans="2:11" s="1" customFormat="1" ht="15" customHeight="1">
      <c r="B39" s="287"/>
      <c r="C39" s="288"/>
      <c r="D39" s="286"/>
      <c r="E39" s="289" t="s">
        <v>59</v>
      </c>
      <c r="F39" s="286"/>
      <c r="G39" s="286" t="s">
        <v>1242</v>
      </c>
      <c r="H39" s="286"/>
      <c r="I39" s="286"/>
      <c r="J39" s="286"/>
      <c r="K39" s="284"/>
    </row>
    <row r="40" spans="2:11" s="1" customFormat="1" ht="15" customHeight="1">
      <c r="B40" s="287"/>
      <c r="C40" s="288"/>
      <c r="D40" s="286"/>
      <c r="E40" s="289" t="s">
        <v>110</v>
      </c>
      <c r="F40" s="286"/>
      <c r="G40" s="286" t="s">
        <v>1243</v>
      </c>
      <c r="H40" s="286"/>
      <c r="I40" s="286"/>
      <c r="J40" s="286"/>
      <c r="K40" s="284"/>
    </row>
    <row r="41" spans="2:11" s="1" customFormat="1" ht="15" customHeight="1">
      <c r="B41" s="287"/>
      <c r="C41" s="288"/>
      <c r="D41" s="286"/>
      <c r="E41" s="289" t="s">
        <v>111</v>
      </c>
      <c r="F41" s="286"/>
      <c r="G41" s="286" t="s">
        <v>1244</v>
      </c>
      <c r="H41" s="286"/>
      <c r="I41" s="286"/>
      <c r="J41" s="286"/>
      <c r="K41" s="284"/>
    </row>
    <row r="42" spans="2:11" s="1" customFormat="1" ht="15" customHeight="1">
      <c r="B42" s="287"/>
      <c r="C42" s="288"/>
      <c r="D42" s="286"/>
      <c r="E42" s="289" t="s">
        <v>1245</v>
      </c>
      <c r="F42" s="286"/>
      <c r="G42" s="286" t="s">
        <v>1246</v>
      </c>
      <c r="H42" s="286"/>
      <c r="I42" s="286"/>
      <c r="J42" s="286"/>
      <c r="K42" s="284"/>
    </row>
    <row r="43" spans="2:11" s="1" customFormat="1" ht="15" customHeight="1">
      <c r="B43" s="287"/>
      <c r="C43" s="288"/>
      <c r="D43" s="286"/>
      <c r="E43" s="289"/>
      <c r="F43" s="286"/>
      <c r="G43" s="286" t="s">
        <v>1247</v>
      </c>
      <c r="H43" s="286"/>
      <c r="I43" s="286"/>
      <c r="J43" s="286"/>
      <c r="K43" s="284"/>
    </row>
    <row r="44" spans="2:11" s="1" customFormat="1" ht="15" customHeight="1">
      <c r="B44" s="287"/>
      <c r="C44" s="288"/>
      <c r="D44" s="286"/>
      <c r="E44" s="289" t="s">
        <v>1248</v>
      </c>
      <c r="F44" s="286"/>
      <c r="G44" s="286" t="s">
        <v>1249</v>
      </c>
      <c r="H44" s="286"/>
      <c r="I44" s="286"/>
      <c r="J44" s="286"/>
      <c r="K44" s="284"/>
    </row>
    <row r="45" spans="2:11" s="1" customFormat="1" ht="15" customHeight="1">
      <c r="B45" s="287"/>
      <c r="C45" s="288"/>
      <c r="D45" s="286"/>
      <c r="E45" s="289" t="s">
        <v>113</v>
      </c>
      <c r="F45" s="286"/>
      <c r="G45" s="286" t="s">
        <v>1250</v>
      </c>
      <c r="H45" s="286"/>
      <c r="I45" s="286"/>
      <c r="J45" s="286"/>
      <c r="K45" s="284"/>
    </row>
    <row r="46" spans="2:11" s="1" customFormat="1" ht="12.75" customHeight="1">
      <c r="B46" s="287"/>
      <c r="C46" s="288"/>
      <c r="D46" s="286"/>
      <c r="E46" s="286"/>
      <c r="F46" s="286"/>
      <c r="G46" s="286"/>
      <c r="H46" s="286"/>
      <c r="I46" s="286"/>
      <c r="J46" s="286"/>
      <c r="K46" s="284"/>
    </row>
    <row r="47" spans="2:11" s="1" customFormat="1" ht="15" customHeight="1">
      <c r="B47" s="287"/>
      <c r="C47" s="288"/>
      <c r="D47" s="286" t="s">
        <v>1251</v>
      </c>
      <c r="E47" s="286"/>
      <c r="F47" s="286"/>
      <c r="G47" s="286"/>
      <c r="H47" s="286"/>
      <c r="I47" s="286"/>
      <c r="J47" s="286"/>
      <c r="K47" s="284"/>
    </row>
    <row r="48" spans="2:11" s="1" customFormat="1" ht="15" customHeight="1">
      <c r="B48" s="287"/>
      <c r="C48" s="288"/>
      <c r="D48" s="288"/>
      <c r="E48" s="286" t="s">
        <v>1252</v>
      </c>
      <c r="F48" s="286"/>
      <c r="G48" s="286"/>
      <c r="H48" s="286"/>
      <c r="I48" s="286"/>
      <c r="J48" s="286"/>
      <c r="K48" s="284"/>
    </row>
    <row r="49" spans="2:11" s="1" customFormat="1" ht="15" customHeight="1">
      <c r="B49" s="287"/>
      <c r="C49" s="288"/>
      <c r="D49" s="288"/>
      <c r="E49" s="286" t="s">
        <v>1253</v>
      </c>
      <c r="F49" s="286"/>
      <c r="G49" s="286"/>
      <c r="H49" s="286"/>
      <c r="I49" s="286"/>
      <c r="J49" s="286"/>
      <c r="K49" s="284"/>
    </row>
    <row r="50" spans="2:11" s="1" customFormat="1" ht="15" customHeight="1">
      <c r="B50" s="287"/>
      <c r="C50" s="288"/>
      <c r="D50" s="288"/>
      <c r="E50" s="286" t="s">
        <v>1254</v>
      </c>
      <c r="F50" s="286"/>
      <c r="G50" s="286"/>
      <c r="H50" s="286"/>
      <c r="I50" s="286"/>
      <c r="J50" s="286"/>
      <c r="K50" s="284"/>
    </row>
    <row r="51" spans="2:11" s="1" customFormat="1" ht="15" customHeight="1">
      <c r="B51" s="287"/>
      <c r="C51" s="288"/>
      <c r="D51" s="286" t="s">
        <v>1255</v>
      </c>
      <c r="E51" s="286"/>
      <c r="F51" s="286"/>
      <c r="G51" s="286"/>
      <c r="H51" s="286"/>
      <c r="I51" s="286"/>
      <c r="J51" s="286"/>
      <c r="K51" s="284"/>
    </row>
    <row r="52" spans="2:11" s="1" customFormat="1" ht="25.5" customHeight="1">
      <c r="B52" s="282"/>
      <c r="C52" s="283" t="s">
        <v>1256</v>
      </c>
      <c r="D52" s="283"/>
      <c r="E52" s="283"/>
      <c r="F52" s="283"/>
      <c r="G52" s="283"/>
      <c r="H52" s="283"/>
      <c r="I52" s="283"/>
      <c r="J52" s="283"/>
      <c r="K52" s="284"/>
    </row>
    <row r="53" spans="2:11" s="1" customFormat="1" ht="5.25" customHeight="1">
      <c r="B53" s="282"/>
      <c r="C53" s="285"/>
      <c r="D53" s="285"/>
      <c r="E53" s="285"/>
      <c r="F53" s="285"/>
      <c r="G53" s="285"/>
      <c r="H53" s="285"/>
      <c r="I53" s="285"/>
      <c r="J53" s="285"/>
      <c r="K53" s="284"/>
    </row>
    <row r="54" spans="2:11" s="1" customFormat="1" ht="15" customHeight="1">
      <c r="B54" s="282"/>
      <c r="C54" s="286" t="s">
        <v>1257</v>
      </c>
      <c r="D54" s="286"/>
      <c r="E54" s="286"/>
      <c r="F54" s="286"/>
      <c r="G54" s="286"/>
      <c r="H54" s="286"/>
      <c r="I54" s="286"/>
      <c r="J54" s="286"/>
      <c r="K54" s="284"/>
    </row>
    <row r="55" spans="2:11" s="1" customFormat="1" ht="15" customHeight="1">
      <c r="B55" s="282"/>
      <c r="C55" s="286" t="s">
        <v>1258</v>
      </c>
      <c r="D55" s="286"/>
      <c r="E55" s="286"/>
      <c r="F55" s="286"/>
      <c r="G55" s="286"/>
      <c r="H55" s="286"/>
      <c r="I55" s="286"/>
      <c r="J55" s="286"/>
      <c r="K55" s="284"/>
    </row>
    <row r="56" spans="2:11" s="1" customFormat="1" ht="12.75" customHeight="1">
      <c r="B56" s="282"/>
      <c r="C56" s="286"/>
      <c r="D56" s="286"/>
      <c r="E56" s="286"/>
      <c r="F56" s="286"/>
      <c r="G56" s="286"/>
      <c r="H56" s="286"/>
      <c r="I56" s="286"/>
      <c r="J56" s="286"/>
      <c r="K56" s="284"/>
    </row>
    <row r="57" spans="2:11" s="1" customFormat="1" ht="15" customHeight="1">
      <c r="B57" s="282"/>
      <c r="C57" s="286" t="s">
        <v>1259</v>
      </c>
      <c r="D57" s="286"/>
      <c r="E57" s="286"/>
      <c r="F57" s="286"/>
      <c r="G57" s="286"/>
      <c r="H57" s="286"/>
      <c r="I57" s="286"/>
      <c r="J57" s="286"/>
      <c r="K57" s="284"/>
    </row>
    <row r="58" spans="2:11" s="1" customFormat="1" ht="15" customHeight="1">
      <c r="B58" s="282"/>
      <c r="C58" s="288"/>
      <c r="D58" s="286" t="s">
        <v>1260</v>
      </c>
      <c r="E58" s="286"/>
      <c r="F58" s="286"/>
      <c r="G58" s="286"/>
      <c r="H58" s="286"/>
      <c r="I58" s="286"/>
      <c r="J58" s="286"/>
      <c r="K58" s="284"/>
    </row>
    <row r="59" spans="2:11" s="1" customFormat="1" ht="15" customHeight="1">
      <c r="B59" s="282"/>
      <c r="C59" s="288"/>
      <c r="D59" s="286" t="s">
        <v>1261</v>
      </c>
      <c r="E59" s="286"/>
      <c r="F59" s="286"/>
      <c r="G59" s="286"/>
      <c r="H59" s="286"/>
      <c r="I59" s="286"/>
      <c r="J59" s="286"/>
      <c r="K59" s="284"/>
    </row>
    <row r="60" spans="2:11" s="1" customFormat="1" ht="15" customHeight="1">
      <c r="B60" s="282"/>
      <c r="C60" s="288"/>
      <c r="D60" s="286" t="s">
        <v>1262</v>
      </c>
      <c r="E60" s="286"/>
      <c r="F60" s="286"/>
      <c r="G60" s="286"/>
      <c r="H60" s="286"/>
      <c r="I60" s="286"/>
      <c r="J60" s="286"/>
      <c r="K60" s="284"/>
    </row>
    <row r="61" spans="2:11" s="1" customFormat="1" ht="15" customHeight="1">
      <c r="B61" s="282"/>
      <c r="C61" s="288"/>
      <c r="D61" s="286" t="s">
        <v>1263</v>
      </c>
      <c r="E61" s="286"/>
      <c r="F61" s="286"/>
      <c r="G61" s="286"/>
      <c r="H61" s="286"/>
      <c r="I61" s="286"/>
      <c r="J61" s="286"/>
      <c r="K61" s="284"/>
    </row>
    <row r="62" spans="2:11" s="1" customFormat="1" ht="15" customHeight="1">
      <c r="B62" s="282"/>
      <c r="C62" s="288"/>
      <c r="D62" s="291" t="s">
        <v>1264</v>
      </c>
      <c r="E62" s="291"/>
      <c r="F62" s="291"/>
      <c r="G62" s="291"/>
      <c r="H62" s="291"/>
      <c r="I62" s="291"/>
      <c r="J62" s="291"/>
      <c r="K62" s="284"/>
    </row>
    <row r="63" spans="2:11" s="1" customFormat="1" ht="15" customHeight="1">
      <c r="B63" s="282"/>
      <c r="C63" s="288"/>
      <c r="D63" s="286" t="s">
        <v>1265</v>
      </c>
      <c r="E63" s="286"/>
      <c r="F63" s="286"/>
      <c r="G63" s="286"/>
      <c r="H63" s="286"/>
      <c r="I63" s="286"/>
      <c r="J63" s="286"/>
      <c r="K63" s="284"/>
    </row>
    <row r="64" spans="2:11" s="1" customFormat="1" ht="12.75" customHeight="1">
      <c r="B64" s="282"/>
      <c r="C64" s="288"/>
      <c r="D64" s="288"/>
      <c r="E64" s="292"/>
      <c r="F64" s="288"/>
      <c r="G64" s="288"/>
      <c r="H64" s="288"/>
      <c r="I64" s="288"/>
      <c r="J64" s="288"/>
      <c r="K64" s="284"/>
    </row>
    <row r="65" spans="2:11" s="1" customFormat="1" ht="15" customHeight="1">
      <c r="B65" s="282"/>
      <c r="C65" s="288"/>
      <c r="D65" s="286" t="s">
        <v>1266</v>
      </c>
      <c r="E65" s="286"/>
      <c r="F65" s="286"/>
      <c r="G65" s="286"/>
      <c r="H65" s="286"/>
      <c r="I65" s="286"/>
      <c r="J65" s="286"/>
      <c r="K65" s="284"/>
    </row>
    <row r="66" spans="2:11" s="1" customFormat="1" ht="15" customHeight="1">
      <c r="B66" s="282"/>
      <c r="C66" s="288"/>
      <c r="D66" s="291" t="s">
        <v>1267</v>
      </c>
      <c r="E66" s="291"/>
      <c r="F66" s="291"/>
      <c r="G66" s="291"/>
      <c r="H66" s="291"/>
      <c r="I66" s="291"/>
      <c r="J66" s="291"/>
      <c r="K66" s="284"/>
    </row>
    <row r="67" spans="2:11" s="1" customFormat="1" ht="15" customHeight="1">
      <c r="B67" s="282"/>
      <c r="C67" s="288"/>
      <c r="D67" s="286" t="s">
        <v>1268</v>
      </c>
      <c r="E67" s="286"/>
      <c r="F67" s="286"/>
      <c r="G67" s="286"/>
      <c r="H67" s="286"/>
      <c r="I67" s="286"/>
      <c r="J67" s="286"/>
      <c r="K67" s="284"/>
    </row>
    <row r="68" spans="2:11" s="1" customFormat="1" ht="15" customHeight="1">
      <c r="B68" s="282"/>
      <c r="C68" s="288"/>
      <c r="D68" s="286" t="s">
        <v>1269</v>
      </c>
      <c r="E68" s="286"/>
      <c r="F68" s="286"/>
      <c r="G68" s="286"/>
      <c r="H68" s="286"/>
      <c r="I68" s="286"/>
      <c r="J68" s="286"/>
      <c r="K68" s="284"/>
    </row>
    <row r="69" spans="2:11" s="1" customFormat="1" ht="15" customHeight="1">
      <c r="B69" s="282"/>
      <c r="C69" s="288"/>
      <c r="D69" s="286" t="s">
        <v>1270</v>
      </c>
      <c r="E69" s="286"/>
      <c r="F69" s="286"/>
      <c r="G69" s="286"/>
      <c r="H69" s="286"/>
      <c r="I69" s="286"/>
      <c r="J69" s="286"/>
      <c r="K69" s="284"/>
    </row>
    <row r="70" spans="2:11" s="1" customFormat="1" ht="15" customHeight="1">
      <c r="B70" s="282"/>
      <c r="C70" s="288"/>
      <c r="D70" s="286" t="s">
        <v>1271</v>
      </c>
      <c r="E70" s="286"/>
      <c r="F70" s="286"/>
      <c r="G70" s="286"/>
      <c r="H70" s="286"/>
      <c r="I70" s="286"/>
      <c r="J70" s="286"/>
      <c r="K70" s="284"/>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302" t="s">
        <v>1272</v>
      </c>
      <c r="D75" s="302"/>
      <c r="E75" s="302"/>
      <c r="F75" s="302"/>
      <c r="G75" s="302"/>
      <c r="H75" s="302"/>
      <c r="I75" s="302"/>
      <c r="J75" s="302"/>
      <c r="K75" s="303"/>
    </row>
    <row r="76" spans="2:11" s="1" customFormat="1" ht="17.25" customHeight="1">
      <c r="B76" s="301"/>
      <c r="C76" s="304" t="s">
        <v>1273</v>
      </c>
      <c r="D76" s="304"/>
      <c r="E76" s="304"/>
      <c r="F76" s="304" t="s">
        <v>1274</v>
      </c>
      <c r="G76" s="305"/>
      <c r="H76" s="304" t="s">
        <v>59</v>
      </c>
      <c r="I76" s="304" t="s">
        <v>62</v>
      </c>
      <c r="J76" s="304" t="s">
        <v>1275</v>
      </c>
      <c r="K76" s="303"/>
    </row>
    <row r="77" spans="2:11" s="1" customFormat="1" ht="17.25" customHeight="1">
      <c r="B77" s="301"/>
      <c r="C77" s="306" t="s">
        <v>1276</v>
      </c>
      <c r="D77" s="306"/>
      <c r="E77" s="306"/>
      <c r="F77" s="307" t="s">
        <v>1277</v>
      </c>
      <c r="G77" s="308"/>
      <c r="H77" s="306"/>
      <c r="I77" s="306"/>
      <c r="J77" s="306" t="s">
        <v>1278</v>
      </c>
      <c r="K77" s="303"/>
    </row>
    <row r="78" spans="2:11" s="1" customFormat="1" ht="5.25" customHeight="1">
      <c r="B78" s="301"/>
      <c r="C78" s="309"/>
      <c r="D78" s="309"/>
      <c r="E78" s="309"/>
      <c r="F78" s="309"/>
      <c r="G78" s="310"/>
      <c r="H78" s="309"/>
      <c r="I78" s="309"/>
      <c r="J78" s="309"/>
      <c r="K78" s="303"/>
    </row>
    <row r="79" spans="2:11" s="1" customFormat="1" ht="15" customHeight="1">
      <c r="B79" s="301"/>
      <c r="C79" s="289" t="s">
        <v>58</v>
      </c>
      <c r="D79" s="311"/>
      <c r="E79" s="311"/>
      <c r="F79" s="312" t="s">
        <v>1279</v>
      </c>
      <c r="G79" s="313"/>
      <c r="H79" s="289" t="s">
        <v>1280</v>
      </c>
      <c r="I79" s="289" t="s">
        <v>1281</v>
      </c>
      <c r="J79" s="289">
        <v>20</v>
      </c>
      <c r="K79" s="303"/>
    </row>
    <row r="80" spans="2:11" s="1" customFormat="1" ht="15" customHeight="1">
      <c r="B80" s="301"/>
      <c r="C80" s="289" t="s">
        <v>1282</v>
      </c>
      <c r="D80" s="289"/>
      <c r="E80" s="289"/>
      <c r="F80" s="312" t="s">
        <v>1279</v>
      </c>
      <c r="G80" s="313"/>
      <c r="H80" s="289" t="s">
        <v>1283</v>
      </c>
      <c r="I80" s="289" t="s">
        <v>1281</v>
      </c>
      <c r="J80" s="289">
        <v>120</v>
      </c>
      <c r="K80" s="303"/>
    </row>
    <row r="81" spans="2:11" s="1" customFormat="1" ht="15" customHeight="1">
      <c r="B81" s="314"/>
      <c r="C81" s="289" t="s">
        <v>1284</v>
      </c>
      <c r="D81" s="289"/>
      <c r="E81" s="289"/>
      <c r="F81" s="312" t="s">
        <v>1285</v>
      </c>
      <c r="G81" s="313"/>
      <c r="H81" s="289" t="s">
        <v>1286</v>
      </c>
      <c r="I81" s="289" t="s">
        <v>1281</v>
      </c>
      <c r="J81" s="289">
        <v>50</v>
      </c>
      <c r="K81" s="303"/>
    </row>
    <row r="82" spans="2:11" s="1" customFormat="1" ht="15" customHeight="1">
      <c r="B82" s="314"/>
      <c r="C82" s="289" t="s">
        <v>1287</v>
      </c>
      <c r="D82" s="289"/>
      <c r="E82" s="289"/>
      <c r="F82" s="312" t="s">
        <v>1279</v>
      </c>
      <c r="G82" s="313"/>
      <c r="H82" s="289" t="s">
        <v>1288</v>
      </c>
      <c r="I82" s="289" t="s">
        <v>1289</v>
      </c>
      <c r="J82" s="289"/>
      <c r="K82" s="303"/>
    </row>
    <row r="83" spans="2:11" s="1" customFormat="1" ht="15" customHeight="1">
      <c r="B83" s="314"/>
      <c r="C83" s="315" t="s">
        <v>1290</v>
      </c>
      <c r="D83" s="315"/>
      <c r="E83" s="315"/>
      <c r="F83" s="316" t="s">
        <v>1285</v>
      </c>
      <c r="G83" s="315"/>
      <c r="H83" s="315" t="s">
        <v>1291</v>
      </c>
      <c r="I83" s="315" t="s">
        <v>1281</v>
      </c>
      <c r="J83" s="315">
        <v>15</v>
      </c>
      <c r="K83" s="303"/>
    </row>
    <row r="84" spans="2:11" s="1" customFormat="1" ht="15" customHeight="1">
      <c r="B84" s="314"/>
      <c r="C84" s="315" t="s">
        <v>1292</v>
      </c>
      <c r="D84" s="315"/>
      <c r="E84" s="315"/>
      <c r="F84" s="316" t="s">
        <v>1285</v>
      </c>
      <c r="G84" s="315"/>
      <c r="H84" s="315" t="s">
        <v>1293</v>
      </c>
      <c r="I84" s="315" t="s">
        <v>1281</v>
      </c>
      <c r="J84" s="315">
        <v>15</v>
      </c>
      <c r="K84" s="303"/>
    </row>
    <row r="85" spans="2:11" s="1" customFormat="1" ht="15" customHeight="1">
      <c r="B85" s="314"/>
      <c r="C85" s="315" t="s">
        <v>1294</v>
      </c>
      <c r="D85" s="315"/>
      <c r="E85" s="315"/>
      <c r="F85" s="316" t="s">
        <v>1285</v>
      </c>
      <c r="G85" s="315"/>
      <c r="H85" s="315" t="s">
        <v>1295</v>
      </c>
      <c r="I85" s="315" t="s">
        <v>1281</v>
      </c>
      <c r="J85" s="315">
        <v>20</v>
      </c>
      <c r="K85" s="303"/>
    </row>
    <row r="86" spans="2:11" s="1" customFormat="1" ht="15" customHeight="1">
      <c r="B86" s="314"/>
      <c r="C86" s="315" t="s">
        <v>1296</v>
      </c>
      <c r="D86" s="315"/>
      <c r="E86" s="315"/>
      <c r="F86" s="316" t="s">
        <v>1285</v>
      </c>
      <c r="G86" s="315"/>
      <c r="H86" s="315" t="s">
        <v>1297</v>
      </c>
      <c r="I86" s="315" t="s">
        <v>1281</v>
      </c>
      <c r="J86" s="315">
        <v>20</v>
      </c>
      <c r="K86" s="303"/>
    </row>
    <row r="87" spans="2:11" s="1" customFormat="1" ht="15" customHeight="1">
      <c r="B87" s="314"/>
      <c r="C87" s="289" t="s">
        <v>1298</v>
      </c>
      <c r="D87" s="289"/>
      <c r="E87" s="289"/>
      <c r="F87" s="312" t="s">
        <v>1285</v>
      </c>
      <c r="G87" s="313"/>
      <c r="H87" s="289" t="s">
        <v>1299</v>
      </c>
      <c r="I87" s="289" t="s">
        <v>1281</v>
      </c>
      <c r="J87" s="289">
        <v>50</v>
      </c>
      <c r="K87" s="303"/>
    </row>
    <row r="88" spans="2:11" s="1" customFormat="1" ht="15" customHeight="1">
      <c r="B88" s="314"/>
      <c r="C88" s="289" t="s">
        <v>1300</v>
      </c>
      <c r="D88" s="289"/>
      <c r="E88" s="289"/>
      <c r="F88" s="312" t="s">
        <v>1285</v>
      </c>
      <c r="G88" s="313"/>
      <c r="H88" s="289" t="s">
        <v>1301</v>
      </c>
      <c r="I88" s="289" t="s">
        <v>1281</v>
      </c>
      <c r="J88" s="289">
        <v>20</v>
      </c>
      <c r="K88" s="303"/>
    </row>
    <row r="89" spans="2:11" s="1" customFormat="1" ht="15" customHeight="1">
      <c r="B89" s="314"/>
      <c r="C89" s="289" t="s">
        <v>1302</v>
      </c>
      <c r="D89" s="289"/>
      <c r="E89" s="289"/>
      <c r="F89" s="312" t="s">
        <v>1285</v>
      </c>
      <c r="G89" s="313"/>
      <c r="H89" s="289" t="s">
        <v>1303</v>
      </c>
      <c r="I89" s="289" t="s">
        <v>1281</v>
      </c>
      <c r="J89" s="289">
        <v>20</v>
      </c>
      <c r="K89" s="303"/>
    </row>
    <row r="90" spans="2:11" s="1" customFormat="1" ht="15" customHeight="1">
      <c r="B90" s="314"/>
      <c r="C90" s="289" t="s">
        <v>1304</v>
      </c>
      <c r="D90" s="289"/>
      <c r="E90" s="289"/>
      <c r="F90" s="312" t="s">
        <v>1285</v>
      </c>
      <c r="G90" s="313"/>
      <c r="H90" s="289" t="s">
        <v>1305</v>
      </c>
      <c r="I90" s="289" t="s">
        <v>1281</v>
      </c>
      <c r="J90" s="289">
        <v>50</v>
      </c>
      <c r="K90" s="303"/>
    </row>
    <row r="91" spans="2:11" s="1" customFormat="1" ht="15" customHeight="1">
      <c r="B91" s="314"/>
      <c r="C91" s="289" t="s">
        <v>1306</v>
      </c>
      <c r="D91" s="289"/>
      <c r="E91" s="289"/>
      <c r="F91" s="312" t="s">
        <v>1285</v>
      </c>
      <c r="G91" s="313"/>
      <c r="H91" s="289" t="s">
        <v>1306</v>
      </c>
      <c r="I91" s="289" t="s">
        <v>1281</v>
      </c>
      <c r="J91" s="289">
        <v>50</v>
      </c>
      <c r="K91" s="303"/>
    </row>
    <row r="92" spans="2:11" s="1" customFormat="1" ht="15" customHeight="1">
      <c r="B92" s="314"/>
      <c r="C92" s="289" t="s">
        <v>1307</v>
      </c>
      <c r="D92" s="289"/>
      <c r="E92" s="289"/>
      <c r="F92" s="312" t="s">
        <v>1285</v>
      </c>
      <c r="G92" s="313"/>
      <c r="H92" s="289" t="s">
        <v>1308</v>
      </c>
      <c r="I92" s="289" t="s">
        <v>1281</v>
      </c>
      <c r="J92" s="289">
        <v>255</v>
      </c>
      <c r="K92" s="303"/>
    </row>
    <row r="93" spans="2:11" s="1" customFormat="1" ht="15" customHeight="1">
      <c r="B93" s="314"/>
      <c r="C93" s="289" t="s">
        <v>1309</v>
      </c>
      <c r="D93" s="289"/>
      <c r="E93" s="289"/>
      <c r="F93" s="312" t="s">
        <v>1279</v>
      </c>
      <c r="G93" s="313"/>
      <c r="H93" s="289" t="s">
        <v>1310</v>
      </c>
      <c r="I93" s="289" t="s">
        <v>1311</v>
      </c>
      <c r="J93" s="289"/>
      <c r="K93" s="303"/>
    </row>
    <row r="94" spans="2:11" s="1" customFormat="1" ht="15" customHeight="1">
      <c r="B94" s="314"/>
      <c r="C94" s="289" t="s">
        <v>1312</v>
      </c>
      <c r="D94" s="289"/>
      <c r="E94" s="289"/>
      <c r="F94" s="312" t="s">
        <v>1279</v>
      </c>
      <c r="G94" s="313"/>
      <c r="H94" s="289" t="s">
        <v>1313</v>
      </c>
      <c r="I94" s="289" t="s">
        <v>1314</v>
      </c>
      <c r="J94" s="289"/>
      <c r="K94" s="303"/>
    </row>
    <row r="95" spans="2:11" s="1" customFormat="1" ht="15" customHeight="1">
      <c r="B95" s="314"/>
      <c r="C95" s="289" t="s">
        <v>1315</v>
      </c>
      <c r="D95" s="289"/>
      <c r="E95" s="289"/>
      <c r="F95" s="312" t="s">
        <v>1279</v>
      </c>
      <c r="G95" s="313"/>
      <c r="H95" s="289" t="s">
        <v>1315</v>
      </c>
      <c r="I95" s="289" t="s">
        <v>1314</v>
      </c>
      <c r="J95" s="289"/>
      <c r="K95" s="303"/>
    </row>
    <row r="96" spans="2:11" s="1" customFormat="1" ht="15" customHeight="1">
      <c r="B96" s="314"/>
      <c r="C96" s="289" t="s">
        <v>43</v>
      </c>
      <c r="D96" s="289"/>
      <c r="E96" s="289"/>
      <c r="F96" s="312" t="s">
        <v>1279</v>
      </c>
      <c r="G96" s="313"/>
      <c r="H96" s="289" t="s">
        <v>1316</v>
      </c>
      <c r="I96" s="289" t="s">
        <v>1314</v>
      </c>
      <c r="J96" s="289"/>
      <c r="K96" s="303"/>
    </row>
    <row r="97" spans="2:11" s="1" customFormat="1" ht="15" customHeight="1">
      <c r="B97" s="314"/>
      <c r="C97" s="289" t="s">
        <v>53</v>
      </c>
      <c r="D97" s="289"/>
      <c r="E97" s="289"/>
      <c r="F97" s="312" t="s">
        <v>1279</v>
      </c>
      <c r="G97" s="313"/>
      <c r="H97" s="289" t="s">
        <v>1317</v>
      </c>
      <c r="I97" s="289" t="s">
        <v>1314</v>
      </c>
      <c r="J97" s="289"/>
      <c r="K97" s="303"/>
    </row>
    <row r="98" spans="2:11" s="1" customFormat="1" ht="15" customHeight="1">
      <c r="B98" s="317"/>
      <c r="C98" s="318"/>
      <c r="D98" s="318"/>
      <c r="E98" s="318"/>
      <c r="F98" s="318"/>
      <c r="G98" s="318"/>
      <c r="H98" s="318"/>
      <c r="I98" s="318"/>
      <c r="J98" s="318"/>
      <c r="K98" s="319"/>
    </row>
    <row r="99" spans="2:11" s="1" customFormat="1" ht="18.75" customHeight="1">
      <c r="B99" s="320"/>
      <c r="C99" s="321"/>
      <c r="D99" s="321"/>
      <c r="E99" s="321"/>
      <c r="F99" s="321"/>
      <c r="G99" s="321"/>
      <c r="H99" s="321"/>
      <c r="I99" s="321"/>
      <c r="J99" s="321"/>
      <c r="K99" s="320"/>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302" t="s">
        <v>1318</v>
      </c>
      <c r="D102" s="302"/>
      <c r="E102" s="302"/>
      <c r="F102" s="302"/>
      <c r="G102" s="302"/>
      <c r="H102" s="302"/>
      <c r="I102" s="302"/>
      <c r="J102" s="302"/>
      <c r="K102" s="303"/>
    </row>
    <row r="103" spans="2:11" s="1" customFormat="1" ht="17.25" customHeight="1">
      <c r="B103" s="301"/>
      <c r="C103" s="304" t="s">
        <v>1273</v>
      </c>
      <c r="D103" s="304"/>
      <c r="E103" s="304"/>
      <c r="F103" s="304" t="s">
        <v>1274</v>
      </c>
      <c r="G103" s="305"/>
      <c r="H103" s="304" t="s">
        <v>59</v>
      </c>
      <c r="I103" s="304" t="s">
        <v>62</v>
      </c>
      <c r="J103" s="304" t="s">
        <v>1275</v>
      </c>
      <c r="K103" s="303"/>
    </row>
    <row r="104" spans="2:11" s="1" customFormat="1" ht="17.25" customHeight="1">
      <c r="B104" s="301"/>
      <c r="C104" s="306" t="s">
        <v>1276</v>
      </c>
      <c r="D104" s="306"/>
      <c r="E104" s="306"/>
      <c r="F104" s="307" t="s">
        <v>1277</v>
      </c>
      <c r="G104" s="308"/>
      <c r="H104" s="306"/>
      <c r="I104" s="306"/>
      <c r="J104" s="306" t="s">
        <v>1278</v>
      </c>
      <c r="K104" s="303"/>
    </row>
    <row r="105" spans="2:11" s="1" customFormat="1" ht="5.25" customHeight="1">
      <c r="B105" s="301"/>
      <c r="C105" s="304"/>
      <c r="D105" s="304"/>
      <c r="E105" s="304"/>
      <c r="F105" s="304"/>
      <c r="G105" s="322"/>
      <c r="H105" s="304"/>
      <c r="I105" s="304"/>
      <c r="J105" s="304"/>
      <c r="K105" s="303"/>
    </row>
    <row r="106" spans="2:11" s="1" customFormat="1" ht="15" customHeight="1">
      <c r="B106" s="301"/>
      <c r="C106" s="289" t="s">
        <v>58</v>
      </c>
      <c r="D106" s="311"/>
      <c r="E106" s="311"/>
      <c r="F106" s="312" t="s">
        <v>1279</v>
      </c>
      <c r="G106" s="289"/>
      <c r="H106" s="289" t="s">
        <v>1319</v>
      </c>
      <c r="I106" s="289" t="s">
        <v>1281</v>
      </c>
      <c r="J106" s="289">
        <v>20</v>
      </c>
      <c r="K106" s="303"/>
    </row>
    <row r="107" spans="2:11" s="1" customFormat="1" ht="15" customHeight="1">
      <c r="B107" s="301"/>
      <c r="C107" s="289" t="s">
        <v>1282</v>
      </c>
      <c r="D107" s="289"/>
      <c r="E107" s="289"/>
      <c r="F107" s="312" t="s">
        <v>1279</v>
      </c>
      <c r="G107" s="289"/>
      <c r="H107" s="289" t="s">
        <v>1319</v>
      </c>
      <c r="I107" s="289" t="s">
        <v>1281</v>
      </c>
      <c r="J107" s="289">
        <v>120</v>
      </c>
      <c r="K107" s="303"/>
    </row>
    <row r="108" spans="2:11" s="1" customFormat="1" ht="15" customHeight="1">
      <c r="B108" s="314"/>
      <c r="C108" s="289" t="s">
        <v>1284</v>
      </c>
      <c r="D108" s="289"/>
      <c r="E108" s="289"/>
      <c r="F108" s="312" t="s">
        <v>1285</v>
      </c>
      <c r="G108" s="289"/>
      <c r="H108" s="289" t="s">
        <v>1319</v>
      </c>
      <c r="I108" s="289" t="s">
        <v>1281</v>
      </c>
      <c r="J108" s="289">
        <v>50</v>
      </c>
      <c r="K108" s="303"/>
    </row>
    <row r="109" spans="2:11" s="1" customFormat="1" ht="15" customHeight="1">
      <c r="B109" s="314"/>
      <c r="C109" s="289" t="s">
        <v>1287</v>
      </c>
      <c r="D109" s="289"/>
      <c r="E109" s="289"/>
      <c r="F109" s="312" t="s">
        <v>1279</v>
      </c>
      <c r="G109" s="289"/>
      <c r="H109" s="289" t="s">
        <v>1319</v>
      </c>
      <c r="I109" s="289" t="s">
        <v>1289</v>
      </c>
      <c r="J109" s="289"/>
      <c r="K109" s="303"/>
    </row>
    <row r="110" spans="2:11" s="1" customFormat="1" ht="15" customHeight="1">
      <c r="B110" s="314"/>
      <c r="C110" s="289" t="s">
        <v>1298</v>
      </c>
      <c r="D110" s="289"/>
      <c r="E110" s="289"/>
      <c r="F110" s="312" t="s">
        <v>1285</v>
      </c>
      <c r="G110" s="289"/>
      <c r="H110" s="289" t="s">
        <v>1319</v>
      </c>
      <c r="I110" s="289" t="s">
        <v>1281</v>
      </c>
      <c r="J110" s="289">
        <v>50</v>
      </c>
      <c r="K110" s="303"/>
    </row>
    <row r="111" spans="2:11" s="1" customFormat="1" ht="15" customHeight="1">
      <c r="B111" s="314"/>
      <c r="C111" s="289" t="s">
        <v>1306</v>
      </c>
      <c r="D111" s="289"/>
      <c r="E111" s="289"/>
      <c r="F111" s="312" t="s">
        <v>1285</v>
      </c>
      <c r="G111" s="289"/>
      <c r="H111" s="289" t="s">
        <v>1319</v>
      </c>
      <c r="I111" s="289" t="s">
        <v>1281</v>
      </c>
      <c r="J111" s="289">
        <v>50</v>
      </c>
      <c r="K111" s="303"/>
    </row>
    <row r="112" spans="2:11" s="1" customFormat="1" ht="15" customHeight="1">
      <c r="B112" s="314"/>
      <c r="C112" s="289" t="s">
        <v>1304</v>
      </c>
      <c r="D112" s="289"/>
      <c r="E112" s="289"/>
      <c r="F112" s="312" t="s">
        <v>1285</v>
      </c>
      <c r="G112" s="289"/>
      <c r="H112" s="289" t="s">
        <v>1319</v>
      </c>
      <c r="I112" s="289" t="s">
        <v>1281</v>
      </c>
      <c r="J112" s="289">
        <v>50</v>
      </c>
      <c r="K112" s="303"/>
    </row>
    <row r="113" spans="2:11" s="1" customFormat="1" ht="15" customHeight="1">
      <c r="B113" s="314"/>
      <c r="C113" s="289" t="s">
        <v>58</v>
      </c>
      <c r="D113" s="289"/>
      <c r="E113" s="289"/>
      <c r="F113" s="312" t="s">
        <v>1279</v>
      </c>
      <c r="G113" s="289"/>
      <c r="H113" s="289" t="s">
        <v>1320</v>
      </c>
      <c r="I113" s="289" t="s">
        <v>1281</v>
      </c>
      <c r="J113" s="289">
        <v>20</v>
      </c>
      <c r="K113" s="303"/>
    </row>
    <row r="114" spans="2:11" s="1" customFormat="1" ht="15" customHeight="1">
      <c r="B114" s="314"/>
      <c r="C114" s="289" t="s">
        <v>1321</v>
      </c>
      <c r="D114" s="289"/>
      <c r="E114" s="289"/>
      <c r="F114" s="312" t="s">
        <v>1279</v>
      </c>
      <c r="G114" s="289"/>
      <c r="H114" s="289" t="s">
        <v>1322</v>
      </c>
      <c r="I114" s="289" t="s">
        <v>1281</v>
      </c>
      <c r="J114" s="289">
        <v>120</v>
      </c>
      <c r="K114" s="303"/>
    </row>
    <row r="115" spans="2:11" s="1" customFormat="1" ht="15" customHeight="1">
      <c r="B115" s="314"/>
      <c r="C115" s="289" t="s">
        <v>43</v>
      </c>
      <c r="D115" s="289"/>
      <c r="E115" s="289"/>
      <c r="F115" s="312" t="s">
        <v>1279</v>
      </c>
      <c r="G115" s="289"/>
      <c r="H115" s="289" t="s">
        <v>1323</v>
      </c>
      <c r="I115" s="289" t="s">
        <v>1314</v>
      </c>
      <c r="J115" s="289"/>
      <c r="K115" s="303"/>
    </row>
    <row r="116" spans="2:11" s="1" customFormat="1" ht="15" customHeight="1">
      <c r="B116" s="314"/>
      <c r="C116" s="289" t="s">
        <v>53</v>
      </c>
      <c r="D116" s="289"/>
      <c r="E116" s="289"/>
      <c r="F116" s="312" t="s">
        <v>1279</v>
      </c>
      <c r="G116" s="289"/>
      <c r="H116" s="289" t="s">
        <v>1324</v>
      </c>
      <c r="I116" s="289" t="s">
        <v>1314</v>
      </c>
      <c r="J116" s="289"/>
      <c r="K116" s="303"/>
    </row>
    <row r="117" spans="2:11" s="1" customFormat="1" ht="15" customHeight="1">
      <c r="B117" s="314"/>
      <c r="C117" s="289" t="s">
        <v>62</v>
      </c>
      <c r="D117" s="289"/>
      <c r="E117" s="289"/>
      <c r="F117" s="312" t="s">
        <v>1279</v>
      </c>
      <c r="G117" s="289"/>
      <c r="H117" s="289" t="s">
        <v>1325</v>
      </c>
      <c r="I117" s="289" t="s">
        <v>1326</v>
      </c>
      <c r="J117" s="289"/>
      <c r="K117" s="303"/>
    </row>
    <row r="118" spans="2:11" s="1" customFormat="1" ht="15" customHeight="1">
      <c r="B118" s="317"/>
      <c r="C118" s="323"/>
      <c r="D118" s="323"/>
      <c r="E118" s="323"/>
      <c r="F118" s="323"/>
      <c r="G118" s="323"/>
      <c r="H118" s="323"/>
      <c r="I118" s="323"/>
      <c r="J118" s="323"/>
      <c r="K118" s="319"/>
    </row>
    <row r="119" spans="2:11" s="1" customFormat="1" ht="18.75" customHeight="1">
      <c r="B119" s="324"/>
      <c r="C119" s="325"/>
      <c r="D119" s="325"/>
      <c r="E119" s="325"/>
      <c r="F119" s="326"/>
      <c r="G119" s="325"/>
      <c r="H119" s="325"/>
      <c r="I119" s="325"/>
      <c r="J119" s="325"/>
      <c r="K119" s="324"/>
    </row>
    <row r="120" spans="2:11" s="1" customFormat="1" ht="18.75" customHeight="1">
      <c r="B120" s="297"/>
      <c r="C120" s="297"/>
      <c r="D120" s="297"/>
      <c r="E120" s="297"/>
      <c r="F120" s="297"/>
      <c r="G120" s="297"/>
      <c r="H120" s="297"/>
      <c r="I120" s="297"/>
      <c r="J120" s="297"/>
      <c r="K120" s="297"/>
    </row>
    <row r="121" spans="2:11" s="1" customFormat="1" ht="7.5" customHeight="1">
      <c r="B121" s="327"/>
      <c r="C121" s="328"/>
      <c r="D121" s="328"/>
      <c r="E121" s="328"/>
      <c r="F121" s="328"/>
      <c r="G121" s="328"/>
      <c r="H121" s="328"/>
      <c r="I121" s="328"/>
      <c r="J121" s="328"/>
      <c r="K121" s="329"/>
    </row>
    <row r="122" spans="2:11" s="1" customFormat="1" ht="45" customHeight="1">
      <c r="B122" s="330"/>
      <c r="C122" s="280" t="s">
        <v>1327</v>
      </c>
      <c r="D122" s="280"/>
      <c r="E122" s="280"/>
      <c r="F122" s="280"/>
      <c r="G122" s="280"/>
      <c r="H122" s="280"/>
      <c r="I122" s="280"/>
      <c r="J122" s="280"/>
      <c r="K122" s="331"/>
    </row>
    <row r="123" spans="2:11" s="1" customFormat="1" ht="17.25" customHeight="1">
      <c r="B123" s="332"/>
      <c r="C123" s="304" t="s">
        <v>1273</v>
      </c>
      <c r="D123" s="304"/>
      <c r="E123" s="304"/>
      <c r="F123" s="304" t="s">
        <v>1274</v>
      </c>
      <c r="G123" s="305"/>
      <c r="H123" s="304" t="s">
        <v>59</v>
      </c>
      <c r="I123" s="304" t="s">
        <v>62</v>
      </c>
      <c r="J123" s="304" t="s">
        <v>1275</v>
      </c>
      <c r="K123" s="333"/>
    </row>
    <row r="124" spans="2:11" s="1" customFormat="1" ht="17.25" customHeight="1">
      <c r="B124" s="332"/>
      <c r="C124" s="306" t="s">
        <v>1276</v>
      </c>
      <c r="D124" s="306"/>
      <c r="E124" s="306"/>
      <c r="F124" s="307" t="s">
        <v>1277</v>
      </c>
      <c r="G124" s="308"/>
      <c r="H124" s="306"/>
      <c r="I124" s="306"/>
      <c r="J124" s="306" t="s">
        <v>1278</v>
      </c>
      <c r="K124" s="333"/>
    </row>
    <row r="125" spans="2:11" s="1" customFormat="1" ht="5.25" customHeight="1">
      <c r="B125" s="334"/>
      <c r="C125" s="309"/>
      <c r="D125" s="309"/>
      <c r="E125" s="309"/>
      <c r="F125" s="309"/>
      <c r="G125" s="335"/>
      <c r="H125" s="309"/>
      <c r="I125" s="309"/>
      <c r="J125" s="309"/>
      <c r="K125" s="336"/>
    </row>
    <row r="126" spans="2:11" s="1" customFormat="1" ht="15" customHeight="1">
      <c r="B126" s="334"/>
      <c r="C126" s="289" t="s">
        <v>1282</v>
      </c>
      <c r="D126" s="311"/>
      <c r="E126" s="311"/>
      <c r="F126" s="312" t="s">
        <v>1279</v>
      </c>
      <c r="G126" s="289"/>
      <c r="H126" s="289" t="s">
        <v>1319</v>
      </c>
      <c r="I126" s="289" t="s">
        <v>1281</v>
      </c>
      <c r="J126" s="289">
        <v>120</v>
      </c>
      <c r="K126" s="337"/>
    </row>
    <row r="127" spans="2:11" s="1" customFormat="1" ht="15" customHeight="1">
      <c r="B127" s="334"/>
      <c r="C127" s="289" t="s">
        <v>1328</v>
      </c>
      <c r="D127" s="289"/>
      <c r="E127" s="289"/>
      <c r="F127" s="312" t="s">
        <v>1279</v>
      </c>
      <c r="G127" s="289"/>
      <c r="H127" s="289" t="s">
        <v>1329</v>
      </c>
      <c r="I127" s="289" t="s">
        <v>1281</v>
      </c>
      <c r="J127" s="289" t="s">
        <v>1330</v>
      </c>
      <c r="K127" s="337"/>
    </row>
    <row r="128" spans="2:11" s="1" customFormat="1" ht="15" customHeight="1">
      <c r="B128" s="334"/>
      <c r="C128" s="289" t="s">
        <v>1227</v>
      </c>
      <c r="D128" s="289"/>
      <c r="E128" s="289"/>
      <c r="F128" s="312" t="s">
        <v>1279</v>
      </c>
      <c r="G128" s="289"/>
      <c r="H128" s="289" t="s">
        <v>1331</v>
      </c>
      <c r="I128" s="289" t="s">
        <v>1281</v>
      </c>
      <c r="J128" s="289" t="s">
        <v>1330</v>
      </c>
      <c r="K128" s="337"/>
    </row>
    <row r="129" spans="2:11" s="1" customFormat="1" ht="15" customHeight="1">
      <c r="B129" s="334"/>
      <c r="C129" s="289" t="s">
        <v>1290</v>
      </c>
      <c r="D129" s="289"/>
      <c r="E129" s="289"/>
      <c r="F129" s="312" t="s">
        <v>1285</v>
      </c>
      <c r="G129" s="289"/>
      <c r="H129" s="289" t="s">
        <v>1291</v>
      </c>
      <c r="I129" s="289" t="s">
        <v>1281</v>
      </c>
      <c r="J129" s="289">
        <v>15</v>
      </c>
      <c r="K129" s="337"/>
    </row>
    <row r="130" spans="2:11" s="1" customFormat="1" ht="15" customHeight="1">
      <c r="B130" s="334"/>
      <c r="C130" s="315" t="s">
        <v>1292</v>
      </c>
      <c r="D130" s="315"/>
      <c r="E130" s="315"/>
      <c r="F130" s="316" t="s">
        <v>1285</v>
      </c>
      <c r="G130" s="315"/>
      <c r="H130" s="315" t="s">
        <v>1293</v>
      </c>
      <c r="I130" s="315" t="s">
        <v>1281</v>
      </c>
      <c r="J130" s="315">
        <v>15</v>
      </c>
      <c r="K130" s="337"/>
    </row>
    <row r="131" spans="2:11" s="1" customFormat="1" ht="15" customHeight="1">
      <c r="B131" s="334"/>
      <c r="C131" s="315" t="s">
        <v>1294</v>
      </c>
      <c r="D131" s="315"/>
      <c r="E131" s="315"/>
      <c r="F131" s="316" t="s">
        <v>1285</v>
      </c>
      <c r="G131" s="315"/>
      <c r="H131" s="315" t="s">
        <v>1295</v>
      </c>
      <c r="I131" s="315" t="s">
        <v>1281</v>
      </c>
      <c r="J131" s="315">
        <v>20</v>
      </c>
      <c r="K131" s="337"/>
    </row>
    <row r="132" spans="2:11" s="1" customFormat="1" ht="15" customHeight="1">
      <c r="B132" s="334"/>
      <c r="C132" s="315" t="s">
        <v>1296</v>
      </c>
      <c r="D132" s="315"/>
      <c r="E132" s="315"/>
      <c r="F132" s="316" t="s">
        <v>1285</v>
      </c>
      <c r="G132" s="315"/>
      <c r="H132" s="315" t="s">
        <v>1297</v>
      </c>
      <c r="I132" s="315" t="s">
        <v>1281</v>
      </c>
      <c r="J132" s="315">
        <v>20</v>
      </c>
      <c r="K132" s="337"/>
    </row>
    <row r="133" spans="2:11" s="1" customFormat="1" ht="15" customHeight="1">
      <c r="B133" s="334"/>
      <c r="C133" s="289" t="s">
        <v>1284</v>
      </c>
      <c r="D133" s="289"/>
      <c r="E133" s="289"/>
      <c r="F133" s="312" t="s">
        <v>1285</v>
      </c>
      <c r="G133" s="289"/>
      <c r="H133" s="289" t="s">
        <v>1319</v>
      </c>
      <c r="I133" s="289" t="s">
        <v>1281</v>
      </c>
      <c r="J133" s="289">
        <v>50</v>
      </c>
      <c r="K133" s="337"/>
    </row>
    <row r="134" spans="2:11" s="1" customFormat="1" ht="15" customHeight="1">
      <c r="B134" s="334"/>
      <c r="C134" s="289" t="s">
        <v>1298</v>
      </c>
      <c r="D134" s="289"/>
      <c r="E134" s="289"/>
      <c r="F134" s="312" t="s">
        <v>1285</v>
      </c>
      <c r="G134" s="289"/>
      <c r="H134" s="289" t="s">
        <v>1319</v>
      </c>
      <c r="I134" s="289" t="s">
        <v>1281</v>
      </c>
      <c r="J134" s="289">
        <v>50</v>
      </c>
      <c r="K134" s="337"/>
    </row>
    <row r="135" spans="2:11" s="1" customFormat="1" ht="15" customHeight="1">
      <c r="B135" s="334"/>
      <c r="C135" s="289" t="s">
        <v>1304</v>
      </c>
      <c r="D135" s="289"/>
      <c r="E135" s="289"/>
      <c r="F135" s="312" t="s">
        <v>1285</v>
      </c>
      <c r="G135" s="289"/>
      <c r="H135" s="289" t="s">
        <v>1319</v>
      </c>
      <c r="I135" s="289" t="s">
        <v>1281</v>
      </c>
      <c r="J135" s="289">
        <v>50</v>
      </c>
      <c r="K135" s="337"/>
    </row>
    <row r="136" spans="2:11" s="1" customFormat="1" ht="15" customHeight="1">
      <c r="B136" s="334"/>
      <c r="C136" s="289" t="s">
        <v>1306</v>
      </c>
      <c r="D136" s="289"/>
      <c r="E136" s="289"/>
      <c r="F136" s="312" t="s">
        <v>1285</v>
      </c>
      <c r="G136" s="289"/>
      <c r="H136" s="289" t="s">
        <v>1319</v>
      </c>
      <c r="I136" s="289" t="s">
        <v>1281</v>
      </c>
      <c r="J136" s="289">
        <v>50</v>
      </c>
      <c r="K136" s="337"/>
    </row>
    <row r="137" spans="2:11" s="1" customFormat="1" ht="15" customHeight="1">
      <c r="B137" s="334"/>
      <c r="C137" s="289" t="s">
        <v>1307</v>
      </c>
      <c r="D137" s="289"/>
      <c r="E137" s="289"/>
      <c r="F137" s="312" t="s">
        <v>1285</v>
      </c>
      <c r="G137" s="289"/>
      <c r="H137" s="289" t="s">
        <v>1332</v>
      </c>
      <c r="I137" s="289" t="s">
        <v>1281</v>
      </c>
      <c r="J137" s="289">
        <v>255</v>
      </c>
      <c r="K137" s="337"/>
    </row>
    <row r="138" spans="2:11" s="1" customFormat="1" ht="15" customHeight="1">
      <c r="B138" s="334"/>
      <c r="C138" s="289" t="s">
        <v>1309</v>
      </c>
      <c r="D138" s="289"/>
      <c r="E138" s="289"/>
      <c r="F138" s="312" t="s">
        <v>1279</v>
      </c>
      <c r="G138" s="289"/>
      <c r="H138" s="289" t="s">
        <v>1333</v>
      </c>
      <c r="I138" s="289" t="s">
        <v>1311</v>
      </c>
      <c r="J138" s="289"/>
      <c r="K138" s="337"/>
    </row>
    <row r="139" spans="2:11" s="1" customFormat="1" ht="15" customHeight="1">
      <c r="B139" s="334"/>
      <c r="C139" s="289" t="s">
        <v>1312</v>
      </c>
      <c r="D139" s="289"/>
      <c r="E139" s="289"/>
      <c r="F139" s="312" t="s">
        <v>1279</v>
      </c>
      <c r="G139" s="289"/>
      <c r="H139" s="289" t="s">
        <v>1334</v>
      </c>
      <c r="I139" s="289" t="s">
        <v>1314</v>
      </c>
      <c r="J139" s="289"/>
      <c r="K139" s="337"/>
    </row>
    <row r="140" spans="2:11" s="1" customFormat="1" ht="15" customHeight="1">
      <c r="B140" s="334"/>
      <c r="C140" s="289" t="s">
        <v>1315</v>
      </c>
      <c r="D140" s="289"/>
      <c r="E140" s="289"/>
      <c r="F140" s="312" t="s">
        <v>1279</v>
      </c>
      <c r="G140" s="289"/>
      <c r="H140" s="289" t="s">
        <v>1315</v>
      </c>
      <c r="I140" s="289" t="s">
        <v>1314</v>
      </c>
      <c r="J140" s="289"/>
      <c r="K140" s="337"/>
    </row>
    <row r="141" spans="2:11" s="1" customFormat="1" ht="15" customHeight="1">
      <c r="B141" s="334"/>
      <c r="C141" s="289" t="s">
        <v>43</v>
      </c>
      <c r="D141" s="289"/>
      <c r="E141" s="289"/>
      <c r="F141" s="312" t="s">
        <v>1279</v>
      </c>
      <c r="G141" s="289"/>
      <c r="H141" s="289" t="s">
        <v>1335</v>
      </c>
      <c r="I141" s="289" t="s">
        <v>1314</v>
      </c>
      <c r="J141" s="289"/>
      <c r="K141" s="337"/>
    </row>
    <row r="142" spans="2:11" s="1" customFormat="1" ht="15" customHeight="1">
      <c r="B142" s="334"/>
      <c r="C142" s="289" t="s">
        <v>1336</v>
      </c>
      <c r="D142" s="289"/>
      <c r="E142" s="289"/>
      <c r="F142" s="312" t="s">
        <v>1279</v>
      </c>
      <c r="G142" s="289"/>
      <c r="H142" s="289" t="s">
        <v>1337</v>
      </c>
      <c r="I142" s="289" t="s">
        <v>1314</v>
      </c>
      <c r="J142" s="289"/>
      <c r="K142" s="337"/>
    </row>
    <row r="143" spans="2:11" s="1" customFormat="1" ht="15" customHeight="1">
      <c r="B143" s="338"/>
      <c r="C143" s="339"/>
      <c r="D143" s="339"/>
      <c r="E143" s="339"/>
      <c r="F143" s="339"/>
      <c r="G143" s="339"/>
      <c r="H143" s="339"/>
      <c r="I143" s="339"/>
      <c r="J143" s="339"/>
      <c r="K143" s="340"/>
    </row>
    <row r="144" spans="2:11" s="1" customFormat="1" ht="18.75" customHeight="1">
      <c r="B144" s="325"/>
      <c r="C144" s="325"/>
      <c r="D144" s="325"/>
      <c r="E144" s="325"/>
      <c r="F144" s="326"/>
      <c r="G144" s="325"/>
      <c r="H144" s="325"/>
      <c r="I144" s="325"/>
      <c r="J144" s="325"/>
      <c r="K144" s="325"/>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302" t="s">
        <v>1338</v>
      </c>
      <c r="D147" s="302"/>
      <c r="E147" s="302"/>
      <c r="F147" s="302"/>
      <c r="G147" s="302"/>
      <c r="H147" s="302"/>
      <c r="I147" s="302"/>
      <c r="J147" s="302"/>
      <c r="K147" s="303"/>
    </row>
    <row r="148" spans="2:11" s="1" customFormat="1" ht="17.25" customHeight="1">
      <c r="B148" s="301"/>
      <c r="C148" s="304" t="s">
        <v>1273</v>
      </c>
      <c r="D148" s="304"/>
      <c r="E148" s="304"/>
      <c r="F148" s="304" t="s">
        <v>1274</v>
      </c>
      <c r="G148" s="305"/>
      <c r="H148" s="304" t="s">
        <v>59</v>
      </c>
      <c r="I148" s="304" t="s">
        <v>62</v>
      </c>
      <c r="J148" s="304" t="s">
        <v>1275</v>
      </c>
      <c r="K148" s="303"/>
    </row>
    <row r="149" spans="2:11" s="1" customFormat="1" ht="17.25" customHeight="1">
      <c r="B149" s="301"/>
      <c r="C149" s="306" t="s">
        <v>1276</v>
      </c>
      <c r="D149" s="306"/>
      <c r="E149" s="306"/>
      <c r="F149" s="307" t="s">
        <v>1277</v>
      </c>
      <c r="G149" s="308"/>
      <c r="H149" s="306"/>
      <c r="I149" s="306"/>
      <c r="J149" s="306" t="s">
        <v>1278</v>
      </c>
      <c r="K149" s="303"/>
    </row>
    <row r="150" spans="2:11" s="1" customFormat="1" ht="5.25" customHeight="1">
      <c r="B150" s="314"/>
      <c r="C150" s="309"/>
      <c r="D150" s="309"/>
      <c r="E150" s="309"/>
      <c r="F150" s="309"/>
      <c r="G150" s="310"/>
      <c r="H150" s="309"/>
      <c r="I150" s="309"/>
      <c r="J150" s="309"/>
      <c r="K150" s="337"/>
    </row>
    <row r="151" spans="2:11" s="1" customFormat="1" ht="15" customHeight="1">
      <c r="B151" s="314"/>
      <c r="C151" s="341" t="s">
        <v>1282</v>
      </c>
      <c r="D151" s="289"/>
      <c r="E151" s="289"/>
      <c r="F151" s="342" t="s">
        <v>1279</v>
      </c>
      <c r="G151" s="289"/>
      <c r="H151" s="341" t="s">
        <v>1319</v>
      </c>
      <c r="I151" s="341" t="s">
        <v>1281</v>
      </c>
      <c r="J151" s="341">
        <v>120</v>
      </c>
      <c r="K151" s="337"/>
    </row>
    <row r="152" spans="2:11" s="1" customFormat="1" ht="15" customHeight="1">
      <c r="B152" s="314"/>
      <c r="C152" s="341" t="s">
        <v>1328</v>
      </c>
      <c r="D152" s="289"/>
      <c r="E152" s="289"/>
      <c r="F152" s="342" t="s">
        <v>1279</v>
      </c>
      <c r="G152" s="289"/>
      <c r="H152" s="341" t="s">
        <v>1339</v>
      </c>
      <c r="I152" s="341" t="s">
        <v>1281</v>
      </c>
      <c r="J152" s="341" t="s">
        <v>1330</v>
      </c>
      <c r="K152" s="337"/>
    </row>
    <row r="153" spans="2:11" s="1" customFormat="1" ht="15" customHeight="1">
      <c r="B153" s="314"/>
      <c r="C153" s="341" t="s">
        <v>1227</v>
      </c>
      <c r="D153" s="289"/>
      <c r="E153" s="289"/>
      <c r="F153" s="342" t="s">
        <v>1279</v>
      </c>
      <c r="G153" s="289"/>
      <c r="H153" s="341" t="s">
        <v>1340</v>
      </c>
      <c r="I153" s="341" t="s">
        <v>1281</v>
      </c>
      <c r="J153" s="341" t="s">
        <v>1330</v>
      </c>
      <c r="K153" s="337"/>
    </row>
    <row r="154" spans="2:11" s="1" customFormat="1" ht="15" customHeight="1">
      <c r="B154" s="314"/>
      <c r="C154" s="341" t="s">
        <v>1284</v>
      </c>
      <c r="D154" s="289"/>
      <c r="E154" s="289"/>
      <c r="F154" s="342" t="s">
        <v>1285</v>
      </c>
      <c r="G154" s="289"/>
      <c r="H154" s="341" t="s">
        <v>1319</v>
      </c>
      <c r="I154" s="341" t="s">
        <v>1281</v>
      </c>
      <c r="J154" s="341">
        <v>50</v>
      </c>
      <c r="K154" s="337"/>
    </row>
    <row r="155" spans="2:11" s="1" customFormat="1" ht="15" customHeight="1">
      <c r="B155" s="314"/>
      <c r="C155" s="341" t="s">
        <v>1287</v>
      </c>
      <c r="D155" s="289"/>
      <c r="E155" s="289"/>
      <c r="F155" s="342" t="s">
        <v>1279</v>
      </c>
      <c r="G155" s="289"/>
      <c r="H155" s="341" t="s">
        <v>1319</v>
      </c>
      <c r="I155" s="341" t="s">
        <v>1289</v>
      </c>
      <c r="J155" s="341"/>
      <c r="K155" s="337"/>
    </row>
    <row r="156" spans="2:11" s="1" customFormat="1" ht="15" customHeight="1">
      <c r="B156" s="314"/>
      <c r="C156" s="341" t="s">
        <v>1298</v>
      </c>
      <c r="D156" s="289"/>
      <c r="E156" s="289"/>
      <c r="F156" s="342" t="s">
        <v>1285</v>
      </c>
      <c r="G156" s="289"/>
      <c r="H156" s="341" t="s">
        <v>1319</v>
      </c>
      <c r="I156" s="341" t="s">
        <v>1281</v>
      </c>
      <c r="J156" s="341">
        <v>50</v>
      </c>
      <c r="K156" s="337"/>
    </row>
    <row r="157" spans="2:11" s="1" customFormat="1" ht="15" customHeight="1">
      <c r="B157" s="314"/>
      <c r="C157" s="341" t="s">
        <v>1306</v>
      </c>
      <c r="D157" s="289"/>
      <c r="E157" s="289"/>
      <c r="F157" s="342" t="s">
        <v>1285</v>
      </c>
      <c r="G157" s="289"/>
      <c r="H157" s="341" t="s">
        <v>1319</v>
      </c>
      <c r="I157" s="341" t="s">
        <v>1281</v>
      </c>
      <c r="J157" s="341">
        <v>50</v>
      </c>
      <c r="K157" s="337"/>
    </row>
    <row r="158" spans="2:11" s="1" customFormat="1" ht="15" customHeight="1">
      <c r="B158" s="314"/>
      <c r="C158" s="341" t="s">
        <v>1304</v>
      </c>
      <c r="D158" s="289"/>
      <c r="E158" s="289"/>
      <c r="F158" s="342" t="s">
        <v>1285</v>
      </c>
      <c r="G158" s="289"/>
      <c r="H158" s="341" t="s">
        <v>1319</v>
      </c>
      <c r="I158" s="341" t="s">
        <v>1281</v>
      </c>
      <c r="J158" s="341">
        <v>50</v>
      </c>
      <c r="K158" s="337"/>
    </row>
    <row r="159" spans="2:11" s="1" customFormat="1" ht="15" customHeight="1">
      <c r="B159" s="314"/>
      <c r="C159" s="341" t="s">
        <v>101</v>
      </c>
      <c r="D159" s="289"/>
      <c r="E159" s="289"/>
      <c r="F159" s="342" t="s">
        <v>1279</v>
      </c>
      <c r="G159" s="289"/>
      <c r="H159" s="341" t="s">
        <v>1341</v>
      </c>
      <c r="I159" s="341" t="s">
        <v>1281</v>
      </c>
      <c r="J159" s="341" t="s">
        <v>1342</v>
      </c>
      <c r="K159" s="337"/>
    </row>
    <row r="160" spans="2:11" s="1" customFormat="1" ht="15" customHeight="1">
      <c r="B160" s="314"/>
      <c r="C160" s="341" t="s">
        <v>1343</v>
      </c>
      <c r="D160" s="289"/>
      <c r="E160" s="289"/>
      <c r="F160" s="342" t="s">
        <v>1279</v>
      </c>
      <c r="G160" s="289"/>
      <c r="H160" s="341" t="s">
        <v>1344</v>
      </c>
      <c r="I160" s="341" t="s">
        <v>1314</v>
      </c>
      <c r="J160" s="341"/>
      <c r="K160" s="337"/>
    </row>
    <row r="161" spans="2:11" s="1" customFormat="1" ht="15" customHeight="1">
      <c r="B161" s="343"/>
      <c r="C161" s="323"/>
      <c r="D161" s="323"/>
      <c r="E161" s="323"/>
      <c r="F161" s="323"/>
      <c r="G161" s="323"/>
      <c r="H161" s="323"/>
      <c r="I161" s="323"/>
      <c r="J161" s="323"/>
      <c r="K161" s="344"/>
    </row>
    <row r="162" spans="2:11" s="1" customFormat="1" ht="18.75" customHeight="1">
      <c r="B162" s="325"/>
      <c r="C162" s="335"/>
      <c r="D162" s="335"/>
      <c r="E162" s="335"/>
      <c r="F162" s="345"/>
      <c r="G162" s="335"/>
      <c r="H162" s="335"/>
      <c r="I162" s="335"/>
      <c r="J162" s="335"/>
      <c r="K162" s="325"/>
    </row>
    <row r="163" spans="2:11" s="1" customFormat="1" ht="18.75" customHeight="1">
      <c r="B163" s="297"/>
      <c r="C163" s="297"/>
      <c r="D163" s="297"/>
      <c r="E163" s="297"/>
      <c r="F163" s="297"/>
      <c r="G163" s="297"/>
      <c r="H163" s="297"/>
      <c r="I163" s="297"/>
      <c r="J163" s="297"/>
      <c r="K163" s="297"/>
    </row>
    <row r="164" spans="2:11" s="1" customFormat="1" ht="7.5" customHeight="1">
      <c r="B164" s="276"/>
      <c r="C164" s="277"/>
      <c r="D164" s="277"/>
      <c r="E164" s="277"/>
      <c r="F164" s="277"/>
      <c r="G164" s="277"/>
      <c r="H164" s="277"/>
      <c r="I164" s="277"/>
      <c r="J164" s="277"/>
      <c r="K164" s="278"/>
    </row>
    <row r="165" spans="2:11" s="1" customFormat="1" ht="45" customHeight="1">
      <c r="B165" s="279"/>
      <c r="C165" s="280" t="s">
        <v>1345</v>
      </c>
      <c r="D165" s="280"/>
      <c r="E165" s="280"/>
      <c r="F165" s="280"/>
      <c r="G165" s="280"/>
      <c r="H165" s="280"/>
      <c r="I165" s="280"/>
      <c r="J165" s="280"/>
      <c r="K165" s="281"/>
    </row>
    <row r="166" spans="2:11" s="1" customFormat="1" ht="17.25" customHeight="1">
      <c r="B166" s="279"/>
      <c r="C166" s="304" t="s">
        <v>1273</v>
      </c>
      <c r="D166" s="304"/>
      <c r="E166" s="304"/>
      <c r="F166" s="304" t="s">
        <v>1274</v>
      </c>
      <c r="G166" s="346"/>
      <c r="H166" s="347" t="s">
        <v>59</v>
      </c>
      <c r="I166" s="347" t="s">
        <v>62</v>
      </c>
      <c r="J166" s="304" t="s">
        <v>1275</v>
      </c>
      <c r="K166" s="281"/>
    </row>
    <row r="167" spans="2:11" s="1" customFormat="1" ht="17.25" customHeight="1">
      <c r="B167" s="282"/>
      <c r="C167" s="306" t="s">
        <v>1276</v>
      </c>
      <c r="D167" s="306"/>
      <c r="E167" s="306"/>
      <c r="F167" s="307" t="s">
        <v>1277</v>
      </c>
      <c r="G167" s="348"/>
      <c r="H167" s="349"/>
      <c r="I167" s="349"/>
      <c r="J167" s="306" t="s">
        <v>1278</v>
      </c>
      <c r="K167" s="284"/>
    </row>
    <row r="168" spans="2:11" s="1" customFormat="1" ht="5.25" customHeight="1">
      <c r="B168" s="314"/>
      <c r="C168" s="309"/>
      <c r="D168" s="309"/>
      <c r="E168" s="309"/>
      <c r="F168" s="309"/>
      <c r="G168" s="310"/>
      <c r="H168" s="309"/>
      <c r="I168" s="309"/>
      <c r="J168" s="309"/>
      <c r="K168" s="337"/>
    </row>
    <row r="169" spans="2:11" s="1" customFormat="1" ht="15" customHeight="1">
      <c r="B169" s="314"/>
      <c r="C169" s="289" t="s">
        <v>1282</v>
      </c>
      <c r="D169" s="289"/>
      <c r="E169" s="289"/>
      <c r="F169" s="312" t="s">
        <v>1279</v>
      </c>
      <c r="G169" s="289"/>
      <c r="H169" s="289" t="s">
        <v>1319</v>
      </c>
      <c r="I169" s="289" t="s">
        <v>1281</v>
      </c>
      <c r="J169" s="289">
        <v>120</v>
      </c>
      <c r="K169" s="337"/>
    </row>
    <row r="170" spans="2:11" s="1" customFormat="1" ht="15" customHeight="1">
      <c r="B170" s="314"/>
      <c r="C170" s="289" t="s">
        <v>1328</v>
      </c>
      <c r="D170" s="289"/>
      <c r="E170" s="289"/>
      <c r="F170" s="312" t="s">
        <v>1279</v>
      </c>
      <c r="G170" s="289"/>
      <c r="H170" s="289" t="s">
        <v>1329</v>
      </c>
      <c r="I170" s="289" t="s">
        <v>1281</v>
      </c>
      <c r="J170" s="289" t="s">
        <v>1330</v>
      </c>
      <c r="K170" s="337"/>
    </row>
    <row r="171" spans="2:11" s="1" customFormat="1" ht="15" customHeight="1">
      <c r="B171" s="314"/>
      <c r="C171" s="289" t="s">
        <v>1227</v>
      </c>
      <c r="D171" s="289"/>
      <c r="E171" s="289"/>
      <c r="F171" s="312" t="s">
        <v>1279</v>
      </c>
      <c r="G171" s="289"/>
      <c r="H171" s="289" t="s">
        <v>1346</v>
      </c>
      <c r="I171" s="289" t="s">
        <v>1281</v>
      </c>
      <c r="J171" s="289" t="s">
        <v>1330</v>
      </c>
      <c r="K171" s="337"/>
    </row>
    <row r="172" spans="2:11" s="1" customFormat="1" ht="15" customHeight="1">
      <c r="B172" s="314"/>
      <c r="C172" s="289" t="s">
        <v>1284</v>
      </c>
      <c r="D172" s="289"/>
      <c r="E172" s="289"/>
      <c r="F172" s="312" t="s">
        <v>1285</v>
      </c>
      <c r="G172" s="289"/>
      <c r="H172" s="289" t="s">
        <v>1346</v>
      </c>
      <c r="I172" s="289" t="s">
        <v>1281</v>
      </c>
      <c r="J172" s="289">
        <v>50</v>
      </c>
      <c r="K172" s="337"/>
    </row>
    <row r="173" spans="2:11" s="1" customFormat="1" ht="15" customHeight="1">
      <c r="B173" s="314"/>
      <c r="C173" s="289" t="s">
        <v>1287</v>
      </c>
      <c r="D173" s="289"/>
      <c r="E173" s="289"/>
      <c r="F173" s="312" t="s">
        <v>1279</v>
      </c>
      <c r="G173" s="289"/>
      <c r="H173" s="289" t="s">
        <v>1346</v>
      </c>
      <c r="I173" s="289" t="s">
        <v>1289</v>
      </c>
      <c r="J173" s="289"/>
      <c r="K173" s="337"/>
    </row>
    <row r="174" spans="2:11" s="1" customFormat="1" ht="15" customHeight="1">
      <c r="B174" s="314"/>
      <c r="C174" s="289" t="s">
        <v>1298</v>
      </c>
      <c r="D174" s="289"/>
      <c r="E174" s="289"/>
      <c r="F174" s="312" t="s">
        <v>1285</v>
      </c>
      <c r="G174" s="289"/>
      <c r="H174" s="289" t="s">
        <v>1346</v>
      </c>
      <c r="I174" s="289" t="s">
        <v>1281</v>
      </c>
      <c r="J174" s="289">
        <v>50</v>
      </c>
      <c r="K174" s="337"/>
    </row>
    <row r="175" spans="2:11" s="1" customFormat="1" ht="15" customHeight="1">
      <c r="B175" s="314"/>
      <c r="C175" s="289" t="s">
        <v>1306</v>
      </c>
      <c r="D175" s="289"/>
      <c r="E175" s="289"/>
      <c r="F175" s="312" t="s">
        <v>1285</v>
      </c>
      <c r="G175" s="289"/>
      <c r="H175" s="289" t="s">
        <v>1346</v>
      </c>
      <c r="I175" s="289" t="s">
        <v>1281</v>
      </c>
      <c r="J175" s="289">
        <v>50</v>
      </c>
      <c r="K175" s="337"/>
    </row>
    <row r="176" spans="2:11" s="1" customFormat="1" ht="15" customHeight="1">
      <c r="B176" s="314"/>
      <c r="C176" s="289" t="s">
        <v>1304</v>
      </c>
      <c r="D176" s="289"/>
      <c r="E176" s="289"/>
      <c r="F176" s="312" t="s">
        <v>1285</v>
      </c>
      <c r="G176" s="289"/>
      <c r="H176" s="289" t="s">
        <v>1346</v>
      </c>
      <c r="I176" s="289" t="s">
        <v>1281</v>
      </c>
      <c r="J176" s="289">
        <v>50</v>
      </c>
      <c r="K176" s="337"/>
    </row>
    <row r="177" spans="2:11" s="1" customFormat="1" ht="15" customHeight="1">
      <c r="B177" s="314"/>
      <c r="C177" s="289" t="s">
        <v>109</v>
      </c>
      <c r="D177" s="289"/>
      <c r="E177" s="289"/>
      <c r="F177" s="312" t="s">
        <v>1279</v>
      </c>
      <c r="G177" s="289"/>
      <c r="H177" s="289" t="s">
        <v>1347</v>
      </c>
      <c r="I177" s="289" t="s">
        <v>1348</v>
      </c>
      <c r="J177" s="289"/>
      <c r="K177" s="337"/>
    </row>
    <row r="178" spans="2:11" s="1" customFormat="1" ht="15" customHeight="1">
      <c r="B178" s="314"/>
      <c r="C178" s="289" t="s">
        <v>62</v>
      </c>
      <c r="D178" s="289"/>
      <c r="E178" s="289"/>
      <c r="F178" s="312" t="s">
        <v>1279</v>
      </c>
      <c r="G178" s="289"/>
      <c r="H178" s="289" t="s">
        <v>1349</v>
      </c>
      <c r="I178" s="289" t="s">
        <v>1350</v>
      </c>
      <c r="J178" s="289">
        <v>1</v>
      </c>
      <c r="K178" s="337"/>
    </row>
    <row r="179" spans="2:11" s="1" customFormat="1" ht="15" customHeight="1">
      <c r="B179" s="314"/>
      <c r="C179" s="289" t="s">
        <v>58</v>
      </c>
      <c r="D179" s="289"/>
      <c r="E179" s="289"/>
      <c r="F179" s="312" t="s">
        <v>1279</v>
      </c>
      <c r="G179" s="289"/>
      <c r="H179" s="289" t="s">
        <v>1351</v>
      </c>
      <c r="I179" s="289" t="s">
        <v>1281</v>
      </c>
      <c r="J179" s="289">
        <v>20</v>
      </c>
      <c r="K179" s="337"/>
    </row>
    <row r="180" spans="2:11" s="1" customFormat="1" ht="15" customHeight="1">
      <c r="B180" s="314"/>
      <c r="C180" s="289" t="s">
        <v>59</v>
      </c>
      <c r="D180" s="289"/>
      <c r="E180" s="289"/>
      <c r="F180" s="312" t="s">
        <v>1279</v>
      </c>
      <c r="G180" s="289"/>
      <c r="H180" s="289" t="s">
        <v>1352</v>
      </c>
      <c r="I180" s="289" t="s">
        <v>1281</v>
      </c>
      <c r="J180" s="289">
        <v>255</v>
      </c>
      <c r="K180" s="337"/>
    </row>
    <row r="181" spans="2:11" s="1" customFormat="1" ht="15" customHeight="1">
      <c r="B181" s="314"/>
      <c r="C181" s="289" t="s">
        <v>110</v>
      </c>
      <c r="D181" s="289"/>
      <c r="E181" s="289"/>
      <c r="F181" s="312" t="s">
        <v>1279</v>
      </c>
      <c r="G181" s="289"/>
      <c r="H181" s="289" t="s">
        <v>1243</v>
      </c>
      <c r="I181" s="289" t="s">
        <v>1281</v>
      </c>
      <c r="J181" s="289">
        <v>10</v>
      </c>
      <c r="K181" s="337"/>
    </row>
    <row r="182" spans="2:11" s="1" customFormat="1" ht="15" customHeight="1">
      <c r="B182" s="314"/>
      <c r="C182" s="289" t="s">
        <v>111</v>
      </c>
      <c r="D182" s="289"/>
      <c r="E182" s="289"/>
      <c r="F182" s="312" t="s">
        <v>1279</v>
      </c>
      <c r="G182" s="289"/>
      <c r="H182" s="289" t="s">
        <v>1353</v>
      </c>
      <c r="I182" s="289" t="s">
        <v>1314</v>
      </c>
      <c r="J182" s="289"/>
      <c r="K182" s="337"/>
    </row>
    <row r="183" spans="2:11" s="1" customFormat="1" ht="15" customHeight="1">
      <c r="B183" s="314"/>
      <c r="C183" s="289" t="s">
        <v>1354</v>
      </c>
      <c r="D183" s="289"/>
      <c r="E183" s="289"/>
      <c r="F183" s="312" t="s">
        <v>1279</v>
      </c>
      <c r="G183" s="289"/>
      <c r="H183" s="289" t="s">
        <v>1355</v>
      </c>
      <c r="I183" s="289" t="s">
        <v>1314</v>
      </c>
      <c r="J183" s="289"/>
      <c r="K183" s="337"/>
    </row>
    <row r="184" spans="2:11" s="1" customFormat="1" ht="15" customHeight="1">
      <c r="B184" s="314"/>
      <c r="C184" s="289" t="s">
        <v>1343</v>
      </c>
      <c r="D184" s="289"/>
      <c r="E184" s="289"/>
      <c r="F184" s="312" t="s">
        <v>1279</v>
      </c>
      <c r="G184" s="289"/>
      <c r="H184" s="289" t="s">
        <v>1356</v>
      </c>
      <c r="I184" s="289" t="s">
        <v>1314</v>
      </c>
      <c r="J184" s="289"/>
      <c r="K184" s="337"/>
    </row>
    <row r="185" spans="2:11" s="1" customFormat="1" ht="15" customHeight="1">
      <c r="B185" s="314"/>
      <c r="C185" s="289" t="s">
        <v>113</v>
      </c>
      <c r="D185" s="289"/>
      <c r="E185" s="289"/>
      <c r="F185" s="312" t="s">
        <v>1285</v>
      </c>
      <c r="G185" s="289"/>
      <c r="H185" s="289" t="s">
        <v>1357</v>
      </c>
      <c r="I185" s="289" t="s">
        <v>1281</v>
      </c>
      <c r="J185" s="289">
        <v>50</v>
      </c>
      <c r="K185" s="337"/>
    </row>
    <row r="186" spans="2:11" s="1" customFormat="1" ht="15" customHeight="1">
      <c r="B186" s="314"/>
      <c r="C186" s="289" t="s">
        <v>1358</v>
      </c>
      <c r="D186" s="289"/>
      <c r="E186" s="289"/>
      <c r="F186" s="312" t="s">
        <v>1285</v>
      </c>
      <c r="G186" s="289"/>
      <c r="H186" s="289" t="s">
        <v>1359</v>
      </c>
      <c r="I186" s="289" t="s">
        <v>1360</v>
      </c>
      <c r="J186" s="289"/>
      <c r="K186" s="337"/>
    </row>
    <row r="187" spans="2:11" s="1" customFormat="1" ht="15" customHeight="1">
      <c r="B187" s="314"/>
      <c r="C187" s="289" t="s">
        <v>1361</v>
      </c>
      <c r="D187" s="289"/>
      <c r="E187" s="289"/>
      <c r="F187" s="312" t="s">
        <v>1285</v>
      </c>
      <c r="G187" s="289"/>
      <c r="H187" s="289" t="s">
        <v>1362</v>
      </c>
      <c r="I187" s="289" t="s">
        <v>1360</v>
      </c>
      <c r="J187" s="289"/>
      <c r="K187" s="337"/>
    </row>
    <row r="188" spans="2:11" s="1" customFormat="1" ht="15" customHeight="1">
      <c r="B188" s="314"/>
      <c r="C188" s="289" t="s">
        <v>1363</v>
      </c>
      <c r="D188" s="289"/>
      <c r="E188" s="289"/>
      <c r="F188" s="312" t="s">
        <v>1285</v>
      </c>
      <c r="G188" s="289"/>
      <c r="H188" s="289" t="s">
        <v>1364</v>
      </c>
      <c r="I188" s="289" t="s">
        <v>1360</v>
      </c>
      <c r="J188" s="289"/>
      <c r="K188" s="337"/>
    </row>
    <row r="189" spans="2:11" s="1" customFormat="1" ht="15" customHeight="1">
      <c r="B189" s="314"/>
      <c r="C189" s="350" t="s">
        <v>1365</v>
      </c>
      <c r="D189" s="289"/>
      <c r="E189" s="289"/>
      <c r="F189" s="312" t="s">
        <v>1285</v>
      </c>
      <c r="G189" s="289"/>
      <c r="H189" s="289" t="s">
        <v>1366</v>
      </c>
      <c r="I189" s="289" t="s">
        <v>1367</v>
      </c>
      <c r="J189" s="351" t="s">
        <v>1368</v>
      </c>
      <c r="K189" s="337"/>
    </row>
    <row r="190" spans="2:11" s="1" customFormat="1" ht="15" customHeight="1">
      <c r="B190" s="314"/>
      <c r="C190" s="350" t="s">
        <v>47</v>
      </c>
      <c r="D190" s="289"/>
      <c r="E190" s="289"/>
      <c r="F190" s="312" t="s">
        <v>1279</v>
      </c>
      <c r="G190" s="289"/>
      <c r="H190" s="286" t="s">
        <v>1369</v>
      </c>
      <c r="I190" s="289" t="s">
        <v>1370</v>
      </c>
      <c r="J190" s="289"/>
      <c r="K190" s="337"/>
    </row>
    <row r="191" spans="2:11" s="1" customFormat="1" ht="15" customHeight="1">
      <c r="B191" s="314"/>
      <c r="C191" s="350" t="s">
        <v>1371</v>
      </c>
      <c r="D191" s="289"/>
      <c r="E191" s="289"/>
      <c r="F191" s="312" t="s">
        <v>1279</v>
      </c>
      <c r="G191" s="289"/>
      <c r="H191" s="289" t="s">
        <v>1372</v>
      </c>
      <c r="I191" s="289" t="s">
        <v>1314</v>
      </c>
      <c r="J191" s="289"/>
      <c r="K191" s="337"/>
    </row>
    <row r="192" spans="2:11" s="1" customFormat="1" ht="15" customHeight="1">
      <c r="B192" s="314"/>
      <c r="C192" s="350" t="s">
        <v>1373</v>
      </c>
      <c r="D192" s="289"/>
      <c r="E192" s="289"/>
      <c r="F192" s="312" t="s">
        <v>1279</v>
      </c>
      <c r="G192" s="289"/>
      <c r="H192" s="289" t="s">
        <v>1374</v>
      </c>
      <c r="I192" s="289" t="s">
        <v>1314</v>
      </c>
      <c r="J192" s="289"/>
      <c r="K192" s="337"/>
    </row>
    <row r="193" spans="2:11" s="1" customFormat="1" ht="15" customHeight="1">
      <c r="B193" s="314"/>
      <c r="C193" s="350" t="s">
        <v>1375</v>
      </c>
      <c r="D193" s="289"/>
      <c r="E193" s="289"/>
      <c r="F193" s="312" t="s">
        <v>1285</v>
      </c>
      <c r="G193" s="289"/>
      <c r="H193" s="289" t="s">
        <v>1376</v>
      </c>
      <c r="I193" s="289" t="s">
        <v>1314</v>
      </c>
      <c r="J193" s="289"/>
      <c r="K193" s="337"/>
    </row>
    <row r="194" spans="2:11" s="1" customFormat="1" ht="15" customHeight="1">
      <c r="B194" s="343"/>
      <c r="C194" s="352"/>
      <c r="D194" s="323"/>
      <c r="E194" s="323"/>
      <c r="F194" s="323"/>
      <c r="G194" s="323"/>
      <c r="H194" s="323"/>
      <c r="I194" s="323"/>
      <c r="J194" s="323"/>
      <c r="K194" s="344"/>
    </row>
    <row r="195" spans="2:11" s="1" customFormat="1" ht="18.75" customHeight="1">
      <c r="B195" s="325"/>
      <c r="C195" s="335"/>
      <c r="D195" s="335"/>
      <c r="E195" s="335"/>
      <c r="F195" s="345"/>
      <c r="G195" s="335"/>
      <c r="H195" s="335"/>
      <c r="I195" s="335"/>
      <c r="J195" s="335"/>
      <c r="K195" s="325"/>
    </row>
    <row r="196" spans="2:11" s="1" customFormat="1" ht="18.75" customHeight="1">
      <c r="B196" s="325"/>
      <c r="C196" s="335"/>
      <c r="D196" s="335"/>
      <c r="E196" s="335"/>
      <c r="F196" s="345"/>
      <c r="G196" s="335"/>
      <c r="H196" s="335"/>
      <c r="I196" s="335"/>
      <c r="J196" s="335"/>
      <c r="K196" s="325"/>
    </row>
    <row r="197" spans="2:11" s="1" customFormat="1" ht="18.75" customHeight="1">
      <c r="B197" s="297"/>
      <c r="C197" s="297"/>
      <c r="D197" s="297"/>
      <c r="E197" s="297"/>
      <c r="F197" s="297"/>
      <c r="G197" s="297"/>
      <c r="H197" s="297"/>
      <c r="I197" s="297"/>
      <c r="J197" s="297"/>
      <c r="K197" s="297"/>
    </row>
    <row r="198" spans="2:11" s="1" customFormat="1" ht="13.5">
      <c r="B198" s="276"/>
      <c r="C198" s="277"/>
      <c r="D198" s="277"/>
      <c r="E198" s="277"/>
      <c r="F198" s="277"/>
      <c r="G198" s="277"/>
      <c r="H198" s="277"/>
      <c r="I198" s="277"/>
      <c r="J198" s="277"/>
      <c r="K198" s="278"/>
    </row>
    <row r="199" spans="2:11" s="1" customFormat="1" ht="21">
      <c r="B199" s="279"/>
      <c r="C199" s="280" t="s">
        <v>1377</v>
      </c>
      <c r="D199" s="280"/>
      <c r="E199" s="280"/>
      <c r="F199" s="280"/>
      <c r="G199" s="280"/>
      <c r="H199" s="280"/>
      <c r="I199" s="280"/>
      <c r="J199" s="280"/>
      <c r="K199" s="281"/>
    </row>
    <row r="200" spans="2:11" s="1" customFormat="1" ht="25.5" customHeight="1">
      <c r="B200" s="279"/>
      <c r="C200" s="353" t="s">
        <v>1378</v>
      </c>
      <c r="D200" s="353"/>
      <c r="E200" s="353"/>
      <c r="F200" s="353" t="s">
        <v>1379</v>
      </c>
      <c r="G200" s="354"/>
      <c r="H200" s="353" t="s">
        <v>1380</v>
      </c>
      <c r="I200" s="353"/>
      <c r="J200" s="353"/>
      <c r="K200" s="281"/>
    </row>
    <row r="201" spans="2:11" s="1" customFormat="1" ht="5.25" customHeight="1">
      <c r="B201" s="314"/>
      <c r="C201" s="309"/>
      <c r="D201" s="309"/>
      <c r="E201" s="309"/>
      <c r="F201" s="309"/>
      <c r="G201" s="335"/>
      <c r="H201" s="309"/>
      <c r="I201" s="309"/>
      <c r="J201" s="309"/>
      <c r="K201" s="337"/>
    </row>
    <row r="202" spans="2:11" s="1" customFormat="1" ht="15" customHeight="1">
      <c r="B202" s="314"/>
      <c r="C202" s="289" t="s">
        <v>1370</v>
      </c>
      <c r="D202" s="289"/>
      <c r="E202" s="289"/>
      <c r="F202" s="312" t="s">
        <v>48</v>
      </c>
      <c r="G202" s="289"/>
      <c r="H202" s="289" t="s">
        <v>1381</v>
      </c>
      <c r="I202" s="289"/>
      <c r="J202" s="289"/>
      <c r="K202" s="337"/>
    </row>
    <row r="203" spans="2:11" s="1" customFormat="1" ht="15" customHeight="1">
      <c r="B203" s="314"/>
      <c r="C203" s="289"/>
      <c r="D203" s="289"/>
      <c r="E203" s="289"/>
      <c r="F203" s="312" t="s">
        <v>49</v>
      </c>
      <c r="G203" s="289"/>
      <c r="H203" s="289" t="s">
        <v>1382</v>
      </c>
      <c r="I203" s="289"/>
      <c r="J203" s="289"/>
      <c r="K203" s="337"/>
    </row>
    <row r="204" spans="2:11" s="1" customFormat="1" ht="15" customHeight="1">
      <c r="B204" s="314"/>
      <c r="C204" s="289"/>
      <c r="D204" s="289"/>
      <c r="E204" s="289"/>
      <c r="F204" s="312" t="s">
        <v>52</v>
      </c>
      <c r="G204" s="289"/>
      <c r="H204" s="289" t="s">
        <v>1383</v>
      </c>
      <c r="I204" s="289"/>
      <c r="J204" s="289"/>
      <c r="K204" s="337"/>
    </row>
    <row r="205" spans="2:11" s="1" customFormat="1" ht="15" customHeight="1">
      <c r="B205" s="314"/>
      <c r="C205" s="289"/>
      <c r="D205" s="289"/>
      <c r="E205" s="289"/>
      <c r="F205" s="312" t="s">
        <v>50</v>
      </c>
      <c r="G205" s="289"/>
      <c r="H205" s="289" t="s">
        <v>1384</v>
      </c>
      <c r="I205" s="289"/>
      <c r="J205" s="289"/>
      <c r="K205" s="337"/>
    </row>
    <row r="206" spans="2:11" s="1" customFormat="1" ht="15" customHeight="1">
      <c r="B206" s="314"/>
      <c r="C206" s="289"/>
      <c r="D206" s="289"/>
      <c r="E206" s="289"/>
      <c r="F206" s="312" t="s">
        <v>51</v>
      </c>
      <c r="G206" s="289"/>
      <c r="H206" s="289" t="s">
        <v>1385</v>
      </c>
      <c r="I206" s="289"/>
      <c r="J206" s="289"/>
      <c r="K206" s="337"/>
    </row>
    <row r="207" spans="2:11" s="1" customFormat="1" ht="15" customHeight="1">
      <c r="B207" s="314"/>
      <c r="C207" s="289"/>
      <c r="D207" s="289"/>
      <c r="E207" s="289"/>
      <c r="F207" s="312"/>
      <c r="G207" s="289"/>
      <c r="H207" s="289"/>
      <c r="I207" s="289"/>
      <c r="J207" s="289"/>
      <c r="K207" s="337"/>
    </row>
    <row r="208" spans="2:11" s="1" customFormat="1" ht="15" customHeight="1">
      <c r="B208" s="314"/>
      <c r="C208" s="289" t="s">
        <v>1326</v>
      </c>
      <c r="D208" s="289"/>
      <c r="E208" s="289"/>
      <c r="F208" s="312" t="s">
        <v>84</v>
      </c>
      <c r="G208" s="289"/>
      <c r="H208" s="289" t="s">
        <v>1386</v>
      </c>
      <c r="I208" s="289"/>
      <c r="J208" s="289"/>
      <c r="K208" s="337"/>
    </row>
    <row r="209" spans="2:11" s="1" customFormat="1" ht="15" customHeight="1">
      <c r="B209" s="314"/>
      <c r="C209" s="289"/>
      <c r="D209" s="289"/>
      <c r="E209" s="289"/>
      <c r="F209" s="312" t="s">
        <v>1222</v>
      </c>
      <c r="G209" s="289"/>
      <c r="H209" s="289" t="s">
        <v>1223</v>
      </c>
      <c r="I209" s="289"/>
      <c r="J209" s="289"/>
      <c r="K209" s="337"/>
    </row>
    <row r="210" spans="2:11" s="1" customFormat="1" ht="15" customHeight="1">
      <c r="B210" s="314"/>
      <c r="C210" s="289"/>
      <c r="D210" s="289"/>
      <c r="E210" s="289"/>
      <c r="F210" s="312" t="s">
        <v>1220</v>
      </c>
      <c r="G210" s="289"/>
      <c r="H210" s="289" t="s">
        <v>1387</v>
      </c>
      <c r="I210" s="289"/>
      <c r="J210" s="289"/>
      <c r="K210" s="337"/>
    </row>
    <row r="211" spans="2:11" s="1" customFormat="1" ht="15" customHeight="1">
      <c r="B211" s="355"/>
      <c r="C211" s="289"/>
      <c r="D211" s="289"/>
      <c r="E211" s="289"/>
      <c r="F211" s="312" t="s">
        <v>1224</v>
      </c>
      <c r="G211" s="350"/>
      <c r="H211" s="341" t="s">
        <v>83</v>
      </c>
      <c r="I211" s="341"/>
      <c r="J211" s="341"/>
      <c r="K211" s="356"/>
    </row>
    <row r="212" spans="2:11" s="1" customFormat="1" ht="15" customHeight="1">
      <c r="B212" s="355"/>
      <c r="C212" s="289"/>
      <c r="D212" s="289"/>
      <c r="E212" s="289"/>
      <c r="F212" s="312" t="s">
        <v>1225</v>
      </c>
      <c r="G212" s="350"/>
      <c r="H212" s="341" t="s">
        <v>1388</v>
      </c>
      <c r="I212" s="341"/>
      <c r="J212" s="341"/>
      <c r="K212" s="356"/>
    </row>
    <row r="213" spans="2:11" s="1" customFormat="1" ht="15" customHeight="1">
      <c r="B213" s="355"/>
      <c r="C213" s="289"/>
      <c r="D213" s="289"/>
      <c r="E213" s="289"/>
      <c r="F213" s="312"/>
      <c r="G213" s="350"/>
      <c r="H213" s="341"/>
      <c r="I213" s="341"/>
      <c r="J213" s="341"/>
      <c r="K213" s="356"/>
    </row>
    <row r="214" spans="2:11" s="1" customFormat="1" ht="15" customHeight="1">
      <c r="B214" s="355"/>
      <c r="C214" s="289" t="s">
        <v>1350</v>
      </c>
      <c r="D214" s="289"/>
      <c r="E214" s="289"/>
      <c r="F214" s="312">
        <v>1</v>
      </c>
      <c r="G214" s="350"/>
      <c r="H214" s="341" t="s">
        <v>1389</v>
      </c>
      <c r="I214" s="341"/>
      <c r="J214" s="341"/>
      <c r="K214" s="356"/>
    </row>
    <row r="215" spans="2:11" s="1" customFormat="1" ht="15" customHeight="1">
      <c r="B215" s="355"/>
      <c r="C215" s="289"/>
      <c r="D215" s="289"/>
      <c r="E215" s="289"/>
      <c r="F215" s="312">
        <v>2</v>
      </c>
      <c r="G215" s="350"/>
      <c r="H215" s="341" t="s">
        <v>1390</v>
      </c>
      <c r="I215" s="341"/>
      <c r="J215" s="341"/>
      <c r="K215" s="356"/>
    </row>
    <row r="216" spans="2:11" s="1" customFormat="1" ht="15" customHeight="1">
      <c r="B216" s="355"/>
      <c r="C216" s="289"/>
      <c r="D216" s="289"/>
      <c r="E216" s="289"/>
      <c r="F216" s="312">
        <v>3</v>
      </c>
      <c r="G216" s="350"/>
      <c r="H216" s="341" t="s">
        <v>1391</v>
      </c>
      <c r="I216" s="341"/>
      <c r="J216" s="341"/>
      <c r="K216" s="356"/>
    </row>
    <row r="217" spans="2:11" s="1" customFormat="1" ht="15" customHeight="1">
      <c r="B217" s="355"/>
      <c r="C217" s="289"/>
      <c r="D217" s="289"/>
      <c r="E217" s="289"/>
      <c r="F217" s="312">
        <v>4</v>
      </c>
      <c r="G217" s="350"/>
      <c r="H217" s="341" t="s">
        <v>1392</v>
      </c>
      <c r="I217" s="341"/>
      <c r="J217" s="341"/>
      <c r="K217" s="356"/>
    </row>
    <row r="218" spans="2:11" s="1" customFormat="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DESKTOP-C275LRE\Jindra</dc:creator>
  <cp:keywords/>
  <dc:description/>
  <cp:lastModifiedBy>DESKTOP-C275LRE\Jindra</cp:lastModifiedBy>
  <dcterms:created xsi:type="dcterms:W3CDTF">2022-01-24T13:40:06Z</dcterms:created>
  <dcterms:modified xsi:type="dcterms:W3CDTF">2022-01-24T13:40:14Z</dcterms:modified>
  <cp:category/>
  <cp:version/>
  <cp:contentType/>
  <cp:contentStatus/>
</cp:coreProperties>
</file>