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ání" sheetId="2" r:id="rId2"/>
    <sheet name="02 - stavební část" sheetId="3" r:id="rId3"/>
    <sheet name="03 - VRN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_FilterDatabase" localSheetId="1" hidden="1">'01 - bourání'!$C$87:$K$202</definedName>
    <definedName name="_xlnm.Print_Area" localSheetId="1">'01 - bourání'!$C$4:$J$39,'01 - bourání'!$C$45:$J$69,'01 - bourání'!$C$75:$K$202</definedName>
    <definedName name="_xlnm._FilterDatabase" localSheetId="2" hidden="1">'02 - stavební část'!$C$93:$K$439</definedName>
    <definedName name="_xlnm.Print_Area" localSheetId="2">'02 - stavební část'!$C$4:$J$39,'02 - stavební část'!$C$45:$J$75,'02 - stavební část'!$C$81:$K$439</definedName>
    <definedName name="_xlnm._FilterDatabase" localSheetId="3" hidden="1">'03 - VRN'!$C$81:$K$97</definedName>
    <definedName name="_xlnm.Print_Area" localSheetId="3">'03 - VRN'!$C$4:$J$39,'03 - VRN'!$C$45:$J$63,'03 - VRN'!$C$69:$K$97</definedName>
    <definedName name="_xlnm.Print_Area" localSheetId="4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bourání'!$87:$87</definedName>
    <definedName name="_xlnm.Print_Titles" localSheetId="2">'02 - stavební část'!$93:$93</definedName>
    <definedName name="_xlnm.Print_Titles" localSheetId="3">'03 - VRN'!$81:$81</definedName>
  </definedNames>
  <calcPr fullCalcOnLoad="1"/>
</workbook>
</file>

<file path=xl/sharedStrings.xml><?xml version="1.0" encoding="utf-8"?>
<sst xmlns="http://schemas.openxmlformats.org/spreadsheetml/2006/main" count="4725" uniqueCount="1063">
  <si>
    <t>Export Komplet</t>
  </si>
  <si>
    <t>VZ</t>
  </si>
  <si>
    <t>2.0</t>
  </si>
  <si>
    <t>ZAMOK</t>
  </si>
  <si>
    <t>False</t>
  </si>
  <si>
    <t>{91140013-4aff-4377-abfc-a3f57f6b7500}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</si>
  <si>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</si>
  <si>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</si>
  <si>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</si>
  <si>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</si>
  <si>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</si>
  <si>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</si>
  <si>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</si>
  <si>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</si>
  <si>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20150617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</si>
  <si>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</si>
  <si>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</si>
  <si>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Zabezpečovací práce krovu a stropu Sokolovna N. Bor R1</t>
  </si>
  <si>
    <t>KSO:</t>
  </si>
  <si>
    <t/>
  </si>
  <si>
    <t>CC-CZ:</t>
  </si>
  <si>
    <t>Místo:</t>
  </si>
  <si>
    <t>Nový Bor</t>
  </si>
  <si>
    <t>Datum:</t>
  </si>
  <si>
    <t>29. 9. 2021</t>
  </si>
  <si>
    <t>Zadavatel:</t>
  </si>
  <si>
    <t>IČ:</t>
  </si>
  <si>
    <t>00260771</t>
  </si>
  <si>
    <t>Město Nový Bor</t>
  </si>
  <si>
    <t>DIČ:</t>
  </si>
  <si>
    <t>Uchazeč:</t>
  </si>
  <si>
    <t>Vyplň údaj</t>
  </si>
  <si>
    <t>Projektant:</t>
  </si>
  <si>
    <t>02365197</t>
  </si>
  <si>
    <t>Statik CL s.r.o.</t>
  </si>
  <si>
    <t>True</t>
  </si>
  <si>
    <t>Zpracovatel:</t>
  </si>
  <si>
    <t>J. Nešněra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</si>
  <si>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</si>
  <si>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</si>
  <si>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</si>
  <si>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</si>
  <si>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</si>
  <si>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</si>
  <si>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</si>
  <si>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</si>
  <si>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</si>
  <si>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</si>
  <si>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</si>
  <si>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</si>
  <si>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</si>
  <si>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</si>
  <si>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</si>
  <si>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</si>
  <si>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</si>
  <si>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</si>
  <si>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</si>
  <si>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</si>
  <si>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</si>
  <si>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</si>
  <si>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</si>
  <si>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</si>
  <si>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</si>
  <si>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</si>
  <si>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</si>
  <si>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</si>
  <si>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</si>
  <si>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</si>
  <si>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</si>
  <si>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</si>
  <si>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</si>
  <si>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</si>
  <si>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</si>
  <si>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</si>
  <si>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</si>
  <si>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</si>
  <si>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</si>
  <si>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</si>
  <si>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</si>
  <si>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</si>
  <si>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bourání</t>
  </si>
  <si>
    <t>STA</t>
  </si>
  <si>
    <t>1</t>
  </si>
  <si>
    <t>{ce7cec4b-bbf7-49dd-838a-8c697170c426}</t>
  </si>
  <si>
    <t>2</t>
  </si>
  <si>
    <t>02</t>
  </si>
  <si>
    <t>stavební část</t>
  </si>
  <si>
    <t>{9d2748bb-9cab-46ff-95bd-0fd841ff26f0}</t>
  </si>
  <si>
    <t>03</t>
  </si>
  <si>
    <t>VRN</t>
  </si>
  <si>
    <t>{e50cf701-4464-400b-8ada-5b9d15b9ed16}</t>
  </si>
  <si>
    <t>KRYCÍ LIST SOUPISU PRACÍ</t>
  </si>
  <si>
    <t>Objekt:</t>
  </si>
  <si>
    <t>01 - bourání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</si>
  <si>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</si>
  <si>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</si>
  <si>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</si>
  <si>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</si>
  <si>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</si>
  <si>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</si>
  <si>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</si>
  <si>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</si>
  <si>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712 - Povlakové krytiny</t>
  </si>
  <si>
    <t xml:space="preserve">    741 - Elektroinstalace - silnoproud</t>
  </si>
  <si>
    <t xml:space="preserve">    762 - Konstrukce tesařské</t>
  </si>
  <si>
    <t xml:space="preserve">    764 - Konstrukce klempířské</t>
  </si>
  <si>
    <t xml:space="preserve">    765 - Krytina skládaná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</si>
  <si>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</si>
  <si>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</si>
  <si>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</si>
  <si>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</si>
  <si>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</si>
  <si>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</si>
  <si>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</si>
  <si>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</si>
  <si>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</si>
  <si>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</si>
  <si>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</si>
  <si>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</si>
  <si>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</si>
  <si>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</si>
  <si>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</si>
  <si>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</si>
  <si>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</si>
  <si>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</si>
  <si>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</si>
  <si>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943211111</t>
  </si>
  <si>
    <t>Montáž lešení prostorového rámového lehkého s podlahami zatížení do 200 kg/m2 v do 10 m</t>
  </si>
  <si>
    <t>m3</t>
  </si>
  <si>
    <t>CS ÚRS 2021 02</t>
  </si>
  <si>
    <t>4</t>
  </si>
  <si>
    <t>-1402783140</t>
  </si>
  <si>
    <t>PP</t>
  </si>
  <si>
    <t>Montáž lešení prostorového rámového lehkého pracovního s podlahami s provozním zatížením tř. 3 do 200 kg/m2, výšky do 10 m</t>
  </si>
  <si>
    <t>Online PSC</t>
  </si>
  <si>
    <t>https://podminky.urs.cz/item/CS_URS_2021_02/943211111</t>
  </si>
  <si>
    <t>VV</t>
  </si>
  <si>
    <t>52,6*6</t>
  </si>
  <si>
    <t>79,56*2</t>
  </si>
  <si>
    <t>48,36*2</t>
  </si>
  <si>
    <t>296,2*6</t>
  </si>
  <si>
    <t>Součet</t>
  </si>
  <si>
    <t>943211211</t>
  </si>
  <si>
    <t>Příplatek k lešení prostorovému rámovému lehkému s podlahami v do 10 m za první a ZKD den použití</t>
  </si>
  <si>
    <t>898778896</t>
  </si>
  <si>
    <t>Montáž lešení prostorového rámového lehkého pracovního s podlahami Příplatek za první a každý další den použití lešení k ceně -1111</t>
  </si>
  <si>
    <t>https://podminky.urs.cz/item/CS_URS_2021_02/943211211</t>
  </si>
  <si>
    <t>2348,64*60 "Přepočtené koeficientem množství</t>
  </si>
  <si>
    <t>3</t>
  </si>
  <si>
    <t>943211811</t>
  </si>
  <si>
    <t>Demontáž lešení prostorového rámového lehkého s podlahami zatížení do 200 kg/m2 v do 10 m</t>
  </si>
  <si>
    <t>-800883302</t>
  </si>
  <si>
    <t>Demontáž lešení prostorového rámového lehkého pracovního s podlahami s provozním zatížením tř. 3 do 200 kg/m2, výšky do 10 m</t>
  </si>
  <si>
    <t>https://podminky.urs.cz/item/CS_URS_2021_02/943211811</t>
  </si>
  <si>
    <t>962032231</t>
  </si>
  <si>
    <t>Bourání zdiva z cihel pálených nebo vápenopískových na MV nebo MVC přes 1 m3</t>
  </si>
  <si>
    <t>1246912487</t>
  </si>
  <si>
    <t>Bourání zdiva nadzákladového z cihel nebo tvárnic z cihel pálených nebo vápenopískových, na maltu vápennou nebo vápenocementovou, objemu přes 1 m3</t>
  </si>
  <si>
    <t>https://podminky.urs.cz/item/CS_URS_2021_02/962032231</t>
  </si>
  <si>
    <t>13,3*0,7*0,5</t>
  </si>
  <si>
    <t>20,25*0,7*1</t>
  </si>
  <si>
    <t>20,5*0,6*0,4</t>
  </si>
  <si>
    <t>(7,7+4,5*2+7+14,5)*0,6*0,3</t>
  </si>
  <si>
    <t>7,8*3*0,5*1</t>
  </si>
  <si>
    <t>(4,2+5,2)*0,5*0,7</t>
  </si>
  <si>
    <t>5</t>
  </si>
  <si>
    <t>964061341</t>
  </si>
  <si>
    <t>Uvolnění zhlaví trámů ze zdiva cihelného průřezu zhlaví přes 0,05 m2</t>
  </si>
  <si>
    <t>kus</t>
  </si>
  <si>
    <t>-1007214978</t>
  </si>
  <si>
    <t>Uvolnění zhlaví trámu při jeho výměně pro jakoukoliv délku uložení, ze zdiva cihelného, o průřezu zhlaví přes 0,05 m2</t>
  </si>
  <si>
    <t>https://podminky.urs.cz/item/CS_URS_2021_02/964061341</t>
  </si>
  <si>
    <t>6</t>
  </si>
  <si>
    <t>965083112</t>
  </si>
  <si>
    <t>Odstranění násypů pod podlahami mezi trámy tl do 100 mm pl přes 2 m2</t>
  </si>
  <si>
    <t>-17087383</t>
  </si>
  <si>
    <t>Odstranění násypu mezi stropními trámy tl. do 100 mm, plochy přes 2 m2</t>
  </si>
  <si>
    <t>https://podminky.urs.cz/item/CS_URS_2021_02/965083112</t>
  </si>
  <si>
    <t>52,6*0,1</t>
  </si>
  <si>
    <t>79,56*0,1</t>
  </si>
  <si>
    <t>48,36*0,1</t>
  </si>
  <si>
    <t>997</t>
  </si>
  <si>
    <t>Přesun sutě</t>
  </si>
  <si>
    <t>7</t>
  </si>
  <si>
    <t>997013152</t>
  </si>
  <si>
    <t>Vnitrostaveništní doprava suti a vybouraných hmot pro budovy v přes 6 do 9 m s omezením mechanizace</t>
  </si>
  <si>
    <t>t</t>
  </si>
  <si>
    <t>932547799</t>
  </si>
  <si>
    <t>Vnitrostaveništní doprava suti a vybouraných hmot vodorovně do 50 m svisle s omezením mechanizace pro budovy a haly výšky přes 6 do 9 m</t>
  </si>
  <si>
    <t>https://podminky.urs.cz/item/CS_URS_2021_02/997013152</t>
  </si>
  <si>
    <t>8</t>
  </si>
  <si>
    <t>997013501</t>
  </si>
  <si>
    <t>Odvoz suti a vybouraných hmot na skládku nebo meziskládku do 1 km se složením</t>
  </si>
  <si>
    <t>99552950</t>
  </si>
  <si>
    <t>Odvoz suti a vybouraných hmot na skládku nebo meziskládku se složením, na vzdálenost do 1 km</t>
  </si>
  <si>
    <t>https://podminky.urs.cz/item/CS_URS_2021_02/997013501</t>
  </si>
  <si>
    <t>997013509</t>
  </si>
  <si>
    <t>Příplatek k odvozu suti a vybouraných hmot na skládku ZKD 1 km přes 1 km</t>
  </si>
  <si>
    <t>1537932955</t>
  </si>
  <si>
    <t>Odvoz suti a vybouraných hmot na skládku nebo meziskládku se složením, na vzdálenost Příplatek k ceně za každý další i započatý 1 km přes 1 km</t>
  </si>
  <si>
    <t>https://podminky.urs.cz/item/CS_URS_2021_02/997013509</t>
  </si>
  <si>
    <t>182,813*5 "Přepočtené koeficientem množství</t>
  </si>
  <si>
    <t>10</t>
  </si>
  <si>
    <t>997013631</t>
  </si>
  <si>
    <t>Poplatek za uložení na skládce (skládkovné) stavebního odpadu směsného kód odpadu 17 09 04</t>
  </si>
  <si>
    <t>-861049817</t>
  </si>
  <si>
    <t>Poplatek za uložení stavebního odpadu na skládce (skládkovné) směsného stavebního a demoličního zatříděného do Katalogu odpadů pod kódem 17 09 04</t>
  </si>
  <si>
    <t>https://podminky.urs.cz/item/CS_URS_2021_02/997013631</t>
  </si>
  <si>
    <t>182,813-10,1-64,5</t>
  </si>
  <si>
    <t>11</t>
  </si>
  <si>
    <t>997013645</t>
  </si>
  <si>
    <t>Poplatek za uložení na skládce (skládkovné) odpadu asfaltového bez dehtu kód odpadu 17 03 02</t>
  </si>
  <si>
    <t>2092529694</t>
  </si>
  <si>
    <t>Poplatek za uložení stavebního odpadu na skládce (skládkovné) asfaltového bez obsahu dehtu zatříděného do Katalogu odpadů pod kódem 17 03 02</t>
  </si>
  <si>
    <t>https://podminky.urs.cz/item/CS_URS_2021_02/997013645</t>
  </si>
  <si>
    <t>12</t>
  </si>
  <si>
    <t>997013811</t>
  </si>
  <si>
    <t>Poplatek za uložení na skládce (skládkovné) stavebního odpadu dřevěného kód odpadu 17 02 01</t>
  </si>
  <si>
    <t>-735317485</t>
  </si>
  <si>
    <t>Poplatek za uložení stavebního odpadu na skládce (skládkovné) dřevěného zatříděného do Katalogu odpadů pod kódem 17 02 01</t>
  </si>
  <si>
    <t>https://podminky.urs.cz/item/CS_URS_2021_02/997013811</t>
  </si>
  <si>
    <t>PSV</t>
  </si>
  <si>
    <t>Práce a dodávky PSV</t>
  </si>
  <si>
    <t>712</t>
  </si>
  <si>
    <t>Povlakové krytiny</t>
  </si>
  <si>
    <t>13</t>
  </si>
  <si>
    <t>712600831</t>
  </si>
  <si>
    <t>Odstranění povlakové krytiny střech přes 30° jednovrstvé</t>
  </si>
  <si>
    <t>m2</t>
  </si>
  <si>
    <t>CS ÚRS 2021 01</t>
  </si>
  <si>
    <t>16</t>
  </si>
  <si>
    <t>-597312347</t>
  </si>
  <si>
    <t>Odstranění ze střech šikmých přes 30° do 45° krytiny povlakové jednovrstvé</t>
  </si>
  <si>
    <t>https://podminky.urs.cz/item/CS_URS_2021_01/712600831</t>
  </si>
  <si>
    <t>741</t>
  </si>
  <si>
    <t>Elektroinstalace - silnoproud</t>
  </si>
  <si>
    <t>14</t>
  </si>
  <si>
    <t>741371821R</t>
  </si>
  <si>
    <t>Demontáž osvětlovacího modulového systému zářivkového délky do 1100 mm bez zachováním funkčnosti</t>
  </si>
  <si>
    <t>soubor</t>
  </si>
  <si>
    <t>-101805457</t>
  </si>
  <si>
    <t>Demontáž svítidel bez zachování funkčnosti (do suti) v bytových nebo společenských místnostech modulového systému zářivkových, délky do 1100 mm</t>
  </si>
  <si>
    <t>P</t>
  </si>
  <si>
    <t>Poznámka k položce:
včetně likvidace na skládce</t>
  </si>
  <si>
    <t>762</t>
  </si>
  <si>
    <t>Konstrukce tesařské</t>
  </si>
  <si>
    <t>762331813</t>
  </si>
  <si>
    <t>Demontáž vázaných kcí krovů z hranolů průřezové pl přes 224 do 288 cm2</t>
  </si>
  <si>
    <t>m</t>
  </si>
  <si>
    <t>1667753211</t>
  </si>
  <si>
    <t>Demontáž vázaných konstrukcí krovů sklonu do 60° z hranolů, hranolků, fošen, průřezové plochy přes 224 do 288 cm2</t>
  </si>
  <si>
    <t>https://podminky.urs.cz/item/CS_URS_2021_02/762331813</t>
  </si>
  <si>
    <t>285,8"krov</t>
  </si>
  <si>
    <t>189"vzpěry</t>
  </si>
  <si>
    <t>762341811</t>
  </si>
  <si>
    <t>Demontáž bednění střech z prken</t>
  </si>
  <si>
    <t>-761759325</t>
  </si>
  <si>
    <t>Demontáž bednění a laťování bednění střech rovných, obloukových, sklonu do 60° se všemi nadstřešními konstrukcemi z prken hrubých, hoblovaných tl. do 32 mm</t>
  </si>
  <si>
    <t>https://podminky.urs.cz/item/CS_URS_2021_02/762341811</t>
  </si>
  <si>
    <t>652,593</t>
  </si>
  <si>
    <t>17</t>
  </si>
  <si>
    <t>762521812</t>
  </si>
  <si>
    <t>Demontáž podlah bez polštářů z prken nebo fošen tloušťky přes 32 mm</t>
  </si>
  <si>
    <t>1355440177</t>
  </si>
  <si>
    <t>Demontáž podlah bez polštářů z prken nebo fošen tl. přes 32 mm</t>
  </si>
  <si>
    <t>https://podminky.urs.cz/item/CS_URS_2021_02/762521812</t>
  </si>
  <si>
    <t>476,72-296,2</t>
  </si>
  <si>
    <t>18</t>
  </si>
  <si>
    <t>762811811</t>
  </si>
  <si>
    <t>Demontáž záklopů stropů z hrubých prken tl do 32 mm</t>
  </si>
  <si>
    <t>1757470967</t>
  </si>
  <si>
    <t>Demontáž záklopů stropů vrchních a zapuštěných z hrubých prken, tl. do 32 mm</t>
  </si>
  <si>
    <t>https://podminky.urs.cz/item/CS_URS_2021_02/762811811</t>
  </si>
  <si>
    <t>52,6</t>
  </si>
  <si>
    <t>79,56</t>
  </si>
  <si>
    <t>48,36</t>
  </si>
  <si>
    <t>296,2</t>
  </si>
  <si>
    <t>19</t>
  </si>
  <si>
    <t>762822840</t>
  </si>
  <si>
    <t>Demontáž stropních trámů z hraněného řeziva průřezové pl přes 450 do 540 cm2</t>
  </si>
  <si>
    <t>1082335351</t>
  </si>
  <si>
    <t>Demontáž stropních trámů z hraněného řeziva, průřezové plochy přes 450 do 540 cm2</t>
  </si>
  <si>
    <t>https://podminky.urs.cz/item/CS_URS_2021_02/762822840</t>
  </si>
  <si>
    <t>20</t>
  </si>
  <si>
    <t>762822850</t>
  </si>
  <si>
    <t>Demontáž stropních trámů z hraněného řeziva průřezové pl přes 540 cm2</t>
  </si>
  <si>
    <t>907070897</t>
  </si>
  <si>
    <t>Demontáž stropních trámů z hraněného řeziva, průřezové plochy přes 540 cm2</t>
  </si>
  <si>
    <t>https://podminky.urs.cz/item/CS_URS_2021_02/762822850</t>
  </si>
  <si>
    <t>13,5*4</t>
  </si>
  <si>
    <t>762841812</t>
  </si>
  <si>
    <t>Demontáž podbíjení obkladů stropů a střech sklonu do 60° z hrubých prken s omítkou</t>
  </si>
  <si>
    <t>1475366651</t>
  </si>
  <si>
    <t>Demontáž podbíjení obkladů stropů a střech sklonu do 60° z hrubých prken tl. do 35 mm s omítkou</t>
  </si>
  <si>
    <t>https://podminky.urs.cz/item/CS_URS_2021_02/762841812</t>
  </si>
  <si>
    <t>764</t>
  </si>
  <si>
    <t>Konstrukce klempířské</t>
  </si>
  <si>
    <t>22</t>
  </si>
  <si>
    <t>76400187R</t>
  </si>
  <si>
    <t>Demontáž klempířských konstrukcí do suti</t>
  </si>
  <si>
    <t>-1761259908</t>
  </si>
  <si>
    <t>765</t>
  </si>
  <si>
    <t>Krytina skládaná</t>
  </si>
  <si>
    <t>23</t>
  </si>
  <si>
    <t>765151801</t>
  </si>
  <si>
    <t>Demontáž krytiny bitumenové ze šindelů do suti</t>
  </si>
  <si>
    <t>-1429103662</t>
  </si>
  <si>
    <t>Demontáž krytiny bitumenové ze šindelů sklonu do 30° do suti</t>
  </si>
  <si>
    <t>https://podminky.urs.cz/item/CS_URS_2021_02/765151801</t>
  </si>
  <si>
    <t>591,45/Cos(25)</t>
  </si>
  <si>
    <t>24</t>
  </si>
  <si>
    <t>765151805</t>
  </si>
  <si>
    <t>Demontáž hřebene nebo nároží krytiny bitumenové ze šindelů do suti</t>
  </si>
  <si>
    <t>180048818</t>
  </si>
  <si>
    <t>Demontáž krytiny bitumenové ze šindelů sklonu do 30° hřebene nebo nároží do suti</t>
  </si>
  <si>
    <t>https://podminky.urs.cz/item/CS_URS_2021_02/765151805</t>
  </si>
  <si>
    <t>(10,5*2+9,2+9,4+3,5*2+2,8+4,6+3,6*4+5,7*2+3*2)/Cos(25)</t>
  </si>
  <si>
    <t>1+7,5+12,6+2,3+3,7+1,7</t>
  </si>
  <si>
    <t>02 - stavební část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</si>
  <si>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</si>
  <si>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</si>
  <si>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</si>
  <si>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998 - Přesun hmot</t>
  </si>
  <si>
    <t xml:space="preserve">    714 - Akustická a protiotřesová opatření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</si>
  <si>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</si>
  <si>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</si>
  <si>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</si>
  <si>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783 - Dokončovací práce - nátěry</t>
  </si>
  <si>
    <t>Svislé a kompletní konstrukce</t>
  </si>
  <si>
    <t>310236251</t>
  </si>
  <si>
    <t>Zazdívka otvorů pl přes 0,0225 do 0,09 m2 ve zdivu nadzákladovém cihlami pálenými tl přes 300 do 450 mm</t>
  </si>
  <si>
    <t>1052867716</t>
  </si>
  <si>
    <t>Zazdívka otvorů ve zdivu nadzákladovém cihlami pálenými plochy přes 0,0225 m2 do 0,09 m2, ve zdi tl. přes 300 do 450 mm</t>
  </si>
  <si>
    <t>https://podminky.urs.cz/item/CS_URS_2021_02/310236251</t>
  </si>
  <si>
    <t>311231125</t>
  </si>
  <si>
    <t>Zdivo nosné z cihel dl 290 mm P20 až 25 na SMS 5 MPa</t>
  </si>
  <si>
    <t>-594827076</t>
  </si>
  <si>
    <t>Zdivo z cihel pálených nosné z cihel plných dl. 290 mm P 20 až 25, na maltu ze suché směsi 5 MPa</t>
  </si>
  <si>
    <t>https://podminky.urs.cz/item/CS_URS_2021_02/311231125</t>
  </si>
  <si>
    <t>45,616-22,482</t>
  </si>
  <si>
    <t>Vodorovné konstrukce</t>
  </si>
  <si>
    <t>411321414</t>
  </si>
  <si>
    <t>Stropy deskové ze ŽB tř. C 25/30</t>
  </si>
  <si>
    <t>697324815</t>
  </si>
  <si>
    <t>Stropy z betonu železového (bez výztuže) stropů deskových, plochých střech, desek balkonových, desek hřibových stropů včetně hlavic hřibových sloupů tř. C 25/30</t>
  </si>
  <si>
    <t>https://podminky.urs.cz/item/CS_URS_2021_02/411321414</t>
  </si>
  <si>
    <t>229,75*0,06</t>
  </si>
  <si>
    <t>229,75*0,04*0,6</t>
  </si>
  <si>
    <t>411354209</t>
  </si>
  <si>
    <t>Bednění stropů ztracené z hraněných trapézových vln v 40 mm plech lesklý tl 1,0 mm</t>
  </si>
  <si>
    <t>-421946807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</si>
  <si>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1,00 mm</t>
  </si>
  <si>
    <t>https://podminky.urs.cz/item/CS_URS_2021_02/411354209</t>
  </si>
  <si>
    <t>62,61+101,81+65,33</t>
  </si>
  <si>
    <t>411362021</t>
  </si>
  <si>
    <t>Výztuž stropů svařovanými sítěmi Kari</t>
  </si>
  <si>
    <t>-1239168239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</si>
  <si>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podhledů ze svařovaných sítí z drátů typu KARI</t>
  </si>
  <si>
    <t>https://podminky.urs.cz/item/CS_URS_2021_02/411362021</t>
  </si>
  <si>
    <t>(0,6012+0,9774+0,6271+0,3488+0,3038)*1,1</t>
  </si>
  <si>
    <t>413232221</t>
  </si>
  <si>
    <t>Zazdívka zhlaví válcovaných nosníků v přes 150 do 300 mm</t>
  </si>
  <si>
    <t>1871689897</t>
  </si>
  <si>
    <t>Zazdívka zhlaví stropních trámů nebo válcovaných nosníků pálenými cihlami válcovaných nosníků, výšky přes 150 do 300 mm</t>
  </si>
  <si>
    <t>https://podminky.urs.cz/item/CS_URS_2021_02/413232221</t>
  </si>
  <si>
    <t>413941123</t>
  </si>
  <si>
    <t>Osazování ocelových válcovaných nosníků stropů I, IE, U, UE nebo L č. 14 až 22 nebo výšky do 220 mm</t>
  </si>
  <si>
    <t>-1071608321</t>
  </si>
  <si>
    <t>Osazování ocelových válcovaných nosníků ve stropech I nebo IE nebo U nebo UE nebo L č. 14 až 22 nebo výšky do 220 mm</t>
  </si>
  <si>
    <t>https://podminky.urs.cz/item/CS_URS_2021_02/413941123</t>
  </si>
  <si>
    <t>7,33928*1,1</t>
  </si>
  <si>
    <t>M</t>
  </si>
  <si>
    <t>13010722</t>
  </si>
  <si>
    <t>ocel profilová jakost S235JR (11 375) průřez I (IPN) 200</t>
  </si>
  <si>
    <t>172642715</t>
  </si>
  <si>
    <t>https://podminky.urs.cz/item/CS_URS_2021_02/13010722</t>
  </si>
  <si>
    <t>3,8121*1,1</t>
  </si>
  <si>
    <t>13010724</t>
  </si>
  <si>
    <t>ocel profilová jakost S235JR (11 375) průřez I (IPN) 220</t>
  </si>
  <si>
    <t>1599952119</t>
  </si>
  <si>
    <t>https://podminky.urs.cz/item/CS_URS_2021_02/13010724</t>
  </si>
  <si>
    <t>3,52718*1,1</t>
  </si>
  <si>
    <t>31197008</t>
  </si>
  <si>
    <t>tyč závitová Pz 4.6 M20</t>
  </si>
  <si>
    <t>-1998512437</t>
  </si>
  <si>
    <t>https://podminky.urs.cz/item/CS_URS_2021_02/31197008</t>
  </si>
  <si>
    <t>5*0,7</t>
  </si>
  <si>
    <t>7*0,8</t>
  </si>
  <si>
    <t>4*0,9</t>
  </si>
  <si>
    <t>413941125</t>
  </si>
  <si>
    <t>Osazování ocelových válcovaných nosníků stropů I, IE, U, UE nebo L č. 24 a výše nebo výšky přes 220 mm</t>
  </si>
  <si>
    <t>1163737791</t>
  </si>
  <si>
    <t>Osazování ocelových válcovaných nosníků ve stropech I nebo IE nebo U nebo UE nebo L č. 24 a výše nebo výšky přes 220 mm</t>
  </si>
  <si>
    <t>https://podminky.urs.cz/item/CS_URS_2021_02/413941125</t>
  </si>
  <si>
    <t>5,71892*1,1</t>
  </si>
  <si>
    <t>13011021</t>
  </si>
  <si>
    <t>ocel profilová jakost S235JR (11 375) průřez I (IPN) 360</t>
  </si>
  <si>
    <t>972925394</t>
  </si>
  <si>
    <t>https://podminky.urs.cz/item/CS_URS_2021_02/13011021</t>
  </si>
  <si>
    <t>Úpravy povrchů, podlahy a osazování výplní</t>
  </si>
  <si>
    <t>612131101</t>
  </si>
  <si>
    <t>Cementový postřik vnitřních stěn nanášený celoplošně ručně</t>
  </si>
  <si>
    <t>1391552658</t>
  </si>
  <si>
    <t>Podkladní a spojovací vrstva vnitřních omítaných ploch cementový postřik nanášený ručně celoplošně stěn</t>
  </si>
  <si>
    <t>https://podminky.urs.cz/item/CS_URS_2021_02/612131101</t>
  </si>
  <si>
    <t>612321141</t>
  </si>
  <si>
    <t>Vápenocementová omítka štuková dvouvrstvá vnitřních stěn nanášená ručně</t>
  </si>
  <si>
    <t>-940168822</t>
  </si>
  <si>
    <t>Omítka vápenocementová vnitřních ploch nanášená ručně dvouvrstvá, tloušťky jádrové omítky do 10 mm a tloušťky štuku do 3 mm štuková svislých konstrukcí stěn</t>
  </si>
  <si>
    <t>https://podminky.urs.cz/item/CS_URS_2021_02/612321141</t>
  </si>
  <si>
    <t>46+43</t>
  </si>
  <si>
    <t>619991011</t>
  </si>
  <si>
    <t>Obalení konstrukcí a prvků fólií přilepenou lepící páskou</t>
  </si>
  <si>
    <t>-1331641056</t>
  </si>
  <si>
    <t>Zakrytí vnitřních ploch před znečištěním včetně pozdějšího odkrytí konstrukcí a prvků obalením fólií a přelepením páskou</t>
  </si>
  <si>
    <t>https://podminky.urs.cz/item/CS_URS_2021_02/619991011</t>
  </si>
  <si>
    <t>622131101</t>
  </si>
  <si>
    <t>Cementový postřik vnějších stěn nanášený celoplošně ručně</t>
  </si>
  <si>
    <t>-1647294972</t>
  </si>
  <si>
    <t>Podkladní a spojovací vrstva vnějších omítaných ploch cementový postřik nanášený ručně celoplošně stěn</t>
  </si>
  <si>
    <t>https://podminky.urs.cz/item/CS_URS_2021_02/622131101</t>
  </si>
  <si>
    <t>622321341</t>
  </si>
  <si>
    <t>Vápenocementová omítka štuková dvouvrstvá vnějších stěn nanášená strojně</t>
  </si>
  <si>
    <t>1799666304</t>
  </si>
  <si>
    <t>Omítka vápenocementová vnějších ploch nanášená strojně dvouvrstvá, tloušťky jádrové omítky do 15 mm a tloušťky štuku do 3 mm štuková stěn</t>
  </si>
  <si>
    <t>https://podminky.urs.cz/item/CS_URS_2021_02/622321341</t>
  </si>
  <si>
    <t>632450124</t>
  </si>
  <si>
    <t>Vyrovnávací cementový potěr tl přes 40 do 50 mm ze suchých směsí provedený v pásu</t>
  </si>
  <si>
    <t>785450701</t>
  </si>
  <si>
    <t>Potěr cementový vyrovnávací ze suchých směsí v pásu o průměrné (střední) tl. přes 40 do 50 mm</t>
  </si>
  <si>
    <t>https://podminky.urs.cz/item/CS_URS_2021_02/632450124</t>
  </si>
  <si>
    <t>16*0,5*0,3</t>
  </si>
  <si>
    <t>326578R</t>
  </si>
  <si>
    <t>Ochrana podlahy proti poškození</t>
  </si>
  <si>
    <t>-1793679937</t>
  </si>
  <si>
    <t>230</t>
  </si>
  <si>
    <t>941211111</t>
  </si>
  <si>
    <t>Montáž lešení řadového rámového lehkého zatížení do 200 kg/m2 š přes 0,6 do 0,9 m v do 10 m</t>
  </si>
  <si>
    <t>-190564311</t>
  </si>
  <si>
    <t>Montáž lešení řadového rámového lehkého pracovního s podlahami s provozním zatížením tř. 3 do 200 kg/m2 šířky tř. SW06 přes 0,6 do 0,9 m, výšky do 10 m</t>
  </si>
  <si>
    <t>https://podminky.urs.cz/item/CS_URS_2021_02/941211111</t>
  </si>
  <si>
    <t>(22+1+4,5+3,5+15+7+8+14+11+10+5)*11</t>
  </si>
  <si>
    <t>941211211</t>
  </si>
  <si>
    <t>Příplatek k lešení řadovému rámovému lehkému š 0,9 m v přes 10 do 25 m za první a ZKD den použití</t>
  </si>
  <si>
    <t>2033953644</t>
  </si>
  <si>
    <t>Montáž lešení řadového rámového lehkého pracovního s podlahami s provozním zatížením tř. 3 do 200 kg/m2 Příplatek za první a každý další den použití lešení k ceně -1111 nebo -1112</t>
  </si>
  <si>
    <t>https://podminky.urs.cz/item/CS_URS_2021_02/941211211</t>
  </si>
  <si>
    <t>1111*90 "Přepočtené koeficientem množství</t>
  </si>
  <si>
    <t>941211811</t>
  </si>
  <si>
    <t>Demontáž lešení řadového rámového lehkého zatížení do 200 kg/m2 š přes 0,6 do 0,9 m v do 10 m</t>
  </si>
  <si>
    <t>1678017479</t>
  </si>
  <si>
    <t>Demontáž lešení řadového rámového lehkého pracovního s provozním zatížením tř. 3 do 200 kg/m2 šířky tř. SW06 přes 0,6 do 0,9 m, výšky do 10 m</t>
  </si>
  <si>
    <t>https://podminky.urs.cz/item/CS_URS_2021_02/941211811</t>
  </si>
  <si>
    <t>973031325</t>
  </si>
  <si>
    <t>Vysekání kapes ve zdivu cihelném na MV nebo MVC pl do 0,10 m2 hl do 300 mm</t>
  </si>
  <si>
    <t>-1077365077</t>
  </si>
  <si>
    <t>Vysekání výklenků nebo kapes ve zdivu z cihel na maltu vápennou nebo vápenocementovou kapes, plochy do 0,10 m2, hl. do 300 mm</t>
  </si>
  <si>
    <t>https://podminky.urs.cz/item/CS_URS_2021_02/973031325</t>
  </si>
  <si>
    <t>985331113</t>
  </si>
  <si>
    <t>Dodatečné vlepování betonářské výztuže D 12 mm do cementové aktivované malty včetně vyvrtání otvoru</t>
  </si>
  <si>
    <t>2106906527</t>
  </si>
  <si>
    <t>Dodatečné vlepování betonářské výztuže včetně vyvrtání a vyčištění otvoru cementovou aktivovanou maltou průměr výztuže 12 mm</t>
  </si>
  <si>
    <t>https://podminky.urs.cz/item/CS_URS_2021_02/985331113</t>
  </si>
  <si>
    <t>0,05*2100</t>
  </si>
  <si>
    <t>25</t>
  </si>
  <si>
    <t>13021013</t>
  </si>
  <si>
    <t>tyč ocelová kruhová žebírková DIN 488 jakost B500B (10 505) výztuž do betonu D 12mm</t>
  </si>
  <si>
    <t>677551488</t>
  </si>
  <si>
    <t>https://podminky.urs.cz/item/CS_URS_2021_02/13021013</t>
  </si>
  <si>
    <t>0,07*2100</t>
  </si>
  <si>
    <t>147*0,00091 "Přepočtené koeficientem množství</t>
  </si>
  <si>
    <t>26</t>
  </si>
  <si>
    <t>985671114</t>
  </si>
  <si>
    <t>Ztužující věnce obrubní a příčné ze ŽB tř. C 25/30</t>
  </si>
  <si>
    <t>-88413233</t>
  </si>
  <si>
    <t>Ztužující věnce ze železobetonu obrubní nebo příčné tř. C 25/30</t>
  </si>
  <si>
    <t>https://podminky.urs.cz/item/CS_URS_2021_02/985671114</t>
  </si>
  <si>
    <t>(19,9+1,4+1,6+3,7)*0,3*0,6</t>
  </si>
  <si>
    <t>(4+10,8+4)*0,5*0,3+0,5*0,2*0,3</t>
  </si>
  <si>
    <t>6,7*0,3*0,3+3,3*0,3*0,6+0,5*0,85*0,3</t>
  </si>
  <si>
    <t>(1,9+0,5+5,9+0,5+9,9+0,5+1,3)*0,7*0,3</t>
  </si>
  <si>
    <t>(8,455*3)*0,5*0,3</t>
  </si>
  <si>
    <t>(13,5+5+4,6)*0,5*0,3</t>
  </si>
  <si>
    <t>3,6*0,3*0,3</t>
  </si>
  <si>
    <t>9*0,6*0,3</t>
  </si>
  <si>
    <t>27</t>
  </si>
  <si>
    <t>985675111</t>
  </si>
  <si>
    <t>Bednění ztužujících věnců - zřízení</t>
  </si>
  <si>
    <t>197456187</t>
  </si>
  <si>
    <t>Bednění ztužujících věnců zřízení</t>
  </si>
  <si>
    <t>https://podminky.urs.cz/item/CS_URS_2021_02/985675111</t>
  </si>
  <si>
    <t>(19,9+1,4+1,6+3,7)*0,3*2</t>
  </si>
  <si>
    <t>(4+10,8+4)*2*0,32</t>
  </si>
  <si>
    <t>6,7*0,3*2+3,3*0,3*2+(0,5+0,85+0,3)*0,3</t>
  </si>
  <si>
    <t>(1,9+0,5+5,9+0,5+9,9+0,5+1,3)*2*0,3</t>
  </si>
  <si>
    <t>(8,455*3)*2*0,3</t>
  </si>
  <si>
    <t>(13,5+5+4,6)*2*0,3</t>
  </si>
  <si>
    <t>3,6*0,3*2</t>
  </si>
  <si>
    <t>9*2*0,3</t>
  </si>
  <si>
    <t>28</t>
  </si>
  <si>
    <t>985675121</t>
  </si>
  <si>
    <t>Bednění ztužujících věnců - odstranění</t>
  </si>
  <si>
    <t>-863857455</t>
  </si>
  <si>
    <t>Bednění ztužujících věnců odstranění</t>
  </si>
  <si>
    <t>https://podminky.urs.cz/item/CS_URS_2021_02/985675121</t>
  </si>
  <si>
    <t>29</t>
  </si>
  <si>
    <t>985676112</t>
  </si>
  <si>
    <t>Výztuž ztužujících věnců z oceli 10 505</t>
  </si>
  <si>
    <t>-1295471732</t>
  </si>
  <si>
    <t>Výztuž ztužujících věnců z oceli 10 505 (R) nebo BSt 500</t>
  </si>
  <si>
    <t>https://podminky.urs.cz/item/CS_URS_2021_02/985676112</t>
  </si>
  <si>
    <t>3,5663*1,1</t>
  </si>
  <si>
    <t>998</t>
  </si>
  <si>
    <t>Přesun hmot</t>
  </si>
  <si>
    <t>30</t>
  </si>
  <si>
    <t>998011002</t>
  </si>
  <si>
    <t>Přesun hmot pro budovy zděné v přes 6 do 12 m</t>
  </si>
  <si>
    <t>-420710321</t>
  </si>
  <si>
    <t>Přesun hmot pro budovy občanské výstavby, bydlení, výrobu a služby s nosnou svislou konstrukcí zděnou z cihel, tvárnic nebo kamene vodorovná dopravní vzdálenost do 100 m pro budovy výšky přes 6 do 12 m</t>
  </si>
  <si>
    <t>https://podminky.urs.cz/item/CS_URS_2021_02/998011002</t>
  </si>
  <si>
    <t>714</t>
  </si>
  <si>
    <t>Akustická a protiotřesová opatření</t>
  </si>
  <si>
    <t>31</t>
  </si>
  <si>
    <t>714121002</t>
  </si>
  <si>
    <t>Montáž podstropních nárazuvzdorných akustických panelů třídy 1A zavěšených na viditelný rošt</t>
  </si>
  <si>
    <t>-305549168</t>
  </si>
  <si>
    <t>Montáž akustických minerálních panelů podstropních nárazuvzdorných zavěšených na viditelný rošt odolnosti proti nárazu třídy 1A</t>
  </si>
  <si>
    <t>https://podminky.urs.cz/item/CS_URS_2021_02/714121002</t>
  </si>
  <si>
    <t>12,9*19,9</t>
  </si>
  <si>
    <t>32</t>
  </si>
  <si>
    <t>59036137</t>
  </si>
  <si>
    <t>panel akustický sportovních hal zapuštěný závěsný rošt, barvená hrana, bílá 085, tl 40mm</t>
  </si>
  <si>
    <t>64322682</t>
  </si>
  <si>
    <t>https://podminky.urs.cz/item/CS_URS_2021_02/59036137</t>
  </si>
  <si>
    <t>256,71*1,05 "Přepočtené koeficientem množství</t>
  </si>
  <si>
    <t>33</t>
  </si>
  <si>
    <t>998714102</t>
  </si>
  <si>
    <t>Přesun hmot tonážní pro akustická a protiotřesová opatření v objektech v do 12 m</t>
  </si>
  <si>
    <t>1357849198</t>
  </si>
  <si>
    <t>Přesun hmot pro akustická a protiotřesová opatření stanovený z hmotnosti přesunovaného materiálu vodorovná dopravní vzdálenost do 50 m v objektech výšky přes 6 do 12 m</t>
  </si>
  <si>
    <t>https://podminky.urs.cz/item/CS_URS_2021_02/998714102</t>
  </si>
  <si>
    <t>34</t>
  </si>
  <si>
    <t>762083111</t>
  </si>
  <si>
    <t>Impregnace řeziva proti dřevokaznému hmyzu a houbám máčením třída ohrožení 1 a 2</t>
  </si>
  <si>
    <t>-1267239138</t>
  </si>
  <si>
    <t>Práce společné pro tesařské konstrukce impregnace řeziva máčením proti dřevokaznému hmyzu a houbám, třída ohrožení 1 a 2 (dřevo v interiéru)</t>
  </si>
  <si>
    <t>https://podminky.urs.cz/item/CS_URS_2021_02/762083111</t>
  </si>
  <si>
    <t>7,1+18,84</t>
  </si>
  <si>
    <t>35</t>
  </si>
  <si>
    <t>762085103</t>
  </si>
  <si>
    <t>Montáž kotevních želez, příložek, patek nebo táhel</t>
  </si>
  <si>
    <t>965984987</t>
  </si>
  <si>
    <t>Práce společné pro tesařské konstrukce montáž ocelových spojovacích prostředků (materiál ve specifikaci) kotevních želez příložek, patek, táhel</t>
  </si>
  <si>
    <t>https://podminky.urs.cz/item/CS_URS_2021_02/762085103</t>
  </si>
  <si>
    <t>36</t>
  </si>
  <si>
    <t>54879004</t>
  </si>
  <si>
    <t>patrona chemická M16x125mm</t>
  </si>
  <si>
    <t>-126704212</t>
  </si>
  <si>
    <t>https://podminky.urs.cz/item/CS_URS_2021_02/54879004</t>
  </si>
  <si>
    <t>37</t>
  </si>
  <si>
    <t>54879222</t>
  </si>
  <si>
    <t>šroub kotevní žárový Pz chemické patrony M16x125/198</t>
  </si>
  <si>
    <t>-328539310</t>
  </si>
  <si>
    <t>https://podminky.urs.cz/item/CS_URS_2021_01/54879222</t>
  </si>
  <si>
    <t>38</t>
  </si>
  <si>
    <t>762332132</t>
  </si>
  <si>
    <t>Montáž vázaných kcí krovů pravidelných z hraněného řeziva průřezové pl přes 120 do 224 cm2</t>
  </si>
  <si>
    <t>1040608759</t>
  </si>
  <si>
    <t>Montáž vázaných konstrukcí krovů střech pultových, sedlových, valbových, stanových čtvercového nebo obdélníkového půdorysu z řeziva hraněného průřezové plochy přes 120 do 224 cm2</t>
  </si>
  <si>
    <t>https://podminky.urs.cz/item/CS_URS_2021_02/762332132</t>
  </si>
  <si>
    <t>43,75"pozednice</t>
  </si>
  <si>
    <t>3"fošna</t>
  </si>
  <si>
    <t>(3,3*16+2,96*5+3,3*5+3,3*7+3,3*2)"krokev</t>
  </si>
  <si>
    <t>0,85*12+0,9*12"výměny</t>
  </si>
  <si>
    <t>3*6"sloupek</t>
  </si>
  <si>
    <t>1,1*10"pásek</t>
  </si>
  <si>
    <t>39</t>
  </si>
  <si>
    <t>762332133</t>
  </si>
  <si>
    <t>Montáž vázaných kcí krovů pravidelných z hraněného řeziva průřezové pl přes 224 do 288 cm2</t>
  </si>
  <si>
    <t>-740194772</t>
  </si>
  <si>
    <t>Montáž vázaných konstrukcí krovů střech pultových, sedlových, valbových, stanových čtvercového nebo obdélníkového půdorysu z řeziva hraněného průřezové plochy přes 224 do 288 cm2</t>
  </si>
  <si>
    <t>https://podminky.urs.cz/item/CS_URS_2021_02/762332133</t>
  </si>
  <si>
    <t>17,2*1+4*5+5,8*2+5,3*11+3,4*2+6,1*1"krokev</t>
  </si>
  <si>
    <t>11,3*1+2*3"vaznice</t>
  </si>
  <si>
    <t>40</t>
  </si>
  <si>
    <t>60512135</t>
  </si>
  <si>
    <t>hranol stavební řezivo průřezu do 288cm2 do dl 6m</t>
  </si>
  <si>
    <t>911089323</t>
  </si>
  <si>
    <t>https://podminky.urs.cz/item/CS_URS_2021_02/60512135</t>
  </si>
  <si>
    <t>41</t>
  </si>
  <si>
    <t>762341210</t>
  </si>
  <si>
    <t>Montáž bednění střech rovných a šikmých sklonu do 60° z hrubých prken na sraz tl do 32 mm</t>
  </si>
  <si>
    <t>-2018877562</t>
  </si>
  <si>
    <t>Bednění a laťování montáž bednění střech rovných a šikmých sklonu do 60° s vyřezáním otvorů z prken hrubých na sraz tl. do 32 mm</t>
  </si>
  <si>
    <t>https://podminky.urs.cz/item/CS_URS_2021_02/762341210</t>
  </si>
  <si>
    <t>610+75</t>
  </si>
  <si>
    <t>42</t>
  </si>
  <si>
    <t>60515111</t>
  </si>
  <si>
    <t>řezivo jehličnaté boční prkno 20-30mm</t>
  </si>
  <si>
    <t>-41443543</t>
  </si>
  <si>
    <t>https://podminky.urs.cz/item/CS_URS_2021_02/60515111</t>
  </si>
  <si>
    <t>685,000*0,025*1,1</t>
  </si>
  <si>
    <t>43</t>
  </si>
  <si>
    <t>762342214</t>
  </si>
  <si>
    <t>Montáž laťování na střechách jednoduchých sklonu do 60° osové vzdálenosti přes 150 do 360 mm</t>
  </si>
  <si>
    <t>987343505</t>
  </si>
  <si>
    <t>Bednění a laťování montáž laťování střech jednoduchých sklonu do 60° při osové vzdálenosti latí přes 150 do 360 mm</t>
  </si>
  <si>
    <t>https://podminky.urs.cz/item/CS_URS_2021_02/762342214</t>
  </si>
  <si>
    <t>44</t>
  </si>
  <si>
    <t>60514114</t>
  </si>
  <si>
    <t>řezivo jehličnaté lať impregnovaná dl 4 m</t>
  </si>
  <si>
    <t>393259008</t>
  </si>
  <si>
    <t>https://podminky.urs.cz/item/CS_URS_2021_02/60514114</t>
  </si>
  <si>
    <t>685,000*3*1,1*0,04*0,06</t>
  </si>
  <si>
    <t>45</t>
  </si>
  <si>
    <t>762342441</t>
  </si>
  <si>
    <t>Montáž lišt trojúhelníkových sklonu do 60°</t>
  </si>
  <si>
    <t>-1106420519</t>
  </si>
  <si>
    <t>Bednění a laťování montáž lišt trojúhelníkových</t>
  </si>
  <si>
    <t>https://podminky.urs.cz/item/CS_URS_2021_02/762342441</t>
  </si>
  <si>
    <t>746/Cos(25)</t>
  </si>
  <si>
    <t>30*3,3+5*3+37+12+11*5,3+6,8</t>
  </si>
  <si>
    <t>46</t>
  </si>
  <si>
    <t>-633173102</t>
  </si>
  <si>
    <t>1051,220*0,04*0,06*1,1</t>
  </si>
  <si>
    <t>47</t>
  </si>
  <si>
    <t>762395000</t>
  </si>
  <si>
    <t>Spojovací prostředky krovů, bednění, laťování, nadstřešních konstrukcí</t>
  </si>
  <si>
    <t>2109637640</t>
  </si>
  <si>
    <t>Spojovací prostředky krovů, bednění a laťování, nadstřešních konstrukcí svory, prkna, hřebíky, pásová ocel, vruty</t>
  </si>
  <si>
    <t>https://podminky.urs.cz/item/CS_URS_2021_02/762395000</t>
  </si>
  <si>
    <t>7,1+18,84+5,425+2,775</t>
  </si>
  <si>
    <t>48</t>
  </si>
  <si>
    <t>76252110R</t>
  </si>
  <si>
    <t>Revizní lávka</t>
  </si>
  <si>
    <t>915206999</t>
  </si>
  <si>
    <t>Poznámka k položce:
lávka včetně zábradlí</t>
  </si>
  <si>
    <t>49</t>
  </si>
  <si>
    <t>762842231</t>
  </si>
  <si>
    <t>Montáž podbíjení střech šikmých vnějšího přesahu š přes 0,8 m z palubek</t>
  </si>
  <si>
    <t>-476998060</t>
  </si>
  <si>
    <t>Montáž podbíjení střech šikmých, vnějšího přesahu šířky přes 0,8 m z hoblovaných prken z palubek</t>
  </si>
  <si>
    <t>https://podminky.urs.cz/item/CS_URS_2021_02/762842231</t>
  </si>
  <si>
    <t>(14+15+10+22+15+5+8)*0,8</t>
  </si>
  <si>
    <t>50</t>
  </si>
  <si>
    <t>61191173</t>
  </si>
  <si>
    <t>palubky obkladové smrk profil klasický 19x121mm jakost A/B</t>
  </si>
  <si>
    <t>773069333</t>
  </si>
  <si>
    <t>https://podminky.urs.cz/item/CS_URS_2021_02/61191173</t>
  </si>
  <si>
    <t>71,2*1,1 "Přepočtené koeficientem množství</t>
  </si>
  <si>
    <t>51</t>
  </si>
  <si>
    <t>998762102</t>
  </si>
  <si>
    <t>Přesun hmot tonážní pro kce tesařské v objektech v přes 6 do 12 m</t>
  </si>
  <si>
    <t>455992377</t>
  </si>
  <si>
    <t>Přesun hmot pro konstrukce tesařské stanovený z hmotnosti přesunovaného materiálu vodorovná dopravní vzdálenost do 50 m v objektech výšky přes 6 do 12 m</t>
  </si>
  <si>
    <t>https://podminky.urs.cz/item/CS_URS_2021_02/998762102</t>
  </si>
  <si>
    <t>763</t>
  </si>
  <si>
    <t>Konstrukce suché výstavby</t>
  </si>
  <si>
    <t>52</t>
  </si>
  <si>
    <t>763131432</t>
  </si>
  <si>
    <t>SDK podhled deska 1xDF 15 bez izolace dvouvrstvá spodní kce profil CD+UD REI 90</t>
  </si>
  <si>
    <t>1954474635</t>
  </si>
  <si>
    <t>Podhled ze sádrokartonových desek dvouvrstvá zavěšená spodní konstrukce z ocelových profilů CD, UD jednoduše opláštěná deskou protipožární DF, tl. 15 mm, bez izolace, REI do 90</t>
  </si>
  <si>
    <t>https://podminky.urs.cz/item/CS_URS_2021_02/763131432</t>
  </si>
  <si>
    <t>4*6,7</t>
  </si>
  <si>
    <t>5,9*7,8</t>
  </si>
  <si>
    <t>7,8*9,9</t>
  </si>
  <si>
    <t>4,1*7,3+1,9*2,3</t>
  </si>
  <si>
    <t>3,6*13,5+0,5*4,3</t>
  </si>
  <si>
    <t>53</t>
  </si>
  <si>
    <t>763131751</t>
  </si>
  <si>
    <t>Montáž parotěsné zábrany do SDK podhledu</t>
  </si>
  <si>
    <t>-1101332199</t>
  </si>
  <si>
    <t>Podhled ze sádrokartonových desek ostatní práce a konstrukce na podhledech ze sádrokartonových desek montáž parotěsné zábrany</t>
  </si>
  <si>
    <t>https://podminky.urs.cz/item/CS_URS_2021_02/763131751</t>
  </si>
  <si>
    <t>235,09</t>
  </si>
  <si>
    <t>54</t>
  </si>
  <si>
    <t>28329276</t>
  </si>
  <si>
    <t>fólie PE vyztužená pro parotěsnou vrstvu (reakce na oheň - třída E) 140g/m2</t>
  </si>
  <si>
    <t>-932200161</t>
  </si>
  <si>
    <t>https://podminky.urs.cz/item/CS_URS_2021_02/28329276</t>
  </si>
  <si>
    <t>491,8*1,1235 "Přepočtené koeficientem množství</t>
  </si>
  <si>
    <t>55</t>
  </si>
  <si>
    <t>763131752</t>
  </si>
  <si>
    <t>Montáž jedné vrstvy tepelné izolace do SDK podhledu</t>
  </si>
  <si>
    <t>1598012139</t>
  </si>
  <si>
    <t>Podhled ze sádrokartonových desek ostatní práce a konstrukce na podhledech ze sádrokartonových desek montáž jedné vrstvy tepelné izolace</t>
  </si>
  <si>
    <t>https://podminky.urs.cz/item/CS_URS_2021_02/763131752</t>
  </si>
  <si>
    <t>56</t>
  </si>
  <si>
    <t>63152099</t>
  </si>
  <si>
    <t>pás tepelně izolační univerzální λ=0,032-0,033 tl 100mm</t>
  </si>
  <si>
    <t>1779435471</t>
  </si>
  <si>
    <t>pás tepelně izolační univerzální ?=0,032-0,033 tl 100mm</t>
  </si>
  <si>
    <t>https://podminky.urs.cz/item/CS_URS_2021_02/63152099</t>
  </si>
  <si>
    <t>235,09*1,02 "Přepočtené koeficientem množství</t>
  </si>
  <si>
    <t>57</t>
  </si>
  <si>
    <t>63152108</t>
  </si>
  <si>
    <t>pás tepelně izolační univerzální λ=0,032-0,033 tl 200mm</t>
  </si>
  <si>
    <t>-226522203</t>
  </si>
  <si>
    <t>pás tepelně izolační univerzální ?=0,032-0,033 tl 200mm</t>
  </si>
  <si>
    <t>https://podminky.urs.cz/item/CS_URS_2021_02/63152108</t>
  </si>
  <si>
    <t>256,71*1,02 "Přepočtené koeficientem množství</t>
  </si>
  <si>
    <t>58</t>
  </si>
  <si>
    <t>76373211R</t>
  </si>
  <si>
    <t>Montáž střešní konstrukce v do 10 m z příhradových vazníků konstrukční délky do 12,5 m</t>
  </si>
  <si>
    <t>-1673668116</t>
  </si>
  <si>
    <t>Montáž střešní konstrukce do 10 m výšky římsy opláštění střechy, štítů, říms, dýmníků a světlíkových obrub z vazníků příhradových, konstrukční délky přes 9,0 do 12,5 m</t>
  </si>
  <si>
    <t>https://podminky.urs.cz/item/CS_URS_2021_01/76373211R</t>
  </si>
  <si>
    <t>59</t>
  </si>
  <si>
    <t>79123R</t>
  </si>
  <si>
    <t>Sbíjené vazníky</t>
  </si>
  <si>
    <t>-136363961</t>
  </si>
  <si>
    <t>Poznámka k položce:
včetně impregnace</t>
  </si>
  <si>
    <t>60</t>
  </si>
  <si>
    <t>998763101</t>
  </si>
  <si>
    <t>Přesun hmot tonážní pro dřevostavby v objektech v přes 6 do 12 m</t>
  </si>
  <si>
    <t>-420140881</t>
  </si>
  <si>
    <t>Přesun hmot pro dřevostavby stanovený z hmotnosti přesunovaného materiálu vodorovná dopravní vzdálenost do 50 m v objektech výšky přes 6 do 12 m</t>
  </si>
  <si>
    <t>https://podminky.urs.cz/item/CS_URS_2021_02/998763101</t>
  </si>
  <si>
    <t>61</t>
  </si>
  <si>
    <t>76434542R</t>
  </si>
  <si>
    <t>Klempířské prvky z TiZn plechu</t>
  </si>
  <si>
    <t>1622634516</t>
  </si>
  <si>
    <t>Poznámka k položce:
žlaby, okapy, úžlabí</t>
  </si>
  <si>
    <t>62</t>
  </si>
  <si>
    <t>765123012</t>
  </si>
  <si>
    <t>Krytina betonová drážková s povrchovou úpravou skládaná na sucho sklonu do 30°</t>
  </si>
  <si>
    <t>1985032320</t>
  </si>
  <si>
    <t>Krytina betonová drážková skládaná na sucho sklonu střechy do 30° z tašek s povrchovou úpravou</t>
  </si>
  <si>
    <t>https://podminky.urs.cz/item/CS_URS_2021_02/765123012</t>
  </si>
  <si>
    <t>63</t>
  </si>
  <si>
    <t>765123121</t>
  </si>
  <si>
    <t>Krytina betonová ochranná a větrávací mřížka okapové hrany</t>
  </si>
  <si>
    <t>182525200</t>
  </si>
  <si>
    <t>Krytina betonová drážková skládaná na sucho sklonu střechy do 30° prvky okapové hrany větrací mřížka</t>
  </si>
  <si>
    <t>https://podminky.urs.cz/item/CS_URS_2021_02/765123121</t>
  </si>
  <si>
    <t>64</t>
  </si>
  <si>
    <t>765123212</t>
  </si>
  <si>
    <t>Krytina betonová drážková nárožní hrana provětrávaná z hřebenáčů s povrchovou úpravou</t>
  </si>
  <si>
    <t>57612281</t>
  </si>
  <si>
    <t>Krytina betonová drážková skládaná na sucho sklonu střechy do 30° nárožní hrana provětrávaná z hřebenáčů s povrchovou úpravou</t>
  </si>
  <si>
    <t>https://podminky.urs.cz/item/CS_URS_2021_02/765123212</t>
  </si>
  <si>
    <t>65</t>
  </si>
  <si>
    <t>765123312</t>
  </si>
  <si>
    <t>Krytina betonová drážková hřeben provětrávaný z hřebenáčů s povrchovou úpravou</t>
  </si>
  <si>
    <t>359228093</t>
  </si>
  <si>
    <t>Krytina betonová drážková skládaná na sucho sklonu střechy do 30° hřeben provětrávaný z hřebenáčů s povrchovou úpravou</t>
  </si>
  <si>
    <t>https://podminky.urs.cz/item/CS_URS_2021_02/765123312</t>
  </si>
  <si>
    <t>7,1+27,3</t>
  </si>
  <si>
    <t>66</t>
  </si>
  <si>
    <t>765125301</t>
  </si>
  <si>
    <t>Montáž střešního výlezu plochy jednotlivě do 0,25 m2 pro betonovou krytinu</t>
  </si>
  <si>
    <t>-1587110438</t>
  </si>
  <si>
    <t>Montáž střešních doplňků krytiny betonové střešního výlezu plochy jednotlivě do 0,25 m2</t>
  </si>
  <si>
    <t>https://podminky.urs.cz/item/CS_URS_2021_02/765125301</t>
  </si>
  <si>
    <t>67</t>
  </si>
  <si>
    <t>59244318</t>
  </si>
  <si>
    <t>okno střešní výstupní pro krytinu betonovou 460x510mm</t>
  </si>
  <si>
    <t>1351903690</t>
  </si>
  <si>
    <t>https://podminky.urs.cz/item/CS_URS_2021_02/59244318</t>
  </si>
  <si>
    <t>68</t>
  </si>
  <si>
    <t>765191023</t>
  </si>
  <si>
    <t>Montáž pojistné hydroizolační nebo parotěsné kladené ve sklonu přes 20° s lepenými spoji na bednění</t>
  </si>
  <si>
    <t>-1479803101</t>
  </si>
  <si>
    <t>Montáž pojistné hydroizolační nebo parotěsné fólie kladené ve sklonu přes 20° s lepenými přesahy na bednění nebo tepelnou izolaci</t>
  </si>
  <si>
    <t>https://podminky.urs.cz/item/CS_URS_2021_02/765191023</t>
  </si>
  <si>
    <t>685</t>
  </si>
  <si>
    <t>69</t>
  </si>
  <si>
    <t>28329029</t>
  </si>
  <si>
    <t>fólie kontaktní difuzně propustná pro doplňkovou hydroizolační vrstvu, monolitická třívrstvá PES/PP 150-160g/m2</t>
  </si>
  <si>
    <t>935709568</t>
  </si>
  <si>
    <t>https://podminky.urs.cz/item/CS_URS_2021_02/28329029</t>
  </si>
  <si>
    <t>685*1,1 "Přepočtené koeficientem množství</t>
  </si>
  <si>
    <t>70</t>
  </si>
  <si>
    <t>998765102</t>
  </si>
  <si>
    <t>Přesun hmot tonážní pro krytiny skládané v objektech v přes 6 do 12 m</t>
  </si>
  <si>
    <t>784643410</t>
  </si>
  <si>
    <t>Přesun hmot pro krytiny skládané stanovený z hmotnosti přesunovaného materiálu vodorovná dopravní vzdálenost do 50 m na objektech výšky přes 6 do 12 m</t>
  </si>
  <si>
    <t>https://podminky.urs.cz/item/CS_URS_2021_02/998765102</t>
  </si>
  <si>
    <t>766</t>
  </si>
  <si>
    <t>Konstrukce truhlářské</t>
  </si>
  <si>
    <t>71</t>
  </si>
  <si>
    <t>766671023</t>
  </si>
  <si>
    <t>Montáž střešního okna do krytiny tvarované 78 x 98 cm</t>
  </si>
  <si>
    <t>899751188</t>
  </si>
  <si>
    <t>Montáž střešních oken dřevěných nebo plastových kyvných, výklopných/kyvných s okenním rámem a lemováním, s plisovaným límcem, s napojením na krytinu do krytiny tvarované, rozměru 78 x 98 cm</t>
  </si>
  <si>
    <t>https://podminky.urs.cz/item/CS_URS_2021_02/766671023</t>
  </si>
  <si>
    <t>72</t>
  </si>
  <si>
    <t>61124497</t>
  </si>
  <si>
    <t>okno střešní dřevěné kyvné, izolační trojsklo 78x98cm, Uw=1,1W/m2K Al oplechování</t>
  </si>
  <si>
    <t>-2093534235</t>
  </si>
  <si>
    <t>https://podminky.urs.cz/item/CS_URS_2021_02/61124497</t>
  </si>
  <si>
    <t>73</t>
  </si>
  <si>
    <t>61124162</t>
  </si>
  <si>
    <t>lemování střešních oken 78x98cm</t>
  </si>
  <si>
    <t>-1944828415</t>
  </si>
  <si>
    <t>https://podminky.urs.cz/item/CS_URS_2021_02/61124162</t>
  </si>
  <si>
    <t>74</t>
  </si>
  <si>
    <t>61124232</t>
  </si>
  <si>
    <t>manžeta z parotěsné fólie pro střešní okno 78x98cm</t>
  </si>
  <si>
    <t>93166766</t>
  </si>
  <si>
    <t>https://podminky.urs.cz/item/CS_URS_2021_02/61124232</t>
  </si>
  <si>
    <t>75</t>
  </si>
  <si>
    <t>766671025</t>
  </si>
  <si>
    <t>Montáž střešního okna do krytiny tvarované 78 x 140 cm</t>
  </si>
  <si>
    <t>-1882392109</t>
  </si>
  <si>
    <t>Montáž střešních oken dřevěných nebo plastových kyvných, výklopných/kyvných s okenním rámem a lemováním, s plisovaným límcem, s napojením na krytinu do krytiny tvarované, rozměru 78 x 140 cm</t>
  </si>
  <si>
    <t>https://podminky.urs.cz/item/CS_URS_2021_02/766671025</t>
  </si>
  <si>
    <t>76</t>
  </si>
  <si>
    <t>61124499</t>
  </si>
  <si>
    <t>okno střešní dřevěné kyvné, izolační trojsklo 78x140cm, Uw=1,1W/m2K Al oplechování</t>
  </si>
  <si>
    <t>-316235917</t>
  </si>
  <si>
    <t>https://podminky.urs.cz/item/CS_URS_2021_02/61124499</t>
  </si>
  <si>
    <t>77</t>
  </si>
  <si>
    <t>61124164</t>
  </si>
  <si>
    <t>lemování střešních oken 78x140cm</t>
  </si>
  <si>
    <t>-915207584</t>
  </si>
  <si>
    <t>https://podminky.urs.cz/item/CS_URS_2021_02/61124164</t>
  </si>
  <si>
    <t>78</t>
  </si>
  <si>
    <t>61124234</t>
  </si>
  <si>
    <t>manžeta z parotěsné fólie pro střešní okno 78x140cm</t>
  </si>
  <si>
    <t>-2120721920</t>
  </si>
  <si>
    <t>https://podminky.urs.cz/item/CS_URS_2021_02/61124234</t>
  </si>
  <si>
    <t>79</t>
  </si>
  <si>
    <t>998766102</t>
  </si>
  <si>
    <t>Přesun hmot tonážní pro kce truhlářské v objektech v přes 6 do 12 m</t>
  </si>
  <si>
    <t>-593310236</t>
  </si>
  <si>
    <t>Přesun hmot pro konstrukce truhlářské stanovený z hmotnosti přesunovaného materiálu vodorovná dopravní vzdálenost do 50 m v objektech výšky přes 6 do 12 m</t>
  </si>
  <si>
    <t>https://podminky.urs.cz/item/CS_URS_2021_02/998766102</t>
  </si>
  <si>
    <t>767</t>
  </si>
  <si>
    <t>Konstrukce zámečnické</t>
  </si>
  <si>
    <t>80</t>
  </si>
  <si>
    <t>767995115</t>
  </si>
  <si>
    <t>Montáž atypických zámečnických konstrukcí hm přes 50 do 100 kg</t>
  </si>
  <si>
    <t>kg</t>
  </si>
  <si>
    <t>990264674</t>
  </si>
  <si>
    <t>Montáž ostatních atypických zámečnických konstrukcí hmotnosti přes 50 do 100 kg</t>
  </si>
  <si>
    <t>https://podminky.urs.cz/item/CS_URS_2021_02/767995115</t>
  </si>
  <si>
    <t>81</t>
  </si>
  <si>
    <t>56421R</t>
  </si>
  <si>
    <t>ocelová konstrukce krovu</t>
  </si>
  <si>
    <t>2055323967</t>
  </si>
  <si>
    <t>Poznámka k položce:
včetně povrchové úpravy a kotvení</t>
  </si>
  <si>
    <t>783</t>
  </si>
  <si>
    <t>Dokončovací práce - nátěry</t>
  </si>
  <si>
    <t>82</t>
  </si>
  <si>
    <t>783118211</t>
  </si>
  <si>
    <t>Lakovací dvojnásobný syntetický nátěr truhlářských konstrukcí s mezibroušením</t>
  </si>
  <si>
    <t>452957153</t>
  </si>
  <si>
    <t>Lakovací nátěr truhlářských konstrukcí dvojnásobný s mezibroušením syntetický</t>
  </si>
  <si>
    <t>https://podminky.urs.cz/item/CS_URS_2021_02/783118211</t>
  </si>
  <si>
    <t>03 -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</si>
  <si>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</si>
  <si>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</si>
  <si>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</si>
  <si>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>Vedlejší rozpočtové náklady</t>
  </si>
  <si>
    <t>VRN1</t>
  </si>
  <si>
    <t>Průzkumné, geodetické a projektové práce</t>
  </si>
  <si>
    <t>013254000</t>
  </si>
  <si>
    <t>Dokumentace skutečného provedení stavby</t>
  </si>
  <si>
    <t>1024</t>
  </si>
  <si>
    <t>1867430243</t>
  </si>
  <si>
    <t>https://podminky.urs.cz/item/CS_URS_2021_02/013254000</t>
  </si>
  <si>
    <t>013294000</t>
  </si>
  <si>
    <t>Realizační dokumentace</t>
  </si>
  <si>
    <t>-2080952515</t>
  </si>
  <si>
    <t>https://podminky.urs.cz/item/CS_URS_2021_01/013294000</t>
  </si>
  <si>
    <t>VRN3</t>
  </si>
  <si>
    <t>Zařízení staveniště</t>
  </si>
  <si>
    <t>032903000</t>
  </si>
  <si>
    <t>Náklady na provoz a údržbu vybavení staveniště</t>
  </si>
  <si>
    <t>58452384</t>
  </si>
  <si>
    <t>https://podminky.urs.cz/item/CS_URS_2021_02/032903000</t>
  </si>
  <si>
    <t>034103000</t>
  </si>
  <si>
    <t>Oplocení staveniště</t>
  </si>
  <si>
    <t>569499792</t>
  </si>
  <si>
    <t>https://podminky.urs.cz/item/CS_URS_2021_02/034103000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</si>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</sst>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43211111" TargetMode="External" /><Relationship Id="rId2" Type="http://schemas.openxmlformats.org/officeDocument/2006/relationships/hyperlink" Target="https://podminky.urs.cz/item/CS_URS_2021_02/943211211" TargetMode="External" /><Relationship Id="rId3" Type="http://schemas.openxmlformats.org/officeDocument/2006/relationships/hyperlink" Target="https://podminky.urs.cz/item/CS_URS_2021_02/943211811" TargetMode="External" /><Relationship Id="rId4" Type="http://schemas.openxmlformats.org/officeDocument/2006/relationships/hyperlink" Target="https://podminky.urs.cz/item/CS_URS_2021_02/962032231" TargetMode="External" /><Relationship Id="rId5" Type="http://schemas.openxmlformats.org/officeDocument/2006/relationships/hyperlink" Target="https://podminky.urs.cz/item/CS_URS_2021_02/964061341" TargetMode="External" /><Relationship Id="rId6" Type="http://schemas.openxmlformats.org/officeDocument/2006/relationships/hyperlink" Target="https://podminky.urs.cz/item/CS_URS_2021_02/965083112" TargetMode="External" /><Relationship Id="rId7" Type="http://schemas.openxmlformats.org/officeDocument/2006/relationships/hyperlink" Target="https://podminky.urs.cz/item/CS_URS_2021_02/997013152" TargetMode="External" /><Relationship Id="rId8" Type="http://schemas.openxmlformats.org/officeDocument/2006/relationships/hyperlink" Target="https://podminky.urs.cz/item/CS_URS_2021_02/997013501" TargetMode="External" /><Relationship Id="rId9" Type="http://schemas.openxmlformats.org/officeDocument/2006/relationships/hyperlink" Target="https://podminky.urs.cz/item/CS_URS_2021_02/997013509" TargetMode="External" /><Relationship Id="rId10" Type="http://schemas.openxmlformats.org/officeDocument/2006/relationships/hyperlink" Target="https://podminky.urs.cz/item/CS_URS_2021_02/997013631" TargetMode="External" /><Relationship Id="rId11" Type="http://schemas.openxmlformats.org/officeDocument/2006/relationships/hyperlink" Target="https://podminky.urs.cz/item/CS_URS_2021_02/997013645" TargetMode="External" /><Relationship Id="rId12" Type="http://schemas.openxmlformats.org/officeDocument/2006/relationships/hyperlink" Target="https://podminky.urs.cz/item/CS_URS_2021_02/997013811" TargetMode="External" /><Relationship Id="rId13" Type="http://schemas.openxmlformats.org/officeDocument/2006/relationships/hyperlink" Target="https://podminky.urs.cz/item/CS_URS_2021_01/712600831" TargetMode="External" /><Relationship Id="rId14" Type="http://schemas.openxmlformats.org/officeDocument/2006/relationships/hyperlink" Target="https://podminky.urs.cz/item/CS_URS_2021_02/762331813" TargetMode="External" /><Relationship Id="rId15" Type="http://schemas.openxmlformats.org/officeDocument/2006/relationships/hyperlink" Target="https://podminky.urs.cz/item/CS_URS_2021_02/762341811" TargetMode="External" /><Relationship Id="rId16" Type="http://schemas.openxmlformats.org/officeDocument/2006/relationships/hyperlink" Target="https://podminky.urs.cz/item/CS_URS_2021_02/762521812" TargetMode="External" /><Relationship Id="rId17" Type="http://schemas.openxmlformats.org/officeDocument/2006/relationships/hyperlink" Target="https://podminky.urs.cz/item/CS_URS_2021_02/762811811" TargetMode="External" /><Relationship Id="rId18" Type="http://schemas.openxmlformats.org/officeDocument/2006/relationships/hyperlink" Target="https://podminky.urs.cz/item/CS_URS_2021_02/762822840" TargetMode="External" /><Relationship Id="rId19" Type="http://schemas.openxmlformats.org/officeDocument/2006/relationships/hyperlink" Target="https://podminky.urs.cz/item/CS_URS_2021_02/762822850" TargetMode="External" /><Relationship Id="rId20" Type="http://schemas.openxmlformats.org/officeDocument/2006/relationships/hyperlink" Target="https://podminky.urs.cz/item/CS_URS_2021_02/762841812" TargetMode="External" /><Relationship Id="rId21" Type="http://schemas.openxmlformats.org/officeDocument/2006/relationships/hyperlink" Target="https://podminky.urs.cz/item/CS_URS_2021_02/765151801" TargetMode="External" /><Relationship Id="rId22" Type="http://schemas.openxmlformats.org/officeDocument/2006/relationships/hyperlink" Target="https://podminky.urs.cz/item/CS_URS_2021_02/765151805" TargetMode="External" /><Relationship Id="rId2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10236251" TargetMode="External" /><Relationship Id="rId2" Type="http://schemas.openxmlformats.org/officeDocument/2006/relationships/hyperlink" Target="https://podminky.urs.cz/item/CS_URS_2021_02/311231125" TargetMode="External" /><Relationship Id="rId3" Type="http://schemas.openxmlformats.org/officeDocument/2006/relationships/hyperlink" Target="https://podminky.urs.cz/item/CS_URS_2021_02/411321414" TargetMode="External" /><Relationship Id="rId4" Type="http://schemas.openxmlformats.org/officeDocument/2006/relationships/hyperlink" Target="https://podminky.urs.cz/item/CS_URS_2021_02/411354209" TargetMode="External" /><Relationship Id="rId5" Type="http://schemas.openxmlformats.org/officeDocument/2006/relationships/hyperlink" Target="https://podminky.urs.cz/item/CS_URS_2021_02/411362021" TargetMode="External" /><Relationship Id="rId6" Type="http://schemas.openxmlformats.org/officeDocument/2006/relationships/hyperlink" Target="https://podminky.urs.cz/item/CS_URS_2021_02/413232221" TargetMode="External" /><Relationship Id="rId7" Type="http://schemas.openxmlformats.org/officeDocument/2006/relationships/hyperlink" Target="https://podminky.urs.cz/item/CS_URS_2021_02/413941123" TargetMode="External" /><Relationship Id="rId8" Type="http://schemas.openxmlformats.org/officeDocument/2006/relationships/hyperlink" Target="https://podminky.urs.cz/item/CS_URS_2021_02/13010722" TargetMode="External" /><Relationship Id="rId9" Type="http://schemas.openxmlformats.org/officeDocument/2006/relationships/hyperlink" Target="https://podminky.urs.cz/item/CS_URS_2021_02/13010724" TargetMode="External" /><Relationship Id="rId10" Type="http://schemas.openxmlformats.org/officeDocument/2006/relationships/hyperlink" Target="https://podminky.urs.cz/item/CS_URS_2021_02/31197008" TargetMode="External" /><Relationship Id="rId11" Type="http://schemas.openxmlformats.org/officeDocument/2006/relationships/hyperlink" Target="https://podminky.urs.cz/item/CS_URS_2021_02/413941125" TargetMode="External" /><Relationship Id="rId12" Type="http://schemas.openxmlformats.org/officeDocument/2006/relationships/hyperlink" Target="https://podminky.urs.cz/item/CS_URS_2021_02/13011021" TargetMode="External" /><Relationship Id="rId13" Type="http://schemas.openxmlformats.org/officeDocument/2006/relationships/hyperlink" Target="https://podminky.urs.cz/item/CS_URS_2021_02/612131101" TargetMode="External" /><Relationship Id="rId14" Type="http://schemas.openxmlformats.org/officeDocument/2006/relationships/hyperlink" Target="https://podminky.urs.cz/item/CS_URS_2021_02/612321141" TargetMode="External" /><Relationship Id="rId15" Type="http://schemas.openxmlformats.org/officeDocument/2006/relationships/hyperlink" Target="https://podminky.urs.cz/item/CS_URS_2021_02/619991011" TargetMode="External" /><Relationship Id="rId16" Type="http://schemas.openxmlformats.org/officeDocument/2006/relationships/hyperlink" Target="https://podminky.urs.cz/item/CS_URS_2021_02/622131101" TargetMode="External" /><Relationship Id="rId17" Type="http://schemas.openxmlformats.org/officeDocument/2006/relationships/hyperlink" Target="https://podminky.urs.cz/item/CS_URS_2021_02/622321341" TargetMode="External" /><Relationship Id="rId18" Type="http://schemas.openxmlformats.org/officeDocument/2006/relationships/hyperlink" Target="https://podminky.urs.cz/item/CS_URS_2021_02/632450124" TargetMode="External" /><Relationship Id="rId19" Type="http://schemas.openxmlformats.org/officeDocument/2006/relationships/hyperlink" Target="https://podminky.urs.cz/item/CS_URS_2021_02/941211111" TargetMode="External" /><Relationship Id="rId20" Type="http://schemas.openxmlformats.org/officeDocument/2006/relationships/hyperlink" Target="https://podminky.urs.cz/item/CS_URS_2021_02/941211211" TargetMode="External" /><Relationship Id="rId21" Type="http://schemas.openxmlformats.org/officeDocument/2006/relationships/hyperlink" Target="https://podminky.urs.cz/item/CS_URS_2021_02/941211811" TargetMode="External" /><Relationship Id="rId22" Type="http://schemas.openxmlformats.org/officeDocument/2006/relationships/hyperlink" Target="https://podminky.urs.cz/item/CS_URS_2021_02/973031325" TargetMode="External" /><Relationship Id="rId23" Type="http://schemas.openxmlformats.org/officeDocument/2006/relationships/hyperlink" Target="https://podminky.urs.cz/item/CS_URS_2021_02/985331113" TargetMode="External" /><Relationship Id="rId24" Type="http://schemas.openxmlformats.org/officeDocument/2006/relationships/hyperlink" Target="https://podminky.urs.cz/item/CS_URS_2021_02/13021013" TargetMode="External" /><Relationship Id="rId25" Type="http://schemas.openxmlformats.org/officeDocument/2006/relationships/hyperlink" Target="https://podminky.urs.cz/item/CS_URS_2021_02/985671114" TargetMode="External" /><Relationship Id="rId26" Type="http://schemas.openxmlformats.org/officeDocument/2006/relationships/hyperlink" Target="https://podminky.urs.cz/item/CS_URS_2021_02/985675111" TargetMode="External" /><Relationship Id="rId27" Type="http://schemas.openxmlformats.org/officeDocument/2006/relationships/hyperlink" Target="https://podminky.urs.cz/item/CS_URS_2021_02/985675121" TargetMode="External" /><Relationship Id="rId28" Type="http://schemas.openxmlformats.org/officeDocument/2006/relationships/hyperlink" Target="https://podminky.urs.cz/item/CS_URS_2021_02/985676112" TargetMode="External" /><Relationship Id="rId29" Type="http://schemas.openxmlformats.org/officeDocument/2006/relationships/hyperlink" Target="https://podminky.urs.cz/item/CS_URS_2021_02/998011002" TargetMode="External" /><Relationship Id="rId30" Type="http://schemas.openxmlformats.org/officeDocument/2006/relationships/hyperlink" Target="https://podminky.urs.cz/item/CS_URS_2021_02/714121002" TargetMode="External" /><Relationship Id="rId31" Type="http://schemas.openxmlformats.org/officeDocument/2006/relationships/hyperlink" Target="https://podminky.urs.cz/item/CS_URS_2021_02/59036137" TargetMode="External" /><Relationship Id="rId32" Type="http://schemas.openxmlformats.org/officeDocument/2006/relationships/hyperlink" Target="https://podminky.urs.cz/item/CS_URS_2021_02/998714102" TargetMode="External" /><Relationship Id="rId33" Type="http://schemas.openxmlformats.org/officeDocument/2006/relationships/hyperlink" Target="https://podminky.urs.cz/item/CS_URS_2021_02/762083111" TargetMode="External" /><Relationship Id="rId34" Type="http://schemas.openxmlformats.org/officeDocument/2006/relationships/hyperlink" Target="https://podminky.urs.cz/item/CS_URS_2021_02/762085103" TargetMode="External" /><Relationship Id="rId35" Type="http://schemas.openxmlformats.org/officeDocument/2006/relationships/hyperlink" Target="https://podminky.urs.cz/item/CS_URS_2021_02/54879004" TargetMode="External" /><Relationship Id="rId36" Type="http://schemas.openxmlformats.org/officeDocument/2006/relationships/hyperlink" Target="https://podminky.urs.cz/item/CS_URS_2021_01/54879222" TargetMode="External" /><Relationship Id="rId37" Type="http://schemas.openxmlformats.org/officeDocument/2006/relationships/hyperlink" Target="https://podminky.urs.cz/item/CS_URS_2021_02/762332132" TargetMode="External" /><Relationship Id="rId38" Type="http://schemas.openxmlformats.org/officeDocument/2006/relationships/hyperlink" Target="https://podminky.urs.cz/item/CS_URS_2021_02/762332133" TargetMode="External" /><Relationship Id="rId39" Type="http://schemas.openxmlformats.org/officeDocument/2006/relationships/hyperlink" Target="https://podminky.urs.cz/item/CS_URS_2021_02/60512135" TargetMode="External" /><Relationship Id="rId40" Type="http://schemas.openxmlformats.org/officeDocument/2006/relationships/hyperlink" Target="https://podminky.urs.cz/item/CS_URS_2021_02/762341210" TargetMode="External" /><Relationship Id="rId41" Type="http://schemas.openxmlformats.org/officeDocument/2006/relationships/hyperlink" Target="https://podminky.urs.cz/item/CS_URS_2021_02/60515111" TargetMode="External" /><Relationship Id="rId42" Type="http://schemas.openxmlformats.org/officeDocument/2006/relationships/hyperlink" Target="https://podminky.urs.cz/item/CS_URS_2021_02/762342214" TargetMode="External" /><Relationship Id="rId43" Type="http://schemas.openxmlformats.org/officeDocument/2006/relationships/hyperlink" Target="https://podminky.urs.cz/item/CS_URS_2021_02/60514114" TargetMode="External" /><Relationship Id="rId44" Type="http://schemas.openxmlformats.org/officeDocument/2006/relationships/hyperlink" Target="https://podminky.urs.cz/item/CS_URS_2021_02/762342441" TargetMode="External" /><Relationship Id="rId45" Type="http://schemas.openxmlformats.org/officeDocument/2006/relationships/hyperlink" Target="https://podminky.urs.cz/item/CS_URS_2021_02/60514114" TargetMode="External" /><Relationship Id="rId46" Type="http://schemas.openxmlformats.org/officeDocument/2006/relationships/hyperlink" Target="https://podminky.urs.cz/item/CS_URS_2021_02/762395000" TargetMode="External" /><Relationship Id="rId47" Type="http://schemas.openxmlformats.org/officeDocument/2006/relationships/hyperlink" Target="https://podminky.urs.cz/item/CS_URS_2021_02/762842231" TargetMode="External" /><Relationship Id="rId48" Type="http://schemas.openxmlformats.org/officeDocument/2006/relationships/hyperlink" Target="https://podminky.urs.cz/item/CS_URS_2021_02/61191173" TargetMode="External" /><Relationship Id="rId49" Type="http://schemas.openxmlformats.org/officeDocument/2006/relationships/hyperlink" Target="https://podminky.urs.cz/item/CS_URS_2021_02/998762102" TargetMode="External" /><Relationship Id="rId50" Type="http://schemas.openxmlformats.org/officeDocument/2006/relationships/hyperlink" Target="https://podminky.urs.cz/item/CS_URS_2021_02/763131432" TargetMode="External" /><Relationship Id="rId51" Type="http://schemas.openxmlformats.org/officeDocument/2006/relationships/hyperlink" Target="https://podminky.urs.cz/item/CS_URS_2021_02/763131751" TargetMode="External" /><Relationship Id="rId52" Type="http://schemas.openxmlformats.org/officeDocument/2006/relationships/hyperlink" Target="https://podminky.urs.cz/item/CS_URS_2021_02/28329276" TargetMode="External" /><Relationship Id="rId53" Type="http://schemas.openxmlformats.org/officeDocument/2006/relationships/hyperlink" Target="https://podminky.urs.cz/item/CS_URS_2021_02/763131752" TargetMode="External" /><Relationship Id="rId54" Type="http://schemas.openxmlformats.org/officeDocument/2006/relationships/hyperlink" Target="https://podminky.urs.cz/item/CS_URS_2021_02/63152099" TargetMode="External" /><Relationship Id="rId55" Type="http://schemas.openxmlformats.org/officeDocument/2006/relationships/hyperlink" Target="https://podminky.urs.cz/item/CS_URS_2021_02/63152108" TargetMode="External" /><Relationship Id="rId56" Type="http://schemas.openxmlformats.org/officeDocument/2006/relationships/hyperlink" Target="https://podminky.urs.cz/item/CS_URS_2021_01/76373211R" TargetMode="External" /><Relationship Id="rId57" Type="http://schemas.openxmlformats.org/officeDocument/2006/relationships/hyperlink" Target="https://podminky.urs.cz/item/CS_URS_2021_02/998763101" TargetMode="External" /><Relationship Id="rId58" Type="http://schemas.openxmlformats.org/officeDocument/2006/relationships/hyperlink" Target="https://podminky.urs.cz/item/CS_URS_2021_02/765123012" TargetMode="External" /><Relationship Id="rId59" Type="http://schemas.openxmlformats.org/officeDocument/2006/relationships/hyperlink" Target="https://podminky.urs.cz/item/CS_URS_2021_02/765123121" TargetMode="External" /><Relationship Id="rId60" Type="http://schemas.openxmlformats.org/officeDocument/2006/relationships/hyperlink" Target="https://podminky.urs.cz/item/CS_URS_2021_02/765123212" TargetMode="External" /><Relationship Id="rId61" Type="http://schemas.openxmlformats.org/officeDocument/2006/relationships/hyperlink" Target="https://podminky.urs.cz/item/CS_URS_2021_02/765123312" TargetMode="External" /><Relationship Id="rId62" Type="http://schemas.openxmlformats.org/officeDocument/2006/relationships/hyperlink" Target="https://podminky.urs.cz/item/CS_URS_2021_02/765125301" TargetMode="External" /><Relationship Id="rId63" Type="http://schemas.openxmlformats.org/officeDocument/2006/relationships/hyperlink" Target="https://podminky.urs.cz/item/CS_URS_2021_02/59244318" TargetMode="External" /><Relationship Id="rId64" Type="http://schemas.openxmlformats.org/officeDocument/2006/relationships/hyperlink" Target="https://podminky.urs.cz/item/CS_URS_2021_02/765191023" TargetMode="External" /><Relationship Id="rId65" Type="http://schemas.openxmlformats.org/officeDocument/2006/relationships/hyperlink" Target="https://podminky.urs.cz/item/CS_URS_2021_02/28329029" TargetMode="External" /><Relationship Id="rId66" Type="http://schemas.openxmlformats.org/officeDocument/2006/relationships/hyperlink" Target="https://podminky.urs.cz/item/CS_URS_2021_02/998765102" TargetMode="External" /><Relationship Id="rId67" Type="http://schemas.openxmlformats.org/officeDocument/2006/relationships/hyperlink" Target="https://podminky.urs.cz/item/CS_URS_2021_02/766671023" TargetMode="External" /><Relationship Id="rId68" Type="http://schemas.openxmlformats.org/officeDocument/2006/relationships/hyperlink" Target="https://podminky.urs.cz/item/CS_URS_2021_02/61124497" TargetMode="External" /><Relationship Id="rId69" Type="http://schemas.openxmlformats.org/officeDocument/2006/relationships/hyperlink" Target="https://podminky.urs.cz/item/CS_URS_2021_02/61124162" TargetMode="External" /><Relationship Id="rId70" Type="http://schemas.openxmlformats.org/officeDocument/2006/relationships/hyperlink" Target="https://podminky.urs.cz/item/CS_URS_2021_02/61124232" TargetMode="External" /><Relationship Id="rId71" Type="http://schemas.openxmlformats.org/officeDocument/2006/relationships/hyperlink" Target="https://podminky.urs.cz/item/CS_URS_2021_02/766671025" TargetMode="External" /><Relationship Id="rId72" Type="http://schemas.openxmlformats.org/officeDocument/2006/relationships/hyperlink" Target="https://podminky.urs.cz/item/CS_URS_2021_02/61124499" TargetMode="External" /><Relationship Id="rId73" Type="http://schemas.openxmlformats.org/officeDocument/2006/relationships/hyperlink" Target="https://podminky.urs.cz/item/CS_URS_2021_02/61124164" TargetMode="External" /><Relationship Id="rId74" Type="http://schemas.openxmlformats.org/officeDocument/2006/relationships/hyperlink" Target="https://podminky.urs.cz/item/CS_URS_2021_02/61124234" TargetMode="External" /><Relationship Id="rId75" Type="http://schemas.openxmlformats.org/officeDocument/2006/relationships/hyperlink" Target="https://podminky.urs.cz/item/CS_URS_2021_02/998766102" TargetMode="External" /><Relationship Id="rId76" Type="http://schemas.openxmlformats.org/officeDocument/2006/relationships/hyperlink" Target="https://podminky.urs.cz/item/CS_URS_2021_02/767995115" TargetMode="External" /><Relationship Id="rId77" Type="http://schemas.openxmlformats.org/officeDocument/2006/relationships/hyperlink" Target="https://podminky.urs.cz/item/CS_URS_2021_02/783118211" TargetMode="External" /><Relationship Id="rId7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3254000" TargetMode="External" /><Relationship Id="rId2" Type="http://schemas.openxmlformats.org/officeDocument/2006/relationships/hyperlink" Target="https://podminky.urs.cz/item/CS_URS_2021_01/013294000" TargetMode="External" /><Relationship Id="rId3" Type="http://schemas.openxmlformats.org/officeDocument/2006/relationships/hyperlink" Target="https://podminky.urs.cz/item/CS_URS_2021_02/032903000" TargetMode="External" /><Relationship Id="rId4" Type="http://schemas.openxmlformats.org/officeDocument/2006/relationships/hyperlink" Target="https://podminky.urs.cz/item/CS_URS_2021_02/034103000" TargetMode="External" /><Relationship Id="rId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27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28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29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29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37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29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39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ROUNDUP(AG54,2)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ROUNDUP(AZ54,2)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ROUNDUP(AV54,2)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ROUNDUP(BA54,2)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ROUNDUP(AW54,2)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ROUNDUP(BB54,2)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ROUNDUP(BC54,2)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ROUNDUP(BD54,2)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53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20150617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Zabezpečovací práce krovu a stropu Sokolovna N. Bor R1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Nový Bor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29. 9. 2021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Město Nový Bor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32</v>
      </c>
      <c r="AJ49" s="40"/>
      <c r="AK49" s="40"/>
      <c r="AL49" s="40"/>
      <c r="AM49" s="73" t="str">
        <f>IF(E17="","",E17)</f>
        <v>Statik CL s.r.o.</v>
      </c>
      <c r="AN49" s="64"/>
      <c r="AO49" s="64"/>
      <c r="AP49" s="64"/>
      <c r="AQ49" s="40"/>
      <c r="AR49" s="44"/>
      <c r="AS49" s="74" t="s">
        <v>54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30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36</v>
      </c>
      <c r="AJ50" s="40"/>
      <c r="AK50" s="40"/>
      <c r="AL50" s="40"/>
      <c r="AM50" s="73" t="str">
        <f>IF(E20="","",E20)</f>
        <v>J. Nešněra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55</v>
      </c>
      <c r="D52" s="87"/>
      <c r="E52" s="87"/>
      <c r="F52" s="87"/>
      <c r="G52" s="87"/>
      <c r="H52" s="88"/>
      <c r="I52" s="89" t="s">
        <v>56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57</v>
      </c>
      <c r="AH52" s="87"/>
      <c r="AI52" s="87"/>
      <c r="AJ52" s="87"/>
      <c r="AK52" s="87"/>
      <c r="AL52" s="87"/>
      <c r="AM52" s="87"/>
      <c r="AN52" s="89" t="s">
        <v>58</v>
      </c>
      <c r="AO52" s="87"/>
      <c r="AP52" s="87"/>
      <c r="AQ52" s="91" t="s">
        <v>59</v>
      </c>
      <c r="AR52" s="44"/>
      <c r="AS52" s="92" t="s">
        <v>60</v>
      </c>
      <c r="AT52" s="93" t="s">
        <v>61</v>
      </c>
      <c r="AU52" s="93" t="s">
        <v>62</v>
      </c>
      <c r="AV52" s="93" t="s">
        <v>63</v>
      </c>
      <c r="AW52" s="93" t="s">
        <v>64</v>
      </c>
      <c r="AX52" s="93" t="s">
        <v>65</v>
      </c>
      <c r="AY52" s="93" t="s">
        <v>66</v>
      </c>
      <c r="AZ52" s="93" t="s">
        <v>67</v>
      </c>
      <c r="BA52" s="93" t="s">
        <v>68</v>
      </c>
      <c r="BB52" s="93" t="s">
        <v>69</v>
      </c>
      <c r="BC52" s="93" t="s">
        <v>70</v>
      </c>
      <c r="BD52" s="94" t="s">
        <v>71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72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ROUNDUP(SUM(AG55:AG57),2)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ROUNDUP(SUM(AS55:AS57),2)</f>
        <v>0</v>
      </c>
      <c r="AT54" s="106">
        <f>ROUNDUP(SUM(AV54:AW54),2)</f>
        <v>0</v>
      </c>
      <c r="AU54" s="107">
        <f>ROUNDUP(SUM(AU55:AU57),5)</f>
        <v>0</v>
      </c>
      <c r="AV54" s="106">
        <f>ROUNDUP(AZ54*L29,2)</f>
        <v>0</v>
      </c>
      <c r="AW54" s="106">
        <f>ROUNDUP(BA54*L30,2)</f>
        <v>0</v>
      </c>
      <c r="AX54" s="106">
        <f>ROUNDUP(BB54*L29,2)</f>
        <v>0</v>
      </c>
      <c r="AY54" s="106">
        <f>ROUNDUP(BC54*L30,2)</f>
        <v>0</v>
      </c>
      <c r="AZ54" s="106">
        <f>ROUNDUP(SUM(AZ55:AZ57),2)</f>
        <v>0</v>
      </c>
      <c r="BA54" s="106">
        <f>ROUNDUP(SUM(BA55:BA57),2)</f>
        <v>0</v>
      </c>
      <c r="BB54" s="106">
        <f>ROUNDUP(SUM(BB55:BB57),2)</f>
        <v>0</v>
      </c>
      <c r="BC54" s="106">
        <f>ROUNDUP(SUM(BC55:BC57),2)</f>
        <v>0</v>
      </c>
      <c r="BD54" s="108">
        <f>ROUNDUP(SUM(BD55:BD57),2)</f>
        <v>0</v>
      </c>
      <c r="BE54" s="6"/>
      <c r="BS54" s="109" t="s">
        <v>73</v>
      </c>
      <c r="BT54" s="109" t="s">
        <v>74</v>
      </c>
      <c r="BU54" s="110" t="s">
        <v>75</v>
      </c>
      <c r="BV54" s="109" t="s">
        <v>76</v>
      </c>
      <c r="BW54" s="109" t="s">
        <v>5</v>
      </c>
      <c r="BX54" s="109" t="s">
        <v>77</v>
      </c>
      <c r="CL54" s="109" t="s">
        <v>19</v>
      </c>
    </row>
    <row r="55" spans="1:91" s="7" customFormat="1" ht="16.5" customHeight="1">
      <c r="A55" s="111" t="s">
        <v>78</v>
      </c>
      <c r="B55" s="112"/>
      <c r="C55" s="113"/>
      <c r="D55" s="114" t="s">
        <v>79</v>
      </c>
      <c r="E55" s="114"/>
      <c r="F55" s="114"/>
      <c r="G55" s="114"/>
      <c r="H55" s="114"/>
      <c r="I55" s="115"/>
      <c r="J55" s="114" t="s">
        <v>80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'01 - bourání'!J30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81</v>
      </c>
      <c r="AR55" s="118"/>
      <c r="AS55" s="119">
        <v>0</v>
      </c>
      <c r="AT55" s="120">
        <f>ROUNDUP(SUM(AV55:AW55),2)</f>
        <v>0</v>
      </c>
      <c r="AU55" s="121">
        <f>'01 - bourání'!P88</f>
        <v>0</v>
      </c>
      <c r="AV55" s="120">
        <f>'01 - bourání'!J33</f>
        <v>0</v>
      </c>
      <c r="AW55" s="120">
        <f>'01 - bourání'!J34</f>
        <v>0</v>
      </c>
      <c r="AX55" s="120">
        <f>'01 - bourání'!J35</f>
        <v>0</v>
      </c>
      <c r="AY55" s="120">
        <f>'01 - bourání'!J36</f>
        <v>0</v>
      </c>
      <c r="AZ55" s="120">
        <f>'01 - bourání'!F33</f>
        <v>0</v>
      </c>
      <c r="BA55" s="120">
        <f>'01 - bourání'!F34</f>
        <v>0</v>
      </c>
      <c r="BB55" s="120">
        <f>'01 - bourání'!F35</f>
        <v>0</v>
      </c>
      <c r="BC55" s="120">
        <f>'01 - bourání'!F36</f>
        <v>0</v>
      </c>
      <c r="BD55" s="122">
        <f>'01 - bourání'!F37</f>
        <v>0</v>
      </c>
      <c r="BE55" s="7"/>
      <c r="BT55" s="123" t="s">
        <v>82</v>
      </c>
      <c r="BV55" s="123" t="s">
        <v>76</v>
      </c>
      <c r="BW55" s="123" t="s">
        <v>83</v>
      </c>
      <c r="BX55" s="123" t="s">
        <v>5</v>
      </c>
      <c r="CL55" s="123" t="s">
        <v>19</v>
      </c>
      <c r="CM55" s="123" t="s">
        <v>84</v>
      </c>
    </row>
    <row r="56" spans="1:91" s="7" customFormat="1" ht="16.5" customHeight="1">
      <c r="A56" s="111" t="s">
        <v>78</v>
      </c>
      <c r="B56" s="112"/>
      <c r="C56" s="113"/>
      <c r="D56" s="114" t="s">
        <v>85</v>
      </c>
      <c r="E56" s="114"/>
      <c r="F56" s="114"/>
      <c r="G56" s="114"/>
      <c r="H56" s="114"/>
      <c r="I56" s="115"/>
      <c r="J56" s="114" t="s">
        <v>86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'02 - stavební část'!J30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81</v>
      </c>
      <c r="AR56" s="118"/>
      <c r="AS56" s="119">
        <v>0</v>
      </c>
      <c r="AT56" s="120">
        <f>ROUNDUP(SUM(AV56:AW56),2)</f>
        <v>0</v>
      </c>
      <c r="AU56" s="121">
        <f>'02 - stavební část'!P94</f>
        <v>0</v>
      </c>
      <c r="AV56" s="120">
        <f>'02 - stavební část'!J33</f>
        <v>0</v>
      </c>
      <c r="AW56" s="120">
        <f>'02 - stavební část'!J34</f>
        <v>0</v>
      </c>
      <c r="AX56" s="120">
        <f>'02 - stavební část'!J35</f>
        <v>0</v>
      </c>
      <c r="AY56" s="120">
        <f>'02 - stavební část'!J36</f>
        <v>0</v>
      </c>
      <c r="AZ56" s="120">
        <f>'02 - stavební část'!F33</f>
        <v>0</v>
      </c>
      <c r="BA56" s="120">
        <f>'02 - stavební část'!F34</f>
        <v>0</v>
      </c>
      <c r="BB56" s="120">
        <f>'02 - stavební část'!F35</f>
        <v>0</v>
      </c>
      <c r="BC56" s="120">
        <f>'02 - stavební část'!F36</f>
        <v>0</v>
      </c>
      <c r="BD56" s="122">
        <f>'02 - stavební část'!F37</f>
        <v>0</v>
      </c>
      <c r="BE56" s="7"/>
      <c r="BT56" s="123" t="s">
        <v>82</v>
      </c>
      <c r="BV56" s="123" t="s">
        <v>76</v>
      </c>
      <c r="BW56" s="123" t="s">
        <v>87</v>
      </c>
      <c r="BX56" s="123" t="s">
        <v>5</v>
      </c>
      <c r="CL56" s="123" t="s">
        <v>19</v>
      </c>
      <c r="CM56" s="123" t="s">
        <v>84</v>
      </c>
    </row>
    <row r="57" spans="1:91" s="7" customFormat="1" ht="16.5" customHeight="1">
      <c r="A57" s="111" t="s">
        <v>78</v>
      </c>
      <c r="B57" s="112"/>
      <c r="C57" s="113"/>
      <c r="D57" s="114" t="s">
        <v>88</v>
      </c>
      <c r="E57" s="114"/>
      <c r="F57" s="114"/>
      <c r="G57" s="114"/>
      <c r="H57" s="114"/>
      <c r="I57" s="115"/>
      <c r="J57" s="114" t="s">
        <v>89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'03 - VRN'!J30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81</v>
      </c>
      <c r="AR57" s="118"/>
      <c r="AS57" s="124">
        <v>0</v>
      </c>
      <c r="AT57" s="125">
        <f>ROUNDUP(SUM(AV57:AW57),2)</f>
        <v>0</v>
      </c>
      <c r="AU57" s="126">
        <f>'03 - VRN'!P82</f>
        <v>0</v>
      </c>
      <c r="AV57" s="125">
        <f>'03 - VRN'!J33</f>
        <v>0</v>
      </c>
      <c r="AW57" s="125">
        <f>'03 - VRN'!J34</f>
        <v>0</v>
      </c>
      <c r="AX57" s="125">
        <f>'03 - VRN'!J35</f>
        <v>0</v>
      </c>
      <c r="AY57" s="125">
        <f>'03 - VRN'!J36</f>
        <v>0</v>
      </c>
      <c r="AZ57" s="125">
        <f>'03 - VRN'!F33</f>
        <v>0</v>
      </c>
      <c r="BA57" s="125">
        <f>'03 - VRN'!F34</f>
        <v>0</v>
      </c>
      <c r="BB57" s="125">
        <f>'03 - VRN'!F35</f>
        <v>0</v>
      </c>
      <c r="BC57" s="125">
        <f>'03 - VRN'!F36</f>
        <v>0</v>
      </c>
      <c r="BD57" s="127">
        <f>'03 - VRN'!F37</f>
        <v>0</v>
      </c>
      <c r="BE57" s="7"/>
      <c r="BT57" s="123" t="s">
        <v>82</v>
      </c>
      <c r="BV57" s="123" t="s">
        <v>76</v>
      </c>
      <c r="BW57" s="123" t="s">
        <v>90</v>
      </c>
      <c r="BX57" s="123" t="s">
        <v>5</v>
      </c>
      <c r="CL57" s="123" t="s">
        <v>19</v>
      </c>
      <c r="CM57" s="123" t="s">
        <v>84</v>
      </c>
    </row>
    <row r="58" spans="1:57" s="2" customFormat="1" ht="30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4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</row>
    <row r="59" spans="1:57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</sheetData>
  <sheetProtection password="CC35" sheet="1" objects="1" scenarios="1" formatColumns="0" formatRows="0"/>
  <mergeCells count="50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G54:AM54"/>
    <mergeCell ref="AN54:AP54"/>
    <mergeCell ref="AR2:BE2"/>
  </mergeCells>
  <hyperlinks>
    <hyperlink ref="A55" location="'01 - bourání'!C2" display="/"/>
    <hyperlink ref="A56" location="'02 - stavební část'!C2" display="/"/>
    <hyperlink ref="A57" location="'03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83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Zabezpečovací práce krovu a stropu Sokolovna N. Bor R1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93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ROUNDUP(J88,2)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ROUNDUP((SUM(BE88:BE202)),2)</f>
        <v>0</v>
      </c>
      <c r="G33" s="38"/>
      <c r="H33" s="38"/>
      <c r="I33" s="148">
        <v>0.21</v>
      </c>
      <c r="J33" s="147">
        <f>ROUNDUP(((SUM(BE88:BE202))*I33),2)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ROUNDUP((SUM(BF88:BF202)),2)</f>
        <v>0</v>
      </c>
      <c r="G34" s="38"/>
      <c r="H34" s="38"/>
      <c r="I34" s="148">
        <v>0.15</v>
      </c>
      <c r="J34" s="147">
        <f>ROUNDUP(((SUM(BF88:BF202))*I34),2)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ROUNDUP((SUM(BG88:BG202)),2)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ROUNDUP((SUM(BH88:BH202)),2)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ROUNDUP((SUM(BI88:BI202)),2)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Zabezpečovací práce krovu a stropu Sokolovna N. Bor R1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01 - bourání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32" t="s">
        <v>23</v>
      </c>
      <c r="J52" s="72" t="str">
        <f>IF(J12="","",J12)</f>
        <v>29. 9. 2021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Nový Bor</v>
      </c>
      <c r="G54" s="40"/>
      <c r="H54" s="40"/>
      <c r="I54" s="32" t="s">
        <v>32</v>
      </c>
      <c r="J54" s="36" t="str">
        <f>E21</f>
        <v>Statik CL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J. Nešněra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J88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>
      <c r="A60" s="9"/>
      <c r="B60" s="165"/>
      <c r="C60" s="166"/>
      <c r="D60" s="167" t="s">
        <v>98</v>
      </c>
      <c r="E60" s="168"/>
      <c r="F60" s="168"/>
      <c r="G60" s="168"/>
      <c r="H60" s="168"/>
      <c r="I60" s="168"/>
      <c r="J60" s="169">
        <f>J89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99</v>
      </c>
      <c r="E61" s="174"/>
      <c r="F61" s="174"/>
      <c r="G61" s="174"/>
      <c r="H61" s="174"/>
      <c r="I61" s="174"/>
      <c r="J61" s="175">
        <f>J90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100</v>
      </c>
      <c r="E62" s="174"/>
      <c r="F62" s="174"/>
      <c r="G62" s="174"/>
      <c r="H62" s="174"/>
      <c r="I62" s="174"/>
      <c r="J62" s="175">
        <f>J126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9" customFormat="1" ht="24.95" customHeight="1">
      <c r="A63" s="9"/>
      <c r="B63" s="165"/>
      <c r="C63" s="166"/>
      <c r="D63" s="167" t="s">
        <v>101</v>
      </c>
      <c r="E63" s="168"/>
      <c r="F63" s="168"/>
      <c r="G63" s="168"/>
      <c r="H63" s="168"/>
      <c r="I63" s="168"/>
      <c r="J63" s="169">
        <f>J147</f>
        <v>0</v>
      </c>
      <c r="K63" s="166"/>
      <c r="L63" s="170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1" s="10" customFormat="1" ht="19.9" customHeight="1">
      <c r="A64" s="10"/>
      <c r="B64" s="171"/>
      <c r="C64" s="172"/>
      <c r="D64" s="173" t="s">
        <v>102</v>
      </c>
      <c r="E64" s="174"/>
      <c r="F64" s="174"/>
      <c r="G64" s="174"/>
      <c r="H64" s="174"/>
      <c r="I64" s="174"/>
      <c r="J64" s="175">
        <f>J148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103</v>
      </c>
      <c r="E65" s="174"/>
      <c r="F65" s="174"/>
      <c r="G65" s="174"/>
      <c r="H65" s="174"/>
      <c r="I65" s="174"/>
      <c r="J65" s="175">
        <f>J152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1"/>
      <c r="C66" s="172"/>
      <c r="D66" s="173" t="s">
        <v>104</v>
      </c>
      <c r="E66" s="174"/>
      <c r="F66" s="174"/>
      <c r="G66" s="174"/>
      <c r="H66" s="174"/>
      <c r="I66" s="174"/>
      <c r="J66" s="175">
        <f>J156</f>
        <v>0</v>
      </c>
      <c r="K66" s="172"/>
      <c r="L66" s="17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1"/>
      <c r="C67" s="172"/>
      <c r="D67" s="173" t="s">
        <v>105</v>
      </c>
      <c r="E67" s="174"/>
      <c r="F67" s="174"/>
      <c r="G67" s="174"/>
      <c r="H67" s="174"/>
      <c r="I67" s="174"/>
      <c r="J67" s="175">
        <f>J189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106</v>
      </c>
      <c r="E68" s="174"/>
      <c r="F68" s="174"/>
      <c r="G68" s="174"/>
      <c r="H68" s="174"/>
      <c r="I68" s="174"/>
      <c r="J68" s="175">
        <f>J192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pans="1:31" s="2" customFormat="1" ht="6.95" customHeight="1">
      <c r="A74" s="38"/>
      <c r="B74" s="61"/>
      <c r="C74" s="62"/>
      <c r="D74" s="62"/>
      <c r="E74" s="62"/>
      <c r="F74" s="62"/>
      <c r="G74" s="62"/>
      <c r="H74" s="62"/>
      <c r="I74" s="62"/>
      <c r="J74" s="62"/>
      <c r="K74" s="62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24.95" customHeight="1">
      <c r="A75" s="38"/>
      <c r="B75" s="39"/>
      <c r="C75" s="23" t="s">
        <v>107</v>
      </c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16</v>
      </c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6.5" customHeight="1">
      <c r="A78" s="38"/>
      <c r="B78" s="39"/>
      <c r="C78" s="40"/>
      <c r="D78" s="40"/>
      <c r="E78" s="160" t="str">
        <f>E7</f>
        <v>Zabezpečovací práce krovu a stropu Sokolovna N. Bor R1</v>
      </c>
      <c r="F78" s="32"/>
      <c r="G78" s="32"/>
      <c r="H78" s="32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92</v>
      </c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6.5" customHeight="1">
      <c r="A80" s="38"/>
      <c r="B80" s="39"/>
      <c r="C80" s="40"/>
      <c r="D80" s="40"/>
      <c r="E80" s="69" t="str">
        <f>E9</f>
        <v>01 - bourání</v>
      </c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6.95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21</v>
      </c>
      <c r="D82" s="40"/>
      <c r="E82" s="40"/>
      <c r="F82" s="27" t="str">
        <f>F12</f>
        <v>Nový Bor</v>
      </c>
      <c r="G82" s="40"/>
      <c r="H82" s="40"/>
      <c r="I82" s="32" t="s">
        <v>23</v>
      </c>
      <c r="J82" s="72" t="str">
        <f>IF(J12="","",J12)</f>
        <v>29. 9. 2021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5.15" customHeight="1">
      <c r="A84" s="38"/>
      <c r="B84" s="39"/>
      <c r="C84" s="32" t="s">
        <v>25</v>
      </c>
      <c r="D84" s="40"/>
      <c r="E84" s="40"/>
      <c r="F84" s="27" t="str">
        <f>E15</f>
        <v>Město Nový Bor</v>
      </c>
      <c r="G84" s="40"/>
      <c r="H84" s="40"/>
      <c r="I84" s="32" t="s">
        <v>32</v>
      </c>
      <c r="J84" s="36" t="str">
        <f>E21</f>
        <v>Statik CL s.r.o.</v>
      </c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5.15" customHeight="1">
      <c r="A85" s="38"/>
      <c r="B85" s="39"/>
      <c r="C85" s="32" t="s">
        <v>30</v>
      </c>
      <c r="D85" s="40"/>
      <c r="E85" s="40"/>
      <c r="F85" s="27" t="str">
        <f>IF(E18="","",E18)</f>
        <v>Vyplň údaj</v>
      </c>
      <c r="G85" s="40"/>
      <c r="H85" s="40"/>
      <c r="I85" s="32" t="s">
        <v>36</v>
      </c>
      <c r="J85" s="36" t="str">
        <f>E24</f>
        <v>J. Nešněra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0.3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11" customFormat="1" ht="29.25" customHeight="1">
      <c r="A87" s="177"/>
      <c r="B87" s="178"/>
      <c r="C87" s="179" t="s">
        <v>108</v>
      </c>
      <c r="D87" s="180" t="s">
        <v>59</v>
      </c>
      <c r="E87" s="180" t="s">
        <v>55</v>
      </c>
      <c r="F87" s="180" t="s">
        <v>56</v>
      </c>
      <c r="G87" s="180" t="s">
        <v>109</v>
      </c>
      <c r="H87" s="180" t="s">
        <v>110</v>
      </c>
      <c r="I87" s="180" t="s">
        <v>111</v>
      </c>
      <c r="J87" s="180" t="s">
        <v>96</v>
      </c>
      <c r="K87" s="181" t="s">
        <v>112</v>
      </c>
      <c r="L87" s="182"/>
      <c r="M87" s="92" t="s">
        <v>19</v>
      </c>
      <c r="N87" s="93" t="s">
        <v>44</v>
      </c>
      <c r="O87" s="93" t="s">
        <v>113</v>
      </c>
      <c r="P87" s="93" t="s">
        <v>114</v>
      </c>
      <c r="Q87" s="93" t="s">
        <v>115</v>
      </c>
      <c r="R87" s="93" t="s">
        <v>116</v>
      </c>
      <c r="S87" s="93" t="s">
        <v>117</v>
      </c>
      <c r="T87" s="94" t="s">
        <v>118</v>
      </c>
      <c r="U87" s="177"/>
      <c r="V87" s="177"/>
      <c r="W87" s="177"/>
      <c r="X87" s="177"/>
      <c r="Y87" s="177"/>
      <c r="Z87" s="177"/>
      <c r="AA87" s="177"/>
      <c r="AB87" s="177"/>
      <c r="AC87" s="177"/>
      <c r="AD87" s="177"/>
      <c r="AE87" s="177"/>
    </row>
    <row r="88" spans="1:63" s="2" customFormat="1" ht="22.8" customHeight="1">
      <c r="A88" s="38"/>
      <c r="B88" s="39"/>
      <c r="C88" s="99" t="s">
        <v>119</v>
      </c>
      <c r="D88" s="40"/>
      <c r="E88" s="40"/>
      <c r="F88" s="40"/>
      <c r="G88" s="40"/>
      <c r="H88" s="40"/>
      <c r="I88" s="40"/>
      <c r="J88" s="183">
        <f>BK88</f>
        <v>0</v>
      </c>
      <c r="K88" s="40"/>
      <c r="L88" s="44"/>
      <c r="M88" s="95"/>
      <c r="N88" s="184"/>
      <c r="O88" s="96"/>
      <c r="P88" s="185">
        <f>P89+P147</f>
        <v>0</v>
      </c>
      <c r="Q88" s="96"/>
      <c r="R88" s="185">
        <f>R89+R147</f>
        <v>0</v>
      </c>
      <c r="S88" s="96"/>
      <c r="T88" s="186">
        <f>T89+T147</f>
        <v>182.81262650000002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73</v>
      </c>
      <c r="AU88" s="17" t="s">
        <v>97</v>
      </c>
      <c r="BK88" s="187">
        <f>BK89+BK147</f>
        <v>0</v>
      </c>
    </row>
    <row r="89" spans="1:63" s="12" customFormat="1" ht="25.9" customHeight="1">
      <c r="A89" s="12"/>
      <c r="B89" s="188"/>
      <c r="C89" s="189"/>
      <c r="D89" s="190" t="s">
        <v>73</v>
      </c>
      <c r="E89" s="191" t="s">
        <v>120</v>
      </c>
      <c r="F89" s="191" t="s">
        <v>121</v>
      </c>
      <c r="G89" s="189"/>
      <c r="H89" s="189"/>
      <c r="I89" s="192"/>
      <c r="J89" s="193">
        <f>BK89</f>
        <v>0</v>
      </c>
      <c r="K89" s="189"/>
      <c r="L89" s="194"/>
      <c r="M89" s="195"/>
      <c r="N89" s="196"/>
      <c r="O89" s="196"/>
      <c r="P89" s="197">
        <f>P90+P126</f>
        <v>0</v>
      </c>
      <c r="Q89" s="196"/>
      <c r="R89" s="197">
        <f>R90+R126</f>
        <v>0</v>
      </c>
      <c r="S89" s="196"/>
      <c r="T89" s="198">
        <f>T90+T126</f>
        <v>108.2456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99" t="s">
        <v>82</v>
      </c>
      <c r="AT89" s="200" t="s">
        <v>73</v>
      </c>
      <c r="AU89" s="200" t="s">
        <v>74</v>
      </c>
      <c r="AY89" s="199" t="s">
        <v>122</v>
      </c>
      <c r="BK89" s="201">
        <f>BK90+BK126</f>
        <v>0</v>
      </c>
    </row>
    <row r="90" spans="1:63" s="12" customFormat="1" ht="22.8" customHeight="1">
      <c r="A90" s="12"/>
      <c r="B90" s="188"/>
      <c r="C90" s="189"/>
      <c r="D90" s="190" t="s">
        <v>73</v>
      </c>
      <c r="E90" s="202" t="s">
        <v>123</v>
      </c>
      <c r="F90" s="202" t="s">
        <v>124</v>
      </c>
      <c r="G90" s="189"/>
      <c r="H90" s="189"/>
      <c r="I90" s="192"/>
      <c r="J90" s="203">
        <f>BK90</f>
        <v>0</v>
      </c>
      <c r="K90" s="189"/>
      <c r="L90" s="194"/>
      <c r="M90" s="195"/>
      <c r="N90" s="196"/>
      <c r="O90" s="196"/>
      <c r="P90" s="197">
        <f>SUM(P91:P125)</f>
        <v>0</v>
      </c>
      <c r="Q90" s="196"/>
      <c r="R90" s="197">
        <f>SUM(R91:R125)</f>
        <v>0</v>
      </c>
      <c r="S90" s="196"/>
      <c r="T90" s="198">
        <f>SUM(T91:T125)</f>
        <v>108.2456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99" t="s">
        <v>82</v>
      </c>
      <c r="AT90" s="200" t="s">
        <v>73</v>
      </c>
      <c r="AU90" s="200" t="s">
        <v>82</v>
      </c>
      <c r="AY90" s="199" t="s">
        <v>122</v>
      </c>
      <c r="BK90" s="201">
        <f>SUM(BK91:BK125)</f>
        <v>0</v>
      </c>
    </row>
    <row r="91" spans="1:65" s="2" customFormat="1" ht="16.5" customHeight="1">
      <c r="A91" s="38"/>
      <c r="B91" s="39"/>
      <c r="C91" s="204" t="s">
        <v>82</v>
      </c>
      <c r="D91" s="204" t="s">
        <v>125</v>
      </c>
      <c r="E91" s="205" t="s">
        <v>126</v>
      </c>
      <c r="F91" s="206" t="s">
        <v>127</v>
      </c>
      <c r="G91" s="207" t="s">
        <v>128</v>
      </c>
      <c r="H91" s="208">
        <v>2348.64</v>
      </c>
      <c r="I91" s="209"/>
      <c r="J91" s="210">
        <f>ROUND(I91*H91,2)</f>
        <v>0</v>
      </c>
      <c r="K91" s="206" t="s">
        <v>129</v>
      </c>
      <c r="L91" s="44"/>
      <c r="M91" s="211" t="s">
        <v>19</v>
      </c>
      <c r="N91" s="212" t="s">
        <v>45</v>
      </c>
      <c r="O91" s="84"/>
      <c r="P91" s="213">
        <f>O91*H91</f>
        <v>0</v>
      </c>
      <c r="Q91" s="213">
        <v>0</v>
      </c>
      <c r="R91" s="213">
        <f>Q91*H91</f>
        <v>0</v>
      </c>
      <c r="S91" s="213">
        <v>0</v>
      </c>
      <c r="T91" s="214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215" t="s">
        <v>130</v>
      </c>
      <c r="AT91" s="215" t="s">
        <v>125</v>
      </c>
      <c r="AU91" s="215" t="s">
        <v>84</v>
      </c>
      <c r="AY91" s="17" t="s">
        <v>122</v>
      </c>
      <c r="BE91" s="216">
        <f>IF(N91="základní",J91,0)</f>
        <v>0</v>
      </c>
      <c r="BF91" s="216">
        <f>IF(N91="snížená",J91,0)</f>
        <v>0</v>
      </c>
      <c r="BG91" s="216">
        <f>IF(N91="zákl. přenesená",J91,0)</f>
        <v>0</v>
      </c>
      <c r="BH91" s="216">
        <f>IF(N91="sníž. přenesená",J91,0)</f>
        <v>0</v>
      </c>
      <c r="BI91" s="216">
        <f>IF(N91="nulová",J91,0)</f>
        <v>0</v>
      </c>
      <c r="BJ91" s="17" t="s">
        <v>82</v>
      </c>
      <c r="BK91" s="216">
        <f>ROUND(I91*H91,2)</f>
        <v>0</v>
      </c>
      <c r="BL91" s="17" t="s">
        <v>130</v>
      </c>
      <c r="BM91" s="215" t="s">
        <v>131</v>
      </c>
    </row>
    <row r="92" spans="1:47" s="2" customFormat="1" ht="12">
      <c r="A92" s="38"/>
      <c r="B92" s="39"/>
      <c r="C92" s="40"/>
      <c r="D92" s="217" t="s">
        <v>132</v>
      </c>
      <c r="E92" s="40"/>
      <c r="F92" s="218" t="s">
        <v>133</v>
      </c>
      <c r="G92" s="40"/>
      <c r="H92" s="40"/>
      <c r="I92" s="219"/>
      <c r="J92" s="40"/>
      <c r="K92" s="40"/>
      <c r="L92" s="44"/>
      <c r="M92" s="220"/>
      <c r="N92" s="221"/>
      <c r="O92" s="84"/>
      <c r="P92" s="84"/>
      <c r="Q92" s="84"/>
      <c r="R92" s="84"/>
      <c r="S92" s="84"/>
      <c r="T92" s="85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7" t="s">
        <v>132</v>
      </c>
      <c r="AU92" s="17" t="s">
        <v>84</v>
      </c>
    </row>
    <row r="93" spans="1:47" s="2" customFormat="1" ht="12">
      <c r="A93" s="38"/>
      <c r="B93" s="39"/>
      <c r="C93" s="40"/>
      <c r="D93" s="222" t="s">
        <v>134</v>
      </c>
      <c r="E93" s="40"/>
      <c r="F93" s="223" t="s">
        <v>135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134</v>
      </c>
      <c r="AU93" s="17" t="s">
        <v>84</v>
      </c>
    </row>
    <row r="94" spans="1:51" s="13" customFormat="1" ht="12">
      <c r="A94" s="13"/>
      <c r="B94" s="224"/>
      <c r="C94" s="225"/>
      <c r="D94" s="217" t="s">
        <v>136</v>
      </c>
      <c r="E94" s="226" t="s">
        <v>19</v>
      </c>
      <c r="F94" s="227" t="s">
        <v>137</v>
      </c>
      <c r="G94" s="225"/>
      <c r="H94" s="228">
        <v>315.6</v>
      </c>
      <c r="I94" s="229"/>
      <c r="J94" s="225"/>
      <c r="K94" s="225"/>
      <c r="L94" s="230"/>
      <c r="M94" s="231"/>
      <c r="N94" s="232"/>
      <c r="O94" s="232"/>
      <c r="P94" s="232"/>
      <c r="Q94" s="232"/>
      <c r="R94" s="232"/>
      <c r="S94" s="232"/>
      <c r="T94" s="23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4" t="s">
        <v>136</v>
      </c>
      <c r="AU94" s="234" t="s">
        <v>84</v>
      </c>
      <c r="AV94" s="13" t="s">
        <v>84</v>
      </c>
      <c r="AW94" s="13" t="s">
        <v>35</v>
      </c>
      <c r="AX94" s="13" t="s">
        <v>74</v>
      </c>
      <c r="AY94" s="234" t="s">
        <v>122</v>
      </c>
    </row>
    <row r="95" spans="1:51" s="13" customFormat="1" ht="12">
      <c r="A95" s="13"/>
      <c r="B95" s="224"/>
      <c r="C95" s="225"/>
      <c r="D95" s="217" t="s">
        <v>136</v>
      </c>
      <c r="E95" s="226" t="s">
        <v>19</v>
      </c>
      <c r="F95" s="227" t="s">
        <v>138</v>
      </c>
      <c r="G95" s="225"/>
      <c r="H95" s="228">
        <v>159.12</v>
      </c>
      <c r="I95" s="229"/>
      <c r="J95" s="225"/>
      <c r="K95" s="225"/>
      <c r="L95" s="230"/>
      <c r="M95" s="231"/>
      <c r="N95" s="232"/>
      <c r="O95" s="232"/>
      <c r="P95" s="232"/>
      <c r="Q95" s="232"/>
      <c r="R95" s="232"/>
      <c r="S95" s="232"/>
      <c r="T95" s="23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4" t="s">
        <v>136</v>
      </c>
      <c r="AU95" s="234" t="s">
        <v>84</v>
      </c>
      <c r="AV95" s="13" t="s">
        <v>84</v>
      </c>
      <c r="AW95" s="13" t="s">
        <v>35</v>
      </c>
      <c r="AX95" s="13" t="s">
        <v>74</v>
      </c>
      <c r="AY95" s="234" t="s">
        <v>122</v>
      </c>
    </row>
    <row r="96" spans="1:51" s="13" customFormat="1" ht="12">
      <c r="A96" s="13"/>
      <c r="B96" s="224"/>
      <c r="C96" s="225"/>
      <c r="D96" s="217" t="s">
        <v>136</v>
      </c>
      <c r="E96" s="226" t="s">
        <v>19</v>
      </c>
      <c r="F96" s="227" t="s">
        <v>139</v>
      </c>
      <c r="G96" s="225"/>
      <c r="H96" s="228">
        <v>96.72</v>
      </c>
      <c r="I96" s="229"/>
      <c r="J96" s="225"/>
      <c r="K96" s="225"/>
      <c r="L96" s="230"/>
      <c r="M96" s="231"/>
      <c r="N96" s="232"/>
      <c r="O96" s="232"/>
      <c r="P96" s="232"/>
      <c r="Q96" s="232"/>
      <c r="R96" s="232"/>
      <c r="S96" s="232"/>
      <c r="T96" s="23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4" t="s">
        <v>136</v>
      </c>
      <c r="AU96" s="234" t="s">
        <v>84</v>
      </c>
      <c r="AV96" s="13" t="s">
        <v>84</v>
      </c>
      <c r="AW96" s="13" t="s">
        <v>35</v>
      </c>
      <c r="AX96" s="13" t="s">
        <v>74</v>
      </c>
      <c r="AY96" s="234" t="s">
        <v>122</v>
      </c>
    </row>
    <row r="97" spans="1:51" s="13" customFormat="1" ht="12">
      <c r="A97" s="13"/>
      <c r="B97" s="224"/>
      <c r="C97" s="225"/>
      <c r="D97" s="217" t="s">
        <v>136</v>
      </c>
      <c r="E97" s="226" t="s">
        <v>19</v>
      </c>
      <c r="F97" s="227" t="s">
        <v>140</v>
      </c>
      <c r="G97" s="225"/>
      <c r="H97" s="228">
        <v>1777.2</v>
      </c>
      <c r="I97" s="229"/>
      <c r="J97" s="225"/>
      <c r="K97" s="225"/>
      <c r="L97" s="230"/>
      <c r="M97" s="231"/>
      <c r="N97" s="232"/>
      <c r="O97" s="232"/>
      <c r="P97" s="232"/>
      <c r="Q97" s="232"/>
      <c r="R97" s="232"/>
      <c r="S97" s="232"/>
      <c r="T97" s="23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4" t="s">
        <v>136</v>
      </c>
      <c r="AU97" s="234" t="s">
        <v>84</v>
      </c>
      <c r="AV97" s="13" t="s">
        <v>84</v>
      </c>
      <c r="AW97" s="13" t="s">
        <v>35</v>
      </c>
      <c r="AX97" s="13" t="s">
        <v>74</v>
      </c>
      <c r="AY97" s="234" t="s">
        <v>122</v>
      </c>
    </row>
    <row r="98" spans="1:51" s="14" customFormat="1" ht="12">
      <c r="A98" s="14"/>
      <c r="B98" s="235"/>
      <c r="C98" s="236"/>
      <c r="D98" s="217" t="s">
        <v>136</v>
      </c>
      <c r="E98" s="237" t="s">
        <v>19</v>
      </c>
      <c r="F98" s="238" t="s">
        <v>141</v>
      </c>
      <c r="G98" s="236"/>
      <c r="H98" s="239">
        <v>2348.6400000000003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T98" s="245" t="s">
        <v>136</v>
      </c>
      <c r="AU98" s="245" t="s">
        <v>84</v>
      </c>
      <c r="AV98" s="14" t="s">
        <v>130</v>
      </c>
      <c r="AW98" s="14" t="s">
        <v>35</v>
      </c>
      <c r="AX98" s="14" t="s">
        <v>82</v>
      </c>
      <c r="AY98" s="245" t="s">
        <v>122</v>
      </c>
    </row>
    <row r="99" spans="1:65" s="2" customFormat="1" ht="21.75" customHeight="1">
      <c r="A99" s="38"/>
      <c r="B99" s="39"/>
      <c r="C99" s="204" t="s">
        <v>84</v>
      </c>
      <c r="D99" s="204" t="s">
        <v>125</v>
      </c>
      <c r="E99" s="205" t="s">
        <v>142</v>
      </c>
      <c r="F99" s="206" t="s">
        <v>143</v>
      </c>
      <c r="G99" s="207" t="s">
        <v>128</v>
      </c>
      <c r="H99" s="208">
        <v>140918.4</v>
      </c>
      <c r="I99" s="209"/>
      <c r="J99" s="210">
        <f>ROUND(I99*H99,2)</f>
        <v>0</v>
      </c>
      <c r="K99" s="206" t="s">
        <v>129</v>
      </c>
      <c r="L99" s="44"/>
      <c r="M99" s="211" t="s">
        <v>19</v>
      </c>
      <c r="N99" s="212" t="s">
        <v>45</v>
      </c>
      <c r="O99" s="84"/>
      <c r="P99" s="213">
        <f>O99*H99</f>
        <v>0</v>
      </c>
      <c r="Q99" s="213">
        <v>0</v>
      </c>
      <c r="R99" s="213">
        <f>Q99*H99</f>
        <v>0</v>
      </c>
      <c r="S99" s="213">
        <v>0</v>
      </c>
      <c r="T99" s="214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215" t="s">
        <v>130</v>
      </c>
      <c r="AT99" s="215" t="s">
        <v>125</v>
      </c>
      <c r="AU99" s="215" t="s">
        <v>84</v>
      </c>
      <c r="AY99" s="17" t="s">
        <v>122</v>
      </c>
      <c r="BE99" s="216">
        <f>IF(N99="základní",J99,0)</f>
        <v>0</v>
      </c>
      <c r="BF99" s="216">
        <f>IF(N99="snížená",J99,0)</f>
        <v>0</v>
      </c>
      <c r="BG99" s="216">
        <f>IF(N99="zákl. přenesená",J99,0)</f>
        <v>0</v>
      </c>
      <c r="BH99" s="216">
        <f>IF(N99="sníž. přenesená",J99,0)</f>
        <v>0</v>
      </c>
      <c r="BI99" s="216">
        <f>IF(N99="nulová",J99,0)</f>
        <v>0</v>
      </c>
      <c r="BJ99" s="17" t="s">
        <v>82</v>
      </c>
      <c r="BK99" s="216">
        <f>ROUND(I99*H99,2)</f>
        <v>0</v>
      </c>
      <c r="BL99" s="17" t="s">
        <v>130</v>
      </c>
      <c r="BM99" s="215" t="s">
        <v>144</v>
      </c>
    </row>
    <row r="100" spans="1:47" s="2" customFormat="1" ht="12">
      <c r="A100" s="38"/>
      <c r="B100" s="39"/>
      <c r="C100" s="40"/>
      <c r="D100" s="217" t="s">
        <v>132</v>
      </c>
      <c r="E100" s="40"/>
      <c r="F100" s="218" t="s">
        <v>145</v>
      </c>
      <c r="G100" s="40"/>
      <c r="H100" s="40"/>
      <c r="I100" s="219"/>
      <c r="J100" s="40"/>
      <c r="K100" s="40"/>
      <c r="L100" s="44"/>
      <c r="M100" s="220"/>
      <c r="N100" s="221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132</v>
      </c>
      <c r="AU100" s="17" t="s">
        <v>84</v>
      </c>
    </row>
    <row r="101" spans="1:47" s="2" customFormat="1" ht="12">
      <c r="A101" s="38"/>
      <c r="B101" s="39"/>
      <c r="C101" s="40"/>
      <c r="D101" s="222" t="s">
        <v>134</v>
      </c>
      <c r="E101" s="40"/>
      <c r="F101" s="223" t="s">
        <v>146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134</v>
      </c>
      <c r="AU101" s="17" t="s">
        <v>84</v>
      </c>
    </row>
    <row r="102" spans="1:51" s="13" customFormat="1" ht="12">
      <c r="A102" s="13"/>
      <c r="B102" s="224"/>
      <c r="C102" s="225"/>
      <c r="D102" s="217" t="s">
        <v>136</v>
      </c>
      <c r="E102" s="226" t="s">
        <v>19</v>
      </c>
      <c r="F102" s="227" t="s">
        <v>147</v>
      </c>
      <c r="G102" s="225"/>
      <c r="H102" s="228">
        <v>140918.4</v>
      </c>
      <c r="I102" s="229"/>
      <c r="J102" s="225"/>
      <c r="K102" s="225"/>
      <c r="L102" s="230"/>
      <c r="M102" s="231"/>
      <c r="N102" s="232"/>
      <c r="O102" s="232"/>
      <c r="P102" s="232"/>
      <c r="Q102" s="232"/>
      <c r="R102" s="232"/>
      <c r="S102" s="232"/>
      <c r="T102" s="23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4" t="s">
        <v>136</v>
      </c>
      <c r="AU102" s="234" t="s">
        <v>84</v>
      </c>
      <c r="AV102" s="13" t="s">
        <v>84</v>
      </c>
      <c r="AW102" s="13" t="s">
        <v>35</v>
      </c>
      <c r="AX102" s="13" t="s">
        <v>82</v>
      </c>
      <c r="AY102" s="234" t="s">
        <v>122</v>
      </c>
    </row>
    <row r="103" spans="1:65" s="2" customFormat="1" ht="21.75" customHeight="1">
      <c r="A103" s="38"/>
      <c r="B103" s="39"/>
      <c r="C103" s="204" t="s">
        <v>148</v>
      </c>
      <c r="D103" s="204" t="s">
        <v>125</v>
      </c>
      <c r="E103" s="205" t="s">
        <v>149</v>
      </c>
      <c r="F103" s="206" t="s">
        <v>150</v>
      </c>
      <c r="G103" s="207" t="s">
        <v>128</v>
      </c>
      <c r="H103" s="208">
        <v>2348.64</v>
      </c>
      <c r="I103" s="209"/>
      <c r="J103" s="210">
        <f>ROUND(I103*H103,2)</f>
        <v>0</v>
      </c>
      <c r="K103" s="206" t="s">
        <v>129</v>
      </c>
      <c r="L103" s="44"/>
      <c r="M103" s="211" t="s">
        <v>19</v>
      </c>
      <c r="N103" s="212" t="s">
        <v>45</v>
      </c>
      <c r="O103" s="84"/>
      <c r="P103" s="213">
        <f>O103*H103</f>
        <v>0</v>
      </c>
      <c r="Q103" s="213">
        <v>0</v>
      </c>
      <c r="R103" s="213">
        <f>Q103*H103</f>
        <v>0</v>
      </c>
      <c r="S103" s="213">
        <v>0</v>
      </c>
      <c r="T103" s="214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215" t="s">
        <v>130</v>
      </c>
      <c r="AT103" s="215" t="s">
        <v>125</v>
      </c>
      <c r="AU103" s="215" t="s">
        <v>84</v>
      </c>
      <c r="AY103" s="17" t="s">
        <v>122</v>
      </c>
      <c r="BE103" s="216">
        <f>IF(N103="základní",J103,0)</f>
        <v>0</v>
      </c>
      <c r="BF103" s="216">
        <f>IF(N103="snížená",J103,0)</f>
        <v>0</v>
      </c>
      <c r="BG103" s="216">
        <f>IF(N103="zákl. přenesená",J103,0)</f>
        <v>0</v>
      </c>
      <c r="BH103" s="216">
        <f>IF(N103="sníž. přenesená",J103,0)</f>
        <v>0</v>
      </c>
      <c r="BI103" s="216">
        <f>IF(N103="nulová",J103,0)</f>
        <v>0</v>
      </c>
      <c r="BJ103" s="17" t="s">
        <v>82</v>
      </c>
      <c r="BK103" s="216">
        <f>ROUND(I103*H103,2)</f>
        <v>0</v>
      </c>
      <c r="BL103" s="17" t="s">
        <v>130</v>
      </c>
      <c r="BM103" s="215" t="s">
        <v>151</v>
      </c>
    </row>
    <row r="104" spans="1:47" s="2" customFormat="1" ht="12">
      <c r="A104" s="38"/>
      <c r="B104" s="39"/>
      <c r="C104" s="40"/>
      <c r="D104" s="217" t="s">
        <v>132</v>
      </c>
      <c r="E104" s="40"/>
      <c r="F104" s="218" t="s">
        <v>152</v>
      </c>
      <c r="G104" s="40"/>
      <c r="H104" s="40"/>
      <c r="I104" s="219"/>
      <c r="J104" s="40"/>
      <c r="K104" s="40"/>
      <c r="L104" s="44"/>
      <c r="M104" s="220"/>
      <c r="N104" s="221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132</v>
      </c>
      <c r="AU104" s="17" t="s">
        <v>84</v>
      </c>
    </row>
    <row r="105" spans="1:47" s="2" customFormat="1" ht="12">
      <c r="A105" s="38"/>
      <c r="B105" s="39"/>
      <c r="C105" s="40"/>
      <c r="D105" s="222" t="s">
        <v>134</v>
      </c>
      <c r="E105" s="40"/>
      <c r="F105" s="223" t="s">
        <v>153</v>
      </c>
      <c r="G105" s="40"/>
      <c r="H105" s="40"/>
      <c r="I105" s="219"/>
      <c r="J105" s="40"/>
      <c r="K105" s="40"/>
      <c r="L105" s="44"/>
      <c r="M105" s="220"/>
      <c r="N105" s="221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134</v>
      </c>
      <c r="AU105" s="17" t="s">
        <v>84</v>
      </c>
    </row>
    <row r="106" spans="1:65" s="2" customFormat="1" ht="16.5" customHeight="1">
      <c r="A106" s="38"/>
      <c r="B106" s="39"/>
      <c r="C106" s="204" t="s">
        <v>130</v>
      </c>
      <c r="D106" s="204" t="s">
        <v>125</v>
      </c>
      <c r="E106" s="205" t="s">
        <v>154</v>
      </c>
      <c r="F106" s="206" t="s">
        <v>155</v>
      </c>
      <c r="G106" s="207" t="s">
        <v>128</v>
      </c>
      <c r="H106" s="208">
        <v>45.616</v>
      </c>
      <c r="I106" s="209"/>
      <c r="J106" s="210">
        <f>ROUND(I106*H106,2)</f>
        <v>0</v>
      </c>
      <c r="K106" s="206" t="s">
        <v>129</v>
      </c>
      <c r="L106" s="44"/>
      <c r="M106" s="211" t="s">
        <v>19</v>
      </c>
      <c r="N106" s="212" t="s">
        <v>45</v>
      </c>
      <c r="O106" s="84"/>
      <c r="P106" s="213">
        <f>O106*H106</f>
        <v>0</v>
      </c>
      <c r="Q106" s="213">
        <v>0</v>
      </c>
      <c r="R106" s="213">
        <f>Q106*H106</f>
        <v>0</v>
      </c>
      <c r="S106" s="213">
        <v>1.8</v>
      </c>
      <c r="T106" s="214">
        <f>S106*H106</f>
        <v>82.1088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15" t="s">
        <v>130</v>
      </c>
      <c r="AT106" s="215" t="s">
        <v>125</v>
      </c>
      <c r="AU106" s="215" t="s">
        <v>84</v>
      </c>
      <c r="AY106" s="17" t="s">
        <v>122</v>
      </c>
      <c r="BE106" s="216">
        <f>IF(N106="základní",J106,0)</f>
        <v>0</v>
      </c>
      <c r="BF106" s="216">
        <f>IF(N106="snížená",J106,0)</f>
        <v>0</v>
      </c>
      <c r="BG106" s="216">
        <f>IF(N106="zákl. přenesená",J106,0)</f>
        <v>0</v>
      </c>
      <c r="BH106" s="216">
        <f>IF(N106="sníž. přenesená",J106,0)</f>
        <v>0</v>
      </c>
      <c r="BI106" s="216">
        <f>IF(N106="nulová",J106,0)</f>
        <v>0</v>
      </c>
      <c r="BJ106" s="17" t="s">
        <v>82</v>
      </c>
      <c r="BK106" s="216">
        <f>ROUND(I106*H106,2)</f>
        <v>0</v>
      </c>
      <c r="BL106" s="17" t="s">
        <v>130</v>
      </c>
      <c r="BM106" s="215" t="s">
        <v>156</v>
      </c>
    </row>
    <row r="107" spans="1:47" s="2" customFormat="1" ht="12">
      <c r="A107" s="38"/>
      <c r="B107" s="39"/>
      <c r="C107" s="40"/>
      <c r="D107" s="217" t="s">
        <v>132</v>
      </c>
      <c r="E107" s="40"/>
      <c r="F107" s="218" t="s">
        <v>157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132</v>
      </c>
      <c r="AU107" s="17" t="s">
        <v>84</v>
      </c>
    </row>
    <row r="108" spans="1:47" s="2" customFormat="1" ht="12">
      <c r="A108" s="38"/>
      <c r="B108" s="39"/>
      <c r="C108" s="40"/>
      <c r="D108" s="222" t="s">
        <v>134</v>
      </c>
      <c r="E108" s="40"/>
      <c r="F108" s="223" t="s">
        <v>158</v>
      </c>
      <c r="G108" s="40"/>
      <c r="H108" s="40"/>
      <c r="I108" s="219"/>
      <c r="J108" s="40"/>
      <c r="K108" s="40"/>
      <c r="L108" s="44"/>
      <c r="M108" s="220"/>
      <c r="N108" s="221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134</v>
      </c>
      <c r="AU108" s="17" t="s">
        <v>84</v>
      </c>
    </row>
    <row r="109" spans="1:51" s="13" customFormat="1" ht="12">
      <c r="A109" s="13"/>
      <c r="B109" s="224"/>
      <c r="C109" s="225"/>
      <c r="D109" s="217" t="s">
        <v>136</v>
      </c>
      <c r="E109" s="226" t="s">
        <v>19</v>
      </c>
      <c r="F109" s="227" t="s">
        <v>159</v>
      </c>
      <c r="G109" s="225"/>
      <c r="H109" s="228">
        <v>4.655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136</v>
      </c>
      <c r="AU109" s="234" t="s">
        <v>84</v>
      </c>
      <c r="AV109" s="13" t="s">
        <v>84</v>
      </c>
      <c r="AW109" s="13" t="s">
        <v>35</v>
      </c>
      <c r="AX109" s="13" t="s">
        <v>74</v>
      </c>
      <c r="AY109" s="234" t="s">
        <v>122</v>
      </c>
    </row>
    <row r="110" spans="1:51" s="13" customFormat="1" ht="12">
      <c r="A110" s="13"/>
      <c r="B110" s="224"/>
      <c r="C110" s="225"/>
      <c r="D110" s="217" t="s">
        <v>136</v>
      </c>
      <c r="E110" s="226" t="s">
        <v>19</v>
      </c>
      <c r="F110" s="227" t="s">
        <v>160</v>
      </c>
      <c r="G110" s="225"/>
      <c r="H110" s="228">
        <v>14.175</v>
      </c>
      <c r="I110" s="229"/>
      <c r="J110" s="225"/>
      <c r="K110" s="225"/>
      <c r="L110" s="230"/>
      <c r="M110" s="231"/>
      <c r="N110" s="232"/>
      <c r="O110" s="232"/>
      <c r="P110" s="232"/>
      <c r="Q110" s="232"/>
      <c r="R110" s="232"/>
      <c r="S110" s="232"/>
      <c r="T110" s="23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4" t="s">
        <v>136</v>
      </c>
      <c r="AU110" s="234" t="s">
        <v>84</v>
      </c>
      <c r="AV110" s="13" t="s">
        <v>84</v>
      </c>
      <c r="AW110" s="13" t="s">
        <v>35</v>
      </c>
      <c r="AX110" s="13" t="s">
        <v>74</v>
      </c>
      <c r="AY110" s="234" t="s">
        <v>122</v>
      </c>
    </row>
    <row r="111" spans="1:51" s="13" customFormat="1" ht="12">
      <c r="A111" s="13"/>
      <c r="B111" s="224"/>
      <c r="C111" s="225"/>
      <c r="D111" s="217" t="s">
        <v>136</v>
      </c>
      <c r="E111" s="226" t="s">
        <v>19</v>
      </c>
      <c r="F111" s="227" t="s">
        <v>161</v>
      </c>
      <c r="G111" s="225"/>
      <c r="H111" s="228">
        <v>4.92</v>
      </c>
      <c r="I111" s="229"/>
      <c r="J111" s="225"/>
      <c r="K111" s="225"/>
      <c r="L111" s="230"/>
      <c r="M111" s="231"/>
      <c r="N111" s="232"/>
      <c r="O111" s="232"/>
      <c r="P111" s="232"/>
      <c r="Q111" s="232"/>
      <c r="R111" s="232"/>
      <c r="S111" s="232"/>
      <c r="T111" s="23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4" t="s">
        <v>136</v>
      </c>
      <c r="AU111" s="234" t="s">
        <v>84</v>
      </c>
      <c r="AV111" s="13" t="s">
        <v>84</v>
      </c>
      <c r="AW111" s="13" t="s">
        <v>35</v>
      </c>
      <c r="AX111" s="13" t="s">
        <v>74</v>
      </c>
      <c r="AY111" s="234" t="s">
        <v>122</v>
      </c>
    </row>
    <row r="112" spans="1:51" s="13" customFormat="1" ht="12">
      <c r="A112" s="13"/>
      <c r="B112" s="224"/>
      <c r="C112" s="225"/>
      <c r="D112" s="217" t="s">
        <v>136</v>
      </c>
      <c r="E112" s="226" t="s">
        <v>19</v>
      </c>
      <c r="F112" s="227" t="s">
        <v>162</v>
      </c>
      <c r="G112" s="225"/>
      <c r="H112" s="228">
        <v>6.876</v>
      </c>
      <c r="I112" s="229"/>
      <c r="J112" s="225"/>
      <c r="K112" s="225"/>
      <c r="L112" s="230"/>
      <c r="M112" s="231"/>
      <c r="N112" s="232"/>
      <c r="O112" s="232"/>
      <c r="P112" s="232"/>
      <c r="Q112" s="232"/>
      <c r="R112" s="232"/>
      <c r="S112" s="232"/>
      <c r="T112" s="23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4" t="s">
        <v>136</v>
      </c>
      <c r="AU112" s="234" t="s">
        <v>84</v>
      </c>
      <c r="AV112" s="13" t="s">
        <v>84</v>
      </c>
      <c r="AW112" s="13" t="s">
        <v>35</v>
      </c>
      <c r="AX112" s="13" t="s">
        <v>74</v>
      </c>
      <c r="AY112" s="234" t="s">
        <v>122</v>
      </c>
    </row>
    <row r="113" spans="1:51" s="13" customFormat="1" ht="12">
      <c r="A113" s="13"/>
      <c r="B113" s="224"/>
      <c r="C113" s="225"/>
      <c r="D113" s="217" t="s">
        <v>136</v>
      </c>
      <c r="E113" s="226" t="s">
        <v>19</v>
      </c>
      <c r="F113" s="227" t="s">
        <v>163</v>
      </c>
      <c r="G113" s="225"/>
      <c r="H113" s="228">
        <v>11.7</v>
      </c>
      <c r="I113" s="229"/>
      <c r="J113" s="225"/>
      <c r="K113" s="225"/>
      <c r="L113" s="230"/>
      <c r="M113" s="231"/>
      <c r="N113" s="232"/>
      <c r="O113" s="232"/>
      <c r="P113" s="232"/>
      <c r="Q113" s="232"/>
      <c r="R113" s="232"/>
      <c r="S113" s="232"/>
      <c r="T113" s="23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4" t="s">
        <v>136</v>
      </c>
      <c r="AU113" s="234" t="s">
        <v>84</v>
      </c>
      <c r="AV113" s="13" t="s">
        <v>84</v>
      </c>
      <c r="AW113" s="13" t="s">
        <v>35</v>
      </c>
      <c r="AX113" s="13" t="s">
        <v>74</v>
      </c>
      <c r="AY113" s="234" t="s">
        <v>122</v>
      </c>
    </row>
    <row r="114" spans="1:51" s="13" customFormat="1" ht="12">
      <c r="A114" s="13"/>
      <c r="B114" s="224"/>
      <c r="C114" s="225"/>
      <c r="D114" s="217" t="s">
        <v>136</v>
      </c>
      <c r="E114" s="226" t="s">
        <v>19</v>
      </c>
      <c r="F114" s="227" t="s">
        <v>164</v>
      </c>
      <c r="G114" s="225"/>
      <c r="H114" s="228">
        <v>3.29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136</v>
      </c>
      <c r="AU114" s="234" t="s">
        <v>84</v>
      </c>
      <c r="AV114" s="13" t="s">
        <v>84</v>
      </c>
      <c r="AW114" s="13" t="s">
        <v>35</v>
      </c>
      <c r="AX114" s="13" t="s">
        <v>74</v>
      </c>
      <c r="AY114" s="234" t="s">
        <v>122</v>
      </c>
    </row>
    <row r="115" spans="1:51" s="14" customFormat="1" ht="12">
      <c r="A115" s="14"/>
      <c r="B115" s="235"/>
      <c r="C115" s="236"/>
      <c r="D115" s="217" t="s">
        <v>136</v>
      </c>
      <c r="E115" s="237" t="s">
        <v>19</v>
      </c>
      <c r="F115" s="238" t="s">
        <v>141</v>
      </c>
      <c r="G115" s="236"/>
      <c r="H115" s="239">
        <v>45.616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5" t="s">
        <v>136</v>
      </c>
      <c r="AU115" s="245" t="s">
        <v>84</v>
      </c>
      <c r="AV115" s="14" t="s">
        <v>130</v>
      </c>
      <c r="AW115" s="14" t="s">
        <v>35</v>
      </c>
      <c r="AX115" s="14" t="s">
        <v>82</v>
      </c>
      <c r="AY115" s="245" t="s">
        <v>122</v>
      </c>
    </row>
    <row r="116" spans="1:65" s="2" customFormat="1" ht="16.5" customHeight="1">
      <c r="A116" s="38"/>
      <c r="B116" s="39"/>
      <c r="C116" s="204" t="s">
        <v>165</v>
      </c>
      <c r="D116" s="204" t="s">
        <v>125</v>
      </c>
      <c r="E116" s="205" t="s">
        <v>166</v>
      </c>
      <c r="F116" s="206" t="s">
        <v>167</v>
      </c>
      <c r="G116" s="207" t="s">
        <v>168</v>
      </c>
      <c r="H116" s="208">
        <v>16</v>
      </c>
      <c r="I116" s="209"/>
      <c r="J116" s="210">
        <f>ROUND(I116*H116,2)</f>
        <v>0</v>
      </c>
      <c r="K116" s="206" t="s">
        <v>129</v>
      </c>
      <c r="L116" s="44"/>
      <c r="M116" s="211" t="s">
        <v>19</v>
      </c>
      <c r="N116" s="212" t="s">
        <v>45</v>
      </c>
      <c r="O116" s="84"/>
      <c r="P116" s="213">
        <f>O116*H116</f>
        <v>0</v>
      </c>
      <c r="Q116" s="213">
        <v>0</v>
      </c>
      <c r="R116" s="213">
        <f>Q116*H116</f>
        <v>0</v>
      </c>
      <c r="S116" s="213">
        <v>0.054</v>
      </c>
      <c r="T116" s="214">
        <f>S116*H116</f>
        <v>0.864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15" t="s">
        <v>130</v>
      </c>
      <c r="AT116" s="215" t="s">
        <v>125</v>
      </c>
      <c r="AU116" s="215" t="s">
        <v>84</v>
      </c>
      <c r="AY116" s="17" t="s">
        <v>122</v>
      </c>
      <c r="BE116" s="216">
        <f>IF(N116="základní",J116,0)</f>
        <v>0</v>
      </c>
      <c r="BF116" s="216">
        <f>IF(N116="snížená",J116,0)</f>
        <v>0</v>
      </c>
      <c r="BG116" s="216">
        <f>IF(N116="zákl. přenesená",J116,0)</f>
        <v>0</v>
      </c>
      <c r="BH116" s="216">
        <f>IF(N116="sníž. přenesená",J116,0)</f>
        <v>0</v>
      </c>
      <c r="BI116" s="216">
        <f>IF(N116="nulová",J116,0)</f>
        <v>0</v>
      </c>
      <c r="BJ116" s="17" t="s">
        <v>82</v>
      </c>
      <c r="BK116" s="216">
        <f>ROUND(I116*H116,2)</f>
        <v>0</v>
      </c>
      <c r="BL116" s="17" t="s">
        <v>130</v>
      </c>
      <c r="BM116" s="215" t="s">
        <v>169</v>
      </c>
    </row>
    <row r="117" spans="1:47" s="2" customFormat="1" ht="12">
      <c r="A117" s="38"/>
      <c r="B117" s="39"/>
      <c r="C117" s="40"/>
      <c r="D117" s="217" t="s">
        <v>132</v>
      </c>
      <c r="E117" s="40"/>
      <c r="F117" s="218" t="s">
        <v>170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132</v>
      </c>
      <c r="AU117" s="17" t="s">
        <v>84</v>
      </c>
    </row>
    <row r="118" spans="1:47" s="2" customFormat="1" ht="12">
      <c r="A118" s="38"/>
      <c r="B118" s="39"/>
      <c r="C118" s="40"/>
      <c r="D118" s="222" t="s">
        <v>134</v>
      </c>
      <c r="E118" s="40"/>
      <c r="F118" s="223" t="s">
        <v>171</v>
      </c>
      <c r="G118" s="40"/>
      <c r="H118" s="40"/>
      <c r="I118" s="219"/>
      <c r="J118" s="40"/>
      <c r="K118" s="40"/>
      <c r="L118" s="44"/>
      <c r="M118" s="220"/>
      <c r="N118" s="221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134</v>
      </c>
      <c r="AU118" s="17" t="s">
        <v>84</v>
      </c>
    </row>
    <row r="119" spans="1:65" s="2" customFormat="1" ht="16.5" customHeight="1">
      <c r="A119" s="38"/>
      <c r="B119" s="39"/>
      <c r="C119" s="204" t="s">
        <v>172</v>
      </c>
      <c r="D119" s="204" t="s">
        <v>125</v>
      </c>
      <c r="E119" s="205" t="s">
        <v>173</v>
      </c>
      <c r="F119" s="206" t="s">
        <v>174</v>
      </c>
      <c r="G119" s="207" t="s">
        <v>128</v>
      </c>
      <c r="H119" s="208">
        <v>18.052</v>
      </c>
      <c r="I119" s="209"/>
      <c r="J119" s="210">
        <f>ROUND(I119*H119,2)</f>
        <v>0</v>
      </c>
      <c r="K119" s="206" t="s">
        <v>129</v>
      </c>
      <c r="L119" s="44"/>
      <c r="M119" s="211" t="s">
        <v>19</v>
      </c>
      <c r="N119" s="212" t="s">
        <v>45</v>
      </c>
      <c r="O119" s="84"/>
      <c r="P119" s="213">
        <f>O119*H119</f>
        <v>0</v>
      </c>
      <c r="Q119" s="213">
        <v>0</v>
      </c>
      <c r="R119" s="213">
        <f>Q119*H119</f>
        <v>0</v>
      </c>
      <c r="S119" s="213">
        <v>1.4</v>
      </c>
      <c r="T119" s="214">
        <f>S119*H119</f>
        <v>25.272799999999997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130</v>
      </c>
      <c r="AT119" s="215" t="s">
        <v>125</v>
      </c>
      <c r="AU119" s="215" t="s">
        <v>84</v>
      </c>
      <c r="AY119" s="17" t="s">
        <v>122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82</v>
      </c>
      <c r="BK119" s="216">
        <f>ROUND(I119*H119,2)</f>
        <v>0</v>
      </c>
      <c r="BL119" s="17" t="s">
        <v>130</v>
      </c>
      <c r="BM119" s="215" t="s">
        <v>175</v>
      </c>
    </row>
    <row r="120" spans="1:47" s="2" customFormat="1" ht="12">
      <c r="A120" s="38"/>
      <c r="B120" s="39"/>
      <c r="C120" s="40"/>
      <c r="D120" s="217" t="s">
        <v>132</v>
      </c>
      <c r="E120" s="40"/>
      <c r="F120" s="218" t="s">
        <v>176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132</v>
      </c>
      <c r="AU120" s="17" t="s">
        <v>84</v>
      </c>
    </row>
    <row r="121" spans="1:47" s="2" customFormat="1" ht="12">
      <c r="A121" s="38"/>
      <c r="B121" s="39"/>
      <c r="C121" s="40"/>
      <c r="D121" s="222" t="s">
        <v>134</v>
      </c>
      <c r="E121" s="40"/>
      <c r="F121" s="223" t="s">
        <v>177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134</v>
      </c>
      <c r="AU121" s="17" t="s">
        <v>84</v>
      </c>
    </row>
    <row r="122" spans="1:51" s="13" customFormat="1" ht="12">
      <c r="A122" s="13"/>
      <c r="B122" s="224"/>
      <c r="C122" s="225"/>
      <c r="D122" s="217" t="s">
        <v>136</v>
      </c>
      <c r="E122" s="226" t="s">
        <v>19</v>
      </c>
      <c r="F122" s="227" t="s">
        <v>178</v>
      </c>
      <c r="G122" s="225"/>
      <c r="H122" s="228">
        <v>5.26</v>
      </c>
      <c r="I122" s="229"/>
      <c r="J122" s="225"/>
      <c r="K122" s="225"/>
      <c r="L122" s="230"/>
      <c r="M122" s="231"/>
      <c r="N122" s="232"/>
      <c r="O122" s="232"/>
      <c r="P122" s="232"/>
      <c r="Q122" s="232"/>
      <c r="R122" s="232"/>
      <c r="S122" s="232"/>
      <c r="T122" s="23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4" t="s">
        <v>136</v>
      </c>
      <c r="AU122" s="234" t="s">
        <v>84</v>
      </c>
      <c r="AV122" s="13" t="s">
        <v>84</v>
      </c>
      <c r="AW122" s="13" t="s">
        <v>35</v>
      </c>
      <c r="AX122" s="13" t="s">
        <v>74</v>
      </c>
      <c r="AY122" s="234" t="s">
        <v>122</v>
      </c>
    </row>
    <row r="123" spans="1:51" s="13" customFormat="1" ht="12">
      <c r="A123" s="13"/>
      <c r="B123" s="224"/>
      <c r="C123" s="225"/>
      <c r="D123" s="217" t="s">
        <v>136</v>
      </c>
      <c r="E123" s="226" t="s">
        <v>19</v>
      </c>
      <c r="F123" s="227" t="s">
        <v>179</v>
      </c>
      <c r="G123" s="225"/>
      <c r="H123" s="228">
        <v>7.956</v>
      </c>
      <c r="I123" s="229"/>
      <c r="J123" s="225"/>
      <c r="K123" s="225"/>
      <c r="L123" s="230"/>
      <c r="M123" s="231"/>
      <c r="N123" s="232"/>
      <c r="O123" s="232"/>
      <c r="P123" s="232"/>
      <c r="Q123" s="232"/>
      <c r="R123" s="232"/>
      <c r="S123" s="232"/>
      <c r="T123" s="23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4" t="s">
        <v>136</v>
      </c>
      <c r="AU123" s="234" t="s">
        <v>84</v>
      </c>
      <c r="AV123" s="13" t="s">
        <v>84</v>
      </c>
      <c r="AW123" s="13" t="s">
        <v>35</v>
      </c>
      <c r="AX123" s="13" t="s">
        <v>74</v>
      </c>
      <c r="AY123" s="234" t="s">
        <v>122</v>
      </c>
    </row>
    <row r="124" spans="1:51" s="13" customFormat="1" ht="12">
      <c r="A124" s="13"/>
      <c r="B124" s="224"/>
      <c r="C124" s="225"/>
      <c r="D124" s="217" t="s">
        <v>136</v>
      </c>
      <c r="E124" s="226" t="s">
        <v>19</v>
      </c>
      <c r="F124" s="227" t="s">
        <v>180</v>
      </c>
      <c r="G124" s="225"/>
      <c r="H124" s="228">
        <v>4.836</v>
      </c>
      <c r="I124" s="229"/>
      <c r="J124" s="225"/>
      <c r="K124" s="225"/>
      <c r="L124" s="230"/>
      <c r="M124" s="231"/>
      <c r="N124" s="232"/>
      <c r="O124" s="232"/>
      <c r="P124" s="232"/>
      <c r="Q124" s="232"/>
      <c r="R124" s="232"/>
      <c r="S124" s="232"/>
      <c r="T124" s="23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4" t="s">
        <v>136</v>
      </c>
      <c r="AU124" s="234" t="s">
        <v>84</v>
      </c>
      <c r="AV124" s="13" t="s">
        <v>84</v>
      </c>
      <c r="AW124" s="13" t="s">
        <v>35</v>
      </c>
      <c r="AX124" s="13" t="s">
        <v>74</v>
      </c>
      <c r="AY124" s="234" t="s">
        <v>122</v>
      </c>
    </row>
    <row r="125" spans="1:51" s="14" customFormat="1" ht="12">
      <c r="A125" s="14"/>
      <c r="B125" s="235"/>
      <c r="C125" s="236"/>
      <c r="D125" s="217" t="s">
        <v>136</v>
      </c>
      <c r="E125" s="237" t="s">
        <v>19</v>
      </c>
      <c r="F125" s="238" t="s">
        <v>141</v>
      </c>
      <c r="G125" s="236"/>
      <c r="H125" s="239">
        <v>18.052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5" t="s">
        <v>136</v>
      </c>
      <c r="AU125" s="245" t="s">
        <v>84</v>
      </c>
      <c r="AV125" s="14" t="s">
        <v>130</v>
      </c>
      <c r="AW125" s="14" t="s">
        <v>35</v>
      </c>
      <c r="AX125" s="14" t="s">
        <v>82</v>
      </c>
      <c r="AY125" s="245" t="s">
        <v>122</v>
      </c>
    </row>
    <row r="126" spans="1:63" s="12" customFormat="1" ht="22.8" customHeight="1">
      <c r="A126" s="12"/>
      <c r="B126" s="188"/>
      <c r="C126" s="189"/>
      <c r="D126" s="190" t="s">
        <v>73</v>
      </c>
      <c r="E126" s="202" t="s">
        <v>181</v>
      </c>
      <c r="F126" s="202" t="s">
        <v>182</v>
      </c>
      <c r="G126" s="189"/>
      <c r="H126" s="189"/>
      <c r="I126" s="192"/>
      <c r="J126" s="203">
        <f>BK126</f>
        <v>0</v>
      </c>
      <c r="K126" s="189"/>
      <c r="L126" s="194"/>
      <c r="M126" s="195"/>
      <c r="N126" s="196"/>
      <c r="O126" s="196"/>
      <c r="P126" s="197">
        <f>SUM(P127:P146)</f>
        <v>0</v>
      </c>
      <c r="Q126" s="196"/>
      <c r="R126" s="197">
        <f>SUM(R127:R146)</f>
        <v>0</v>
      </c>
      <c r="S126" s="196"/>
      <c r="T126" s="198">
        <f>SUM(T127:T146)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99" t="s">
        <v>82</v>
      </c>
      <c r="AT126" s="200" t="s">
        <v>73</v>
      </c>
      <c r="AU126" s="200" t="s">
        <v>82</v>
      </c>
      <c r="AY126" s="199" t="s">
        <v>122</v>
      </c>
      <c r="BK126" s="201">
        <f>SUM(BK127:BK146)</f>
        <v>0</v>
      </c>
    </row>
    <row r="127" spans="1:65" s="2" customFormat="1" ht="21.75" customHeight="1">
      <c r="A127" s="38"/>
      <c r="B127" s="39"/>
      <c r="C127" s="204" t="s">
        <v>183</v>
      </c>
      <c r="D127" s="204" t="s">
        <v>125</v>
      </c>
      <c r="E127" s="205" t="s">
        <v>184</v>
      </c>
      <c r="F127" s="206" t="s">
        <v>185</v>
      </c>
      <c r="G127" s="207" t="s">
        <v>186</v>
      </c>
      <c r="H127" s="208">
        <v>182.813</v>
      </c>
      <c r="I127" s="209"/>
      <c r="J127" s="210">
        <f>ROUND(I127*H127,2)</f>
        <v>0</v>
      </c>
      <c r="K127" s="206" t="s">
        <v>129</v>
      </c>
      <c r="L127" s="44"/>
      <c r="M127" s="211" t="s">
        <v>19</v>
      </c>
      <c r="N127" s="212" t="s">
        <v>45</v>
      </c>
      <c r="O127" s="84"/>
      <c r="P127" s="213">
        <f>O127*H127</f>
        <v>0</v>
      </c>
      <c r="Q127" s="213">
        <v>0</v>
      </c>
      <c r="R127" s="213">
        <f>Q127*H127</f>
        <v>0</v>
      </c>
      <c r="S127" s="213">
        <v>0</v>
      </c>
      <c r="T127" s="214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15" t="s">
        <v>130</v>
      </c>
      <c r="AT127" s="215" t="s">
        <v>125</v>
      </c>
      <c r="AU127" s="215" t="s">
        <v>84</v>
      </c>
      <c r="AY127" s="17" t="s">
        <v>122</v>
      </c>
      <c r="BE127" s="216">
        <f>IF(N127="základní",J127,0)</f>
        <v>0</v>
      </c>
      <c r="BF127" s="216">
        <f>IF(N127="snížená",J127,0)</f>
        <v>0</v>
      </c>
      <c r="BG127" s="216">
        <f>IF(N127="zákl. přenesená",J127,0)</f>
        <v>0</v>
      </c>
      <c r="BH127" s="216">
        <f>IF(N127="sníž. přenesená",J127,0)</f>
        <v>0</v>
      </c>
      <c r="BI127" s="216">
        <f>IF(N127="nulová",J127,0)</f>
        <v>0</v>
      </c>
      <c r="BJ127" s="17" t="s">
        <v>82</v>
      </c>
      <c r="BK127" s="216">
        <f>ROUND(I127*H127,2)</f>
        <v>0</v>
      </c>
      <c r="BL127" s="17" t="s">
        <v>130</v>
      </c>
      <c r="BM127" s="215" t="s">
        <v>187</v>
      </c>
    </row>
    <row r="128" spans="1:47" s="2" customFormat="1" ht="12">
      <c r="A128" s="38"/>
      <c r="B128" s="39"/>
      <c r="C128" s="40"/>
      <c r="D128" s="217" t="s">
        <v>132</v>
      </c>
      <c r="E128" s="40"/>
      <c r="F128" s="218" t="s">
        <v>188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132</v>
      </c>
      <c r="AU128" s="17" t="s">
        <v>84</v>
      </c>
    </row>
    <row r="129" spans="1:47" s="2" customFormat="1" ht="12">
      <c r="A129" s="38"/>
      <c r="B129" s="39"/>
      <c r="C129" s="40"/>
      <c r="D129" s="222" t="s">
        <v>134</v>
      </c>
      <c r="E129" s="40"/>
      <c r="F129" s="223" t="s">
        <v>189</v>
      </c>
      <c r="G129" s="40"/>
      <c r="H129" s="40"/>
      <c r="I129" s="219"/>
      <c r="J129" s="40"/>
      <c r="K129" s="40"/>
      <c r="L129" s="44"/>
      <c r="M129" s="220"/>
      <c r="N129" s="221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134</v>
      </c>
      <c r="AU129" s="17" t="s">
        <v>84</v>
      </c>
    </row>
    <row r="130" spans="1:65" s="2" customFormat="1" ht="16.5" customHeight="1">
      <c r="A130" s="38"/>
      <c r="B130" s="39"/>
      <c r="C130" s="204" t="s">
        <v>190</v>
      </c>
      <c r="D130" s="204" t="s">
        <v>125</v>
      </c>
      <c r="E130" s="205" t="s">
        <v>191</v>
      </c>
      <c r="F130" s="206" t="s">
        <v>192</v>
      </c>
      <c r="G130" s="207" t="s">
        <v>186</v>
      </c>
      <c r="H130" s="208">
        <v>182.813</v>
      </c>
      <c r="I130" s="209"/>
      <c r="J130" s="210">
        <f>ROUND(I130*H130,2)</f>
        <v>0</v>
      </c>
      <c r="K130" s="206" t="s">
        <v>129</v>
      </c>
      <c r="L130" s="44"/>
      <c r="M130" s="211" t="s">
        <v>19</v>
      </c>
      <c r="N130" s="212" t="s">
        <v>45</v>
      </c>
      <c r="O130" s="84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130</v>
      </c>
      <c r="AT130" s="215" t="s">
        <v>125</v>
      </c>
      <c r="AU130" s="215" t="s">
        <v>84</v>
      </c>
      <c r="AY130" s="17" t="s">
        <v>122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82</v>
      </c>
      <c r="BK130" s="216">
        <f>ROUND(I130*H130,2)</f>
        <v>0</v>
      </c>
      <c r="BL130" s="17" t="s">
        <v>130</v>
      </c>
      <c r="BM130" s="215" t="s">
        <v>193</v>
      </c>
    </row>
    <row r="131" spans="1:47" s="2" customFormat="1" ht="12">
      <c r="A131" s="38"/>
      <c r="B131" s="39"/>
      <c r="C131" s="40"/>
      <c r="D131" s="217" t="s">
        <v>132</v>
      </c>
      <c r="E131" s="40"/>
      <c r="F131" s="218" t="s">
        <v>194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132</v>
      </c>
      <c r="AU131" s="17" t="s">
        <v>84</v>
      </c>
    </row>
    <row r="132" spans="1:47" s="2" customFormat="1" ht="12">
      <c r="A132" s="38"/>
      <c r="B132" s="39"/>
      <c r="C132" s="40"/>
      <c r="D132" s="222" t="s">
        <v>134</v>
      </c>
      <c r="E132" s="40"/>
      <c r="F132" s="223" t="s">
        <v>195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134</v>
      </c>
      <c r="AU132" s="17" t="s">
        <v>84</v>
      </c>
    </row>
    <row r="133" spans="1:65" s="2" customFormat="1" ht="16.5" customHeight="1">
      <c r="A133" s="38"/>
      <c r="B133" s="39"/>
      <c r="C133" s="204" t="s">
        <v>123</v>
      </c>
      <c r="D133" s="204" t="s">
        <v>125</v>
      </c>
      <c r="E133" s="205" t="s">
        <v>196</v>
      </c>
      <c r="F133" s="206" t="s">
        <v>197</v>
      </c>
      <c r="G133" s="207" t="s">
        <v>186</v>
      </c>
      <c r="H133" s="208">
        <v>914.065</v>
      </c>
      <c r="I133" s="209"/>
      <c r="J133" s="210">
        <f>ROUND(I133*H133,2)</f>
        <v>0</v>
      </c>
      <c r="K133" s="206" t="s">
        <v>129</v>
      </c>
      <c r="L133" s="44"/>
      <c r="M133" s="211" t="s">
        <v>19</v>
      </c>
      <c r="N133" s="212" t="s">
        <v>45</v>
      </c>
      <c r="O133" s="84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15" t="s">
        <v>130</v>
      </c>
      <c r="AT133" s="215" t="s">
        <v>125</v>
      </c>
      <c r="AU133" s="215" t="s">
        <v>84</v>
      </c>
      <c r="AY133" s="17" t="s">
        <v>122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82</v>
      </c>
      <c r="BK133" s="216">
        <f>ROUND(I133*H133,2)</f>
        <v>0</v>
      </c>
      <c r="BL133" s="17" t="s">
        <v>130</v>
      </c>
      <c r="BM133" s="215" t="s">
        <v>198</v>
      </c>
    </row>
    <row r="134" spans="1:47" s="2" customFormat="1" ht="12">
      <c r="A134" s="38"/>
      <c r="B134" s="39"/>
      <c r="C134" s="40"/>
      <c r="D134" s="217" t="s">
        <v>132</v>
      </c>
      <c r="E134" s="40"/>
      <c r="F134" s="218" t="s">
        <v>199</v>
      </c>
      <c r="G134" s="40"/>
      <c r="H134" s="40"/>
      <c r="I134" s="219"/>
      <c r="J134" s="40"/>
      <c r="K134" s="40"/>
      <c r="L134" s="44"/>
      <c r="M134" s="220"/>
      <c r="N134" s="221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132</v>
      </c>
      <c r="AU134" s="17" t="s">
        <v>84</v>
      </c>
    </row>
    <row r="135" spans="1:47" s="2" customFormat="1" ht="12">
      <c r="A135" s="38"/>
      <c r="B135" s="39"/>
      <c r="C135" s="40"/>
      <c r="D135" s="222" t="s">
        <v>134</v>
      </c>
      <c r="E135" s="40"/>
      <c r="F135" s="223" t="s">
        <v>200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134</v>
      </c>
      <c r="AU135" s="17" t="s">
        <v>84</v>
      </c>
    </row>
    <row r="136" spans="1:51" s="13" customFormat="1" ht="12">
      <c r="A136" s="13"/>
      <c r="B136" s="224"/>
      <c r="C136" s="225"/>
      <c r="D136" s="217" t="s">
        <v>136</v>
      </c>
      <c r="E136" s="226" t="s">
        <v>19</v>
      </c>
      <c r="F136" s="227" t="s">
        <v>201</v>
      </c>
      <c r="G136" s="225"/>
      <c r="H136" s="228">
        <v>914.065</v>
      </c>
      <c r="I136" s="229"/>
      <c r="J136" s="225"/>
      <c r="K136" s="225"/>
      <c r="L136" s="230"/>
      <c r="M136" s="231"/>
      <c r="N136" s="232"/>
      <c r="O136" s="232"/>
      <c r="P136" s="232"/>
      <c r="Q136" s="232"/>
      <c r="R136" s="232"/>
      <c r="S136" s="232"/>
      <c r="T136" s="23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4" t="s">
        <v>136</v>
      </c>
      <c r="AU136" s="234" t="s">
        <v>84</v>
      </c>
      <c r="AV136" s="13" t="s">
        <v>84</v>
      </c>
      <c r="AW136" s="13" t="s">
        <v>35</v>
      </c>
      <c r="AX136" s="13" t="s">
        <v>82</v>
      </c>
      <c r="AY136" s="234" t="s">
        <v>122</v>
      </c>
    </row>
    <row r="137" spans="1:65" s="2" customFormat="1" ht="21.75" customHeight="1">
      <c r="A137" s="38"/>
      <c r="B137" s="39"/>
      <c r="C137" s="204" t="s">
        <v>202</v>
      </c>
      <c r="D137" s="204" t="s">
        <v>125</v>
      </c>
      <c r="E137" s="205" t="s">
        <v>203</v>
      </c>
      <c r="F137" s="206" t="s">
        <v>204</v>
      </c>
      <c r="G137" s="207" t="s">
        <v>186</v>
      </c>
      <c r="H137" s="208">
        <v>108.213</v>
      </c>
      <c r="I137" s="209"/>
      <c r="J137" s="210">
        <f>ROUND(I137*H137,2)</f>
        <v>0</v>
      </c>
      <c r="K137" s="206" t="s">
        <v>129</v>
      </c>
      <c r="L137" s="44"/>
      <c r="M137" s="211" t="s">
        <v>19</v>
      </c>
      <c r="N137" s="212" t="s">
        <v>45</v>
      </c>
      <c r="O137" s="84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15" t="s">
        <v>130</v>
      </c>
      <c r="AT137" s="215" t="s">
        <v>125</v>
      </c>
      <c r="AU137" s="215" t="s">
        <v>84</v>
      </c>
      <c r="AY137" s="17" t="s">
        <v>122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82</v>
      </c>
      <c r="BK137" s="216">
        <f>ROUND(I137*H137,2)</f>
        <v>0</v>
      </c>
      <c r="BL137" s="17" t="s">
        <v>130</v>
      </c>
      <c r="BM137" s="215" t="s">
        <v>205</v>
      </c>
    </row>
    <row r="138" spans="1:47" s="2" customFormat="1" ht="12">
      <c r="A138" s="38"/>
      <c r="B138" s="39"/>
      <c r="C138" s="40"/>
      <c r="D138" s="217" t="s">
        <v>132</v>
      </c>
      <c r="E138" s="40"/>
      <c r="F138" s="218" t="s">
        <v>206</v>
      </c>
      <c r="G138" s="40"/>
      <c r="H138" s="40"/>
      <c r="I138" s="219"/>
      <c r="J138" s="40"/>
      <c r="K138" s="40"/>
      <c r="L138" s="44"/>
      <c r="M138" s="220"/>
      <c r="N138" s="221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132</v>
      </c>
      <c r="AU138" s="17" t="s">
        <v>84</v>
      </c>
    </row>
    <row r="139" spans="1:47" s="2" customFormat="1" ht="12">
      <c r="A139" s="38"/>
      <c r="B139" s="39"/>
      <c r="C139" s="40"/>
      <c r="D139" s="222" t="s">
        <v>134</v>
      </c>
      <c r="E139" s="40"/>
      <c r="F139" s="223" t="s">
        <v>207</v>
      </c>
      <c r="G139" s="40"/>
      <c r="H139" s="40"/>
      <c r="I139" s="219"/>
      <c r="J139" s="40"/>
      <c r="K139" s="40"/>
      <c r="L139" s="44"/>
      <c r="M139" s="220"/>
      <c r="N139" s="221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134</v>
      </c>
      <c r="AU139" s="17" t="s">
        <v>84</v>
      </c>
    </row>
    <row r="140" spans="1:51" s="13" customFormat="1" ht="12">
      <c r="A140" s="13"/>
      <c r="B140" s="224"/>
      <c r="C140" s="225"/>
      <c r="D140" s="217" t="s">
        <v>136</v>
      </c>
      <c r="E140" s="226" t="s">
        <v>19</v>
      </c>
      <c r="F140" s="227" t="s">
        <v>208</v>
      </c>
      <c r="G140" s="225"/>
      <c r="H140" s="228">
        <v>108.213</v>
      </c>
      <c r="I140" s="229"/>
      <c r="J140" s="225"/>
      <c r="K140" s="225"/>
      <c r="L140" s="230"/>
      <c r="M140" s="231"/>
      <c r="N140" s="232"/>
      <c r="O140" s="232"/>
      <c r="P140" s="232"/>
      <c r="Q140" s="232"/>
      <c r="R140" s="232"/>
      <c r="S140" s="232"/>
      <c r="T140" s="23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4" t="s">
        <v>136</v>
      </c>
      <c r="AU140" s="234" t="s">
        <v>84</v>
      </c>
      <c r="AV140" s="13" t="s">
        <v>84</v>
      </c>
      <c r="AW140" s="13" t="s">
        <v>35</v>
      </c>
      <c r="AX140" s="13" t="s">
        <v>82</v>
      </c>
      <c r="AY140" s="234" t="s">
        <v>122</v>
      </c>
    </row>
    <row r="141" spans="1:65" s="2" customFormat="1" ht="21.75" customHeight="1">
      <c r="A141" s="38"/>
      <c r="B141" s="39"/>
      <c r="C141" s="204" t="s">
        <v>209</v>
      </c>
      <c r="D141" s="204" t="s">
        <v>125</v>
      </c>
      <c r="E141" s="205" t="s">
        <v>210</v>
      </c>
      <c r="F141" s="206" t="s">
        <v>211</v>
      </c>
      <c r="G141" s="207" t="s">
        <v>186</v>
      </c>
      <c r="H141" s="208">
        <v>10.1</v>
      </c>
      <c r="I141" s="209"/>
      <c r="J141" s="210">
        <f>ROUND(I141*H141,2)</f>
        <v>0</v>
      </c>
      <c r="K141" s="206" t="s">
        <v>129</v>
      </c>
      <c r="L141" s="44"/>
      <c r="M141" s="211" t="s">
        <v>19</v>
      </c>
      <c r="N141" s="212" t="s">
        <v>45</v>
      </c>
      <c r="O141" s="84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130</v>
      </c>
      <c r="AT141" s="215" t="s">
        <v>125</v>
      </c>
      <c r="AU141" s="215" t="s">
        <v>84</v>
      </c>
      <c r="AY141" s="17" t="s">
        <v>122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82</v>
      </c>
      <c r="BK141" s="216">
        <f>ROUND(I141*H141,2)</f>
        <v>0</v>
      </c>
      <c r="BL141" s="17" t="s">
        <v>130</v>
      </c>
      <c r="BM141" s="215" t="s">
        <v>212</v>
      </c>
    </row>
    <row r="142" spans="1:47" s="2" customFormat="1" ht="12">
      <c r="A142" s="38"/>
      <c r="B142" s="39"/>
      <c r="C142" s="40"/>
      <c r="D142" s="217" t="s">
        <v>132</v>
      </c>
      <c r="E142" s="40"/>
      <c r="F142" s="218" t="s">
        <v>213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132</v>
      </c>
      <c r="AU142" s="17" t="s">
        <v>84</v>
      </c>
    </row>
    <row r="143" spans="1:47" s="2" customFormat="1" ht="12">
      <c r="A143" s="38"/>
      <c r="B143" s="39"/>
      <c r="C143" s="40"/>
      <c r="D143" s="222" t="s">
        <v>134</v>
      </c>
      <c r="E143" s="40"/>
      <c r="F143" s="223" t="s">
        <v>214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134</v>
      </c>
      <c r="AU143" s="17" t="s">
        <v>84</v>
      </c>
    </row>
    <row r="144" spans="1:65" s="2" customFormat="1" ht="21.75" customHeight="1">
      <c r="A144" s="38"/>
      <c r="B144" s="39"/>
      <c r="C144" s="204" t="s">
        <v>215</v>
      </c>
      <c r="D144" s="204" t="s">
        <v>125</v>
      </c>
      <c r="E144" s="205" t="s">
        <v>216</v>
      </c>
      <c r="F144" s="206" t="s">
        <v>217</v>
      </c>
      <c r="G144" s="207" t="s">
        <v>186</v>
      </c>
      <c r="H144" s="208">
        <v>64.5</v>
      </c>
      <c r="I144" s="209"/>
      <c r="J144" s="210">
        <f>ROUND(I144*H144,2)</f>
        <v>0</v>
      </c>
      <c r="K144" s="206" t="s">
        <v>129</v>
      </c>
      <c r="L144" s="44"/>
      <c r="M144" s="211" t="s">
        <v>19</v>
      </c>
      <c r="N144" s="212" t="s">
        <v>45</v>
      </c>
      <c r="O144" s="84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15" t="s">
        <v>130</v>
      </c>
      <c r="AT144" s="215" t="s">
        <v>125</v>
      </c>
      <c r="AU144" s="215" t="s">
        <v>84</v>
      </c>
      <c r="AY144" s="17" t="s">
        <v>122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82</v>
      </c>
      <c r="BK144" s="216">
        <f>ROUND(I144*H144,2)</f>
        <v>0</v>
      </c>
      <c r="BL144" s="17" t="s">
        <v>130</v>
      </c>
      <c r="BM144" s="215" t="s">
        <v>218</v>
      </c>
    </row>
    <row r="145" spans="1:47" s="2" customFormat="1" ht="12">
      <c r="A145" s="38"/>
      <c r="B145" s="39"/>
      <c r="C145" s="40"/>
      <c r="D145" s="217" t="s">
        <v>132</v>
      </c>
      <c r="E145" s="40"/>
      <c r="F145" s="218" t="s">
        <v>219</v>
      </c>
      <c r="G145" s="40"/>
      <c r="H145" s="40"/>
      <c r="I145" s="219"/>
      <c r="J145" s="40"/>
      <c r="K145" s="40"/>
      <c r="L145" s="44"/>
      <c r="M145" s="220"/>
      <c r="N145" s="221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132</v>
      </c>
      <c r="AU145" s="17" t="s">
        <v>84</v>
      </c>
    </row>
    <row r="146" spans="1:47" s="2" customFormat="1" ht="12">
      <c r="A146" s="38"/>
      <c r="B146" s="39"/>
      <c r="C146" s="40"/>
      <c r="D146" s="222" t="s">
        <v>134</v>
      </c>
      <c r="E146" s="40"/>
      <c r="F146" s="223" t="s">
        <v>220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134</v>
      </c>
      <c r="AU146" s="17" t="s">
        <v>84</v>
      </c>
    </row>
    <row r="147" spans="1:63" s="12" customFormat="1" ht="25.9" customHeight="1">
      <c r="A147" s="12"/>
      <c r="B147" s="188"/>
      <c r="C147" s="189"/>
      <c r="D147" s="190" t="s">
        <v>73</v>
      </c>
      <c r="E147" s="191" t="s">
        <v>221</v>
      </c>
      <c r="F147" s="191" t="s">
        <v>222</v>
      </c>
      <c r="G147" s="189"/>
      <c r="H147" s="189"/>
      <c r="I147" s="192"/>
      <c r="J147" s="193">
        <f>BK147</f>
        <v>0</v>
      </c>
      <c r="K147" s="189"/>
      <c r="L147" s="194"/>
      <c r="M147" s="195"/>
      <c r="N147" s="196"/>
      <c r="O147" s="196"/>
      <c r="P147" s="197">
        <f>P148+P152+P156+P189+P192</f>
        <v>0</v>
      </c>
      <c r="Q147" s="196"/>
      <c r="R147" s="197">
        <f>R148+R152+R156+R189+R192</f>
        <v>0</v>
      </c>
      <c r="S147" s="196"/>
      <c r="T147" s="198">
        <f>T148+T152+T156+T189+T192</f>
        <v>74.56702650000001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9" t="s">
        <v>84</v>
      </c>
      <c r="AT147" s="200" t="s">
        <v>73</v>
      </c>
      <c r="AU147" s="200" t="s">
        <v>74</v>
      </c>
      <c r="AY147" s="199" t="s">
        <v>122</v>
      </c>
      <c r="BK147" s="201">
        <f>BK148+BK152+BK156+BK189+BK192</f>
        <v>0</v>
      </c>
    </row>
    <row r="148" spans="1:63" s="12" customFormat="1" ht="22.8" customHeight="1">
      <c r="A148" s="12"/>
      <c r="B148" s="188"/>
      <c r="C148" s="189"/>
      <c r="D148" s="190" t="s">
        <v>73</v>
      </c>
      <c r="E148" s="202" t="s">
        <v>223</v>
      </c>
      <c r="F148" s="202" t="s">
        <v>224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SUM(P149:P151)</f>
        <v>0</v>
      </c>
      <c r="Q148" s="196"/>
      <c r="R148" s="197">
        <f>SUM(R149:R151)</f>
        <v>0</v>
      </c>
      <c r="S148" s="196"/>
      <c r="T148" s="198">
        <f>SUM(T149:T151)</f>
        <v>3.915558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9" t="s">
        <v>84</v>
      </c>
      <c r="AT148" s="200" t="s">
        <v>73</v>
      </c>
      <c r="AU148" s="200" t="s">
        <v>82</v>
      </c>
      <c r="AY148" s="199" t="s">
        <v>122</v>
      </c>
      <c r="BK148" s="201">
        <f>SUM(BK149:BK151)</f>
        <v>0</v>
      </c>
    </row>
    <row r="149" spans="1:65" s="2" customFormat="1" ht="16.5" customHeight="1">
      <c r="A149" s="38"/>
      <c r="B149" s="39"/>
      <c r="C149" s="204" t="s">
        <v>225</v>
      </c>
      <c r="D149" s="204" t="s">
        <v>125</v>
      </c>
      <c r="E149" s="205" t="s">
        <v>226</v>
      </c>
      <c r="F149" s="206" t="s">
        <v>227</v>
      </c>
      <c r="G149" s="207" t="s">
        <v>228</v>
      </c>
      <c r="H149" s="208">
        <v>652.593</v>
      </c>
      <c r="I149" s="209"/>
      <c r="J149" s="210">
        <f>ROUND(I149*H149,2)</f>
        <v>0</v>
      </c>
      <c r="K149" s="206" t="s">
        <v>229</v>
      </c>
      <c r="L149" s="44"/>
      <c r="M149" s="211" t="s">
        <v>19</v>
      </c>
      <c r="N149" s="212" t="s">
        <v>45</v>
      </c>
      <c r="O149" s="84"/>
      <c r="P149" s="213">
        <f>O149*H149</f>
        <v>0</v>
      </c>
      <c r="Q149" s="213">
        <v>0</v>
      </c>
      <c r="R149" s="213">
        <f>Q149*H149</f>
        <v>0</v>
      </c>
      <c r="S149" s="213">
        <v>0.006</v>
      </c>
      <c r="T149" s="214">
        <f>S149*H149</f>
        <v>3.915558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230</v>
      </c>
      <c r="AT149" s="215" t="s">
        <v>125</v>
      </c>
      <c r="AU149" s="215" t="s">
        <v>84</v>
      </c>
      <c r="AY149" s="17" t="s">
        <v>122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82</v>
      </c>
      <c r="BK149" s="216">
        <f>ROUND(I149*H149,2)</f>
        <v>0</v>
      </c>
      <c r="BL149" s="17" t="s">
        <v>230</v>
      </c>
      <c r="BM149" s="215" t="s">
        <v>231</v>
      </c>
    </row>
    <row r="150" spans="1:47" s="2" customFormat="1" ht="12">
      <c r="A150" s="38"/>
      <c r="B150" s="39"/>
      <c r="C150" s="40"/>
      <c r="D150" s="217" t="s">
        <v>132</v>
      </c>
      <c r="E150" s="40"/>
      <c r="F150" s="218" t="s">
        <v>232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132</v>
      </c>
      <c r="AU150" s="17" t="s">
        <v>84</v>
      </c>
    </row>
    <row r="151" spans="1:47" s="2" customFormat="1" ht="12">
      <c r="A151" s="38"/>
      <c r="B151" s="39"/>
      <c r="C151" s="40"/>
      <c r="D151" s="222" t="s">
        <v>134</v>
      </c>
      <c r="E151" s="40"/>
      <c r="F151" s="223" t="s">
        <v>233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134</v>
      </c>
      <c r="AU151" s="17" t="s">
        <v>84</v>
      </c>
    </row>
    <row r="152" spans="1:63" s="12" customFormat="1" ht="22.8" customHeight="1">
      <c r="A152" s="12"/>
      <c r="B152" s="188"/>
      <c r="C152" s="189"/>
      <c r="D152" s="190" t="s">
        <v>73</v>
      </c>
      <c r="E152" s="202" t="s">
        <v>234</v>
      </c>
      <c r="F152" s="202" t="s">
        <v>235</v>
      </c>
      <c r="G152" s="189"/>
      <c r="H152" s="189"/>
      <c r="I152" s="192"/>
      <c r="J152" s="203">
        <f>BK152</f>
        <v>0</v>
      </c>
      <c r="K152" s="189"/>
      <c r="L152" s="194"/>
      <c r="M152" s="195"/>
      <c r="N152" s="196"/>
      <c r="O152" s="196"/>
      <c r="P152" s="197">
        <f>SUM(P153:P155)</f>
        <v>0</v>
      </c>
      <c r="Q152" s="196"/>
      <c r="R152" s="197">
        <f>SUM(R153:R155)</f>
        <v>0</v>
      </c>
      <c r="S152" s="196"/>
      <c r="T152" s="198">
        <f>SUM(T153:T155)</f>
        <v>0.001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199" t="s">
        <v>84</v>
      </c>
      <c r="AT152" s="200" t="s">
        <v>73</v>
      </c>
      <c r="AU152" s="200" t="s">
        <v>82</v>
      </c>
      <c r="AY152" s="199" t="s">
        <v>122</v>
      </c>
      <c r="BK152" s="201">
        <f>SUM(BK153:BK155)</f>
        <v>0</v>
      </c>
    </row>
    <row r="153" spans="1:65" s="2" customFormat="1" ht="21.75" customHeight="1">
      <c r="A153" s="38"/>
      <c r="B153" s="39"/>
      <c r="C153" s="204" t="s">
        <v>236</v>
      </c>
      <c r="D153" s="204" t="s">
        <v>125</v>
      </c>
      <c r="E153" s="205" t="s">
        <v>237</v>
      </c>
      <c r="F153" s="206" t="s">
        <v>238</v>
      </c>
      <c r="G153" s="207" t="s">
        <v>239</v>
      </c>
      <c r="H153" s="208">
        <v>1</v>
      </c>
      <c r="I153" s="209"/>
      <c r="J153" s="210">
        <f>ROUND(I153*H153,2)</f>
        <v>0</v>
      </c>
      <c r="K153" s="206" t="s">
        <v>19</v>
      </c>
      <c r="L153" s="44"/>
      <c r="M153" s="211" t="s">
        <v>19</v>
      </c>
      <c r="N153" s="212" t="s">
        <v>45</v>
      </c>
      <c r="O153" s="84"/>
      <c r="P153" s="213">
        <f>O153*H153</f>
        <v>0</v>
      </c>
      <c r="Q153" s="213">
        <v>0</v>
      </c>
      <c r="R153" s="213">
        <f>Q153*H153</f>
        <v>0</v>
      </c>
      <c r="S153" s="213">
        <v>0.001</v>
      </c>
      <c r="T153" s="214">
        <f>S153*H153</f>
        <v>0.001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15" t="s">
        <v>230</v>
      </c>
      <c r="AT153" s="215" t="s">
        <v>125</v>
      </c>
      <c r="AU153" s="215" t="s">
        <v>84</v>
      </c>
      <c r="AY153" s="17" t="s">
        <v>122</v>
      </c>
      <c r="BE153" s="216">
        <f>IF(N153="základní",J153,0)</f>
        <v>0</v>
      </c>
      <c r="BF153" s="216">
        <f>IF(N153="snížená",J153,0)</f>
        <v>0</v>
      </c>
      <c r="BG153" s="216">
        <f>IF(N153="zákl. přenesená",J153,0)</f>
        <v>0</v>
      </c>
      <c r="BH153" s="216">
        <f>IF(N153="sníž. přenesená",J153,0)</f>
        <v>0</v>
      </c>
      <c r="BI153" s="216">
        <f>IF(N153="nulová",J153,0)</f>
        <v>0</v>
      </c>
      <c r="BJ153" s="17" t="s">
        <v>82</v>
      </c>
      <c r="BK153" s="216">
        <f>ROUND(I153*H153,2)</f>
        <v>0</v>
      </c>
      <c r="BL153" s="17" t="s">
        <v>230</v>
      </c>
      <c r="BM153" s="215" t="s">
        <v>240</v>
      </c>
    </row>
    <row r="154" spans="1:47" s="2" customFormat="1" ht="12">
      <c r="A154" s="38"/>
      <c r="B154" s="39"/>
      <c r="C154" s="40"/>
      <c r="D154" s="217" t="s">
        <v>132</v>
      </c>
      <c r="E154" s="40"/>
      <c r="F154" s="218" t="s">
        <v>241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132</v>
      </c>
      <c r="AU154" s="17" t="s">
        <v>84</v>
      </c>
    </row>
    <row r="155" spans="1:47" s="2" customFormat="1" ht="12">
      <c r="A155" s="38"/>
      <c r="B155" s="39"/>
      <c r="C155" s="40"/>
      <c r="D155" s="217" t="s">
        <v>242</v>
      </c>
      <c r="E155" s="40"/>
      <c r="F155" s="246" t="s">
        <v>243</v>
      </c>
      <c r="G155" s="40"/>
      <c r="H155" s="40"/>
      <c r="I155" s="219"/>
      <c r="J155" s="40"/>
      <c r="K155" s="40"/>
      <c r="L155" s="44"/>
      <c r="M155" s="220"/>
      <c r="N155" s="221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242</v>
      </c>
      <c r="AU155" s="17" t="s">
        <v>84</v>
      </c>
    </row>
    <row r="156" spans="1:63" s="12" customFormat="1" ht="22.8" customHeight="1">
      <c r="A156" s="12"/>
      <c r="B156" s="188"/>
      <c r="C156" s="189"/>
      <c r="D156" s="190" t="s">
        <v>73</v>
      </c>
      <c r="E156" s="202" t="s">
        <v>244</v>
      </c>
      <c r="F156" s="202" t="s">
        <v>245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SUM(P157:P188)</f>
        <v>0</v>
      </c>
      <c r="Q156" s="196"/>
      <c r="R156" s="197">
        <f>SUM(R157:R188)</f>
        <v>0</v>
      </c>
      <c r="S156" s="196"/>
      <c r="T156" s="198">
        <f>SUM(T157:T188)</f>
        <v>64.447455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99" t="s">
        <v>84</v>
      </c>
      <c r="AT156" s="200" t="s">
        <v>73</v>
      </c>
      <c r="AU156" s="200" t="s">
        <v>82</v>
      </c>
      <c r="AY156" s="199" t="s">
        <v>122</v>
      </c>
      <c r="BK156" s="201">
        <f>SUM(BK157:BK188)</f>
        <v>0</v>
      </c>
    </row>
    <row r="157" spans="1:65" s="2" customFormat="1" ht="16.5" customHeight="1">
      <c r="A157" s="38"/>
      <c r="B157" s="39"/>
      <c r="C157" s="204" t="s">
        <v>8</v>
      </c>
      <c r="D157" s="204" t="s">
        <v>125</v>
      </c>
      <c r="E157" s="205" t="s">
        <v>246</v>
      </c>
      <c r="F157" s="206" t="s">
        <v>247</v>
      </c>
      <c r="G157" s="207" t="s">
        <v>248</v>
      </c>
      <c r="H157" s="208">
        <v>474.8</v>
      </c>
      <c r="I157" s="209"/>
      <c r="J157" s="210">
        <f>ROUND(I157*H157,2)</f>
        <v>0</v>
      </c>
      <c r="K157" s="206" t="s">
        <v>129</v>
      </c>
      <c r="L157" s="44"/>
      <c r="M157" s="211" t="s">
        <v>19</v>
      </c>
      <c r="N157" s="212" t="s">
        <v>45</v>
      </c>
      <c r="O157" s="84"/>
      <c r="P157" s="213">
        <f>O157*H157</f>
        <v>0</v>
      </c>
      <c r="Q157" s="213">
        <v>0</v>
      </c>
      <c r="R157" s="213">
        <f>Q157*H157</f>
        <v>0</v>
      </c>
      <c r="S157" s="213">
        <v>0.024</v>
      </c>
      <c r="T157" s="214">
        <f>S157*H157</f>
        <v>11.3952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15" t="s">
        <v>230</v>
      </c>
      <c r="AT157" s="215" t="s">
        <v>125</v>
      </c>
      <c r="AU157" s="215" t="s">
        <v>84</v>
      </c>
      <c r="AY157" s="17" t="s">
        <v>122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82</v>
      </c>
      <c r="BK157" s="216">
        <f>ROUND(I157*H157,2)</f>
        <v>0</v>
      </c>
      <c r="BL157" s="17" t="s">
        <v>230</v>
      </c>
      <c r="BM157" s="215" t="s">
        <v>249</v>
      </c>
    </row>
    <row r="158" spans="1:47" s="2" customFormat="1" ht="12">
      <c r="A158" s="38"/>
      <c r="B158" s="39"/>
      <c r="C158" s="40"/>
      <c r="D158" s="217" t="s">
        <v>132</v>
      </c>
      <c r="E158" s="40"/>
      <c r="F158" s="218" t="s">
        <v>250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132</v>
      </c>
      <c r="AU158" s="17" t="s">
        <v>84</v>
      </c>
    </row>
    <row r="159" spans="1:47" s="2" customFormat="1" ht="12">
      <c r="A159" s="38"/>
      <c r="B159" s="39"/>
      <c r="C159" s="40"/>
      <c r="D159" s="222" t="s">
        <v>134</v>
      </c>
      <c r="E159" s="40"/>
      <c r="F159" s="223" t="s">
        <v>251</v>
      </c>
      <c r="G159" s="40"/>
      <c r="H159" s="40"/>
      <c r="I159" s="219"/>
      <c r="J159" s="40"/>
      <c r="K159" s="40"/>
      <c r="L159" s="44"/>
      <c r="M159" s="220"/>
      <c r="N159" s="221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134</v>
      </c>
      <c r="AU159" s="17" t="s">
        <v>84</v>
      </c>
    </row>
    <row r="160" spans="1:51" s="13" customFormat="1" ht="12">
      <c r="A160" s="13"/>
      <c r="B160" s="224"/>
      <c r="C160" s="225"/>
      <c r="D160" s="217" t="s">
        <v>136</v>
      </c>
      <c r="E160" s="226" t="s">
        <v>19</v>
      </c>
      <c r="F160" s="227" t="s">
        <v>252</v>
      </c>
      <c r="G160" s="225"/>
      <c r="H160" s="228">
        <v>285.8</v>
      </c>
      <c r="I160" s="229"/>
      <c r="J160" s="225"/>
      <c r="K160" s="225"/>
      <c r="L160" s="230"/>
      <c r="M160" s="231"/>
      <c r="N160" s="232"/>
      <c r="O160" s="232"/>
      <c r="P160" s="232"/>
      <c r="Q160" s="232"/>
      <c r="R160" s="232"/>
      <c r="S160" s="232"/>
      <c r="T160" s="23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4" t="s">
        <v>136</v>
      </c>
      <c r="AU160" s="234" t="s">
        <v>84</v>
      </c>
      <c r="AV160" s="13" t="s">
        <v>84</v>
      </c>
      <c r="AW160" s="13" t="s">
        <v>35</v>
      </c>
      <c r="AX160" s="13" t="s">
        <v>74</v>
      </c>
      <c r="AY160" s="234" t="s">
        <v>122</v>
      </c>
    </row>
    <row r="161" spans="1:51" s="13" customFormat="1" ht="12">
      <c r="A161" s="13"/>
      <c r="B161" s="224"/>
      <c r="C161" s="225"/>
      <c r="D161" s="217" t="s">
        <v>136</v>
      </c>
      <c r="E161" s="226" t="s">
        <v>19</v>
      </c>
      <c r="F161" s="227" t="s">
        <v>253</v>
      </c>
      <c r="G161" s="225"/>
      <c r="H161" s="228">
        <v>189</v>
      </c>
      <c r="I161" s="229"/>
      <c r="J161" s="225"/>
      <c r="K161" s="225"/>
      <c r="L161" s="230"/>
      <c r="M161" s="231"/>
      <c r="N161" s="232"/>
      <c r="O161" s="232"/>
      <c r="P161" s="232"/>
      <c r="Q161" s="232"/>
      <c r="R161" s="232"/>
      <c r="S161" s="232"/>
      <c r="T161" s="23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4" t="s">
        <v>136</v>
      </c>
      <c r="AU161" s="234" t="s">
        <v>84</v>
      </c>
      <c r="AV161" s="13" t="s">
        <v>84</v>
      </c>
      <c r="AW161" s="13" t="s">
        <v>35</v>
      </c>
      <c r="AX161" s="13" t="s">
        <v>74</v>
      </c>
      <c r="AY161" s="234" t="s">
        <v>122</v>
      </c>
    </row>
    <row r="162" spans="1:51" s="14" customFormat="1" ht="12">
      <c r="A162" s="14"/>
      <c r="B162" s="235"/>
      <c r="C162" s="236"/>
      <c r="D162" s="217" t="s">
        <v>136</v>
      </c>
      <c r="E162" s="237" t="s">
        <v>19</v>
      </c>
      <c r="F162" s="238" t="s">
        <v>141</v>
      </c>
      <c r="G162" s="236"/>
      <c r="H162" s="239">
        <v>474.8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45" t="s">
        <v>136</v>
      </c>
      <c r="AU162" s="245" t="s">
        <v>84</v>
      </c>
      <c r="AV162" s="14" t="s">
        <v>130</v>
      </c>
      <c r="AW162" s="14" t="s">
        <v>35</v>
      </c>
      <c r="AX162" s="14" t="s">
        <v>82</v>
      </c>
      <c r="AY162" s="245" t="s">
        <v>122</v>
      </c>
    </row>
    <row r="163" spans="1:65" s="2" customFormat="1" ht="16.5" customHeight="1">
      <c r="A163" s="38"/>
      <c r="B163" s="39"/>
      <c r="C163" s="204" t="s">
        <v>230</v>
      </c>
      <c r="D163" s="204" t="s">
        <v>125</v>
      </c>
      <c r="E163" s="205" t="s">
        <v>254</v>
      </c>
      <c r="F163" s="206" t="s">
        <v>255</v>
      </c>
      <c r="G163" s="207" t="s">
        <v>228</v>
      </c>
      <c r="H163" s="208">
        <v>652.593</v>
      </c>
      <c r="I163" s="209"/>
      <c r="J163" s="210">
        <f>ROUND(I163*H163,2)</f>
        <v>0</v>
      </c>
      <c r="K163" s="206" t="s">
        <v>129</v>
      </c>
      <c r="L163" s="44"/>
      <c r="M163" s="211" t="s">
        <v>19</v>
      </c>
      <c r="N163" s="212" t="s">
        <v>45</v>
      </c>
      <c r="O163" s="84"/>
      <c r="P163" s="213">
        <f>O163*H163</f>
        <v>0</v>
      </c>
      <c r="Q163" s="213">
        <v>0</v>
      </c>
      <c r="R163" s="213">
        <f>Q163*H163</f>
        <v>0</v>
      </c>
      <c r="S163" s="213">
        <v>0.015</v>
      </c>
      <c r="T163" s="214">
        <f>S163*H163</f>
        <v>9.788894999999998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15" t="s">
        <v>230</v>
      </c>
      <c r="AT163" s="215" t="s">
        <v>125</v>
      </c>
      <c r="AU163" s="215" t="s">
        <v>84</v>
      </c>
      <c r="AY163" s="17" t="s">
        <v>122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82</v>
      </c>
      <c r="BK163" s="216">
        <f>ROUND(I163*H163,2)</f>
        <v>0</v>
      </c>
      <c r="BL163" s="17" t="s">
        <v>230</v>
      </c>
      <c r="BM163" s="215" t="s">
        <v>256</v>
      </c>
    </row>
    <row r="164" spans="1:47" s="2" customFormat="1" ht="12">
      <c r="A164" s="38"/>
      <c r="B164" s="39"/>
      <c r="C164" s="40"/>
      <c r="D164" s="217" t="s">
        <v>132</v>
      </c>
      <c r="E164" s="40"/>
      <c r="F164" s="218" t="s">
        <v>257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132</v>
      </c>
      <c r="AU164" s="17" t="s">
        <v>84</v>
      </c>
    </row>
    <row r="165" spans="1:47" s="2" customFormat="1" ht="12">
      <c r="A165" s="38"/>
      <c r="B165" s="39"/>
      <c r="C165" s="40"/>
      <c r="D165" s="222" t="s">
        <v>134</v>
      </c>
      <c r="E165" s="40"/>
      <c r="F165" s="223" t="s">
        <v>258</v>
      </c>
      <c r="G165" s="40"/>
      <c r="H165" s="40"/>
      <c r="I165" s="219"/>
      <c r="J165" s="40"/>
      <c r="K165" s="40"/>
      <c r="L165" s="44"/>
      <c r="M165" s="220"/>
      <c r="N165" s="221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134</v>
      </c>
      <c r="AU165" s="17" t="s">
        <v>84</v>
      </c>
    </row>
    <row r="166" spans="1:51" s="13" customFormat="1" ht="12">
      <c r="A166" s="13"/>
      <c r="B166" s="224"/>
      <c r="C166" s="225"/>
      <c r="D166" s="217" t="s">
        <v>136</v>
      </c>
      <c r="E166" s="226" t="s">
        <v>19</v>
      </c>
      <c r="F166" s="227" t="s">
        <v>259</v>
      </c>
      <c r="G166" s="225"/>
      <c r="H166" s="228">
        <v>652.593</v>
      </c>
      <c r="I166" s="229"/>
      <c r="J166" s="225"/>
      <c r="K166" s="225"/>
      <c r="L166" s="230"/>
      <c r="M166" s="231"/>
      <c r="N166" s="232"/>
      <c r="O166" s="232"/>
      <c r="P166" s="232"/>
      <c r="Q166" s="232"/>
      <c r="R166" s="232"/>
      <c r="S166" s="232"/>
      <c r="T166" s="23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4" t="s">
        <v>136</v>
      </c>
      <c r="AU166" s="234" t="s">
        <v>84</v>
      </c>
      <c r="AV166" s="13" t="s">
        <v>84</v>
      </c>
      <c r="AW166" s="13" t="s">
        <v>35</v>
      </c>
      <c r="AX166" s="13" t="s">
        <v>82</v>
      </c>
      <c r="AY166" s="234" t="s">
        <v>122</v>
      </c>
    </row>
    <row r="167" spans="1:65" s="2" customFormat="1" ht="16.5" customHeight="1">
      <c r="A167" s="38"/>
      <c r="B167" s="39"/>
      <c r="C167" s="204" t="s">
        <v>260</v>
      </c>
      <c r="D167" s="204" t="s">
        <v>125</v>
      </c>
      <c r="E167" s="205" t="s">
        <v>261</v>
      </c>
      <c r="F167" s="206" t="s">
        <v>262</v>
      </c>
      <c r="G167" s="207" t="s">
        <v>228</v>
      </c>
      <c r="H167" s="208">
        <v>180.52</v>
      </c>
      <c r="I167" s="209"/>
      <c r="J167" s="210">
        <f>ROUND(I167*H167,2)</f>
        <v>0</v>
      </c>
      <c r="K167" s="206" t="s">
        <v>129</v>
      </c>
      <c r="L167" s="44"/>
      <c r="M167" s="211" t="s">
        <v>19</v>
      </c>
      <c r="N167" s="212" t="s">
        <v>45</v>
      </c>
      <c r="O167" s="84"/>
      <c r="P167" s="213">
        <f>O167*H167</f>
        <v>0</v>
      </c>
      <c r="Q167" s="213">
        <v>0</v>
      </c>
      <c r="R167" s="213">
        <f>Q167*H167</f>
        <v>0</v>
      </c>
      <c r="S167" s="213">
        <v>0.024</v>
      </c>
      <c r="T167" s="214">
        <f>S167*H167</f>
        <v>4.33248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15" t="s">
        <v>230</v>
      </c>
      <c r="AT167" s="215" t="s">
        <v>125</v>
      </c>
      <c r="AU167" s="215" t="s">
        <v>84</v>
      </c>
      <c r="AY167" s="17" t="s">
        <v>122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82</v>
      </c>
      <c r="BK167" s="216">
        <f>ROUND(I167*H167,2)</f>
        <v>0</v>
      </c>
      <c r="BL167" s="17" t="s">
        <v>230</v>
      </c>
      <c r="BM167" s="215" t="s">
        <v>263</v>
      </c>
    </row>
    <row r="168" spans="1:47" s="2" customFormat="1" ht="12">
      <c r="A168" s="38"/>
      <c r="B168" s="39"/>
      <c r="C168" s="40"/>
      <c r="D168" s="217" t="s">
        <v>132</v>
      </c>
      <c r="E168" s="40"/>
      <c r="F168" s="218" t="s">
        <v>264</v>
      </c>
      <c r="G168" s="40"/>
      <c r="H168" s="40"/>
      <c r="I168" s="219"/>
      <c r="J168" s="40"/>
      <c r="K168" s="40"/>
      <c r="L168" s="44"/>
      <c r="M168" s="220"/>
      <c r="N168" s="221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132</v>
      </c>
      <c r="AU168" s="17" t="s">
        <v>84</v>
      </c>
    </row>
    <row r="169" spans="1:47" s="2" customFormat="1" ht="12">
      <c r="A169" s="38"/>
      <c r="B169" s="39"/>
      <c r="C169" s="40"/>
      <c r="D169" s="222" t="s">
        <v>134</v>
      </c>
      <c r="E169" s="40"/>
      <c r="F169" s="223" t="s">
        <v>265</v>
      </c>
      <c r="G169" s="40"/>
      <c r="H169" s="40"/>
      <c r="I169" s="219"/>
      <c r="J169" s="40"/>
      <c r="K169" s="40"/>
      <c r="L169" s="44"/>
      <c r="M169" s="220"/>
      <c r="N169" s="221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134</v>
      </c>
      <c r="AU169" s="17" t="s">
        <v>84</v>
      </c>
    </row>
    <row r="170" spans="1:51" s="13" customFormat="1" ht="12">
      <c r="A170" s="13"/>
      <c r="B170" s="224"/>
      <c r="C170" s="225"/>
      <c r="D170" s="217" t="s">
        <v>136</v>
      </c>
      <c r="E170" s="226" t="s">
        <v>19</v>
      </c>
      <c r="F170" s="227" t="s">
        <v>266</v>
      </c>
      <c r="G170" s="225"/>
      <c r="H170" s="228">
        <v>180.52</v>
      </c>
      <c r="I170" s="229"/>
      <c r="J170" s="225"/>
      <c r="K170" s="225"/>
      <c r="L170" s="230"/>
      <c r="M170" s="231"/>
      <c r="N170" s="232"/>
      <c r="O170" s="232"/>
      <c r="P170" s="232"/>
      <c r="Q170" s="232"/>
      <c r="R170" s="232"/>
      <c r="S170" s="232"/>
      <c r="T170" s="23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4" t="s">
        <v>136</v>
      </c>
      <c r="AU170" s="234" t="s">
        <v>84</v>
      </c>
      <c r="AV170" s="13" t="s">
        <v>84</v>
      </c>
      <c r="AW170" s="13" t="s">
        <v>35</v>
      </c>
      <c r="AX170" s="13" t="s">
        <v>82</v>
      </c>
      <c r="AY170" s="234" t="s">
        <v>122</v>
      </c>
    </row>
    <row r="171" spans="1:65" s="2" customFormat="1" ht="16.5" customHeight="1">
      <c r="A171" s="38"/>
      <c r="B171" s="39"/>
      <c r="C171" s="204" t="s">
        <v>267</v>
      </c>
      <c r="D171" s="204" t="s">
        <v>125</v>
      </c>
      <c r="E171" s="205" t="s">
        <v>268</v>
      </c>
      <c r="F171" s="206" t="s">
        <v>269</v>
      </c>
      <c r="G171" s="207" t="s">
        <v>228</v>
      </c>
      <c r="H171" s="208">
        <v>476.72</v>
      </c>
      <c r="I171" s="209"/>
      <c r="J171" s="210">
        <f>ROUND(I171*H171,2)</f>
        <v>0</v>
      </c>
      <c r="K171" s="206" t="s">
        <v>129</v>
      </c>
      <c r="L171" s="44"/>
      <c r="M171" s="211" t="s">
        <v>19</v>
      </c>
      <c r="N171" s="212" t="s">
        <v>45</v>
      </c>
      <c r="O171" s="84"/>
      <c r="P171" s="213">
        <f>O171*H171</f>
        <v>0</v>
      </c>
      <c r="Q171" s="213">
        <v>0</v>
      </c>
      <c r="R171" s="213">
        <f>Q171*H171</f>
        <v>0</v>
      </c>
      <c r="S171" s="213">
        <v>0.014</v>
      </c>
      <c r="T171" s="214">
        <f>S171*H171</f>
        <v>6.674080000000001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15" t="s">
        <v>230</v>
      </c>
      <c r="AT171" s="215" t="s">
        <v>125</v>
      </c>
      <c r="AU171" s="215" t="s">
        <v>84</v>
      </c>
      <c r="AY171" s="17" t="s">
        <v>122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82</v>
      </c>
      <c r="BK171" s="216">
        <f>ROUND(I171*H171,2)</f>
        <v>0</v>
      </c>
      <c r="BL171" s="17" t="s">
        <v>230</v>
      </c>
      <c r="BM171" s="215" t="s">
        <v>270</v>
      </c>
    </row>
    <row r="172" spans="1:47" s="2" customFormat="1" ht="12">
      <c r="A172" s="38"/>
      <c r="B172" s="39"/>
      <c r="C172" s="40"/>
      <c r="D172" s="217" t="s">
        <v>132</v>
      </c>
      <c r="E172" s="40"/>
      <c r="F172" s="218" t="s">
        <v>271</v>
      </c>
      <c r="G172" s="40"/>
      <c r="H172" s="40"/>
      <c r="I172" s="219"/>
      <c r="J172" s="40"/>
      <c r="K172" s="40"/>
      <c r="L172" s="44"/>
      <c r="M172" s="220"/>
      <c r="N172" s="221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132</v>
      </c>
      <c r="AU172" s="17" t="s">
        <v>84</v>
      </c>
    </row>
    <row r="173" spans="1:47" s="2" customFormat="1" ht="12">
      <c r="A173" s="38"/>
      <c r="B173" s="39"/>
      <c r="C173" s="40"/>
      <c r="D173" s="222" t="s">
        <v>134</v>
      </c>
      <c r="E173" s="40"/>
      <c r="F173" s="223" t="s">
        <v>272</v>
      </c>
      <c r="G173" s="40"/>
      <c r="H173" s="40"/>
      <c r="I173" s="219"/>
      <c r="J173" s="40"/>
      <c r="K173" s="40"/>
      <c r="L173" s="44"/>
      <c r="M173" s="220"/>
      <c r="N173" s="221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134</v>
      </c>
      <c r="AU173" s="17" t="s">
        <v>84</v>
      </c>
    </row>
    <row r="174" spans="1:51" s="13" customFormat="1" ht="12">
      <c r="A174" s="13"/>
      <c r="B174" s="224"/>
      <c r="C174" s="225"/>
      <c r="D174" s="217" t="s">
        <v>136</v>
      </c>
      <c r="E174" s="226" t="s">
        <v>19</v>
      </c>
      <c r="F174" s="227" t="s">
        <v>273</v>
      </c>
      <c r="G174" s="225"/>
      <c r="H174" s="228">
        <v>52.6</v>
      </c>
      <c r="I174" s="229"/>
      <c r="J174" s="225"/>
      <c r="K174" s="225"/>
      <c r="L174" s="230"/>
      <c r="M174" s="231"/>
      <c r="N174" s="232"/>
      <c r="O174" s="232"/>
      <c r="P174" s="232"/>
      <c r="Q174" s="232"/>
      <c r="R174" s="232"/>
      <c r="S174" s="232"/>
      <c r="T174" s="23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34" t="s">
        <v>136</v>
      </c>
      <c r="AU174" s="234" t="s">
        <v>84</v>
      </c>
      <c r="AV174" s="13" t="s">
        <v>84</v>
      </c>
      <c r="AW174" s="13" t="s">
        <v>35</v>
      </c>
      <c r="AX174" s="13" t="s">
        <v>74</v>
      </c>
      <c r="AY174" s="234" t="s">
        <v>122</v>
      </c>
    </row>
    <row r="175" spans="1:51" s="13" customFormat="1" ht="12">
      <c r="A175" s="13"/>
      <c r="B175" s="224"/>
      <c r="C175" s="225"/>
      <c r="D175" s="217" t="s">
        <v>136</v>
      </c>
      <c r="E175" s="226" t="s">
        <v>19</v>
      </c>
      <c r="F175" s="227" t="s">
        <v>274</v>
      </c>
      <c r="G175" s="225"/>
      <c r="H175" s="228">
        <v>79.56</v>
      </c>
      <c r="I175" s="229"/>
      <c r="J175" s="225"/>
      <c r="K175" s="225"/>
      <c r="L175" s="230"/>
      <c r="M175" s="231"/>
      <c r="N175" s="232"/>
      <c r="O175" s="232"/>
      <c r="P175" s="232"/>
      <c r="Q175" s="232"/>
      <c r="R175" s="232"/>
      <c r="S175" s="232"/>
      <c r="T175" s="23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4" t="s">
        <v>136</v>
      </c>
      <c r="AU175" s="234" t="s">
        <v>84</v>
      </c>
      <c r="AV175" s="13" t="s">
        <v>84</v>
      </c>
      <c r="AW175" s="13" t="s">
        <v>35</v>
      </c>
      <c r="AX175" s="13" t="s">
        <v>74</v>
      </c>
      <c r="AY175" s="234" t="s">
        <v>122</v>
      </c>
    </row>
    <row r="176" spans="1:51" s="13" customFormat="1" ht="12">
      <c r="A176" s="13"/>
      <c r="B176" s="224"/>
      <c r="C176" s="225"/>
      <c r="D176" s="217" t="s">
        <v>136</v>
      </c>
      <c r="E176" s="226" t="s">
        <v>19</v>
      </c>
      <c r="F176" s="227" t="s">
        <v>275</v>
      </c>
      <c r="G176" s="225"/>
      <c r="H176" s="228">
        <v>48.36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136</v>
      </c>
      <c r="AU176" s="234" t="s">
        <v>84</v>
      </c>
      <c r="AV176" s="13" t="s">
        <v>84</v>
      </c>
      <c r="AW176" s="13" t="s">
        <v>35</v>
      </c>
      <c r="AX176" s="13" t="s">
        <v>74</v>
      </c>
      <c r="AY176" s="234" t="s">
        <v>122</v>
      </c>
    </row>
    <row r="177" spans="1:51" s="13" customFormat="1" ht="12">
      <c r="A177" s="13"/>
      <c r="B177" s="224"/>
      <c r="C177" s="225"/>
      <c r="D177" s="217" t="s">
        <v>136</v>
      </c>
      <c r="E177" s="226" t="s">
        <v>19</v>
      </c>
      <c r="F177" s="227" t="s">
        <v>276</v>
      </c>
      <c r="G177" s="225"/>
      <c r="H177" s="228">
        <v>296.2</v>
      </c>
      <c r="I177" s="229"/>
      <c r="J177" s="225"/>
      <c r="K177" s="225"/>
      <c r="L177" s="230"/>
      <c r="M177" s="231"/>
      <c r="N177" s="232"/>
      <c r="O177" s="232"/>
      <c r="P177" s="232"/>
      <c r="Q177" s="232"/>
      <c r="R177" s="232"/>
      <c r="S177" s="232"/>
      <c r="T177" s="23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4" t="s">
        <v>136</v>
      </c>
      <c r="AU177" s="234" t="s">
        <v>84</v>
      </c>
      <c r="AV177" s="13" t="s">
        <v>84</v>
      </c>
      <c r="AW177" s="13" t="s">
        <v>35</v>
      </c>
      <c r="AX177" s="13" t="s">
        <v>74</v>
      </c>
      <c r="AY177" s="234" t="s">
        <v>122</v>
      </c>
    </row>
    <row r="178" spans="1:51" s="14" customFormat="1" ht="12">
      <c r="A178" s="14"/>
      <c r="B178" s="235"/>
      <c r="C178" s="236"/>
      <c r="D178" s="217" t="s">
        <v>136</v>
      </c>
      <c r="E178" s="237" t="s">
        <v>19</v>
      </c>
      <c r="F178" s="238" t="s">
        <v>141</v>
      </c>
      <c r="G178" s="236"/>
      <c r="H178" s="239">
        <v>476.71999999999997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45" t="s">
        <v>136</v>
      </c>
      <c r="AU178" s="245" t="s">
        <v>84</v>
      </c>
      <c r="AV178" s="14" t="s">
        <v>130</v>
      </c>
      <c r="AW178" s="14" t="s">
        <v>35</v>
      </c>
      <c r="AX178" s="14" t="s">
        <v>82</v>
      </c>
      <c r="AY178" s="245" t="s">
        <v>122</v>
      </c>
    </row>
    <row r="179" spans="1:65" s="2" customFormat="1" ht="16.5" customHeight="1">
      <c r="A179" s="38"/>
      <c r="B179" s="39"/>
      <c r="C179" s="204" t="s">
        <v>277</v>
      </c>
      <c r="D179" s="204" t="s">
        <v>125</v>
      </c>
      <c r="E179" s="205" t="s">
        <v>278</v>
      </c>
      <c r="F179" s="206" t="s">
        <v>279</v>
      </c>
      <c r="G179" s="207" t="s">
        <v>248</v>
      </c>
      <c r="H179" s="208">
        <v>326</v>
      </c>
      <c r="I179" s="209"/>
      <c r="J179" s="210">
        <f>ROUND(I179*H179,2)</f>
        <v>0</v>
      </c>
      <c r="K179" s="206" t="s">
        <v>129</v>
      </c>
      <c r="L179" s="44"/>
      <c r="M179" s="211" t="s">
        <v>19</v>
      </c>
      <c r="N179" s="212" t="s">
        <v>45</v>
      </c>
      <c r="O179" s="84"/>
      <c r="P179" s="213">
        <f>O179*H179</f>
        <v>0</v>
      </c>
      <c r="Q179" s="213">
        <v>0</v>
      </c>
      <c r="R179" s="213">
        <f>Q179*H179</f>
        <v>0</v>
      </c>
      <c r="S179" s="213">
        <v>0.033</v>
      </c>
      <c r="T179" s="214">
        <f>S179*H179</f>
        <v>10.758000000000001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15" t="s">
        <v>230</v>
      </c>
      <c r="AT179" s="215" t="s">
        <v>125</v>
      </c>
      <c r="AU179" s="215" t="s">
        <v>84</v>
      </c>
      <c r="AY179" s="17" t="s">
        <v>122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82</v>
      </c>
      <c r="BK179" s="216">
        <f>ROUND(I179*H179,2)</f>
        <v>0</v>
      </c>
      <c r="BL179" s="17" t="s">
        <v>230</v>
      </c>
      <c r="BM179" s="215" t="s">
        <v>280</v>
      </c>
    </row>
    <row r="180" spans="1:47" s="2" customFormat="1" ht="12">
      <c r="A180" s="38"/>
      <c r="B180" s="39"/>
      <c r="C180" s="40"/>
      <c r="D180" s="217" t="s">
        <v>132</v>
      </c>
      <c r="E180" s="40"/>
      <c r="F180" s="218" t="s">
        <v>281</v>
      </c>
      <c r="G180" s="40"/>
      <c r="H180" s="40"/>
      <c r="I180" s="219"/>
      <c r="J180" s="40"/>
      <c r="K180" s="40"/>
      <c r="L180" s="44"/>
      <c r="M180" s="220"/>
      <c r="N180" s="221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132</v>
      </c>
      <c r="AU180" s="17" t="s">
        <v>84</v>
      </c>
    </row>
    <row r="181" spans="1:47" s="2" customFormat="1" ht="12">
      <c r="A181" s="38"/>
      <c r="B181" s="39"/>
      <c r="C181" s="40"/>
      <c r="D181" s="222" t="s">
        <v>134</v>
      </c>
      <c r="E181" s="40"/>
      <c r="F181" s="223" t="s">
        <v>282</v>
      </c>
      <c r="G181" s="40"/>
      <c r="H181" s="40"/>
      <c r="I181" s="219"/>
      <c r="J181" s="40"/>
      <c r="K181" s="40"/>
      <c r="L181" s="44"/>
      <c r="M181" s="220"/>
      <c r="N181" s="221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134</v>
      </c>
      <c r="AU181" s="17" t="s">
        <v>84</v>
      </c>
    </row>
    <row r="182" spans="1:65" s="2" customFormat="1" ht="16.5" customHeight="1">
      <c r="A182" s="38"/>
      <c r="B182" s="39"/>
      <c r="C182" s="204" t="s">
        <v>283</v>
      </c>
      <c r="D182" s="204" t="s">
        <v>125</v>
      </c>
      <c r="E182" s="205" t="s">
        <v>284</v>
      </c>
      <c r="F182" s="206" t="s">
        <v>285</v>
      </c>
      <c r="G182" s="207" t="s">
        <v>248</v>
      </c>
      <c r="H182" s="208">
        <v>54</v>
      </c>
      <c r="I182" s="209"/>
      <c r="J182" s="210">
        <f>ROUND(I182*H182,2)</f>
        <v>0</v>
      </c>
      <c r="K182" s="206" t="s">
        <v>129</v>
      </c>
      <c r="L182" s="44"/>
      <c r="M182" s="211" t="s">
        <v>19</v>
      </c>
      <c r="N182" s="212" t="s">
        <v>45</v>
      </c>
      <c r="O182" s="84"/>
      <c r="P182" s="213">
        <f>O182*H182</f>
        <v>0</v>
      </c>
      <c r="Q182" s="213">
        <v>0</v>
      </c>
      <c r="R182" s="213">
        <f>Q182*H182</f>
        <v>0</v>
      </c>
      <c r="S182" s="213">
        <v>0.045</v>
      </c>
      <c r="T182" s="214">
        <f>S182*H182</f>
        <v>2.4299999999999997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15" t="s">
        <v>230</v>
      </c>
      <c r="AT182" s="215" t="s">
        <v>125</v>
      </c>
      <c r="AU182" s="215" t="s">
        <v>84</v>
      </c>
      <c r="AY182" s="17" t="s">
        <v>122</v>
      </c>
      <c r="BE182" s="216">
        <f>IF(N182="základní",J182,0)</f>
        <v>0</v>
      </c>
      <c r="BF182" s="216">
        <f>IF(N182="snížená",J182,0)</f>
        <v>0</v>
      </c>
      <c r="BG182" s="216">
        <f>IF(N182="zákl. přenesená",J182,0)</f>
        <v>0</v>
      </c>
      <c r="BH182" s="216">
        <f>IF(N182="sníž. přenesená",J182,0)</f>
        <v>0</v>
      </c>
      <c r="BI182" s="216">
        <f>IF(N182="nulová",J182,0)</f>
        <v>0</v>
      </c>
      <c r="BJ182" s="17" t="s">
        <v>82</v>
      </c>
      <c r="BK182" s="216">
        <f>ROUND(I182*H182,2)</f>
        <v>0</v>
      </c>
      <c r="BL182" s="17" t="s">
        <v>230</v>
      </c>
      <c r="BM182" s="215" t="s">
        <v>286</v>
      </c>
    </row>
    <row r="183" spans="1:47" s="2" customFormat="1" ht="12">
      <c r="A183" s="38"/>
      <c r="B183" s="39"/>
      <c r="C183" s="40"/>
      <c r="D183" s="217" t="s">
        <v>132</v>
      </c>
      <c r="E183" s="40"/>
      <c r="F183" s="218" t="s">
        <v>287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132</v>
      </c>
      <c r="AU183" s="17" t="s">
        <v>84</v>
      </c>
    </row>
    <row r="184" spans="1:47" s="2" customFormat="1" ht="12">
      <c r="A184" s="38"/>
      <c r="B184" s="39"/>
      <c r="C184" s="40"/>
      <c r="D184" s="222" t="s">
        <v>134</v>
      </c>
      <c r="E184" s="40"/>
      <c r="F184" s="223" t="s">
        <v>288</v>
      </c>
      <c r="G184" s="40"/>
      <c r="H184" s="40"/>
      <c r="I184" s="219"/>
      <c r="J184" s="40"/>
      <c r="K184" s="40"/>
      <c r="L184" s="44"/>
      <c r="M184" s="220"/>
      <c r="N184" s="221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134</v>
      </c>
      <c r="AU184" s="17" t="s">
        <v>84</v>
      </c>
    </row>
    <row r="185" spans="1:51" s="13" customFormat="1" ht="12">
      <c r="A185" s="13"/>
      <c r="B185" s="224"/>
      <c r="C185" s="225"/>
      <c r="D185" s="217" t="s">
        <v>136</v>
      </c>
      <c r="E185" s="226" t="s">
        <v>19</v>
      </c>
      <c r="F185" s="227" t="s">
        <v>289</v>
      </c>
      <c r="G185" s="225"/>
      <c r="H185" s="228">
        <v>54</v>
      </c>
      <c r="I185" s="229"/>
      <c r="J185" s="225"/>
      <c r="K185" s="225"/>
      <c r="L185" s="230"/>
      <c r="M185" s="231"/>
      <c r="N185" s="232"/>
      <c r="O185" s="232"/>
      <c r="P185" s="232"/>
      <c r="Q185" s="232"/>
      <c r="R185" s="232"/>
      <c r="S185" s="232"/>
      <c r="T185" s="23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4" t="s">
        <v>136</v>
      </c>
      <c r="AU185" s="234" t="s">
        <v>84</v>
      </c>
      <c r="AV185" s="13" t="s">
        <v>84</v>
      </c>
      <c r="AW185" s="13" t="s">
        <v>35</v>
      </c>
      <c r="AX185" s="13" t="s">
        <v>82</v>
      </c>
      <c r="AY185" s="234" t="s">
        <v>122</v>
      </c>
    </row>
    <row r="186" spans="1:65" s="2" customFormat="1" ht="16.5" customHeight="1">
      <c r="A186" s="38"/>
      <c r="B186" s="39"/>
      <c r="C186" s="204" t="s">
        <v>7</v>
      </c>
      <c r="D186" s="204" t="s">
        <v>125</v>
      </c>
      <c r="E186" s="205" t="s">
        <v>290</v>
      </c>
      <c r="F186" s="206" t="s">
        <v>291</v>
      </c>
      <c r="G186" s="207" t="s">
        <v>228</v>
      </c>
      <c r="H186" s="208">
        <v>476.72</v>
      </c>
      <c r="I186" s="209"/>
      <c r="J186" s="210">
        <f>ROUND(I186*H186,2)</f>
        <v>0</v>
      </c>
      <c r="K186" s="206" t="s">
        <v>129</v>
      </c>
      <c r="L186" s="44"/>
      <c r="M186" s="211" t="s">
        <v>19</v>
      </c>
      <c r="N186" s="212" t="s">
        <v>45</v>
      </c>
      <c r="O186" s="84"/>
      <c r="P186" s="213">
        <f>O186*H186</f>
        <v>0</v>
      </c>
      <c r="Q186" s="213">
        <v>0</v>
      </c>
      <c r="R186" s="213">
        <f>Q186*H186</f>
        <v>0</v>
      </c>
      <c r="S186" s="213">
        <v>0.04</v>
      </c>
      <c r="T186" s="214">
        <f>S186*H186</f>
        <v>19.068800000000003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15" t="s">
        <v>230</v>
      </c>
      <c r="AT186" s="215" t="s">
        <v>125</v>
      </c>
      <c r="AU186" s="215" t="s">
        <v>84</v>
      </c>
      <c r="AY186" s="17" t="s">
        <v>122</v>
      </c>
      <c r="BE186" s="216">
        <f>IF(N186="základní",J186,0)</f>
        <v>0</v>
      </c>
      <c r="BF186" s="216">
        <f>IF(N186="snížená",J186,0)</f>
        <v>0</v>
      </c>
      <c r="BG186" s="216">
        <f>IF(N186="zákl. přenesená",J186,0)</f>
        <v>0</v>
      </c>
      <c r="BH186" s="216">
        <f>IF(N186="sníž. přenesená",J186,0)</f>
        <v>0</v>
      </c>
      <c r="BI186" s="216">
        <f>IF(N186="nulová",J186,0)</f>
        <v>0</v>
      </c>
      <c r="BJ186" s="17" t="s">
        <v>82</v>
      </c>
      <c r="BK186" s="216">
        <f>ROUND(I186*H186,2)</f>
        <v>0</v>
      </c>
      <c r="BL186" s="17" t="s">
        <v>230</v>
      </c>
      <c r="BM186" s="215" t="s">
        <v>292</v>
      </c>
    </row>
    <row r="187" spans="1:47" s="2" customFormat="1" ht="12">
      <c r="A187" s="38"/>
      <c r="B187" s="39"/>
      <c r="C187" s="40"/>
      <c r="D187" s="217" t="s">
        <v>132</v>
      </c>
      <c r="E187" s="40"/>
      <c r="F187" s="218" t="s">
        <v>293</v>
      </c>
      <c r="G187" s="40"/>
      <c r="H187" s="40"/>
      <c r="I187" s="219"/>
      <c r="J187" s="40"/>
      <c r="K187" s="40"/>
      <c r="L187" s="44"/>
      <c r="M187" s="220"/>
      <c r="N187" s="221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132</v>
      </c>
      <c r="AU187" s="17" t="s">
        <v>84</v>
      </c>
    </row>
    <row r="188" spans="1:47" s="2" customFormat="1" ht="12">
      <c r="A188" s="38"/>
      <c r="B188" s="39"/>
      <c r="C188" s="40"/>
      <c r="D188" s="222" t="s">
        <v>134</v>
      </c>
      <c r="E188" s="40"/>
      <c r="F188" s="223" t="s">
        <v>294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134</v>
      </c>
      <c r="AU188" s="17" t="s">
        <v>84</v>
      </c>
    </row>
    <row r="189" spans="1:63" s="12" customFormat="1" ht="22.8" customHeight="1">
      <c r="A189" s="12"/>
      <c r="B189" s="188"/>
      <c r="C189" s="189"/>
      <c r="D189" s="190" t="s">
        <v>73</v>
      </c>
      <c r="E189" s="202" t="s">
        <v>295</v>
      </c>
      <c r="F189" s="202" t="s">
        <v>296</v>
      </c>
      <c r="G189" s="189"/>
      <c r="H189" s="189"/>
      <c r="I189" s="192"/>
      <c r="J189" s="203">
        <f>BK189</f>
        <v>0</v>
      </c>
      <c r="K189" s="189"/>
      <c r="L189" s="194"/>
      <c r="M189" s="195"/>
      <c r="N189" s="196"/>
      <c r="O189" s="196"/>
      <c r="P189" s="197">
        <f>SUM(P190:P191)</f>
        <v>0</v>
      </c>
      <c r="Q189" s="196"/>
      <c r="R189" s="197">
        <f>SUM(R190:R191)</f>
        <v>0</v>
      </c>
      <c r="S189" s="196"/>
      <c r="T189" s="198">
        <f>SUM(T190:T191)</f>
        <v>0.00338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99" t="s">
        <v>84</v>
      </c>
      <c r="AT189" s="200" t="s">
        <v>73</v>
      </c>
      <c r="AU189" s="200" t="s">
        <v>82</v>
      </c>
      <c r="AY189" s="199" t="s">
        <v>122</v>
      </c>
      <c r="BK189" s="201">
        <f>SUM(BK190:BK191)</f>
        <v>0</v>
      </c>
    </row>
    <row r="190" spans="1:65" s="2" customFormat="1" ht="16.5" customHeight="1">
      <c r="A190" s="38"/>
      <c r="B190" s="39"/>
      <c r="C190" s="204" t="s">
        <v>297</v>
      </c>
      <c r="D190" s="204" t="s">
        <v>125</v>
      </c>
      <c r="E190" s="205" t="s">
        <v>298</v>
      </c>
      <c r="F190" s="206" t="s">
        <v>299</v>
      </c>
      <c r="G190" s="207" t="s">
        <v>239</v>
      </c>
      <c r="H190" s="208">
        <v>1</v>
      </c>
      <c r="I190" s="209"/>
      <c r="J190" s="210">
        <f>ROUND(I190*H190,2)</f>
        <v>0</v>
      </c>
      <c r="K190" s="206" t="s">
        <v>19</v>
      </c>
      <c r="L190" s="44"/>
      <c r="M190" s="211" t="s">
        <v>19</v>
      </c>
      <c r="N190" s="212" t="s">
        <v>45</v>
      </c>
      <c r="O190" s="84"/>
      <c r="P190" s="213">
        <f>O190*H190</f>
        <v>0</v>
      </c>
      <c r="Q190" s="213">
        <v>0</v>
      </c>
      <c r="R190" s="213">
        <f>Q190*H190</f>
        <v>0</v>
      </c>
      <c r="S190" s="213">
        <v>0.00338</v>
      </c>
      <c r="T190" s="214">
        <f>S190*H190</f>
        <v>0.00338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15" t="s">
        <v>230</v>
      </c>
      <c r="AT190" s="215" t="s">
        <v>125</v>
      </c>
      <c r="AU190" s="215" t="s">
        <v>84</v>
      </c>
      <c r="AY190" s="17" t="s">
        <v>122</v>
      </c>
      <c r="BE190" s="216">
        <f>IF(N190="základní",J190,0)</f>
        <v>0</v>
      </c>
      <c r="BF190" s="216">
        <f>IF(N190="snížená",J190,0)</f>
        <v>0</v>
      </c>
      <c r="BG190" s="216">
        <f>IF(N190="zákl. přenesená",J190,0)</f>
        <v>0</v>
      </c>
      <c r="BH190" s="216">
        <f>IF(N190="sníž. přenesená",J190,0)</f>
        <v>0</v>
      </c>
      <c r="BI190" s="216">
        <f>IF(N190="nulová",J190,0)</f>
        <v>0</v>
      </c>
      <c r="BJ190" s="17" t="s">
        <v>82</v>
      </c>
      <c r="BK190" s="216">
        <f>ROUND(I190*H190,2)</f>
        <v>0</v>
      </c>
      <c r="BL190" s="17" t="s">
        <v>230</v>
      </c>
      <c r="BM190" s="215" t="s">
        <v>300</v>
      </c>
    </row>
    <row r="191" spans="1:47" s="2" customFormat="1" ht="12">
      <c r="A191" s="38"/>
      <c r="B191" s="39"/>
      <c r="C191" s="40"/>
      <c r="D191" s="217" t="s">
        <v>132</v>
      </c>
      <c r="E191" s="40"/>
      <c r="F191" s="218" t="s">
        <v>299</v>
      </c>
      <c r="G191" s="40"/>
      <c r="H191" s="40"/>
      <c r="I191" s="219"/>
      <c r="J191" s="40"/>
      <c r="K191" s="40"/>
      <c r="L191" s="44"/>
      <c r="M191" s="220"/>
      <c r="N191" s="221"/>
      <c r="O191" s="84"/>
      <c r="P191" s="84"/>
      <c r="Q191" s="84"/>
      <c r="R191" s="84"/>
      <c r="S191" s="84"/>
      <c r="T191" s="85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132</v>
      </c>
      <c r="AU191" s="17" t="s">
        <v>84</v>
      </c>
    </row>
    <row r="192" spans="1:63" s="12" customFormat="1" ht="22.8" customHeight="1">
      <c r="A192" s="12"/>
      <c r="B192" s="188"/>
      <c r="C192" s="189"/>
      <c r="D192" s="190" t="s">
        <v>73</v>
      </c>
      <c r="E192" s="202" t="s">
        <v>301</v>
      </c>
      <c r="F192" s="202" t="s">
        <v>302</v>
      </c>
      <c r="G192" s="189"/>
      <c r="H192" s="189"/>
      <c r="I192" s="192"/>
      <c r="J192" s="203">
        <f>BK192</f>
        <v>0</v>
      </c>
      <c r="K192" s="189"/>
      <c r="L192" s="194"/>
      <c r="M192" s="195"/>
      <c r="N192" s="196"/>
      <c r="O192" s="196"/>
      <c r="P192" s="197">
        <f>SUM(P193:P202)</f>
        <v>0</v>
      </c>
      <c r="Q192" s="196"/>
      <c r="R192" s="197">
        <f>SUM(R193:R202)</f>
        <v>0</v>
      </c>
      <c r="S192" s="196"/>
      <c r="T192" s="198">
        <f>SUM(T193:T202)</f>
        <v>6.199633499999999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99" t="s">
        <v>84</v>
      </c>
      <c r="AT192" s="200" t="s">
        <v>73</v>
      </c>
      <c r="AU192" s="200" t="s">
        <v>82</v>
      </c>
      <c r="AY192" s="199" t="s">
        <v>122</v>
      </c>
      <c r="BK192" s="201">
        <f>SUM(BK193:BK202)</f>
        <v>0</v>
      </c>
    </row>
    <row r="193" spans="1:65" s="2" customFormat="1" ht="16.5" customHeight="1">
      <c r="A193" s="38"/>
      <c r="B193" s="39"/>
      <c r="C193" s="204" t="s">
        <v>303</v>
      </c>
      <c r="D193" s="204" t="s">
        <v>125</v>
      </c>
      <c r="E193" s="205" t="s">
        <v>304</v>
      </c>
      <c r="F193" s="206" t="s">
        <v>305</v>
      </c>
      <c r="G193" s="207" t="s">
        <v>228</v>
      </c>
      <c r="H193" s="208">
        <v>652.593</v>
      </c>
      <c r="I193" s="209"/>
      <c r="J193" s="210">
        <f>ROUND(I193*H193,2)</f>
        <v>0</v>
      </c>
      <c r="K193" s="206" t="s">
        <v>129</v>
      </c>
      <c r="L193" s="44"/>
      <c r="M193" s="211" t="s">
        <v>19</v>
      </c>
      <c r="N193" s="212" t="s">
        <v>45</v>
      </c>
      <c r="O193" s="84"/>
      <c r="P193" s="213">
        <f>O193*H193</f>
        <v>0</v>
      </c>
      <c r="Q193" s="213">
        <v>0</v>
      </c>
      <c r="R193" s="213">
        <f>Q193*H193</f>
        <v>0</v>
      </c>
      <c r="S193" s="213">
        <v>0.0095</v>
      </c>
      <c r="T193" s="214">
        <f>S193*H193</f>
        <v>6.199633499999999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15" t="s">
        <v>230</v>
      </c>
      <c r="AT193" s="215" t="s">
        <v>125</v>
      </c>
      <c r="AU193" s="215" t="s">
        <v>84</v>
      </c>
      <c r="AY193" s="17" t="s">
        <v>122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82</v>
      </c>
      <c r="BK193" s="216">
        <f>ROUND(I193*H193,2)</f>
        <v>0</v>
      </c>
      <c r="BL193" s="17" t="s">
        <v>230</v>
      </c>
      <c r="BM193" s="215" t="s">
        <v>306</v>
      </c>
    </row>
    <row r="194" spans="1:47" s="2" customFormat="1" ht="12">
      <c r="A194" s="38"/>
      <c r="B194" s="39"/>
      <c r="C194" s="40"/>
      <c r="D194" s="217" t="s">
        <v>132</v>
      </c>
      <c r="E194" s="40"/>
      <c r="F194" s="218" t="s">
        <v>307</v>
      </c>
      <c r="G194" s="40"/>
      <c r="H194" s="40"/>
      <c r="I194" s="219"/>
      <c r="J194" s="40"/>
      <c r="K194" s="40"/>
      <c r="L194" s="44"/>
      <c r="M194" s="220"/>
      <c r="N194" s="221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132</v>
      </c>
      <c r="AU194" s="17" t="s">
        <v>84</v>
      </c>
    </row>
    <row r="195" spans="1:47" s="2" customFormat="1" ht="12">
      <c r="A195" s="38"/>
      <c r="B195" s="39"/>
      <c r="C195" s="40"/>
      <c r="D195" s="222" t="s">
        <v>134</v>
      </c>
      <c r="E195" s="40"/>
      <c r="F195" s="223" t="s">
        <v>308</v>
      </c>
      <c r="G195" s="40"/>
      <c r="H195" s="40"/>
      <c r="I195" s="219"/>
      <c r="J195" s="40"/>
      <c r="K195" s="40"/>
      <c r="L195" s="44"/>
      <c r="M195" s="220"/>
      <c r="N195" s="221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134</v>
      </c>
      <c r="AU195" s="17" t="s">
        <v>84</v>
      </c>
    </row>
    <row r="196" spans="1:51" s="13" customFormat="1" ht="12">
      <c r="A196" s="13"/>
      <c r="B196" s="224"/>
      <c r="C196" s="225"/>
      <c r="D196" s="217" t="s">
        <v>136</v>
      </c>
      <c r="E196" s="226" t="s">
        <v>19</v>
      </c>
      <c r="F196" s="227" t="s">
        <v>309</v>
      </c>
      <c r="G196" s="225"/>
      <c r="H196" s="228">
        <v>652.593</v>
      </c>
      <c r="I196" s="229"/>
      <c r="J196" s="225"/>
      <c r="K196" s="225"/>
      <c r="L196" s="230"/>
      <c r="M196" s="231"/>
      <c r="N196" s="232"/>
      <c r="O196" s="232"/>
      <c r="P196" s="232"/>
      <c r="Q196" s="232"/>
      <c r="R196" s="232"/>
      <c r="S196" s="232"/>
      <c r="T196" s="23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34" t="s">
        <v>136</v>
      </c>
      <c r="AU196" s="234" t="s">
        <v>84</v>
      </c>
      <c r="AV196" s="13" t="s">
        <v>84</v>
      </c>
      <c r="AW196" s="13" t="s">
        <v>35</v>
      </c>
      <c r="AX196" s="13" t="s">
        <v>82</v>
      </c>
      <c r="AY196" s="234" t="s">
        <v>122</v>
      </c>
    </row>
    <row r="197" spans="1:65" s="2" customFormat="1" ht="16.5" customHeight="1">
      <c r="A197" s="38"/>
      <c r="B197" s="39"/>
      <c r="C197" s="204" t="s">
        <v>310</v>
      </c>
      <c r="D197" s="204" t="s">
        <v>125</v>
      </c>
      <c r="E197" s="205" t="s">
        <v>311</v>
      </c>
      <c r="F197" s="206" t="s">
        <v>312</v>
      </c>
      <c r="G197" s="207" t="s">
        <v>248</v>
      </c>
      <c r="H197" s="208">
        <v>123.47</v>
      </c>
      <c r="I197" s="209"/>
      <c r="J197" s="210">
        <f>ROUND(I197*H197,2)</f>
        <v>0</v>
      </c>
      <c r="K197" s="206" t="s">
        <v>129</v>
      </c>
      <c r="L197" s="44"/>
      <c r="M197" s="211" t="s">
        <v>19</v>
      </c>
      <c r="N197" s="212" t="s">
        <v>45</v>
      </c>
      <c r="O197" s="84"/>
      <c r="P197" s="213">
        <f>O197*H197</f>
        <v>0</v>
      </c>
      <c r="Q197" s="213">
        <v>0</v>
      </c>
      <c r="R197" s="213">
        <f>Q197*H197</f>
        <v>0</v>
      </c>
      <c r="S197" s="213">
        <v>0</v>
      </c>
      <c r="T197" s="214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15" t="s">
        <v>230</v>
      </c>
      <c r="AT197" s="215" t="s">
        <v>125</v>
      </c>
      <c r="AU197" s="215" t="s">
        <v>84</v>
      </c>
      <c r="AY197" s="17" t="s">
        <v>122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82</v>
      </c>
      <c r="BK197" s="216">
        <f>ROUND(I197*H197,2)</f>
        <v>0</v>
      </c>
      <c r="BL197" s="17" t="s">
        <v>230</v>
      </c>
      <c r="BM197" s="215" t="s">
        <v>313</v>
      </c>
    </row>
    <row r="198" spans="1:47" s="2" customFormat="1" ht="12">
      <c r="A198" s="38"/>
      <c r="B198" s="39"/>
      <c r="C198" s="40"/>
      <c r="D198" s="217" t="s">
        <v>132</v>
      </c>
      <c r="E198" s="40"/>
      <c r="F198" s="218" t="s">
        <v>314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132</v>
      </c>
      <c r="AU198" s="17" t="s">
        <v>84</v>
      </c>
    </row>
    <row r="199" spans="1:47" s="2" customFormat="1" ht="12">
      <c r="A199" s="38"/>
      <c r="B199" s="39"/>
      <c r="C199" s="40"/>
      <c r="D199" s="222" t="s">
        <v>134</v>
      </c>
      <c r="E199" s="40"/>
      <c r="F199" s="223" t="s">
        <v>315</v>
      </c>
      <c r="G199" s="40"/>
      <c r="H199" s="40"/>
      <c r="I199" s="219"/>
      <c r="J199" s="40"/>
      <c r="K199" s="40"/>
      <c r="L199" s="44"/>
      <c r="M199" s="220"/>
      <c r="N199" s="221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134</v>
      </c>
      <c r="AU199" s="17" t="s">
        <v>84</v>
      </c>
    </row>
    <row r="200" spans="1:51" s="13" customFormat="1" ht="12">
      <c r="A200" s="13"/>
      <c r="B200" s="224"/>
      <c r="C200" s="225"/>
      <c r="D200" s="217" t="s">
        <v>136</v>
      </c>
      <c r="E200" s="226" t="s">
        <v>19</v>
      </c>
      <c r="F200" s="227" t="s">
        <v>316</v>
      </c>
      <c r="G200" s="225"/>
      <c r="H200" s="228">
        <v>94.67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136</v>
      </c>
      <c r="AU200" s="234" t="s">
        <v>84</v>
      </c>
      <c r="AV200" s="13" t="s">
        <v>84</v>
      </c>
      <c r="AW200" s="13" t="s">
        <v>35</v>
      </c>
      <c r="AX200" s="13" t="s">
        <v>74</v>
      </c>
      <c r="AY200" s="234" t="s">
        <v>122</v>
      </c>
    </row>
    <row r="201" spans="1:51" s="13" customFormat="1" ht="12">
      <c r="A201" s="13"/>
      <c r="B201" s="224"/>
      <c r="C201" s="225"/>
      <c r="D201" s="217" t="s">
        <v>136</v>
      </c>
      <c r="E201" s="226" t="s">
        <v>19</v>
      </c>
      <c r="F201" s="227" t="s">
        <v>317</v>
      </c>
      <c r="G201" s="225"/>
      <c r="H201" s="228">
        <v>28.8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136</v>
      </c>
      <c r="AU201" s="234" t="s">
        <v>84</v>
      </c>
      <c r="AV201" s="13" t="s">
        <v>84</v>
      </c>
      <c r="AW201" s="13" t="s">
        <v>35</v>
      </c>
      <c r="AX201" s="13" t="s">
        <v>74</v>
      </c>
      <c r="AY201" s="234" t="s">
        <v>122</v>
      </c>
    </row>
    <row r="202" spans="1:51" s="14" customFormat="1" ht="12">
      <c r="A202" s="14"/>
      <c r="B202" s="235"/>
      <c r="C202" s="236"/>
      <c r="D202" s="217" t="s">
        <v>136</v>
      </c>
      <c r="E202" s="237" t="s">
        <v>19</v>
      </c>
      <c r="F202" s="238" t="s">
        <v>141</v>
      </c>
      <c r="G202" s="236"/>
      <c r="H202" s="239">
        <v>123.47</v>
      </c>
      <c r="I202" s="240"/>
      <c r="J202" s="236"/>
      <c r="K202" s="236"/>
      <c r="L202" s="241"/>
      <c r="M202" s="247"/>
      <c r="N202" s="248"/>
      <c r="O202" s="248"/>
      <c r="P202" s="248"/>
      <c r="Q202" s="248"/>
      <c r="R202" s="248"/>
      <c r="S202" s="248"/>
      <c r="T202" s="249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45" t="s">
        <v>136</v>
      </c>
      <c r="AU202" s="245" t="s">
        <v>84</v>
      </c>
      <c r="AV202" s="14" t="s">
        <v>130</v>
      </c>
      <c r="AW202" s="14" t="s">
        <v>35</v>
      </c>
      <c r="AX202" s="14" t="s">
        <v>82</v>
      </c>
      <c r="AY202" s="245" t="s">
        <v>122</v>
      </c>
    </row>
    <row r="203" spans="1:31" s="2" customFormat="1" ht="6.95" customHeight="1">
      <c r="A203" s="38"/>
      <c r="B203" s="59"/>
      <c r="C203" s="60"/>
      <c r="D203" s="60"/>
      <c r="E203" s="60"/>
      <c r="F203" s="60"/>
      <c r="G203" s="60"/>
      <c r="H203" s="60"/>
      <c r="I203" s="60"/>
      <c r="J203" s="60"/>
      <c r="K203" s="60"/>
      <c r="L203" s="44"/>
      <c r="M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</row>
  </sheetData>
  <sheetProtection password="CC35" sheet="1" objects="1" scenarios="1" formatColumns="0" formatRows="0" autoFilter="0"/>
  <autoFilter ref="C87:K202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3" r:id="rId1" display="https://podminky.urs.cz/item/CS_URS_2021_02/943211111"/>
    <hyperlink ref="F101" r:id="rId2" display="https://podminky.urs.cz/item/CS_URS_2021_02/943211211"/>
    <hyperlink ref="F105" r:id="rId3" display="https://podminky.urs.cz/item/CS_URS_2021_02/943211811"/>
    <hyperlink ref="F108" r:id="rId4" display="https://podminky.urs.cz/item/CS_URS_2021_02/962032231"/>
    <hyperlink ref="F118" r:id="rId5" display="https://podminky.urs.cz/item/CS_URS_2021_02/964061341"/>
    <hyperlink ref="F121" r:id="rId6" display="https://podminky.urs.cz/item/CS_URS_2021_02/965083112"/>
    <hyperlink ref="F129" r:id="rId7" display="https://podminky.urs.cz/item/CS_URS_2021_02/997013152"/>
    <hyperlink ref="F132" r:id="rId8" display="https://podminky.urs.cz/item/CS_URS_2021_02/997013501"/>
    <hyperlink ref="F135" r:id="rId9" display="https://podminky.urs.cz/item/CS_URS_2021_02/997013509"/>
    <hyperlink ref="F139" r:id="rId10" display="https://podminky.urs.cz/item/CS_URS_2021_02/997013631"/>
    <hyperlink ref="F143" r:id="rId11" display="https://podminky.urs.cz/item/CS_URS_2021_02/997013645"/>
    <hyperlink ref="F146" r:id="rId12" display="https://podminky.urs.cz/item/CS_URS_2021_02/997013811"/>
    <hyperlink ref="F151" r:id="rId13" display="https://podminky.urs.cz/item/CS_URS_2021_01/712600831"/>
    <hyperlink ref="F159" r:id="rId14" display="https://podminky.urs.cz/item/CS_URS_2021_02/762331813"/>
    <hyperlink ref="F165" r:id="rId15" display="https://podminky.urs.cz/item/CS_URS_2021_02/762341811"/>
    <hyperlink ref="F169" r:id="rId16" display="https://podminky.urs.cz/item/CS_URS_2021_02/762521812"/>
    <hyperlink ref="F173" r:id="rId17" display="https://podminky.urs.cz/item/CS_URS_2021_02/762811811"/>
    <hyperlink ref="F181" r:id="rId18" display="https://podminky.urs.cz/item/CS_URS_2021_02/762822840"/>
    <hyperlink ref="F184" r:id="rId19" display="https://podminky.urs.cz/item/CS_URS_2021_02/762822850"/>
    <hyperlink ref="F188" r:id="rId20" display="https://podminky.urs.cz/item/CS_URS_2021_02/762841812"/>
    <hyperlink ref="F195" r:id="rId21" display="https://podminky.urs.cz/item/CS_URS_2021_02/765151801"/>
    <hyperlink ref="F199" r:id="rId22" display="https://podminky.urs.cz/item/CS_URS_2021_02/76515180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87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Zabezpečovací práce krovu a stropu Sokolovna N. Bor R1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318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ROUNDUP(J94,2)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ROUNDUP((SUM(BE94:BE439)),2)</f>
        <v>0</v>
      </c>
      <c r="G33" s="38"/>
      <c r="H33" s="38"/>
      <c r="I33" s="148">
        <v>0.21</v>
      </c>
      <c r="J33" s="147">
        <f>ROUNDUP(((SUM(BE94:BE439))*I33),2)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ROUNDUP((SUM(BF94:BF439)),2)</f>
        <v>0</v>
      </c>
      <c r="G34" s="38"/>
      <c r="H34" s="38"/>
      <c r="I34" s="148">
        <v>0.15</v>
      </c>
      <c r="J34" s="147">
        <f>ROUNDUP(((SUM(BF94:BF439))*I34),2)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ROUNDUP((SUM(BG94:BG439)),2)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ROUNDUP((SUM(BH94:BH439)),2)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ROUNDUP((SUM(BI94:BI439)),2)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Zabezpečovací práce krovu a stropu Sokolovna N. Bor R1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02 - stavební část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32" t="s">
        <v>23</v>
      </c>
      <c r="J52" s="72" t="str">
        <f>IF(J12="","",J12)</f>
        <v>29. 9. 2021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Nový Bor</v>
      </c>
      <c r="G54" s="40"/>
      <c r="H54" s="40"/>
      <c r="I54" s="32" t="s">
        <v>32</v>
      </c>
      <c r="J54" s="36" t="str">
        <f>E21</f>
        <v>Statik CL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J. Nešněra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J94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>
      <c r="A60" s="9"/>
      <c r="B60" s="165"/>
      <c r="C60" s="166"/>
      <c r="D60" s="167" t="s">
        <v>98</v>
      </c>
      <c r="E60" s="168"/>
      <c r="F60" s="168"/>
      <c r="G60" s="168"/>
      <c r="H60" s="168"/>
      <c r="I60" s="168"/>
      <c r="J60" s="169">
        <f>J95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319</v>
      </c>
      <c r="E61" s="174"/>
      <c r="F61" s="174"/>
      <c r="G61" s="174"/>
      <c r="H61" s="174"/>
      <c r="I61" s="174"/>
      <c r="J61" s="175">
        <f>J96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320</v>
      </c>
      <c r="E62" s="174"/>
      <c r="F62" s="174"/>
      <c r="G62" s="174"/>
      <c r="H62" s="174"/>
      <c r="I62" s="174"/>
      <c r="J62" s="175">
        <f>J104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1"/>
      <c r="C63" s="172"/>
      <c r="D63" s="173" t="s">
        <v>321</v>
      </c>
      <c r="E63" s="174"/>
      <c r="F63" s="174"/>
      <c r="G63" s="174"/>
      <c r="H63" s="174"/>
      <c r="I63" s="174"/>
      <c r="J63" s="175">
        <f>J148</f>
        <v>0</v>
      </c>
      <c r="K63" s="172"/>
      <c r="L63" s="17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1"/>
      <c r="C64" s="172"/>
      <c r="D64" s="173" t="s">
        <v>99</v>
      </c>
      <c r="E64" s="174"/>
      <c r="F64" s="174"/>
      <c r="G64" s="174"/>
      <c r="H64" s="174"/>
      <c r="I64" s="174"/>
      <c r="J64" s="175">
        <f>J169</f>
        <v>0</v>
      </c>
      <c r="K64" s="172"/>
      <c r="L64" s="17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1"/>
      <c r="C65" s="172"/>
      <c r="D65" s="173" t="s">
        <v>322</v>
      </c>
      <c r="E65" s="174"/>
      <c r="F65" s="174"/>
      <c r="G65" s="174"/>
      <c r="H65" s="174"/>
      <c r="I65" s="174"/>
      <c r="J65" s="175">
        <f>J227</f>
        <v>0</v>
      </c>
      <c r="K65" s="172"/>
      <c r="L65" s="17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5"/>
      <c r="C66" s="166"/>
      <c r="D66" s="167" t="s">
        <v>101</v>
      </c>
      <c r="E66" s="168"/>
      <c r="F66" s="168"/>
      <c r="G66" s="168"/>
      <c r="H66" s="168"/>
      <c r="I66" s="168"/>
      <c r="J66" s="169">
        <f>J231</f>
        <v>0</v>
      </c>
      <c r="K66" s="166"/>
      <c r="L66" s="170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71"/>
      <c r="C67" s="172"/>
      <c r="D67" s="173" t="s">
        <v>323</v>
      </c>
      <c r="E67" s="174"/>
      <c r="F67" s="174"/>
      <c r="G67" s="174"/>
      <c r="H67" s="174"/>
      <c r="I67" s="174"/>
      <c r="J67" s="175">
        <f>J232</f>
        <v>0</v>
      </c>
      <c r="K67" s="172"/>
      <c r="L67" s="17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1"/>
      <c r="C68" s="172"/>
      <c r="D68" s="173" t="s">
        <v>104</v>
      </c>
      <c r="E68" s="174"/>
      <c r="F68" s="174"/>
      <c r="G68" s="174"/>
      <c r="H68" s="174"/>
      <c r="I68" s="174"/>
      <c r="J68" s="175">
        <f>J244</f>
        <v>0</v>
      </c>
      <c r="K68" s="172"/>
      <c r="L68" s="17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1"/>
      <c r="C69" s="172"/>
      <c r="D69" s="173" t="s">
        <v>324</v>
      </c>
      <c r="E69" s="174"/>
      <c r="F69" s="174"/>
      <c r="G69" s="174"/>
      <c r="H69" s="174"/>
      <c r="I69" s="174"/>
      <c r="J69" s="175">
        <f>J321</f>
        <v>0</v>
      </c>
      <c r="K69" s="172"/>
      <c r="L69" s="17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71"/>
      <c r="C70" s="172"/>
      <c r="D70" s="173" t="s">
        <v>105</v>
      </c>
      <c r="E70" s="174"/>
      <c r="F70" s="174"/>
      <c r="G70" s="174"/>
      <c r="H70" s="174"/>
      <c r="I70" s="174"/>
      <c r="J70" s="175">
        <f>J366</f>
        <v>0</v>
      </c>
      <c r="K70" s="172"/>
      <c r="L70" s="17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71"/>
      <c r="C71" s="172"/>
      <c r="D71" s="173" t="s">
        <v>106</v>
      </c>
      <c r="E71" s="174"/>
      <c r="F71" s="174"/>
      <c r="G71" s="174"/>
      <c r="H71" s="174"/>
      <c r="I71" s="174"/>
      <c r="J71" s="175">
        <f>J370</f>
        <v>0</v>
      </c>
      <c r="K71" s="172"/>
      <c r="L71" s="17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71"/>
      <c r="C72" s="172"/>
      <c r="D72" s="173" t="s">
        <v>325</v>
      </c>
      <c r="E72" s="174"/>
      <c r="F72" s="174"/>
      <c r="G72" s="174"/>
      <c r="H72" s="174"/>
      <c r="I72" s="174"/>
      <c r="J72" s="175">
        <f>J401</f>
        <v>0</v>
      </c>
      <c r="K72" s="172"/>
      <c r="L72" s="17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71"/>
      <c r="C73" s="172"/>
      <c r="D73" s="173" t="s">
        <v>326</v>
      </c>
      <c r="E73" s="174"/>
      <c r="F73" s="174"/>
      <c r="G73" s="174"/>
      <c r="H73" s="174"/>
      <c r="I73" s="174"/>
      <c r="J73" s="175">
        <f>J429</f>
        <v>0</v>
      </c>
      <c r="K73" s="172"/>
      <c r="L73" s="17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71"/>
      <c r="C74" s="172"/>
      <c r="D74" s="173" t="s">
        <v>327</v>
      </c>
      <c r="E74" s="174"/>
      <c r="F74" s="174"/>
      <c r="G74" s="174"/>
      <c r="H74" s="174"/>
      <c r="I74" s="174"/>
      <c r="J74" s="175">
        <f>J436</f>
        <v>0</v>
      </c>
      <c r="K74" s="172"/>
      <c r="L74" s="17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2" customFormat="1" ht="21.8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59"/>
      <c r="C76" s="60"/>
      <c r="D76" s="60"/>
      <c r="E76" s="60"/>
      <c r="F76" s="60"/>
      <c r="G76" s="60"/>
      <c r="H76" s="60"/>
      <c r="I76" s="60"/>
      <c r="J76" s="60"/>
      <c r="K76" s="6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80" spans="1:31" s="2" customFormat="1" ht="6.95" customHeight="1">
      <c r="A80" s="38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4.95" customHeight="1">
      <c r="A81" s="38"/>
      <c r="B81" s="39"/>
      <c r="C81" s="23" t="s">
        <v>107</v>
      </c>
      <c r="D81" s="40"/>
      <c r="E81" s="40"/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6.95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2" customHeight="1">
      <c r="A83" s="38"/>
      <c r="B83" s="39"/>
      <c r="C83" s="32" t="s">
        <v>16</v>
      </c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6.5" customHeight="1">
      <c r="A84" s="38"/>
      <c r="B84" s="39"/>
      <c r="C84" s="40"/>
      <c r="D84" s="40"/>
      <c r="E84" s="160" t="str">
        <f>E7</f>
        <v>Zabezpečovací práce krovu a stropu Sokolovna N. Bor R1</v>
      </c>
      <c r="F84" s="32"/>
      <c r="G84" s="32"/>
      <c r="H84" s="32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92</v>
      </c>
      <c r="D85" s="40"/>
      <c r="E85" s="40"/>
      <c r="F85" s="40"/>
      <c r="G85" s="40"/>
      <c r="H85" s="40"/>
      <c r="I85" s="40"/>
      <c r="J85" s="40"/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6.5" customHeight="1">
      <c r="A86" s="38"/>
      <c r="B86" s="39"/>
      <c r="C86" s="40"/>
      <c r="D86" s="40"/>
      <c r="E86" s="69" t="str">
        <f>E9</f>
        <v>02 - stavební část</v>
      </c>
      <c r="F86" s="40"/>
      <c r="G86" s="40"/>
      <c r="H86" s="40"/>
      <c r="I86" s="40"/>
      <c r="J86" s="40"/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6.95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21</v>
      </c>
      <c r="D88" s="40"/>
      <c r="E88" s="40"/>
      <c r="F88" s="27" t="str">
        <f>F12</f>
        <v>Nový Bor</v>
      </c>
      <c r="G88" s="40"/>
      <c r="H88" s="40"/>
      <c r="I88" s="32" t="s">
        <v>23</v>
      </c>
      <c r="J88" s="72" t="str">
        <f>IF(J12="","",J12)</f>
        <v>29. 9. 2021</v>
      </c>
      <c r="K88" s="40"/>
      <c r="L88" s="13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6.95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3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25</v>
      </c>
      <c r="D90" s="40"/>
      <c r="E90" s="40"/>
      <c r="F90" s="27" t="str">
        <f>E15</f>
        <v>Město Nový Bor</v>
      </c>
      <c r="G90" s="40"/>
      <c r="H90" s="40"/>
      <c r="I90" s="32" t="s">
        <v>32</v>
      </c>
      <c r="J90" s="36" t="str">
        <f>E21</f>
        <v>Statik CL s.r.o.</v>
      </c>
      <c r="K90" s="40"/>
      <c r="L90" s="134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30</v>
      </c>
      <c r="D91" s="40"/>
      <c r="E91" s="40"/>
      <c r="F91" s="27" t="str">
        <f>IF(E18="","",E18)</f>
        <v>Vyplň údaj</v>
      </c>
      <c r="G91" s="40"/>
      <c r="H91" s="40"/>
      <c r="I91" s="32" t="s">
        <v>36</v>
      </c>
      <c r="J91" s="36" t="str">
        <f>E24</f>
        <v>J. Nešněra</v>
      </c>
      <c r="K91" s="40"/>
      <c r="L91" s="13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0.3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13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11" customFormat="1" ht="29.25" customHeight="1">
      <c r="A93" s="177"/>
      <c r="B93" s="178"/>
      <c r="C93" s="179" t="s">
        <v>108</v>
      </c>
      <c r="D93" s="180" t="s">
        <v>59</v>
      </c>
      <c r="E93" s="180" t="s">
        <v>55</v>
      </c>
      <c r="F93" s="180" t="s">
        <v>56</v>
      </c>
      <c r="G93" s="180" t="s">
        <v>109</v>
      </c>
      <c r="H93" s="180" t="s">
        <v>110</v>
      </c>
      <c r="I93" s="180" t="s">
        <v>111</v>
      </c>
      <c r="J93" s="180" t="s">
        <v>96</v>
      </c>
      <c r="K93" s="181" t="s">
        <v>112</v>
      </c>
      <c r="L93" s="182"/>
      <c r="M93" s="92" t="s">
        <v>19</v>
      </c>
      <c r="N93" s="93" t="s">
        <v>44</v>
      </c>
      <c r="O93" s="93" t="s">
        <v>113</v>
      </c>
      <c r="P93" s="93" t="s">
        <v>114</v>
      </c>
      <c r="Q93" s="93" t="s">
        <v>115</v>
      </c>
      <c r="R93" s="93" t="s">
        <v>116</v>
      </c>
      <c r="S93" s="93" t="s">
        <v>117</v>
      </c>
      <c r="T93" s="94" t="s">
        <v>118</v>
      </c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</row>
    <row r="94" spans="1:63" s="2" customFormat="1" ht="22.8" customHeight="1">
      <c r="A94" s="38"/>
      <c r="B94" s="39"/>
      <c r="C94" s="99" t="s">
        <v>119</v>
      </c>
      <c r="D94" s="40"/>
      <c r="E94" s="40"/>
      <c r="F94" s="40"/>
      <c r="G94" s="40"/>
      <c r="H94" s="40"/>
      <c r="I94" s="40"/>
      <c r="J94" s="183">
        <f>BK94</f>
        <v>0</v>
      </c>
      <c r="K94" s="40"/>
      <c r="L94" s="44"/>
      <c r="M94" s="95"/>
      <c r="N94" s="184"/>
      <c r="O94" s="96"/>
      <c r="P94" s="185">
        <f>P95+P231</f>
        <v>0</v>
      </c>
      <c r="Q94" s="96"/>
      <c r="R94" s="185">
        <f>R95+R231</f>
        <v>238.27864088</v>
      </c>
      <c r="S94" s="96"/>
      <c r="T94" s="186">
        <f>T95+T231</f>
        <v>0.775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73</v>
      </c>
      <c r="AU94" s="17" t="s">
        <v>97</v>
      </c>
      <c r="BK94" s="187">
        <f>BK95+BK231</f>
        <v>0</v>
      </c>
    </row>
    <row r="95" spans="1:63" s="12" customFormat="1" ht="25.9" customHeight="1">
      <c r="A95" s="12"/>
      <c r="B95" s="188"/>
      <c r="C95" s="189"/>
      <c r="D95" s="190" t="s">
        <v>73</v>
      </c>
      <c r="E95" s="191" t="s">
        <v>120</v>
      </c>
      <c r="F95" s="191" t="s">
        <v>121</v>
      </c>
      <c r="G95" s="189"/>
      <c r="H95" s="189"/>
      <c r="I95" s="192"/>
      <c r="J95" s="193">
        <f>BK95</f>
        <v>0</v>
      </c>
      <c r="K95" s="189"/>
      <c r="L95" s="194"/>
      <c r="M95" s="195"/>
      <c r="N95" s="196"/>
      <c r="O95" s="196"/>
      <c r="P95" s="197">
        <f>P96+P104+P148+P169+P227</f>
        <v>0</v>
      </c>
      <c r="Q95" s="196"/>
      <c r="R95" s="197">
        <f>R96+R104+R148+R169+R227</f>
        <v>174.18245037000003</v>
      </c>
      <c r="S95" s="196"/>
      <c r="T95" s="198">
        <f>T96+T104+T148+T169+T227</f>
        <v>0.775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199" t="s">
        <v>82</v>
      </c>
      <c r="AT95" s="200" t="s">
        <v>73</v>
      </c>
      <c r="AU95" s="200" t="s">
        <v>74</v>
      </c>
      <c r="AY95" s="199" t="s">
        <v>122</v>
      </c>
      <c r="BK95" s="201">
        <f>BK96+BK104+BK148+BK169+BK227</f>
        <v>0</v>
      </c>
    </row>
    <row r="96" spans="1:63" s="12" customFormat="1" ht="22.8" customHeight="1">
      <c r="A96" s="12"/>
      <c r="B96" s="188"/>
      <c r="C96" s="189"/>
      <c r="D96" s="190" t="s">
        <v>73</v>
      </c>
      <c r="E96" s="202" t="s">
        <v>148</v>
      </c>
      <c r="F96" s="202" t="s">
        <v>328</v>
      </c>
      <c r="G96" s="189"/>
      <c r="H96" s="189"/>
      <c r="I96" s="192"/>
      <c r="J96" s="203">
        <f>BK96</f>
        <v>0</v>
      </c>
      <c r="K96" s="189"/>
      <c r="L96" s="194"/>
      <c r="M96" s="195"/>
      <c r="N96" s="196"/>
      <c r="O96" s="196"/>
      <c r="P96" s="197">
        <f>SUM(P97:P103)</f>
        <v>0</v>
      </c>
      <c r="Q96" s="196"/>
      <c r="R96" s="197">
        <f>SUM(R97:R103)</f>
        <v>38.852439</v>
      </c>
      <c r="S96" s="196"/>
      <c r="T96" s="198">
        <f>SUM(T97:T103)</f>
        <v>0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199" t="s">
        <v>82</v>
      </c>
      <c r="AT96" s="200" t="s">
        <v>73</v>
      </c>
      <c r="AU96" s="200" t="s">
        <v>82</v>
      </c>
      <c r="AY96" s="199" t="s">
        <v>122</v>
      </c>
      <c r="BK96" s="201">
        <f>SUM(BK97:BK103)</f>
        <v>0</v>
      </c>
    </row>
    <row r="97" spans="1:65" s="2" customFormat="1" ht="21.75" customHeight="1">
      <c r="A97" s="38"/>
      <c r="B97" s="39"/>
      <c r="C97" s="204" t="s">
        <v>82</v>
      </c>
      <c r="D97" s="204" t="s">
        <v>125</v>
      </c>
      <c r="E97" s="205" t="s">
        <v>329</v>
      </c>
      <c r="F97" s="206" t="s">
        <v>330</v>
      </c>
      <c r="G97" s="207" t="s">
        <v>168</v>
      </c>
      <c r="H97" s="208">
        <v>16</v>
      </c>
      <c r="I97" s="209"/>
      <c r="J97" s="210">
        <f>ROUND(I97*H97,2)</f>
        <v>0</v>
      </c>
      <c r="K97" s="206" t="s">
        <v>129</v>
      </c>
      <c r="L97" s="44"/>
      <c r="M97" s="211" t="s">
        <v>19</v>
      </c>
      <c r="N97" s="212" t="s">
        <v>45</v>
      </c>
      <c r="O97" s="84"/>
      <c r="P97" s="213">
        <f>O97*H97</f>
        <v>0</v>
      </c>
      <c r="Q97" s="213">
        <v>0.07367</v>
      </c>
      <c r="R97" s="213">
        <f>Q97*H97</f>
        <v>1.17872</v>
      </c>
      <c r="S97" s="213">
        <v>0</v>
      </c>
      <c r="T97" s="214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15" t="s">
        <v>130</v>
      </c>
      <c r="AT97" s="215" t="s">
        <v>125</v>
      </c>
      <c r="AU97" s="215" t="s">
        <v>84</v>
      </c>
      <c r="AY97" s="17" t="s">
        <v>122</v>
      </c>
      <c r="BE97" s="216">
        <f>IF(N97="základní",J97,0)</f>
        <v>0</v>
      </c>
      <c r="BF97" s="216">
        <f>IF(N97="snížená",J97,0)</f>
        <v>0</v>
      </c>
      <c r="BG97" s="216">
        <f>IF(N97="zákl. přenesená",J97,0)</f>
        <v>0</v>
      </c>
      <c r="BH97" s="216">
        <f>IF(N97="sníž. přenesená",J97,0)</f>
        <v>0</v>
      </c>
      <c r="BI97" s="216">
        <f>IF(N97="nulová",J97,0)</f>
        <v>0</v>
      </c>
      <c r="BJ97" s="17" t="s">
        <v>82</v>
      </c>
      <c r="BK97" s="216">
        <f>ROUND(I97*H97,2)</f>
        <v>0</v>
      </c>
      <c r="BL97" s="17" t="s">
        <v>130</v>
      </c>
      <c r="BM97" s="215" t="s">
        <v>331</v>
      </c>
    </row>
    <row r="98" spans="1:47" s="2" customFormat="1" ht="12">
      <c r="A98" s="38"/>
      <c r="B98" s="39"/>
      <c r="C98" s="40"/>
      <c r="D98" s="217" t="s">
        <v>132</v>
      </c>
      <c r="E98" s="40"/>
      <c r="F98" s="218" t="s">
        <v>332</v>
      </c>
      <c r="G98" s="40"/>
      <c r="H98" s="40"/>
      <c r="I98" s="219"/>
      <c r="J98" s="40"/>
      <c r="K98" s="40"/>
      <c r="L98" s="44"/>
      <c r="M98" s="220"/>
      <c r="N98" s="221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132</v>
      </c>
      <c r="AU98" s="17" t="s">
        <v>84</v>
      </c>
    </row>
    <row r="99" spans="1:47" s="2" customFormat="1" ht="12">
      <c r="A99" s="38"/>
      <c r="B99" s="39"/>
      <c r="C99" s="40"/>
      <c r="D99" s="222" t="s">
        <v>134</v>
      </c>
      <c r="E99" s="40"/>
      <c r="F99" s="223" t="s">
        <v>333</v>
      </c>
      <c r="G99" s="40"/>
      <c r="H99" s="40"/>
      <c r="I99" s="219"/>
      <c r="J99" s="40"/>
      <c r="K99" s="40"/>
      <c r="L99" s="44"/>
      <c r="M99" s="220"/>
      <c r="N99" s="221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134</v>
      </c>
      <c r="AU99" s="17" t="s">
        <v>84</v>
      </c>
    </row>
    <row r="100" spans="1:65" s="2" customFormat="1" ht="16.5" customHeight="1">
      <c r="A100" s="38"/>
      <c r="B100" s="39"/>
      <c r="C100" s="204" t="s">
        <v>84</v>
      </c>
      <c r="D100" s="204" t="s">
        <v>125</v>
      </c>
      <c r="E100" s="205" t="s">
        <v>334</v>
      </c>
      <c r="F100" s="206" t="s">
        <v>335</v>
      </c>
      <c r="G100" s="207" t="s">
        <v>128</v>
      </c>
      <c r="H100" s="208">
        <v>23.134</v>
      </c>
      <c r="I100" s="209"/>
      <c r="J100" s="210">
        <f>ROUND(I100*H100,2)</f>
        <v>0</v>
      </c>
      <c r="K100" s="206" t="s">
        <v>129</v>
      </c>
      <c r="L100" s="44"/>
      <c r="M100" s="211" t="s">
        <v>19</v>
      </c>
      <c r="N100" s="212" t="s">
        <v>45</v>
      </c>
      <c r="O100" s="84"/>
      <c r="P100" s="213">
        <f>O100*H100</f>
        <v>0</v>
      </c>
      <c r="Q100" s="213">
        <v>1.6285</v>
      </c>
      <c r="R100" s="213">
        <f>Q100*H100</f>
        <v>37.673719</v>
      </c>
      <c r="S100" s="213">
        <v>0</v>
      </c>
      <c r="T100" s="214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15" t="s">
        <v>130</v>
      </c>
      <c r="AT100" s="215" t="s">
        <v>125</v>
      </c>
      <c r="AU100" s="215" t="s">
        <v>84</v>
      </c>
      <c r="AY100" s="17" t="s">
        <v>122</v>
      </c>
      <c r="BE100" s="216">
        <f>IF(N100="základní",J100,0)</f>
        <v>0</v>
      </c>
      <c r="BF100" s="216">
        <f>IF(N100="snížená",J100,0)</f>
        <v>0</v>
      </c>
      <c r="BG100" s="216">
        <f>IF(N100="zákl. přenesená",J100,0)</f>
        <v>0</v>
      </c>
      <c r="BH100" s="216">
        <f>IF(N100="sníž. přenesená",J100,0)</f>
        <v>0</v>
      </c>
      <c r="BI100" s="216">
        <f>IF(N100="nulová",J100,0)</f>
        <v>0</v>
      </c>
      <c r="BJ100" s="17" t="s">
        <v>82</v>
      </c>
      <c r="BK100" s="216">
        <f>ROUND(I100*H100,2)</f>
        <v>0</v>
      </c>
      <c r="BL100" s="17" t="s">
        <v>130</v>
      </c>
      <c r="BM100" s="215" t="s">
        <v>336</v>
      </c>
    </row>
    <row r="101" spans="1:47" s="2" customFormat="1" ht="12">
      <c r="A101" s="38"/>
      <c r="B101" s="39"/>
      <c r="C101" s="40"/>
      <c r="D101" s="217" t="s">
        <v>132</v>
      </c>
      <c r="E101" s="40"/>
      <c r="F101" s="218" t="s">
        <v>337</v>
      </c>
      <c r="G101" s="40"/>
      <c r="H101" s="40"/>
      <c r="I101" s="219"/>
      <c r="J101" s="40"/>
      <c r="K101" s="40"/>
      <c r="L101" s="44"/>
      <c r="M101" s="220"/>
      <c r="N101" s="221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132</v>
      </c>
      <c r="AU101" s="17" t="s">
        <v>84</v>
      </c>
    </row>
    <row r="102" spans="1:47" s="2" customFormat="1" ht="12">
      <c r="A102" s="38"/>
      <c r="B102" s="39"/>
      <c r="C102" s="40"/>
      <c r="D102" s="222" t="s">
        <v>134</v>
      </c>
      <c r="E102" s="40"/>
      <c r="F102" s="223" t="s">
        <v>338</v>
      </c>
      <c r="G102" s="40"/>
      <c r="H102" s="40"/>
      <c r="I102" s="219"/>
      <c r="J102" s="40"/>
      <c r="K102" s="40"/>
      <c r="L102" s="44"/>
      <c r="M102" s="220"/>
      <c r="N102" s="221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134</v>
      </c>
      <c r="AU102" s="17" t="s">
        <v>84</v>
      </c>
    </row>
    <row r="103" spans="1:51" s="13" customFormat="1" ht="12">
      <c r="A103" s="13"/>
      <c r="B103" s="224"/>
      <c r="C103" s="225"/>
      <c r="D103" s="217" t="s">
        <v>136</v>
      </c>
      <c r="E103" s="226" t="s">
        <v>19</v>
      </c>
      <c r="F103" s="227" t="s">
        <v>339</v>
      </c>
      <c r="G103" s="225"/>
      <c r="H103" s="228">
        <v>23.134</v>
      </c>
      <c r="I103" s="229"/>
      <c r="J103" s="225"/>
      <c r="K103" s="225"/>
      <c r="L103" s="230"/>
      <c r="M103" s="231"/>
      <c r="N103" s="232"/>
      <c r="O103" s="232"/>
      <c r="P103" s="232"/>
      <c r="Q103" s="232"/>
      <c r="R103" s="232"/>
      <c r="S103" s="232"/>
      <c r="T103" s="23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4" t="s">
        <v>136</v>
      </c>
      <c r="AU103" s="234" t="s">
        <v>84</v>
      </c>
      <c r="AV103" s="13" t="s">
        <v>84</v>
      </c>
      <c r="AW103" s="13" t="s">
        <v>35</v>
      </c>
      <c r="AX103" s="13" t="s">
        <v>82</v>
      </c>
      <c r="AY103" s="234" t="s">
        <v>122</v>
      </c>
    </row>
    <row r="104" spans="1:63" s="12" customFormat="1" ht="22.8" customHeight="1">
      <c r="A104" s="12"/>
      <c r="B104" s="188"/>
      <c r="C104" s="189"/>
      <c r="D104" s="190" t="s">
        <v>73</v>
      </c>
      <c r="E104" s="202" t="s">
        <v>130</v>
      </c>
      <c r="F104" s="202" t="s">
        <v>340</v>
      </c>
      <c r="G104" s="189"/>
      <c r="H104" s="189"/>
      <c r="I104" s="192"/>
      <c r="J104" s="203">
        <f>BK104</f>
        <v>0</v>
      </c>
      <c r="K104" s="189"/>
      <c r="L104" s="194"/>
      <c r="M104" s="195"/>
      <c r="N104" s="196"/>
      <c r="O104" s="196"/>
      <c r="P104" s="197">
        <f>SUM(P105:P147)</f>
        <v>0</v>
      </c>
      <c r="Q104" s="196"/>
      <c r="R104" s="197">
        <f>SUM(R105:R147)</f>
        <v>68.82298613</v>
      </c>
      <c r="S104" s="196"/>
      <c r="T104" s="198">
        <f>SUM(T105:T147)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99" t="s">
        <v>82</v>
      </c>
      <c r="AT104" s="200" t="s">
        <v>73</v>
      </c>
      <c r="AU104" s="200" t="s">
        <v>82</v>
      </c>
      <c r="AY104" s="199" t="s">
        <v>122</v>
      </c>
      <c r="BK104" s="201">
        <f>SUM(BK105:BK147)</f>
        <v>0</v>
      </c>
    </row>
    <row r="105" spans="1:65" s="2" customFormat="1" ht="16.5" customHeight="1">
      <c r="A105" s="38"/>
      <c r="B105" s="39"/>
      <c r="C105" s="204" t="s">
        <v>148</v>
      </c>
      <c r="D105" s="204" t="s">
        <v>125</v>
      </c>
      <c r="E105" s="205" t="s">
        <v>341</v>
      </c>
      <c r="F105" s="206" t="s">
        <v>342</v>
      </c>
      <c r="G105" s="207" t="s">
        <v>128</v>
      </c>
      <c r="H105" s="208">
        <v>19.299</v>
      </c>
      <c r="I105" s="209"/>
      <c r="J105" s="210">
        <f>ROUND(I105*H105,2)</f>
        <v>0</v>
      </c>
      <c r="K105" s="206" t="s">
        <v>129</v>
      </c>
      <c r="L105" s="44"/>
      <c r="M105" s="211" t="s">
        <v>19</v>
      </c>
      <c r="N105" s="212" t="s">
        <v>45</v>
      </c>
      <c r="O105" s="84"/>
      <c r="P105" s="213">
        <f>O105*H105</f>
        <v>0</v>
      </c>
      <c r="Q105" s="213">
        <v>2.45343</v>
      </c>
      <c r="R105" s="213">
        <f>Q105*H105</f>
        <v>47.34874557</v>
      </c>
      <c r="S105" s="213">
        <v>0</v>
      </c>
      <c r="T105" s="214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15" t="s">
        <v>130</v>
      </c>
      <c r="AT105" s="215" t="s">
        <v>125</v>
      </c>
      <c r="AU105" s="215" t="s">
        <v>84</v>
      </c>
      <c r="AY105" s="17" t="s">
        <v>122</v>
      </c>
      <c r="BE105" s="216">
        <f>IF(N105="základní",J105,0)</f>
        <v>0</v>
      </c>
      <c r="BF105" s="216">
        <f>IF(N105="snížená",J105,0)</f>
        <v>0</v>
      </c>
      <c r="BG105" s="216">
        <f>IF(N105="zákl. přenesená",J105,0)</f>
        <v>0</v>
      </c>
      <c r="BH105" s="216">
        <f>IF(N105="sníž. přenesená",J105,0)</f>
        <v>0</v>
      </c>
      <c r="BI105" s="216">
        <f>IF(N105="nulová",J105,0)</f>
        <v>0</v>
      </c>
      <c r="BJ105" s="17" t="s">
        <v>82</v>
      </c>
      <c r="BK105" s="216">
        <f>ROUND(I105*H105,2)</f>
        <v>0</v>
      </c>
      <c r="BL105" s="17" t="s">
        <v>130</v>
      </c>
      <c r="BM105" s="215" t="s">
        <v>343</v>
      </c>
    </row>
    <row r="106" spans="1:47" s="2" customFormat="1" ht="12">
      <c r="A106" s="38"/>
      <c r="B106" s="39"/>
      <c r="C106" s="40"/>
      <c r="D106" s="217" t="s">
        <v>132</v>
      </c>
      <c r="E106" s="40"/>
      <c r="F106" s="218" t="s">
        <v>344</v>
      </c>
      <c r="G106" s="40"/>
      <c r="H106" s="40"/>
      <c r="I106" s="219"/>
      <c r="J106" s="40"/>
      <c r="K106" s="40"/>
      <c r="L106" s="44"/>
      <c r="M106" s="220"/>
      <c r="N106" s="221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132</v>
      </c>
      <c r="AU106" s="17" t="s">
        <v>84</v>
      </c>
    </row>
    <row r="107" spans="1:47" s="2" customFormat="1" ht="12">
      <c r="A107" s="38"/>
      <c r="B107" s="39"/>
      <c r="C107" s="40"/>
      <c r="D107" s="222" t="s">
        <v>134</v>
      </c>
      <c r="E107" s="40"/>
      <c r="F107" s="223" t="s">
        <v>345</v>
      </c>
      <c r="G107" s="40"/>
      <c r="H107" s="40"/>
      <c r="I107" s="219"/>
      <c r="J107" s="40"/>
      <c r="K107" s="40"/>
      <c r="L107" s="44"/>
      <c r="M107" s="220"/>
      <c r="N107" s="221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134</v>
      </c>
      <c r="AU107" s="17" t="s">
        <v>84</v>
      </c>
    </row>
    <row r="108" spans="1:51" s="13" customFormat="1" ht="12">
      <c r="A108" s="13"/>
      <c r="B108" s="224"/>
      <c r="C108" s="225"/>
      <c r="D108" s="217" t="s">
        <v>136</v>
      </c>
      <c r="E108" s="226" t="s">
        <v>19</v>
      </c>
      <c r="F108" s="227" t="s">
        <v>346</v>
      </c>
      <c r="G108" s="225"/>
      <c r="H108" s="228">
        <v>13.785</v>
      </c>
      <c r="I108" s="229"/>
      <c r="J108" s="225"/>
      <c r="K108" s="225"/>
      <c r="L108" s="230"/>
      <c r="M108" s="231"/>
      <c r="N108" s="232"/>
      <c r="O108" s="232"/>
      <c r="P108" s="232"/>
      <c r="Q108" s="232"/>
      <c r="R108" s="232"/>
      <c r="S108" s="232"/>
      <c r="T108" s="23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4" t="s">
        <v>136</v>
      </c>
      <c r="AU108" s="234" t="s">
        <v>84</v>
      </c>
      <c r="AV108" s="13" t="s">
        <v>84</v>
      </c>
      <c r="AW108" s="13" t="s">
        <v>35</v>
      </c>
      <c r="AX108" s="13" t="s">
        <v>74</v>
      </c>
      <c r="AY108" s="234" t="s">
        <v>122</v>
      </c>
    </row>
    <row r="109" spans="1:51" s="13" customFormat="1" ht="12">
      <c r="A109" s="13"/>
      <c r="B109" s="224"/>
      <c r="C109" s="225"/>
      <c r="D109" s="217" t="s">
        <v>136</v>
      </c>
      <c r="E109" s="226" t="s">
        <v>19</v>
      </c>
      <c r="F109" s="227" t="s">
        <v>347</v>
      </c>
      <c r="G109" s="225"/>
      <c r="H109" s="228">
        <v>5.514</v>
      </c>
      <c r="I109" s="229"/>
      <c r="J109" s="225"/>
      <c r="K109" s="225"/>
      <c r="L109" s="230"/>
      <c r="M109" s="231"/>
      <c r="N109" s="232"/>
      <c r="O109" s="232"/>
      <c r="P109" s="232"/>
      <c r="Q109" s="232"/>
      <c r="R109" s="232"/>
      <c r="S109" s="232"/>
      <c r="T109" s="23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4" t="s">
        <v>136</v>
      </c>
      <c r="AU109" s="234" t="s">
        <v>84</v>
      </c>
      <c r="AV109" s="13" t="s">
        <v>84</v>
      </c>
      <c r="AW109" s="13" t="s">
        <v>35</v>
      </c>
      <c r="AX109" s="13" t="s">
        <v>74</v>
      </c>
      <c r="AY109" s="234" t="s">
        <v>122</v>
      </c>
    </row>
    <row r="110" spans="1:51" s="14" customFormat="1" ht="12">
      <c r="A110" s="14"/>
      <c r="B110" s="235"/>
      <c r="C110" s="236"/>
      <c r="D110" s="217" t="s">
        <v>136</v>
      </c>
      <c r="E110" s="237" t="s">
        <v>19</v>
      </c>
      <c r="F110" s="238" t="s">
        <v>141</v>
      </c>
      <c r="G110" s="236"/>
      <c r="H110" s="239">
        <v>19.299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45" t="s">
        <v>136</v>
      </c>
      <c r="AU110" s="245" t="s">
        <v>84</v>
      </c>
      <c r="AV110" s="14" t="s">
        <v>130</v>
      </c>
      <c r="AW110" s="14" t="s">
        <v>35</v>
      </c>
      <c r="AX110" s="14" t="s">
        <v>82</v>
      </c>
      <c r="AY110" s="245" t="s">
        <v>122</v>
      </c>
    </row>
    <row r="111" spans="1:65" s="2" customFormat="1" ht="16.5" customHeight="1">
      <c r="A111" s="38"/>
      <c r="B111" s="39"/>
      <c r="C111" s="204" t="s">
        <v>130</v>
      </c>
      <c r="D111" s="204" t="s">
        <v>125</v>
      </c>
      <c r="E111" s="205" t="s">
        <v>348</v>
      </c>
      <c r="F111" s="206" t="s">
        <v>349</v>
      </c>
      <c r="G111" s="207" t="s">
        <v>228</v>
      </c>
      <c r="H111" s="208">
        <v>229.75</v>
      </c>
      <c r="I111" s="209"/>
      <c r="J111" s="210">
        <f>ROUND(I111*H111,2)</f>
        <v>0</v>
      </c>
      <c r="K111" s="206" t="s">
        <v>129</v>
      </c>
      <c r="L111" s="44"/>
      <c r="M111" s="211" t="s">
        <v>19</v>
      </c>
      <c r="N111" s="212" t="s">
        <v>45</v>
      </c>
      <c r="O111" s="84"/>
      <c r="P111" s="213">
        <f>O111*H111</f>
        <v>0</v>
      </c>
      <c r="Q111" s="213">
        <v>0.00894</v>
      </c>
      <c r="R111" s="213">
        <f>Q111*H111</f>
        <v>2.053965</v>
      </c>
      <c r="S111" s="213">
        <v>0</v>
      </c>
      <c r="T111" s="214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215" t="s">
        <v>130</v>
      </c>
      <c r="AT111" s="215" t="s">
        <v>125</v>
      </c>
      <c r="AU111" s="215" t="s">
        <v>84</v>
      </c>
      <c r="AY111" s="17" t="s">
        <v>122</v>
      </c>
      <c r="BE111" s="216">
        <f>IF(N111="základní",J111,0)</f>
        <v>0</v>
      </c>
      <c r="BF111" s="216">
        <f>IF(N111="snížená",J111,0)</f>
        <v>0</v>
      </c>
      <c r="BG111" s="216">
        <f>IF(N111="zákl. přenesená",J111,0)</f>
        <v>0</v>
      </c>
      <c r="BH111" s="216">
        <f>IF(N111="sníž. přenesená",J111,0)</f>
        <v>0</v>
      </c>
      <c r="BI111" s="216">
        <f>IF(N111="nulová",J111,0)</f>
        <v>0</v>
      </c>
      <c r="BJ111" s="17" t="s">
        <v>82</v>
      </c>
      <c r="BK111" s="216">
        <f>ROUND(I111*H111,2)</f>
        <v>0</v>
      </c>
      <c r="BL111" s="17" t="s">
        <v>130</v>
      </c>
      <c r="BM111" s="215" t="s">
        <v>350</v>
      </c>
    </row>
    <row r="112" spans="1:47" s="2" customFormat="1" ht="12">
      <c r="A112" s="38"/>
      <c r="B112" s="39"/>
      <c r="C112" s="40"/>
      <c r="D112" s="217" t="s">
        <v>132</v>
      </c>
      <c r="E112" s="40"/>
      <c r="F112" s="218" t="s">
        <v>351</v>
      </c>
      <c r="G112" s="40"/>
      <c r="H112" s="40"/>
      <c r="I112" s="219"/>
      <c r="J112" s="40"/>
      <c r="K112" s="40"/>
      <c r="L112" s="44"/>
      <c r="M112" s="220"/>
      <c r="N112" s="221"/>
      <c r="O112" s="84"/>
      <c r="P112" s="84"/>
      <c r="Q112" s="84"/>
      <c r="R112" s="84"/>
      <c r="S112" s="84"/>
      <c r="T112" s="85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T112" s="17" t="s">
        <v>132</v>
      </c>
      <c r="AU112" s="17" t="s">
        <v>84</v>
      </c>
    </row>
    <row r="113" spans="1:47" s="2" customFormat="1" ht="12">
      <c r="A113" s="38"/>
      <c r="B113" s="39"/>
      <c r="C113" s="40"/>
      <c r="D113" s="222" t="s">
        <v>134</v>
      </c>
      <c r="E113" s="40"/>
      <c r="F113" s="223" t="s">
        <v>352</v>
      </c>
      <c r="G113" s="40"/>
      <c r="H113" s="40"/>
      <c r="I113" s="219"/>
      <c r="J113" s="40"/>
      <c r="K113" s="40"/>
      <c r="L113" s="44"/>
      <c r="M113" s="220"/>
      <c r="N113" s="221"/>
      <c r="O113" s="84"/>
      <c r="P113" s="84"/>
      <c r="Q113" s="84"/>
      <c r="R113" s="84"/>
      <c r="S113" s="84"/>
      <c r="T113" s="85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T113" s="17" t="s">
        <v>134</v>
      </c>
      <c r="AU113" s="17" t="s">
        <v>84</v>
      </c>
    </row>
    <row r="114" spans="1:51" s="13" customFormat="1" ht="12">
      <c r="A114" s="13"/>
      <c r="B114" s="224"/>
      <c r="C114" s="225"/>
      <c r="D114" s="217" t="s">
        <v>136</v>
      </c>
      <c r="E114" s="226" t="s">
        <v>19</v>
      </c>
      <c r="F114" s="227" t="s">
        <v>353</v>
      </c>
      <c r="G114" s="225"/>
      <c r="H114" s="228">
        <v>229.75</v>
      </c>
      <c r="I114" s="229"/>
      <c r="J114" s="225"/>
      <c r="K114" s="225"/>
      <c r="L114" s="230"/>
      <c r="M114" s="231"/>
      <c r="N114" s="232"/>
      <c r="O114" s="232"/>
      <c r="P114" s="232"/>
      <c r="Q114" s="232"/>
      <c r="R114" s="232"/>
      <c r="S114" s="232"/>
      <c r="T114" s="23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4" t="s">
        <v>136</v>
      </c>
      <c r="AU114" s="234" t="s">
        <v>84</v>
      </c>
      <c r="AV114" s="13" t="s">
        <v>84</v>
      </c>
      <c r="AW114" s="13" t="s">
        <v>35</v>
      </c>
      <c r="AX114" s="13" t="s">
        <v>82</v>
      </c>
      <c r="AY114" s="234" t="s">
        <v>122</v>
      </c>
    </row>
    <row r="115" spans="1:65" s="2" customFormat="1" ht="16.5" customHeight="1">
      <c r="A115" s="38"/>
      <c r="B115" s="39"/>
      <c r="C115" s="204" t="s">
        <v>165</v>
      </c>
      <c r="D115" s="204" t="s">
        <v>125</v>
      </c>
      <c r="E115" s="205" t="s">
        <v>354</v>
      </c>
      <c r="F115" s="206" t="s">
        <v>355</v>
      </c>
      <c r="G115" s="207" t="s">
        <v>186</v>
      </c>
      <c r="H115" s="208">
        <v>3.144</v>
      </c>
      <c r="I115" s="209"/>
      <c r="J115" s="210">
        <f>ROUND(I115*H115,2)</f>
        <v>0</v>
      </c>
      <c r="K115" s="206" t="s">
        <v>129</v>
      </c>
      <c r="L115" s="44"/>
      <c r="M115" s="211" t="s">
        <v>19</v>
      </c>
      <c r="N115" s="212" t="s">
        <v>45</v>
      </c>
      <c r="O115" s="84"/>
      <c r="P115" s="213">
        <f>O115*H115</f>
        <v>0</v>
      </c>
      <c r="Q115" s="213">
        <v>1.06277</v>
      </c>
      <c r="R115" s="213">
        <f>Q115*H115</f>
        <v>3.34134888</v>
      </c>
      <c r="S115" s="213">
        <v>0</v>
      </c>
      <c r="T115" s="214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15" t="s">
        <v>130</v>
      </c>
      <c r="AT115" s="215" t="s">
        <v>125</v>
      </c>
      <c r="AU115" s="215" t="s">
        <v>84</v>
      </c>
      <c r="AY115" s="17" t="s">
        <v>122</v>
      </c>
      <c r="BE115" s="216">
        <f>IF(N115="základní",J115,0)</f>
        <v>0</v>
      </c>
      <c r="BF115" s="216">
        <f>IF(N115="snížená",J115,0)</f>
        <v>0</v>
      </c>
      <c r="BG115" s="216">
        <f>IF(N115="zákl. přenesená",J115,0)</f>
        <v>0</v>
      </c>
      <c r="BH115" s="216">
        <f>IF(N115="sníž. přenesená",J115,0)</f>
        <v>0</v>
      </c>
      <c r="BI115" s="216">
        <f>IF(N115="nulová",J115,0)</f>
        <v>0</v>
      </c>
      <c r="BJ115" s="17" t="s">
        <v>82</v>
      </c>
      <c r="BK115" s="216">
        <f>ROUND(I115*H115,2)</f>
        <v>0</v>
      </c>
      <c r="BL115" s="17" t="s">
        <v>130</v>
      </c>
      <c r="BM115" s="215" t="s">
        <v>356</v>
      </c>
    </row>
    <row r="116" spans="1:47" s="2" customFormat="1" ht="12">
      <c r="A116" s="38"/>
      <c r="B116" s="39"/>
      <c r="C116" s="40"/>
      <c r="D116" s="217" t="s">
        <v>132</v>
      </c>
      <c r="E116" s="40"/>
      <c r="F116" s="218" t="s">
        <v>357</v>
      </c>
      <c r="G116" s="40"/>
      <c r="H116" s="40"/>
      <c r="I116" s="219"/>
      <c r="J116" s="40"/>
      <c r="K116" s="40"/>
      <c r="L116" s="44"/>
      <c r="M116" s="220"/>
      <c r="N116" s="221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132</v>
      </c>
      <c r="AU116" s="17" t="s">
        <v>84</v>
      </c>
    </row>
    <row r="117" spans="1:47" s="2" customFormat="1" ht="12">
      <c r="A117" s="38"/>
      <c r="B117" s="39"/>
      <c r="C117" s="40"/>
      <c r="D117" s="222" t="s">
        <v>134</v>
      </c>
      <c r="E117" s="40"/>
      <c r="F117" s="223" t="s">
        <v>358</v>
      </c>
      <c r="G117" s="40"/>
      <c r="H117" s="40"/>
      <c r="I117" s="219"/>
      <c r="J117" s="40"/>
      <c r="K117" s="40"/>
      <c r="L117" s="44"/>
      <c r="M117" s="220"/>
      <c r="N117" s="221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134</v>
      </c>
      <c r="AU117" s="17" t="s">
        <v>84</v>
      </c>
    </row>
    <row r="118" spans="1:51" s="13" customFormat="1" ht="12">
      <c r="A118" s="13"/>
      <c r="B118" s="224"/>
      <c r="C118" s="225"/>
      <c r="D118" s="217" t="s">
        <v>136</v>
      </c>
      <c r="E118" s="226" t="s">
        <v>19</v>
      </c>
      <c r="F118" s="227" t="s">
        <v>359</v>
      </c>
      <c r="G118" s="225"/>
      <c r="H118" s="228">
        <v>3.144</v>
      </c>
      <c r="I118" s="229"/>
      <c r="J118" s="225"/>
      <c r="K118" s="225"/>
      <c r="L118" s="230"/>
      <c r="M118" s="231"/>
      <c r="N118" s="232"/>
      <c r="O118" s="232"/>
      <c r="P118" s="232"/>
      <c r="Q118" s="232"/>
      <c r="R118" s="232"/>
      <c r="S118" s="232"/>
      <c r="T118" s="23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4" t="s">
        <v>136</v>
      </c>
      <c r="AU118" s="234" t="s">
        <v>84</v>
      </c>
      <c r="AV118" s="13" t="s">
        <v>84</v>
      </c>
      <c r="AW118" s="13" t="s">
        <v>35</v>
      </c>
      <c r="AX118" s="13" t="s">
        <v>82</v>
      </c>
      <c r="AY118" s="234" t="s">
        <v>122</v>
      </c>
    </row>
    <row r="119" spans="1:65" s="2" customFormat="1" ht="16.5" customHeight="1">
      <c r="A119" s="38"/>
      <c r="B119" s="39"/>
      <c r="C119" s="204" t="s">
        <v>172</v>
      </c>
      <c r="D119" s="204" t="s">
        <v>125</v>
      </c>
      <c r="E119" s="205" t="s">
        <v>360</v>
      </c>
      <c r="F119" s="206" t="s">
        <v>361</v>
      </c>
      <c r="G119" s="207" t="s">
        <v>168</v>
      </c>
      <c r="H119" s="208">
        <v>25</v>
      </c>
      <c r="I119" s="209"/>
      <c r="J119" s="210">
        <f>ROUND(I119*H119,2)</f>
        <v>0</v>
      </c>
      <c r="K119" s="206" t="s">
        <v>129</v>
      </c>
      <c r="L119" s="44"/>
      <c r="M119" s="211" t="s">
        <v>19</v>
      </c>
      <c r="N119" s="212" t="s">
        <v>45</v>
      </c>
      <c r="O119" s="84"/>
      <c r="P119" s="213">
        <f>O119*H119</f>
        <v>0</v>
      </c>
      <c r="Q119" s="213">
        <v>0.059</v>
      </c>
      <c r="R119" s="213">
        <f>Q119*H119</f>
        <v>1.4749999999999999</v>
      </c>
      <c r="S119" s="213">
        <v>0</v>
      </c>
      <c r="T119" s="214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15" t="s">
        <v>130</v>
      </c>
      <c r="AT119" s="215" t="s">
        <v>125</v>
      </c>
      <c r="AU119" s="215" t="s">
        <v>84</v>
      </c>
      <c r="AY119" s="17" t="s">
        <v>122</v>
      </c>
      <c r="BE119" s="216">
        <f>IF(N119="základní",J119,0)</f>
        <v>0</v>
      </c>
      <c r="BF119" s="216">
        <f>IF(N119="snížená",J119,0)</f>
        <v>0</v>
      </c>
      <c r="BG119" s="216">
        <f>IF(N119="zákl. přenesená",J119,0)</f>
        <v>0</v>
      </c>
      <c r="BH119" s="216">
        <f>IF(N119="sníž. přenesená",J119,0)</f>
        <v>0</v>
      </c>
      <c r="BI119" s="216">
        <f>IF(N119="nulová",J119,0)</f>
        <v>0</v>
      </c>
      <c r="BJ119" s="17" t="s">
        <v>82</v>
      </c>
      <c r="BK119" s="216">
        <f>ROUND(I119*H119,2)</f>
        <v>0</v>
      </c>
      <c r="BL119" s="17" t="s">
        <v>130</v>
      </c>
      <c r="BM119" s="215" t="s">
        <v>362</v>
      </c>
    </row>
    <row r="120" spans="1:47" s="2" customFormat="1" ht="12">
      <c r="A120" s="38"/>
      <c r="B120" s="39"/>
      <c r="C120" s="40"/>
      <c r="D120" s="217" t="s">
        <v>132</v>
      </c>
      <c r="E120" s="40"/>
      <c r="F120" s="218" t="s">
        <v>363</v>
      </c>
      <c r="G120" s="40"/>
      <c r="H120" s="40"/>
      <c r="I120" s="219"/>
      <c r="J120" s="40"/>
      <c r="K120" s="40"/>
      <c r="L120" s="44"/>
      <c r="M120" s="220"/>
      <c r="N120" s="221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132</v>
      </c>
      <c r="AU120" s="17" t="s">
        <v>84</v>
      </c>
    </row>
    <row r="121" spans="1:47" s="2" customFormat="1" ht="12">
      <c r="A121" s="38"/>
      <c r="B121" s="39"/>
      <c r="C121" s="40"/>
      <c r="D121" s="222" t="s">
        <v>134</v>
      </c>
      <c r="E121" s="40"/>
      <c r="F121" s="223" t="s">
        <v>364</v>
      </c>
      <c r="G121" s="40"/>
      <c r="H121" s="40"/>
      <c r="I121" s="219"/>
      <c r="J121" s="40"/>
      <c r="K121" s="40"/>
      <c r="L121" s="44"/>
      <c r="M121" s="220"/>
      <c r="N121" s="221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134</v>
      </c>
      <c r="AU121" s="17" t="s">
        <v>84</v>
      </c>
    </row>
    <row r="122" spans="1:65" s="2" customFormat="1" ht="21.75" customHeight="1">
      <c r="A122" s="38"/>
      <c r="B122" s="39"/>
      <c r="C122" s="204" t="s">
        <v>183</v>
      </c>
      <c r="D122" s="204" t="s">
        <v>125</v>
      </c>
      <c r="E122" s="205" t="s">
        <v>365</v>
      </c>
      <c r="F122" s="206" t="s">
        <v>366</v>
      </c>
      <c r="G122" s="207" t="s">
        <v>186</v>
      </c>
      <c r="H122" s="208">
        <v>8.073</v>
      </c>
      <c r="I122" s="209"/>
      <c r="J122" s="210">
        <f>ROUND(I122*H122,2)</f>
        <v>0</v>
      </c>
      <c r="K122" s="206" t="s">
        <v>129</v>
      </c>
      <c r="L122" s="44"/>
      <c r="M122" s="211" t="s">
        <v>19</v>
      </c>
      <c r="N122" s="212" t="s">
        <v>45</v>
      </c>
      <c r="O122" s="84"/>
      <c r="P122" s="213">
        <f>O122*H122</f>
        <v>0</v>
      </c>
      <c r="Q122" s="213">
        <v>0.01709</v>
      </c>
      <c r="R122" s="213">
        <f>Q122*H122</f>
        <v>0.13796757</v>
      </c>
      <c r="S122" s="213">
        <v>0</v>
      </c>
      <c r="T122" s="214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15" t="s">
        <v>130</v>
      </c>
      <c r="AT122" s="215" t="s">
        <v>125</v>
      </c>
      <c r="AU122" s="215" t="s">
        <v>84</v>
      </c>
      <c r="AY122" s="17" t="s">
        <v>122</v>
      </c>
      <c r="BE122" s="216">
        <f>IF(N122="základní",J122,0)</f>
        <v>0</v>
      </c>
      <c r="BF122" s="216">
        <f>IF(N122="snížená",J122,0)</f>
        <v>0</v>
      </c>
      <c r="BG122" s="216">
        <f>IF(N122="zákl. přenesená",J122,0)</f>
        <v>0</v>
      </c>
      <c r="BH122" s="216">
        <f>IF(N122="sníž. přenesená",J122,0)</f>
        <v>0</v>
      </c>
      <c r="BI122" s="216">
        <f>IF(N122="nulová",J122,0)</f>
        <v>0</v>
      </c>
      <c r="BJ122" s="17" t="s">
        <v>82</v>
      </c>
      <c r="BK122" s="216">
        <f>ROUND(I122*H122,2)</f>
        <v>0</v>
      </c>
      <c r="BL122" s="17" t="s">
        <v>130</v>
      </c>
      <c r="BM122" s="215" t="s">
        <v>367</v>
      </c>
    </row>
    <row r="123" spans="1:47" s="2" customFormat="1" ht="12">
      <c r="A123" s="38"/>
      <c r="B123" s="39"/>
      <c r="C123" s="40"/>
      <c r="D123" s="217" t="s">
        <v>132</v>
      </c>
      <c r="E123" s="40"/>
      <c r="F123" s="218" t="s">
        <v>368</v>
      </c>
      <c r="G123" s="40"/>
      <c r="H123" s="40"/>
      <c r="I123" s="219"/>
      <c r="J123" s="40"/>
      <c r="K123" s="40"/>
      <c r="L123" s="44"/>
      <c r="M123" s="220"/>
      <c r="N123" s="221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132</v>
      </c>
      <c r="AU123" s="17" t="s">
        <v>84</v>
      </c>
    </row>
    <row r="124" spans="1:47" s="2" customFormat="1" ht="12">
      <c r="A124" s="38"/>
      <c r="B124" s="39"/>
      <c r="C124" s="40"/>
      <c r="D124" s="222" t="s">
        <v>134</v>
      </c>
      <c r="E124" s="40"/>
      <c r="F124" s="223" t="s">
        <v>369</v>
      </c>
      <c r="G124" s="40"/>
      <c r="H124" s="40"/>
      <c r="I124" s="219"/>
      <c r="J124" s="40"/>
      <c r="K124" s="40"/>
      <c r="L124" s="44"/>
      <c r="M124" s="220"/>
      <c r="N124" s="221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134</v>
      </c>
      <c r="AU124" s="17" t="s">
        <v>84</v>
      </c>
    </row>
    <row r="125" spans="1:51" s="13" customFormat="1" ht="12">
      <c r="A125" s="13"/>
      <c r="B125" s="224"/>
      <c r="C125" s="225"/>
      <c r="D125" s="217" t="s">
        <v>136</v>
      </c>
      <c r="E125" s="226" t="s">
        <v>19</v>
      </c>
      <c r="F125" s="227" t="s">
        <v>370</v>
      </c>
      <c r="G125" s="225"/>
      <c r="H125" s="228">
        <v>8.073</v>
      </c>
      <c r="I125" s="229"/>
      <c r="J125" s="225"/>
      <c r="K125" s="225"/>
      <c r="L125" s="230"/>
      <c r="M125" s="231"/>
      <c r="N125" s="232"/>
      <c r="O125" s="232"/>
      <c r="P125" s="232"/>
      <c r="Q125" s="232"/>
      <c r="R125" s="232"/>
      <c r="S125" s="232"/>
      <c r="T125" s="23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4" t="s">
        <v>136</v>
      </c>
      <c r="AU125" s="234" t="s">
        <v>84</v>
      </c>
      <c r="AV125" s="13" t="s">
        <v>84</v>
      </c>
      <c r="AW125" s="13" t="s">
        <v>35</v>
      </c>
      <c r="AX125" s="13" t="s">
        <v>82</v>
      </c>
      <c r="AY125" s="234" t="s">
        <v>122</v>
      </c>
    </row>
    <row r="126" spans="1:65" s="2" customFormat="1" ht="16.5" customHeight="1">
      <c r="A126" s="38"/>
      <c r="B126" s="39"/>
      <c r="C126" s="250" t="s">
        <v>190</v>
      </c>
      <c r="D126" s="250" t="s">
        <v>371</v>
      </c>
      <c r="E126" s="251" t="s">
        <v>372</v>
      </c>
      <c r="F126" s="252" t="s">
        <v>373</v>
      </c>
      <c r="G126" s="253" t="s">
        <v>186</v>
      </c>
      <c r="H126" s="254">
        <v>4.193</v>
      </c>
      <c r="I126" s="255"/>
      <c r="J126" s="256">
        <f>ROUND(I126*H126,2)</f>
        <v>0</v>
      </c>
      <c r="K126" s="252" t="s">
        <v>129</v>
      </c>
      <c r="L126" s="257"/>
      <c r="M126" s="258" t="s">
        <v>19</v>
      </c>
      <c r="N126" s="259" t="s">
        <v>45</v>
      </c>
      <c r="O126" s="84"/>
      <c r="P126" s="213">
        <f>O126*H126</f>
        <v>0</v>
      </c>
      <c r="Q126" s="213">
        <v>1</v>
      </c>
      <c r="R126" s="213">
        <f>Q126*H126</f>
        <v>4.193</v>
      </c>
      <c r="S126" s="213">
        <v>0</v>
      </c>
      <c r="T126" s="214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15" t="s">
        <v>190</v>
      </c>
      <c r="AT126" s="215" t="s">
        <v>371</v>
      </c>
      <c r="AU126" s="215" t="s">
        <v>84</v>
      </c>
      <c r="AY126" s="17" t="s">
        <v>122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82</v>
      </c>
      <c r="BK126" s="216">
        <f>ROUND(I126*H126,2)</f>
        <v>0</v>
      </c>
      <c r="BL126" s="17" t="s">
        <v>130</v>
      </c>
      <c r="BM126" s="215" t="s">
        <v>374</v>
      </c>
    </row>
    <row r="127" spans="1:47" s="2" customFormat="1" ht="12">
      <c r="A127" s="38"/>
      <c r="B127" s="39"/>
      <c r="C127" s="40"/>
      <c r="D127" s="217" t="s">
        <v>132</v>
      </c>
      <c r="E127" s="40"/>
      <c r="F127" s="218" t="s">
        <v>373</v>
      </c>
      <c r="G127" s="40"/>
      <c r="H127" s="40"/>
      <c r="I127" s="219"/>
      <c r="J127" s="40"/>
      <c r="K127" s="40"/>
      <c r="L127" s="44"/>
      <c r="M127" s="220"/>
      <c r="N127" s="221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132</v>
      </c>
      <c r="AU127" s="17" t="s">
        <v>84</v>
      </c>
    </row>
    <row r="128" spans="1:47" s="2" customFormat="1" ht="12">
      <c r="A128" s="38"/>
      <c r="B128" s="39"/>
      <c r="C128" s="40"/>
      <c r="D128" s="222" t="s">
        <v>134</v>
      </c>
      <c r="E128" s="40"/>
      <c r="F128" s="223" t="s">
        <v>375</v>
      </c>
      <c r="G128" s="40"/>
      <c r="H128" s="40"/>
      <c r="I128" s="219"/>
      <c r="J128" s="40"/>
      <c r="K128" s="40"/>
      <c r="L128" s="44"/>
      <c r="M128" s="220"/>
      <c r="N128" s="221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134</v>
      </c>
      <c r="AU128" s="17" t="s">
        <v>84</v>
      </c>
    </row>
    <row r="129" spans="1:51" s="13" customFormat="1" ht="12">
      <c r="A129" s="13"/>
      <c r="B129" s="224"/>
      <c r="C129" s="225"/>
      <c r="D129" s="217" t="s">
        <v>136</v>
      </c>
      <c r="E129" s="226" t="s">
        <v>19</v>
      </c>
      <c r="F129" s="227" t="s">
        <v>376</v>
      </c>
      <c r="G129" s="225"/>
      <c r="H129" s="228">
        <v>4.193</v>
      </c>
      <c r="I129" s="229"/>
      <c r="J129" s="225"/>
      <c r="K129" s="225"/>
      <c r="L129" s="230"/>
      <c r="M129" s="231"/>
      <c r="N129" s="232"/>
      <c r="O129" s="232"/>
      <c r="P129" s="232"/>
      <c r="Q129" s="232"/>
      <c r="R129" s="232"/>
      <c r="S129" s="232"/>
      <c r="T129" s="23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4" t="s">
        <v>136</v>
      </c>
      <c r="AU129" s="234" t="s">
        <v>84</v>
      </c>
      <c r="AV129" s="13" t="s">
        <v>84</v>
      </c>
      <c r="AW129" s="13" t="s">
        <v>35</v>
      </c>
      <c r="AX129" s="13" t="s">
        <v>82</v>
      </c>
      <c r="AY129" s="234" t="s">
        <v>122</v>
      </c>
    </row>
    <row r="130" spans="1:65" s="2" customFormat="1" ht="16.5" customHeight="1">
      <c r="A130" s="38"/>
      <c r="B130" s="39"/>
      <c r="C130" s="250" t="s">
        <v>123</v>
      </c>
      <c r="D130" s="250" t="s">
        <v>371</v>
      </c>
      <c r="E130" s="251" t="s">
        <v>377</v>
      </c>
      <c r="F130" s="252" t="s">
        <v>378</v>
      </c>
      <c r="G130" s="253" t="s">
        <v>186</v>
      </c>
      <c r="H130" s="254">
        <v>3.88</v>
      </c>
      <c r="I130" s="255"/>
      <c r="J130" s="256">
        <f>ROUND(I130*H130,2)</f>
        <v>0</v>
      </c>
      <c r="K130" s="252" t="s">
        <v>129</v>
      </c>
      <c r="L130" s="257"/>
      <c r="M130" s="258" t="s">
        <v>19</v>
      </c>
      <c r="N130" s="259" t="s">
        <v>45</v>
      </c>
      <c r="O130" s="84"/>
      <c r="P130" s="213">
        <f>O130*H130</f>
        <v>0</v>
      </c>
      <c r="Q130" s="213">
        <v>1</v>
      </c>
      <c r="R130" s="213">
        <f>Q130*H130</f>
        <v>3.88</v>
      </c>
      <c r="S130" s="213">
        <v>0</v>
      </c>
      <c r="T130" s="214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15" t="s">
        <v>190</v>
      </c>
      <c r="AT130" s="215" t="s">
        <v>371</v>
      </c>
      <c r="AU130" s="215" t="s">
        <v>84</v>
      </c>
      <c r="AY130" s="17" t="s">
        <v>122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82</v>
      </c>
      <c r="BK130" s="216">
        <f>ROUND(I130*H130,2)</f>
        <v>0</v>
      </c>
      <c r="BL130" s="17" t="s">
        <v>130</v>
      </c>
      <c r="BM130" s="215" t="s">
        <v>379</v>
      </c>
    </row>
    <row r="131" spans="1:47" s="2" customFormat="1" ht="12">
      <c r="A131" s="38"/>
      <c r="B131" s="39"/>
      <c r="C131" s="40"/>
      <c r="D131" s="217" t="s">
        <v>132</v>
      </c>
      <c r="E131" s="40"/>
      <c r="F131" s="218" t="s">
        <v>378</v>
      </c>
      <c r="G131" s="40"/>
      <c r="H131" s="40"/>
      <c r="I131" s="219"/>
      <c r="J131" s="40"/>
      <c r="K131" s="40"/>
      <c r="L131" s="44"/>
      <c r="M131" s="220"/>
      <c r="N131" s="221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132</v>
      </c>
      <c r="AU131" s="17" t="s">
        <v>84</v>
      </c>
    </row>
    <row r="132" spans="1:47" s="2" customFormat="1" ht="12">
      <c r="A132" s="38"/>
      <c r="B132" s="39"/>
      <c r="C132" s="40"/>
      <c r="D132" s="222" t="s">
        <v>134</v>
      </c>
      <c r="E132" s="40"/>
      <c r="F132" s="223" t="s">
        <v>380</v>
      </c>
      <c r="G132" s="40"/>
      <c r="H132" s="40"/>
      <c r="I132" s="219"/>
      <c r="J132" s="40"/>
      <c r="K132" s="40"/>
      <c r="L132" s="44"/>
      <c r="M132" s="220"/>
      <c r="N132" s="221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134</v>
      </c>
      <c r="AU132" s="17" t="s">
        <v>84</v>
      </c>
    </row>
    <row r="133" spans="1:51" s="13" customFormat="1" ht="12">
      <c r="A133" s="13"/>
      <c r="B133" s="224"/>
      <c r="C133" s="225"/>
      <c r="D133" s="217" t="s">
        <v>136</v>
      </c>
      <c r="E133" s="226" t="s">
        <v>19</v>
      </c>
      <c r="F133" s="227" t="s">
        <v>381</v>
      </c>
      <c r="G133" s="225"/>
      <c r="H133" s="228">
        <v>3.88</v>
      </c>
      <c r="I133" s="229"/>
      <c r="J133" s="225"/>
      <c r="K133" s="225"/>
      <c r="L133" s="230"/>
      <c r="M133" s="231"/>
      <c r="N133" s="232"/>
      <c r="O133" s="232"/>
      <c r="P133" s="232"/>
      <c r="Q133" s="232"/>
      <c r="R133" s="232"/>
      <c r="S133" s="232"/>
      <c r="T133" s="23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4" t="s">
        <v>136</v>
      </c>
      <c r="AU133" s="234" t="s">
        <v>84</v>
      </c>
      <c r="AV133" s="13" t="s">
        <v>84</v>
      </c>
      <c r="AW133" s="13" t="s">
        <v>35</v>
      </c>
      <c r="AX133" s="13" t="s">
        <v>82</v>
      </c>
      <c r="AY133" s="234" t="s">
        <v>122</v>
      </c>
    </row>
    <row r="134" spans="1:65" s="2" customFormat="1" ht="16.5" customHeight="1">
      <c r="A134" s="38"/>
      <c r="B134" s="39"/>
      <c r="C134" s="250" t="s">
        <v>202</v>
      </c>
      <c r="D134" s="250" t="s">
        <v>371</v>
      </c>
      <c r="E134" s="251" t="s">
        <v>382</v>
      </c>
      <c r="F134" s="252" t="s">
        <v>383</v>
      </c>
      <c r="G134" s="253" t="s">
        <v>248</v>
      </c>
      <c r="H134" s="254">
        <v>12.7</v>
      </c>
      <c r="I134" s="255"/>
      <c r="J134" s="256">
        <f>ROUND(I134*H134,2)</f>
        <v>0</v>
      </c>
      <c r="K134" s="252" t="s">
        <v>129</v>
      </c>
      <c r="L134" s="257"/>
      <c r="M134" s="258" t="s">
        <v>19</v>
      </c>
      <c r="N134" s="259" t="s">
        <v>45</v>
      </c>
      <c r="O134" s="84"/>
      <c r="P134" s="213">
        <f>O134*H134</f>
        <v>0</v>
      </c>
      <c r="Q134" s="213">
        <v>0.00198</v>
      </c>
      <c r="R134" s="213">
        <f>Q134*H134</f>
        <v>0.025145999999999998</v>
      </c>
      <c r="S134" s="213">
        <v>0</v>
      </c>
      <c r="T134" s="214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15" t="s">
        <v>190</v>
      </c>
      <c r="AT134" s="215" t="s">
        <v>371</v>
      </c>
      <c r="AU134" s="215" t="s">
        <v>84</v>
      </c>
      <c r="AY134" s="17" t="s">
        <v>122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82</v>
      </c>
      <c r="BK134" s="216">
        <f>ROUND(I134*H134,2)</f>
        <v>0</v>
      </c>
      <c r="BL134" s="17" t="s">
        <v>130</v>
      </c>
      <c r="BM134" s="215" t="s">
        <v>384</v>
      </c>
    </row>
    <row r="135" spans="1:47" s="2" customFormat="1" ht="12">
      <c r="A135" s="38"/>
      <c r="B135" s="39"/>
      <c r="C135" s="40"/>
      <c r="D135" s="217" t="s">
        <v>132</v>
      </c>
      <c r="E135" s="40"/>
      <c r="F135" s="218" t="s">
        <v>383</v>
      </c>
      <c r="G135" s="40"/>
      <c r="H135" s="40"/>
      <c r="I135" s="219"/>
      <c r="J135" s="40"/>
      <c r="K135" s="40"/>
      <c r="L135" s="44"/>
      <c r="M135" s="220"/>
      <c r="N135" s="221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132</v>
      </c>
      <c r="AU135" s="17" t="s">
        <v>84</v>
      </c>
    </row>
    <row r="136" spans="1:47" s="2" customFormat="1" ht="12">
      <c r="A136" s="38"/>
      <c r="B136" s="39"/>
      <c r="C136" s="40"/>
      <c r="D136" s="222" t="s">
        <v>134</v>
      </c>
      <c r="E136" s="40"/>
      <c r="F136" s="223" t="s">
        <v>385</v>
      </c>
      <c r="G136" s="40"/>
      <c r="H136" s="40"/>
      <c r="I136" s="219"/>
      <c r="J136" s="40"/>
      <c r="K136" s="40"/>
      <c r="L136" s="44"/>
      <c r="M136" s="220"/>
      <c r="N136" s="221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134</v>
      </c>
      <c r="AU136" s="17" t="s">
        <v>84</v>
      </c>
    </row>
    <row r="137" spans="1:51" s="13" customFormat="1" ht="12">
      <c r="A137" s="13"/>
      <c r="B137" s="224"/>
      <c r="C137" s="225"/>
      <c r="D137" s="217" t="s">
        <v>136</v>
      </c>
      <c r="E137" s="226" t="s">
        <v>19</v>
      </c>
      <c r="F137" s="227" t="s">
        <v>386</v>
      </c>
      <c r="G137" s="225"/>
      <c r="H137" s="228">
        <v>3.5</v>
      </c>
      <c r="I137" s="229"/>
      <c r="J137" s="225"/>
      <c r="K137" s="225"/>
      <c r="L137" s="230"/>
      <c r="M137" s="231"/>
      <c r="N137" s="232"/>
      <c r="O137" s="232"/>
      <c r="P137" s="232"/>
      <c r="Q137" s="232"/>
      <c r="R137" s="232"/>
      <c r="S137" s="232"/>
      <c r="T137" s="23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4" t="s">
        <v>136</v>
      </c>
      <c r="AU137" s="234" t="s">
        <v>84</v>
      </c>
      <c r="AV137" s="13" t="s">
        <v>84</v>
      </c>
      <c r="AW137" s="13" t="s">
        <v>35</v>
      </c>
      <c r="AX137" s="13" t="s">
        <v>74</v>
      </c>
      <c r="AY137" s="234" t="s">
        <v>122</v>
      </c>
    </row>
    <row r="138" spans="1:51" s="13" customFormat="1" ht="12">
      <c r="A138" s="13"/>
      <c r="B138" s="224"/>
      <c r="C138" s="225"/>
      <c r="D138" s="217" t="s">
        <v>136</v>
      </c>
      <c r="E138" s="226" t="s">
        <v>19</v>
      </c>
      <c r="F138" s="227" t="s">
        <v>387</v>
      </c>
      <c r="G138" s="225"/>
      <c r="H138" s="228">
        <v>5.6</v>
      </c>
      <c r="I138" s="229"/>
      <c r="J138" s="225"/>
      <c r="K138" s="225"/>
      <c r="L138" s="230"/>
      <c r="M138" s="231"/>
      <c r="N138" s="232"/>
      <c r="O138" s="232"/>
      <c r="P138" s="232"/>
      <c r="Q138" s="232"/>
      <c r="R138" s="232"/>
      <c r="S138" s="232"/>
      <c r="T138" s="23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4" t="s">
        <v>136</v>
      </c>
      <c r="AU138" s="234" t="s">
        <v>84</v>
      </c>
      <c r="AV138" s="13" t="s">
        <v>84</v>
      </c>
      <c r="AW138" s="13" t="s">
        <v>35</v>
      </c>
      <c r="AX138" s="13" t="s">
        <v>74</v>
      </c>
      <c r="AY138" s="234" t="s">
        <v>122</v>
      </c>
    </row>
    <row r="139" spans="1:51" s="13" customFormat="1" ht="12">
      <c r="A139" s="13"/>
      <c r="B139" s="224"/>
      <c r="C139" s="225"/>
      <c r="D139" s="217" t="s">
        <v>136</v>
      </c>
      <c r="E139" s="226" t="s">
        <v>19</v>
      </c>
      <c r="F139" s="227" t="s">
        <v>388</v>
      </c>
      <c r="G139" s="225"/>
      <c r="H139" s="228">
        <v>3.6</v>
      </c>
      <c r="I139" s="229"/>
      <c r="J139" s="225"/>
      <c r="K139" s="225"/>
      <c r="L139" s="230"/>
      <c r="M139" s="231"/>
      <c r="N139" s="232"/>
      <c r="O139" s="232"/>
      <c r="P139" s="232"/>
      <c r="Q139" s="232"/>
      <c r="R139" s="232"/>
      <c r="S139" s="232"/>
      <c r="T139" s="23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4" t="s">
        <v>136</v>
      </c>
      <c r="AU139" s="234" t="s">
        <v>84</v>
      </c>
      <c r="AV139" s="13" t="s">
        <v>84</v>
      </c>
      <c r="AW139" s="13" t="s">
        <v>35</v>
      </c>
      <c r="AX139" s="13" t="s">
        <v>74</v>
      </c>
      <c r="AY139" s="234" t="s">
        <v>122</v>
      </c>
    </row>
    <row r="140" spans="1:51" s="14" customFormat="1" ht="12">
      <c r="A140" s="14"/>
      <c r="B140" s="235"/>
      <c r="C140" s="236"/>
      <c r="D140" s="217" t="s">
        <v>136</v>
      </c>
      <c r="E140" s="237" t="s">
        <v>19</v>
      </c>
      <c r="F140" s="238" t="s">
        <v>141</v>
      </c>
      <c r="G140" s="236"/>
      <c r="H140" s="239">
        <v>12.7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5" t="s">
        <v>136</v>
      </c>
      <c r="AU140" s="245" t="s">
        <v>84</v>
      </c>
      <c r="AV140" s="14" t="s">
        <v>130</v>
      </c>
      <c r="AW140" s="14" t="s">
        <v>35</v>
      </c>
      <c r="AX140" s="14" t="s">
        <v>82</v>
      </c>
      <c r="AY140" s="245" t="s">
        <v>122</v>
      </c>
    </row>
    <row r="141" spans="1:65" s="2" customFormat="1" ht="21.75" customHeight="1">
      <c r="A141" s="38"/>
      <c r="B141" s="39"/>
      <c r="C141" s="204" t="s">
        <v>209</v>
      </c>
      <c r="D141" s="204" t="s">
        <v>125</v>
      </c>
      <c r="E141" s="205" t="s">
        <v>389</v>
      </c>
      <c r="F141" s="206" t="s">
        <v>390</v>
      </c>
      <c r="G141" s="207" t="s">
        <v>186</v>
      </c>
      <c r="H141" s="208">
        <v>6.291</v>
      </c>
      <c r="I141" s="209"/>
      <c r="J141" s="210">
        <f>ROUND(I141*H141,2)</f>
        <v>0</v>
      </c>
      <c r="K141" s="206" t="s">
        <v>129</v>
      </c>
      <c r="L141" s="44"/>
      <c r="M141" s="211" t="s">
        <v>19</v>
      </c>
      <c r="N141" s="212" t="s">
        <v>45</v>
      </c>
      <c r="O141" s="84"/>
      <c r="P141" s="213">
        <f>O141*H141</f>
        <v>0</v>
      </c>
      <c r="Q141" s="213">
        <v>0.01221</v>
      </c>
      <c r="R141" s="213">
        <f>Q141*H141</f>
        <v>0.07681311</v>
      </c>
      <c r="S141" s="213">
        <v>0</v>
      </c>
      <c r="T141" s="214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15" t="s">
        <v>130</v>
      </c>
      <c r="AT141" s="215" t="s">
        <v>125</v>
      </c>
      <c r="AU141" s="215" t="s">
        <v>84</v>
      </c>
      <c r="AY141" s="17" t="s">
        <v>122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82</v>
      </c>
      <c r="BK141" s="216">
        <f>ROUND(I141*H141,2)</f>
        <v>0</v>
      </c>
      <c r="BL141" s="17" t="s">
        <v>130</v>
      </c>
      <c r="BM141" s="215" t="s">
        <v>391</v>
      </c>
    </row>
    <row r="142" spans="1:47" s="2" customFormat="1" ht="12">
      <c r="A142" s="38"/>
      <c r="B142" s="39"/>
      <c r="C142" s="40"/>
      <c r="D142" s="217" t="s">
        <v>132</v>
      </c>
      <c r="E142" s="40"/>
      <c r="F142" s="218" t="s">
        <v>392</v>
      </c>
      <c r="G142" s="40"/>
      <c r="H142" s="40"/>
      <c r="I142" s="219"/>
      <c r="J142" s="40"/>
      <c r="K142" s="40"/>
      <c r="L142" s="44"/>
      <c r="M142" s="220"/>
      <c r="N142" s="221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132</v>
      </c>
      <c r="AU142" s="17" t="s">
        <v>84</v>
      </c>
    </row>
    <row r="143" spans="1:47" s="2" customFormat="1" ht="12">
      <c r="A143" s="38"/>
      <c r="B143" s="39"/>
      <c r="C143" s="40"/>
      <c r="D143" s="222" t="s">
        <v>134</v>
      </c>
      <c r="E143" s="40"/>
      <c r="F143" s="223" t="s">
        <v>393</v>
      </c>
      <c r="G143" s="40"/>
      <c r="H143" s="40"/>
      <c r="I143" s="219"/>
      <c r="J143" s="40"/>
      <c r="K143" s="40"/>
      <c r="L143" s="44"/>
      <c r="M143" s="220"/>
      <c r="N143" s="221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134</v>
      </c>
      <c r="AU143" s="17" t="s">
        <v>84</v>
      </c>
    </row>
    <row r="144" spans="1:51" s="13" customFormat="1" ht="12">
      <c r="A144" s="13"/>
      <c r="B144" s="224"/>
      <c r="C144" s="225"/>
      <c r="D144" s="217" t="s">
        <v>136</v>
      </c>
      <c r="E144" s="226" t="s">
        <v>19</v>
      </c>
      <c r="F144" s="227" t="s">
        <v>394</v>
      </c>
      <c r="G144" s="225"/>
      <c r="H144" s="228">
        <v>6.291</v>
      </c>
      <c r="I144" s="229"/>
      <c r="J144" s="225"/>
      <c r="K144" s="225"/>
      <c r="L144" s="230"/>
      <c r="M144" s="231"/>
      <c r="N144" s="232"/>
      <c r="O144" s="232"/>
      <c r="P144" s="232"/>
      <c r="Q144" s="232"/>
      <c r="R144" s="232"/>
      <c r="S144" s="232"/>
      <c r="T144" s="23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4" t="s">
        <v>136</v>
      </c>
      <c r="AU144" s="234" t="s">
        <v>84</v>
      </c>
      <c r="AV144" s="13" t="s">
        <v>84</v>
      </c>
      <c r="AW144" s="13" t="s">
        <v>35</v>
      </c>
      <c r="AX144" s="13" t="s">
        <v>82</v>
      </c>
      <c r="AY144" s="234" t="s">
        <v>122</v>
      </c>
    </row>
    <row r="145" spans="1:65" s="2" customFormat="1" ht="16.5" customHeight="1">
      <c r="A145" s="38"/>
      <c r="B145" s="39"/>
      <c r="C145" s="250" t="s">
        <v>215</v>
      </c>
      <c r="D145" s="250" t="s">
        <v>371</v>
      </c>
      <c r="E145" s="251" t="s">
        <v>395</v>
      </c>
      <c r="F145" s="252" t="s">
        <v>396</v>
      </c>
      <c r="G145" s="253" t="s">
        <v>186</v>
      </c>
      <c r="H145" s="254">
        <v>6.291</v>
      </c>
      <c r="I145" s="255"/>
      <c r="J145" s="256">
        <f>ROUND(I145*H145,2)</f>
        <v>0</v>
      </c>
      <c r="K145" s="252" t="s">
        <v>129</v>
      </c>
      <c r="L145" s="257"/>
      <c r="M145" s="258" t="s">
        <v>19</v>
      </c>
      <c r="N145" s="259" t="s">
        <v>45</v>
      </c>
      <c r="O145" s="84"/>
      <c r="P145" s="213">
        <f>O145*H145</f>
        <v>0</v>
      </c>
      <c r="Q145" s="213">
        <v>1</v>
      </c>
      <c r="R145" s="213">
        <f>Q145*H145</f>
        <v>6.291</v>
      </c>
      <c r="S145" s="213">
        <v>0</v>
      </c>
      <c r="T145" s="214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15" t="s">
        <v>190</v>
      </c>
      <c r="AT145" s="215" t="s">
        <v>371</v>
      </c>
      <c r="AU145" s="215" t="s">
        <v>84</v>
      </c>
      <c r="AY145" s="17" t="s">
        <v>122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82</v>
      </c>
      <c r="BK145" s="216">
        <f>ROUND(I145*H145,2)</f>
        <v>0</v>
      </c>
      <c r="BL145" s="17" t="s">
        <v>130</v>
      </c>
      <c r="BM145" s="215" t="s">
        <v>397</v>
      </c>
    </row>
    <row r="146" spans="1:47" s="2" customFormat="1" ht="12">
      <c r="A146" s="38"/>
      <c r="B146" s="39"/>
      <c r="C146" s="40"/>
      <c r="D146" s="217" t="s">
        <v>132</v>
      </c>
      <c r="E146" s="40"/>
      <c r="F146" s="218" t="s">
        <v>396</v>
      </c>
      <c r="G146" s="40"/>
      <c r="H146" s="40"/>
      <c r="I146" s="219"/>
      <c r="J146" s="40"/>
      <c r="K146" s="40"/>
      <c r="L146" s="44"/>
      <c r="M146" s="220"/>
      <c r="N146" s="221"/>
      <c r="O146" s="84"/>
      <c r="P146" s="84"/>
      <c r="Q146" s="84"/>
      <c r="R146" s="84"/>
      <c r="S146" s="84"/>
      <c r="T146" s="85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132</v>
      </c>
      <c r="AU146" s="17" t="s">
        <v>84</v>
      </c>
    </row>
    <row r="147" spans="1:47" s="2" customFormat="1" ht="12">
      <c r="A147" s="38"/>
      <c r="B147" s="39"/>
      <c r="C147" s="40"/>
      <c r="D147" s="222" t="s">
        <v>134</v>
      </c>
      <c r="E147" s="40"/>
      <c r="F147" s="223" t="s">
        <v>398</v>
      </c>
      <c r="G147" s="40"/>
      <c r="H147" s="40"/>
      <c r="I147" s="219"/>
      <c r="J147" s="40"/>
      <c r="K147" s="40"/>
      <c r="L147" s="44"/>
      <c r="M147" s="220"/>
      <c r="N147" s="221"/>
      <c r="O147" s="84"/>
      <c r="P147" s="84"/>
      <c r="Q147" s="84"/>
      <c r="R147" s="84"/>
      <c r="S147" s="84"/>
      <c r="T147" s="85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134</v>
      </c>
      <c r="AU147" s="17" t="s">
        <v>84</v>
      </c>
    </row>
    <row r="148" spans="1:63" s="12" customFormat="1" ht="22.8" customHeight="1">
      <c r="A148" s="12"/>
      <c r="B148" s="188"/>
      <c r="C148" s="189"/>
      <c r="D148" s="190" t="s">
        <v>73</v>
      </c>
      <c r="E148" s="202" t="s">
        <v>172</v>
      </c>
      <c r="F148" s="202" t="s">
        <v>399</v>
      </c>
      <c r="G148" s="189"/>
      <c r="H148" s="189"/>
      <c r="I148" s="192"/>
      <c r="J148" s="203">
        <f>BK148</f>
        <v>0</v>
      </c>
      <c r="K148" s="189"/>
      <c r="L148" s="194"/>
      <c r="M148" s="195"/>
      <c r="N148" s="196"/>
      <c r="O148" s="196"/>
      <c r="P148" s="197">
        <f>SUM(P149:P168)</f>
        <v>0</v>
      </c>
      <c r="Q148" s="196"/>
      <c r="R148" s="197">
        <f>SUM(R149:R168)</f>
        <v>5.47765</v>
      </c>
      <c r="S148" s="196"/>
      <c r="T148" s="198">
        <f>SUM(T149:T168)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99" t="s">
        <v>82</v>
      </c>
      <c r="AT148" s="200" t="s">
        <v>73</v>
      </c>
      <c r="AU148" s="200" t="s">
        <v>82</v>
      </c>
      <c r="AY148" s="199" t="s">
        <v>122</v>
      </c>
      <c r="BK148" s="201">
        <f>SUM(BK149:BK168)</f>
        <v>0</v>
      </c>
    </row>
    <row r="149" spans="1:65" s="2" customFormat="1" ht="16.5" customHeight="1">
      <c r="A149" s="38"/>
      <c r="B149" s="39"/>
      <c r="C149" s="204" t="s">
        <v>225</v>
      </c>
      <c r="D149" s="204" t="s">
        <v>125</v>
      </c>
      <c r="E149" s="205" t="s">
        <v>400</v>
      </c>
      <c r="F149" s="206" t="s">
        <v>401</v>
      </c>
      <c r="G149" s="207" t="s">
        <v>228</v>
      </c>
      <c r="H149" s="208">
        <v>89</v>
      </c>
      <c r="I149" s="209"/>
      <c r="J149" s="210">
        <f>ROUND(I149*H149,2)</f>
        <v>0</v>
      </c>
      <c r="K149" s="206" t="s">
        <v>129</v>
      </c>
      <c r="L149" s="44"/>
      <c r="M149" s="211" t="s">
        <v>19</v>
      </c>
      <c r="N149" s="212" t="s">
        <v>45</v>
      </c>
      <c r="O149" s="84"/>
      <c r="P149" s="213">
        <f>O149*H149</f>
        <v>0</v>
      </c>
      <c r="Q149" s="213">
        <v>0.00735</v>
      </c>
      <c r="R149" s="213">
        <f>Q149*H149</f>
        <v>0.65415</v>
      </c>
      <c r="S149" s="213">
        <v>0</v>
      </c>
      <c r="T149" s="214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15" t="s">
        <v>130</v>
      </c>
      <c r="AT149" s="215" t="s">
        <v>125</v>
      </c>
      <c r="AU149" s="215" t="s">
        <v>84</v>
      </c>
      <c r="AY149" s="17" t="s">
        <v>122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82</v>
      </c>
      <c r="BK149" s="216">
        <f>ROUND(I149*H149,2)</f>
        <v>0</v>
      </c>
      <c r="BL149" s="17" t="s">
        <v>130</v>
      </c>
      <c r="BM149" s="215" t="s">
        <v>402</v>
      </c>
    </row>
    <row r="150" spans="1:47" s="2" customFormat="1" ht="12">
      <c r="A150" s="38"/>
      <c r="B150" s="39"/>
      <c r="C150" s="40"/>
      <c r="D150" s="217" t="s">
        <v>132</v>
      </c>
      <c r="E150" s="40"/>
      <c r="F150" s="218" t="s">
        <v>403</v>
      </c>
      <c r="G150" s="40"/>
      <c r="H150" s="40"/>
      <c r="I150" s="219"/>
      <c r="J150" s="40"/>
      <c r="K150" s="40"/>
      <c r="L150" s="44"/>
      <c r="M150" s="220"/>
      <c r="N150" s="221"/>
      <c r="O150" s="84"/>
      <c r="P150" s="84"/>
      <c r="Q150" s="84"/>
      <c r="R150" s="84"/>
      <c r="S150" s="84"/>
      <c r="T150" s="85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132</v>
      </c>
      <c r="AU150" s="17" t="s">
        <v>84</v>
      </c>
    </row>
    <row r="151" spans="1:47" s="2" customFormat="1" ht="12">
      <c r="A151" s="38"/>
      <c r="B151" s="39"/>
      <c r="C151" s="40"/>
      <c r="D151" s="222" t="s">
        <v>134</v>
      </c>
      <c r="E151" s="40"/>
      <c r="F151" s="223" t="s">
        <v>404</v>
      </c>
      <c r="G151" s="40"/>
      <c r="H151" s="40"/>
      <c r="I151" s="219"/>
      <c r="J151" s="40"/>
      <c r="K151" s="40"/>
      <c r="L151" s="44"/>
      <c r="M151" s="220"/>
      <c r="N151" s="221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134</v>
      </c>
      <c r="AU151" s="17" t="s">
        <v>84</v>
      </c>
    </row>
    <row r="152" spans="1:65" s="2" customFormat="1" ht="16.5" customHeight="1">
      <c r="A152" s="38"/>
      <c r="B152" s="39"/>
      <c r="C152" s="204" t="s">
        <v>236</v>
      </c>
      <c r="D152" s="204" t="s">
        <v>125</v>
      </c>
      <c r="E152" s="205" t="s">
        <v>405</v>
      </c>
      <c r="F152" s="206" t="s">
        <v>406</v>
      </c>
      <c r="G152" s="207" t="s">
        <v>228</v>
      </c>
      <c r="H152" s="208">
        <v>89</v>
      </c>
      <c r="I152" s="209"/>
      <c r="J152" s="210">
        <f>ROUND(I152*H152,2)</f>
        <v>0</v>
      </c>
      <c r="K152" s="206" t="s">
        <v>129</v>
      </c>
      <c r="L152" s="44"/>
      <c r="M152" s="211" t="s">
        <v>19</v>
      </c>
      <c r="N152" s="212" t="s">
        <v>45</v>
      </c>
      <c r="O152" s="84"/>
      <c r="P152" s="213">
        <f>O152*H152</f>
        <v>0</v>
      </c>
      <c r="Q152" s="213">
        <v>0.01838</v>
      </c>
      <c r="R152" s="213">
        <f>Q152*H152</f>
        <v>1.63582</v>
      </c>
      <c r="S152" s="213">
        <v>0</v>
      </c>
      <c r="T152" s="214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15" t="s">
        <v>130</v>
      </c>
      <c r="AT152" s="215" t="s">
        <v>125</v>
      </c>
      <c r="AU152" s="215" t="s">
        <v>84</v>
      </c>
      <c r="AY152" s="17" t="s">
        <v>122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82</v>
      </c>
      <c r="BK152" s="216">
        <f>ROUND(I152*H152,2)</f>
        <v>0</v>
      </c>
      <c r="BL152" s="17" t="s">
        <v>130</v>
      </c>
      <c r="BM152" s="215" t="s">
        <v>407</v>
      </c>
    </row>
    <row r="153" spans="1:47" s="2" customFormat="1" ht="12">
      <c r="A153" s="38"/>
      <c r="B153" s="39"/>
      <c r="C153" s="40"/>
      <c r="D153" s="217" t="s">
        <v>132</v>
      </c>
      <c r="E153" s="40"/>
      <c r="F153" s="218" t="s">
        <v>408</v>
      </c>
      <c r="G153" s="40"/>
      <c r="H153" s="40"/>
      <c r="I153" s="219"/>
      <c r="J153" s="40"/>
      <c r="K153" s="40"/>
      <c r="L153" s="44"/>
      <c r="M153" s="220"/>
      <c r="N153" s="221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132</v>
      </c>
      <c r="AU153" s="17" t="s">
        <v>84</v>
      </c>
    </row>
    <row r="154" spans="1:47" s="2" customFormat="1" ht="12">
      <c r="A154" s="38"/>
      <c r="B154" s="39"/>
      <c r="C154" s="40"/>
      <c r="D154" s="222" t="s">
        <v>134</v>
      </c>
      <c r="E154" s="40"/>
      <c r="F154" s="223" t="s">
        <v>409</v>
      </c>
      <c r="G154" s="40"/>
      <c r="H154" s="40"/>
      <c r="I154" s="219"/>
      <c r="J154" s="40"/>
      <c r="K154" s="40"/>
      <c r="L154" s="44"/>
      <c r="M154" s="220"/>
      <c r="N154" s="221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134</v>
      </c>
      <c r="AU154" s="17" t="s">
        <v>84</v>
      </c>
    </row>
    <row r="155" spans="1:51" s="13" customFormat="1" ht="12">
      <c r="A155" s="13"/>
      <c r="B155" s="224"/>
      <c r="C155" s="225"/>
      <c r="D155" s="217" t="s">
        <v>136</v>
      </c>
      <c r="E155" s="226" t="s">
        <v>19</v>
      </c>
      <c r="F155" s="227" t="s">
        <v>410</v>
      </c>
      <c r="G155" s="225"/>
      <c r="H155" s="228">
        <v>89</v>
      </c>
      <c r="I155" s="229"/>
      <c r="J155" s="225"/>
      <c r="K155" s="225"/>
      <c r="L155" s="230"/>
      <c r="M155" s="231"/>
      <c r="N155" s="232"/>
      <c r="O155" s="232"/>
      <c r="P155" s="232"/>
      <c r="Q155" s="232"/>
      <c r="R155" s="232"/>
      <c r="S155" s="232"/>
      <c r="T155" s="23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4" t="s">
        <v>136</v>
      </c>
      <c r="AU155" s="234" t="s">
        <v>84</v>
      </c>
      <c r="AV155" s="13" t="s">
        <v>84</v>
      </c>
      <c r="AW155" s="13" t="s">
        <v>35</v>
      </c>
      <c r="AX155" s="13" t="s">
        <v>82</v>
      </c>
      <c r="AY155" s="234" t="s">
        <v>122</v>
      </c>
    </row>
    <row r="156" spans="1:65" s="2" customFormat="1" ht="16.5" customHeight="1">
      <c r="A156" s="38"/>
      <c r="B156" s="39"/>
      <c r="C156" s="204" t="s">
        <v>8</v>
      </c>
      <c r="D156" s="204" t="s">
        <v>125</v>
      </c>
      <c r="E156" s="205" t="s">
        <v>411</v>
      </c>
      <c r="F156" s="206" t="s">
        <v>412</v>
      </c>
      <c r="G156" s="207" t="s">
        <v>228</v>
      </c>
      <c r="H156" s="208">
        <v>300</v>
      </c>
      <c r="I156" s="209"/>
      <c r="J156" s="210">
        <f>ROUND(I156*H156,2)</f>
        <v>0</v>
      </c>
      <c r="K156" s="206" t="s">
        <v>129</v>
      </c>
      <c r="L156" s="44"/>
      <c r="M156" s="211" t="s">
        <v>19</v>
      </c>
      <c r="N156" s="212" t="s">
        <v>45</v>
      </c>
      <c r="O156" s="84"/>
      <c r="P156" s="213">
        <f>O156*H156</f>
        <v>0</v>
      </c>
      <c r="Q156" s="213">
        <v>0</v>
      </c>
      <c r="R156" s="213">
        <f>Q156*H156</f>
        <v>0</v>
      </c>
      <c r="S156" s="213">
        <v>0</v>
      </c>
      <c r="T156" s="214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15" t="s">
        <v>130</v>
      </c>
      <c r="AT156" s="215" t="s">
        <v>125</v>
      </c>
      <c r="AU156" s="215" t="s">
        <v>84</v>
      </c>
      <c r="AY156" s="17" t="s">
        <v>122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82</v>
      </c>
      <c r="BK156" s="216">
        <f>ROUND(I156*H156,2)</f>
        <v>0</v>
      </c>
      <c r="BL156" s="17" t="s">
        <v>130</v>
      </c>
      <c r="BM156" s="215" t="s">
        <v>413</v>
      </c>
    </row>
    <row r="157" spans="1:47" s="2" customFormat="1" ht="12">
      <c r="A157" s="38"/>
      <c r="B157" s="39"/>
      <c r="C157" s="40"/>
      <c r="D157" s="217" t="s">
        <v>132</v>
      </c>
      <c r="E157" s="40"/>
      <c r="F157" s="218" t="s">
        <v>414</v>
      </c>
      <c r="G157" s="40"/>
      <c r="H157" s="40"/>
      <c r="I157" s="219"/>
      <c r="J157" s="40"/>
      <c r="K157" s="40"/>
      <c r="L157" s="44"/>
      <c r="M157" s="220"/>
      <c r="N157" s="221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132</v>
      </c>
      <c r="AU157" s="17" t="s">
        <v>84</v>
      </c>
    </row>
    <row r="158" spans="1:47" s="2" customFormat="1" ht="12">
      <c r="A158" s="38"/>
      <c r="B158" s="39"/>
      <c r="C158" s="40"/>
      <c r="D158" s="222" t="s">
        <v>134</v>
      </c>
      <c r="E158" s="40"/>
      <c r="F158" s="223" t="s">
        <v>415</v>
      </c>
      <c r="G158" s="40"/>
      <c r="H158" s="40"/>
      <c r="I158" s="219"/>
      <c r="J158" s="40"/>
      <c r="K158" s="40"/>
      <c r="L158" s="44"/>
      <c r="M158" s="220"/>
      <c r="N158" s="221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134</v>
      </c>
      <c r="AU158" s="17" t="s">
        <v>84</v>
      </c>
    </row>
    <row r="159" spans="1:65" s="2" customFormat="1" ht="16.5" customHeight="1">
      <c r="A159" s="38"/>
      <c r="B159" s="39"/>
      <c r="C159" s="204" t="s">
        <v>230</v>
      </c>
      <c r="D159" s="204" t="s">
        <v>125</v>
      </c>
      <c r="E159" s="205" t="s">
        <v>416</v>
      </c>
      <c r="F159" s="206" t="s">
        <v>417</v>
      </c>
      <c r="G159" s="207" t="s">
        <v>228</v>
      </c>
      <c r="H159" s="208">
        <v>96</v>
      </c>
      <c r="I159" s="209"/>
      <c r="J159" s="210">
        <f>ROUND(I159*H159,2)</f>
        <v>0</v>
      </c>
      <c r="K159" s="206" t="s">
        <v>129</v>
      </c>
      <c r="L159" s="44"/>
      <c r="M159" s="211" t="s">
        <v>19</v>
      </c>
      <c r="N159" s="212" t="s">
        <v>45</v>
      </c>
      <c r="O159" s="84"/>
      <c r="P159" s="213">
        <f>O159*H159</f>
        <v>0</v>
      </c>
      <c r="Q159" s="213">
        <v>0.00735</v>
      </c>
      <c r="R159" s="213">
        <f>Q159*H159</f>
        <v>0.7056</v>
      </c>
      <c r="S159" s="213">
        <v>0</v>
      </c>
      <c r="T159" s="214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15" t="s">
        <v>130</v>
      </c>
      <c r="AT159" s="215" t="s">
        <v>125</v>
      </c>
      <c r="AU159" s="215" t="s">
        <v>84</v>
      </c>
      <c r="AY159" s="17" t="s">
        <v>122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82</v>
      </c>
      <c r="BK159" s="216">
        <f>ROUND(I159*H159,2)</f>
        <v>0</v>
      </c>
      <c r="BL159" s="17" t="s">
        <v>130</v>
      </c>
      <c r="BM159" s="215" t="s">
        <v>418</v>
      </c>
    </row>
    <row r="160" spans="1:47" s="2" customFormat="1" ht="12">
      <c r="A160" s="38"/>
      <c r="B160" s="39"/>
      <c r="C160" s="40"/>
      <c r="D160" s="217" t="s">
        <v>132</v>
      </c>
      <c r="E160" s="40"/>
      <c r="F160" s="218" t="s">
        <v>419</v>
      </c>
      <c r="G160" s="40"/>
      <c r="H160" s="40"/>
      <c r="I160" s="219"/>
      <c r="J160" s="40"/>
      <c r="K160" s="40"/>
      <c r="L160" s="44"/>
      <c r="M160" s="220"/>
      <c r="N160" s="221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132</v>
      </c>
      <c r="AU160" s="17" t="s">
        <v>84</v>
      </c>
    </row>
    <row r="161" spans="1:47" s="2" customFormat="1" ht="12">
      <c r="A161" s="38"/>
      <c r="B161" s="39"/>
      <c r="C161" s="40"/>
      <c r="D161" s="222" t="s">
        <v>134</v>
      </c>
      <c r="E161" s="40"/>
      <c r="F161" s="223" t="s">
        <v>420</v>
      </c>
      <c r="G161" s="40"/>
      <c r="H161" s="40"/>
      <c r="I161" s="219"/>
      <c r="J161" s="40"/>
      <c r="K161" s="40"/>
      <c r="L161" s="44"/>
      <c r="M161" s="220"/>
      <c r="N161" s="221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134</v>
      </c>
      <c r="AU161" s="17" t="s">
        <v>84</v>
      </c>
    </row>
    <row r="162" spans="1:65" s="2" customFormat="1" ht="16.5" customHeight="1">
      <c r="A162" s="38"/>
      <c r="B162" s="39"/>
      <c r="C162" s="204" t="s">
        <v>260</v>
      </c>
      <c r="D162" s="204" t="s">
        <v>125</v>
      </c>
      <c r="E162" s="205" t="s">
        <v>421</v>
      </c>
      <c r="F162" s="206" t="s">
        <v>422</v>
      </c>
      <c r="G162" s="207" t="s">
        <v>228</v>
      </c>
      <c r="H162" s="208">
        <v>96</v>
      </c>
      <c r="I162" s="209"/>
      <c r="J162" s="210">
        <f>ROUND(I162*H162,2)</f>
        <v>0</v>
      </c>
      <c r="K162" s="206" t="s">
        <v>129</v>
      </c>
      <c r="L162" s="44"/>
      <c r="M162" s="211" t="s">
        <v>19</v>
      </c>
      <c r="N162" s="212" t="s">
        <v>45</v>
      </c>
      <c r="O162" s="84"/>
      <c r="P162" s="213">
        <f>O162*H162</f>
        <v>0</v>
      </c>
      <c r="Q162" s="213">
        <v>0.02323</v>
      </c>
      <c r="R162" s="213">
        <f>Q162*H162</f>
        <v>2.23008</v>
      </c>
      <c r="S162" s="213">
        <v>0</v>
      </c>
      <c r="T162" s="214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15" t="s">
        <v>130</v>
      </c>
      <c r="AT162" s="215" t="s">
        <v>125</v>
      </c>
      <c r="AU162" s="215" t="s">
        <v>84</v>
      </c>
      <c r="AY162" s="17" t="s">
        <v>122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82</v>
      </c>
      <c r="BK162" s="216">
        <f>ROUND(I162*H162,2)</f>
        <v>0</v>
      </c>
      <c r="BL162" s="17" t="s">
        <v>130</v>
      </c>
      <c r="BM162" s="215" t="s">
        <v>423</v>
      </c>
    </row>
    <row r="163" spans="1:47" s="2" customFormat="1" ht="12">
      <c r="A163" s="38"/>
      <c r="B163" s="39"/>
      <c r="C163" s="40"/>
      <c r="D163" s="217" t="s">
        <v>132</v>
      </c>
      <c r="E163" s="40"/>
      <c r="F163" s="218" t="s">
        <v>424</v>
      </c>
      <c r="G163" s="40"/>
      <c r="H163" s="40"/>
      <c r="I163" s="219"/>
      <c r="J163" s="40"/>
      <c r="K163" s="40"/>
      <c r="L163" s="44"/>
      <c r="M163" s="220"/>
      <c r="N163" s="221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132</v>
      </c>
      <c r="AU163" s="17" t="s">
        <v>84</v>
      </c>
    </row>
    <row r="164" spans="1:47" s="2" customFormat="1" ht="12">
      <c r="A164" s="38"/>
      <c r="B164" s="39"/>
      <c r="C164" s="40"/>
      <c r="D164" s="222" t="s">
        <v>134</v>
      </c>
      <c r="E164" s="40"/>
      <c r="F164" s="223" t="s">
        <v>425</v>
      </c>
      <c r="G164" s="40"/>
      <c r="H164" s="40"/>
      <c r="I164" s="219"/>
      <c r="J164" s="40"/>
      <c r="K164" s="40"/>
      <c r="L164" s="44"/>
      <c r="M164" s="220"/>
      <c r="N164" s="221"/>
      <c r="O164" s="84"/>
      <c r="P164" s="84"/>
      <c r="Q164" s="84"/>
      <c r="R164" s="84"/>
      <c r="S164" s="84"/>
      <c r="T164" s="85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134</v>
      </c>
      <c r="AU164" s="17" t="s">
        <v>84</v>
      </c>
    </row>
    <row r="165" spans="1:65" s="2" customFormat="1" ht="16.5" customHeight="1">
      <c r="A165" s="38"/>
      <c r="B165" s="39"/>
      <c r="C165" s="204" t="s">
        <v>267</v>
      </c>
      <c r="D165" s="204" t="s">
        <v>125</v>
      </c>
      <c r="E165" s="205" t="s">
        <v>426</v>
      </c>
      <c r="F165" s="206" t="s">
        <v>427</v>
      </c>
      <c r="G165" s="207" t="s">
        <v>228</v>
      </c>
      <c r="H165" s="208">
        <v>2.4</v>
      </c>
      <c r="I165" s="209"/>
      <c r="J165" s="210">
        <f>ROUND(I165*H165,2)</f>
        <v>0</v>
      </c>
      <c r="K165" s="206" t="s">
        <v>129</v>
      </c>
      <c r="L165" s="44"/>
      <c r="M165" s="211" t="s">
        <v>19</v>
      </c>
      <c r="N165" s="212" t="s">
        <v>45</v>
      </c>
      <c r="O165" s="84"/>
      <c r="P165" s="213">
        <f>O165*H165</f>
        <v>0</v>
      </c>
      <c r="Q165" s="213">
        <v>0.105</v>
      </c>
      <c r="R165" s="213">
        <f>Q165*H165</f>
        <v>0.252</v>
      </c>
      <c r="S165" s="213">
        <v>0</v>
      </c>
      <c r="T165" s="214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15" t="s">
        <v>130</v>
      </c>
      <c r="AT165" s="215" t="s">
        <v>125</v>
      </c>
      <c r="AU165" s="215" t="s">
        <v>84</v>
      </c>
      <c r="AY165" s="17" t="s">
        <v>122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82</v>
      </c>
      <c r="BK165" s="216">
        <f>ROUND(I165*H165,2)</f>
        <v>0</v>
      </c>
      <c r="BL165" s="17" t="s">
        <v>130</v>
      </c>
      <c r="BM165" s="215" t="s">
        <v>428</v>
      </c>
    </row>
    <row r="166" spans="1:47" s="2" customFormat="1" ht="12">
      <c r="A166" s="38"/>
      <c r="B166" s="39"/>
      <c r="C166" s="40"/>
      <c r="D166" s="217" t="s">
        <v>132</v>
      </c>
      <c r="E166" s="40"/>
      <c r="F166" s="218" t="s">
        <v>429</v>
      </c>
      <c r="G166" s="40"/>
      <c r="H166" s="40"/>
      <c r="I166" s="219"/>
      <c r="J166" s="40"/>
      <c r="K166" s="40"/>
      <c r="L166" s="44"/>
      <c r="M166" s="220"/>
      <c r="N166" s="221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132</v>
      </c>
      <c r="AU166" s="17" t="s">
        <v>84</v>
      </c>
    </row>
    <row r="167" spans="1:47" s="2" customFormat="1" ht="12">
      <c r="A167" s="38"/>
      <c r="B167" s="39"/>
      <c r="C167" s="40"/>
      <c r="D167" s="222" t="s">
        <v>134</v>
      </c>
      <c r="E167" s="40"/>
      <c r="F167" s="223" t="s">
        <v>430</v>
      </c>
      <c r="G167" s="40"/>
      <c r="H167" s="40"/>
      <c r="I167" s="219"/>
      <c r="J167" s="40"/>
      <c r="K167" s="40"/>
      <c r="L167" s="44"/>
      <c r="M167" s="220"/>
      <c r="N167" s="221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134</v>
      </c>
      <c r="AU167" s="17" t="s">
        <v>84</v>
      </c>
    </row>
    <row r="168" spans="1:51" s="13" customFormat="1" ht="12">
      <c r="A168" s="13"/>
      <c r="B168" s="224"/>
      <c r="C168" s="225"/>
      <c r="D168" s="217" t="s">
        <v>136</v>
      </c>
      <c r="E168" s="226" t="s">
        <v>19</v>
      </c>
      <c r="F168" s="227" t="s">
        <v>431</v>
      </c>
      <c r="G168" s="225"/>
      <c r="H168" s="228">
        <v>2.4</v>
      </c>
      <c r="I168" s="229"/>
      <c r="J168" s="225"/>
      <c r="K168" s="225"/>
      <c r="L168" s="230"/>
      <c r="M168" s="231"/>
      <c r="N168" s="232"/>
      <c r="O168" s="232"/>
      <c r="P168" s="232"/>
      <c r="Q168" s="232"/>
      <c r="R168" s="232"/>
      <c r="S168" s="232"/>
      <c r="T168" s="23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4" t="s">
        <v>136</v>
      </c>
      <c r="AU168" s="234" t="s">
        <v>84</v>
      </c>
      <c r="AV168" s="13" t="s">
        <v>84</v>
      </c>
      <c r="AW168" s="13" t="s">
        <v>35</v>
      </c>
      <c r="AX168" s="13" t="s">
        <v>82</v>
      </c>
      <c r="AY168" s="234" t="s">
        <v>122</v>
      </c>
    </row>
    <row r="169" spans="1:63" s="12" customFormat="1" ht="22.8" customHeight="1">
      <c r="A169" s="12"/>
      <c r="B169" s="188"/>
      <c r="C169" s="189"/>
      <c r="D169" s="190" t="s">
        <v>73</v>
      </c>
      <c r="E169" s="202" t="s">
        <v>123</v>
      </c>
      <c r="F169" s="202" t="s">
        <v>124</v>
      </c>
      <c r="G169" s="189"/>
      <c r="H169" s="189"/>
      <c r="I169" s="192"/>
      <c r="J169" s="203">
        <f>BK169</f>
        <v>0</v>
      </c>
      <c r="K169" s="189"/>
      <c r="L169" s="194"/>
      <c r="M169" s="195"/>
      <c r="N169" s="196"/>
      <c r="O169" s="196"/>
      <c r="P169" s="197">
        <f>SUM(P170:P226)</f>
        <v>0</v>
      </c>
      <c r="Q169" s="196"/>
      <c r="R169" s="197">
        <f>SUM(R170:R226)</f>
        <v>61.02937524000001</v>
      </c>
      <c r="S169" s="196"/>
      <c r="T169" s="198">
        <f>SUM(T170:T226)</f>
        <v>0.775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199" t="s">
        <v>82</v>
      </c>
      <c r="AT169" s="200" t="s">
        <v>73</v>
      </c>
      <c r="AU169" s="200" t="s">
        <v>82</v>
      </c>
      <c r="AY169" s="199" t="s">
        <v>122</v>
      </c>
      <c r="BK169" s="201">
        <f>SUM(BK170:BK226)</f>
        <v>0</v>
      </c>
    </row>
    <row r="170" spans="1:65" s="2" customFormat="1" ht="16.5" customHeight="1">
      <c r="A170" s="38"/>
      <c r="B170" s="39"/>
      <c r="C170" s="204" t="s">
        <v>277</v>
      </c>
      <c r="D170" s="204" t="s">
        <v>125</v>
      </c>
      <c r="E170" s="205" t="s">
        <v>432</v>
      </c>
      <c r="F170" s="206" t="s">
        <v>433</v>
      </c>
      <c r="G170" s="207" t="s">
        <v>228</v>
      </c>
      <c r="H170" s="208">
        <v>230</v>
      </c>
      <c r="I170" s="209"/>
      <c r="J170" s="210">
        <f>ROUND(I170*H170,2)</f>
        <v>0</v>
      </c>
      <c r="K170" s="206" t="s">
        <v>19</v>
      </c>
      <c r="L170" s="44"/>
      <c r="M170" s="211" t="s">
        <v>19</v>
      </c>
      <c r="N170" s="212" t="s">
        <v>45</v>
      </c>
      <c r="O170" s="84"/>
      <c r="P170" s="213">
        <f>O170*H170</f>
        <v>0</v>
      </c>
      <c r="Q170" s="213">
        <v>0</v>
      </c>
      <c r="R170" s="213">
        <f>Q170*H170</f>
        <v>0</v>
      </c>
      <c r="S170" s="213">
        <v>0</v>
      </c>
      <c r="T170" s="214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15" t="s">
        <v>130</v>
      </c>
      <c r="AT170" s="215" t="s">
        <v>125</v>
      </c>
      <c r="AU170" s="215" t="s">
        <v>84</v>
      </c>
      <c r="AY170" s="17" t="s">
        <v>122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82</v>
      </c>
      <c r="BK170" s="216">
        <f>ROUND(I170*H170,2)</f>
        <v>0</v>
      </c>
      <c r="BL170" s="17" t="s">
        <v>130</v>
      </c>
      <c r="BM170" s="215" t="s">
        <v>434</v>
      </c>
    </row>
    <row r="171" spans="1:47" s="2" customFormat="1" ht="12">
      <c r="A171" s="38"/>
      <c r="B171" s="39"/>
      <c r="C171" s="40"/>
      <c r="D171" s="217" t="s">
        <v>132</v>
      </c>
      <c r="E171" s="40"/>
      <c r="F171" s="218" t="s">
        <v>433</v>
      </c>
      <c r="G171" s="40"/>
      <c r="H171" s="40"/>
      <c r="I171" s="219"/>
      <c r="J171" s="40"/>
      <c r="K171" s="40"/>
      <c r="L171" s="44"/>
      <c r="M171" s="220"/>
      <c r="N171" s="221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132</v>
      </c>
      <c r="AU171" s="17" t="s">
        <v>84</v>
      </c>
    </row>
    <row r="172" spans="1:51" s="13" customFormat="1" ht="12">
      <c r="A172" s="13"/>
      <c r="B172" s="224"/>
      <c r="C172" s="225"/>
      <c r="D172" s="217" t="s">
        <v>136</v>
      </c>
      <c r="E172" s="226" t="s">
        <v>19</v>
      </c>
      <c r="F172" s="227" t="s">
        <v>435</v>
      </c>
      <c r="G172" s="225"/>
      <c r="H172" s="228">
        <v>230</v>
      </c>
      <c r="I172" s="229"/>
      <c r="J172" s="225"/>
      <c r="K172" s="225"/>
      <c r="L172" s="230"/>
      <c r="M172" s="231"/>
      <c r="N172" s="232"/>
      <c r="O172" s="232"/>
      <c r="P172" s="232"/>
      <c r="Q172" s="232"/>
      <c r="R172" s="232"/>
      <c r="S172" s="232"/>
      <c r="T172" s="23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4" t="s">
        <v>136</v>
      </c>
      <c r="AU172" s="234" t="s">
        <v>84</v>
      </c>
      <c r="AV172" s="13" t="s">
        <v>84</v>
      </c>
      <c r="AW172" s="13" t="s">
        <v>35</v>
      </c>
      <c r="AX172" s="13" t="s">
        <v>82</v>
      </c>
      <c r="AY172" s="234" t="s">
        <v>122</v>
      </c>
    </row>
    <row r="173" spans="1:65" s="2" customFormat="1" ht="21.75" customHeight="1">
      <c r="A173" s="38"/>
      <c r="B173" s="39"/>
      <c r="C173" s="204" t="s">
        <v>283</v>
      </c>
      <c r="D173" s="204" t="s">
        <v>125</v>
      </c>
      <c r="E173" s="205" t="s">
        <v>436</v>
      </c>
      <c r="F173" s="206" t="s">
        <v>437</v>
      </c>
      <c r="G173" s="207" t="s">
        <v>228</v>
      </c>
      <c r="H173" s="208">
        <v>1111</v>
      </c>
      <c r="I173" s="209"/>
      <c r="J173" s="210">
        <f>ROUND(I173*H173,2)</f>
        <v>0</v>
      </c>
      <c r="K173" s="206" t="s">
        <v>129</v>
      </c>
      <c r="L173" s="44"/>
      <c r="M173" s="211" t="s">
        <v>19</v>
      </c>
      <c r="N173" s="212" t="s">
        <v>45</v>
      </c>
      <c r="O173" s="84"/>
      <c r="P173" s="213">
        <f>O173*H173</f>
        <v>0</v>
      </c>
      <c r="Q173" s="213">
        <v>0</v>
      </c>
      <c r="R173" s="213">
        <f>Q173*H173</f>
        <v>0</v>
      </c>
      <c r="S173" s="213">
        <v>0</v>
      </c>
      <c r="T173" s="214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15" t="s">
        <v>130</v>
      </c>
      <c r="AT173" s="215" t="s">
        <v>125</v>
      </c>
      <c r="AU173" s="215" t="s">
        <v>84</v>
      </c>
      <c r="AY173" s="17" t="s">
        <v>122</v>
      </c>
      <c r="BE173" s="216">
        <f>IF(N173="základní",J173,0)</f>
        <v>0</v>
      </c>
      <c r="BF173" s="216">
        <f>IF(N173="snížená",J173,0)</f>
        <v>0</v>
      </c>
      <c r="BG173" s="216">
        <f>IF(N173="zákl. přenesená",J173,0)</f>
        <v>0</v>
      </c>
      <c r="BH173" s="216">
        <f>IF(N173="sníž. přenesená",J173,0)</f>
        <v>0</v>
      </c>
      <c r="BI173" s="216">
        <f>IF(N173="nulová",J173,0)</f>
        <v>0</v>
      </c>
      <c r="BJ173" s="17" t="s">
        <v>82</v>
      </c>
      <c r="BK173" s="216">
        <f>ROUND(I173*H173,2)</f>
        <v>0</v>
      </c>
      <c r="BL173" s="17" t="s">
        <v>130</v>
      </c>
      <c r="BM173" s="215" t="s">
        <v>438</v>
      </c>
    </row>
    <row r="174" spans="1:47" s="2" customFormat="1" ht="12">
      <c r="A174" s="38"/>
      <c r="B174" s="39"/>
      <c r="C174" s="40"/>
      <c r="D174" s="217" t="s">
        <v>132</v>
      </c>
      <c r="E174" s="40"/>
      <c r="F174" s="218" t="s">
        <v>439</v>
      </c>
      <c r="G174" s="40"/>
      <c r="H174" s="40"/>
      <c r="I174" s="219"/>
      <c r="J174" s="40"/>
      <c r="K174" s="40"/>
      <c r="L174" s="44"/>
      <c r="M174" s="220"/>
      <c r="N174" s="221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132</v>
      </c>
      <c r="AU174" s="17" t="s">
        <v>84</v>
      </c>
    </row>
    <row r="175" spans="1:47" s="2" customFormat="1" ht="12">
      <c r="A175" s="38"/>
      <c r="B175" s="39"/>
      <c r="C175" s="40"/>
      <c r="D175" s="222" t="s">
        <v>134</v>
      </c>
      <c r="E175" s="40"/>
      <c r="F175" s="223" t="s">
        <v>440</v>
      </c>
      <c r="G175" s="40"/>
      <c r="H175" s="40"/>
      <c r="I175" s="219"/>
      <c r="J175" s="40"/>
      <c r="K175" s="40"/>
      <c r="L175" s="44"/>
      <c r="M175" s="220"/>
      <c r="N175" s="221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134</v>
      </c>
      <c r="AU175" s="17" t="s">
        <v>84</v>
      </c>
    </row>
    <row r="176" spans="1:51" s="13" customFormat="1" ht="12">
      <c r="A176" s="13"/>
      <c r="B176" s="224"/>
      <c r="C176" s="225"/>
      <c r="D176" s="217" t="s">
        <v>136</v>
      </c>
      <c r="E176" s="226" t="s">
        <v>19</v>
      </c>
      <c r="F176" s="227" t="s">
        <v>441</v>
      </c>
      <c r="G176" s="225"/>
      <c r="H176" s="228">
        <v>1111</v>
      </c>
      <c r="I176" s="229"/>
      <c r="J176" s="225"/>
      <c r="K176" s="225"/>
      <c r="L176" s="230"/>
      <c r="M176" s="231"/>
      <c r="N176" s="232"/>
      <c r="O176" s="232"/>
      <c r="P176" s="232"/>
      <c r="Q176" s="232"/>
      <c r="R176" s="232"/>
      <c r="S176" s="232"/>
      <c r="T176" s="23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4" t="s">
        <v>136</v>
      </c>
      <c r="AU176" s="234" t="s">
        <v>84</v>
      </c>
      <c r="AV176" s="13" t="s">
        <v>84</v>
      </c>
      <c r="AW176" s="13" t="s">
        <v>35</v>
      </c>
      <c r="AX176" s="13" t="s">
        <v>82</v>
      </c>
      <c r="AY176" s="234" t="s">
        <v>122</v>
      </c>
    </row>
    <row r="177" spans="1:65" s="2" customFormat="1" ht="21.75" customHeight="1">
      <c r="A177" s="38"/>
      <c r="B177" s="39"/>
      <c r="C177" s="204" t="s">
        <v>7</v>
      </c>
      <c r="D177" s="204" t="s">
        <v>125</v>
      </c>
      <c r="E177" s="205" t="s">
        <v>442</v>
      </c>
      <c r="F177" s="206" t="s">
        <v>443</v>
      </c>
      <c r="G177" s="207" t="s">
        <v>228</v>
      </c>
      <c r="H177" s="208">
        <v>99990</v>
      </c>
      <c r="I177" s="209"/>
      <c r="J177" s="210">
        <f>ROUND(I177*H177,2)</f>
        <v>0</v>
      </c>
      <c r="K177" s="206" t="s">
        <v>129</v>
      </c>
      <c r="L177" s="44"/>
      <c r="M177" s="211" t="s">
        <v>19</v>
      </c>
      <c r="N177" s="212" t="s">
        <v>45</v>
      </c>
      <c r="O177" s="84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15" t="s">
        <v>130</v>
      </c>
      <c r="AT177" s="215" t="s">
        <v>125</v>
      </c>
      <c r="AU177" s="215" t="s">
        <v>84</v>
      </c>
      <c r="AY177" s="17" t="s">
        <v>122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82</v>
      </c>
      <c r="BK177" s="216">
        <f>ROUND(I177*H177,2)</f>
        <v>0</v>
      </c>
      <c r="BL177" s="17" t="s">
        <v>130</v>
      </c>
      <c r="BM177" s="215" t="s">
        <v>444</v>
      </c>
    </row>
    <row r="178" spans="1:47" s="2" customFormat="1" ht="12">
      <c r="A178" s="38"/>
      <c r="B178" s="39"/>
      <c r="C178" s="40"/>
      <c r="D178" s="217" t="s">
        <v>132</v>
      </c>
      <c r="E178" s="40"/>
      <c r="F178" s="218" t="s">
        <v>445</v>
      </c>
      <c r="G178" s="40"/>
      <c r="H178" s="40"/>
      <c r="I178" s="219"/>
      <c r="J178" s="40"/>
      <c r="K178" s="40"/>
      <c r="L178" s="44"/>
      <c r="M178" s="220"/>
      <c r="N178" s="221"/>
      <c r="O178" s="84"/>
      <c r="P178" s="84"/>
      <c r="Q178" s="84"/>
      <c r="R178" s="84"/>
      <c r="S178" s="84"/>
      <c r="T178" s="85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132</v>
      </c>
      <c r="AU178" s="17" t="s">
        <v>84</v>
      </c>
    </row>
    <row r="179" spans="1:47" s="2" customFormat="1" ht="12">
      <c r="A179" s="38"/>
      <c r="B179" s="39"/>
      <c r="C179" s="40"/>
      <c r="D179" s="222" t="s">
        <v>134</v>
      </c>
      <c r="E179" s="40"/>
      <c r="F179" s="223" t="s">
        <v>446</v>
      </c>
      <c r="G179" s="40"/>
      <c r="H179" s="40"/>
      <c r="I179" s="219"/>
      <c r="J179" s="40"/>
      <c r="K179" s="40"/>
      <c r="L179" s="44"/>
      <c r="M179" s="220"/>
      <c r="N179" s="221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134</v>
      </c>
      <c r="AU179" s="17" t="s">
        <v>84</v>
      </c>
    </row>
    <row r="180" spans="1:51" s="13" customFormat="1" ht="12">
      <c r="A180" s="13"/>
      <c r="B180" s="224"/>
      <c r="C180" s="225"/>
      <c r="D180" s="217" t="s">
        <v>136</v>
      </c>
      <c r="E180" s="226" t="s">
        <v>19</v>
      </c>
      <c r="F180" s="227" t="s">
        <v>447</v>
      </c>
      <c r="G180" s="225"/>
      <c r="H180" s="228">
        <v>99990</v>
      </c>
      <c r="I180" s="229"/>
      <c r="J180" s="225"/>
      <c r="K180" s="225"/>
      <c r="L180" s="230"/>
      <c r="M180" s="231"/>
      <c r="N180" s="232"/>
      <c r="O180" s="232"/>
      <c r="P180" s="232"/>
      <c r="Q180" s="232"/>
      <c r="R180" s="232"/>
      <c r="S180" s="232"/>
      <c r="T180" s="23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4" t="s">
        <v>136</v>
      </c>
      <c r="AU180" s="234" t="s">
        <v>84</v>
      </c>
      <c r="AV180" s="13" t="s">
        <v>84</v>
      </c>
      <c r="AW180" s="13" t="s">
        <v>35</v>
      </c>
      <c r="AX180" s="13" t="s">
        <v>82</v>
      </c>
      <c r="AY180" s="234" t="s">
        <v>122</v>
      </c>
    </row>
    <row r="181" spans="1:65" s="2" customFormat="1" ht="21.75" customHeight="1">
      <c r="A181" s="38"/>
      <c r="B181" s="39"/>
      <c r="C181" s="204" t="s">
        <v>297</v>
      </c>
      <c r="D181" s="204" t="s">
        <v>125</v>
      </c>
      <c r="E181" s="205" t="s">
        <v>448</v>
      </c>
      <c r="F181" s="206" t="s">
        <v>449</v>
      </c>
      <c r="G181" s="207" t="s">
        <v>228</v>
      </c>
      <c r="H181" s="208">
        <v>1111</v>
      </c>
      <c r="I181" s="209"/>
      <c r="J181" s="210">
        <f>ROUND(I181*H181,2)</f>
        <v>0</v>
      </c>
      <c r="K181" s="206" t="s">
        <v>129</v>
      </c>
      <c r="L181" s="44"/>
      <c r="M181" s="211" t="s">
        <v>19</v>
      </c>
      <c r="N181" s="212" t="s">
        <v>45</v>
      </c>
      <c r="O181" s="84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15" t="s">
        <v>130</v>
      </c>
      <c r="AT181" s="215" t="s">
        <v>125</v>
      </c>
      <c r="AU181" s="215" t="s">
        <v>84</v>
      </c>
      <c r="AY181" s="17" t="s">
        <v>122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82</v>
      </c>
      <c r="BK181" s="216">
        <f>ROUND(I181*H181,2)</f>
        <v>0</v>
      </c>
      <c r="BL181" s="17" t="s">
        <v>130</v>
      </c>
      <c r="BM181" s="215" t="s">
        <v>450</v>
      </c>
    </row>
    <row r="182" spans="1:47" s="2" customFormat="1" ht="12">
      <c r="A182" s="38"/>
      <c r="B182" s="39"/>
      <c r="C182" s="40"/>
      <c r="D182" s="217" t="s">
        <v>132</v>
      </c>
      <c r="E182" s="40"/>
      <c r="F182" s="218" t="s">
        <v>451</v>
      </c>
      <c r="G182" s="40"/>
      <c r="H182" s="40"/>
      <c r="I182" s="219"/>
      <c r="J182" s="40"/>
      <c r="K182" s="40"/>
      <c r="L182" s="44"/>
      <c r="M182" s="220"/>
      <c r="N182" s="221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132</v>
      </c>
      <c r="AU182" s="17" t="s">
        <v>84</v>
      </c>
    </row>
    <row r="183" spans="1:47" s="2" customFormat="1" ht="12">
      <c r="A183" s="38"/>
      <c r="B183" s="39"/>
      <c r="C183" s="40"/>
      <c r="D183" s="222" t="s">
        <v>134</v>
      </c>
      <c r="E183" s="40"/>
      <c r="F183" s="223" t="s">
        <v>452</v>
      </c>
      <c r="G183" s="40"/>
      <c r="H183" s="40"/>
      <c r="I183" s="219"/>
      <c r="J183" s="40"/>
      <c r="K183" s="40"/>
      <c r="L183" s="44"/>
      <c r="M183" s="220"/>
      <c r="N183" s="221"/>
      <c r="O183" s="84"/>
      <c r="P183" s="84"/>
      <c r="Q183" s="84"/>
      <c r="R183" s="84"/>
      <c r="S183" s="84"/>
      <c r="T183" s="85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134</v>
      </c>
      <c r="AU183" s="17" t="s">
        <v>84</v>
      </c>
    </row>
    <row r="184" spans="1:65" s="2" customFormat="1" ht="16.5" customHeight="1">
      <c r="A184" s="38"/>
      <c r="B184" s="39"/>
      <c r="C184" s="204" t="s">
        <v>303</v>
      </c>
      <c r="D184" s="204" t="s">
        <v>125</v>
      </c>
      <c r="E184" s="205" t="s">
        <v>453</v>
      </c>
      <c r="F184" s="206" t="s">
        <v>454</v>
      </c>
      <c r="G184" s="207" t="s">
        <v>168</v>
      </c>
      <c r="H184" s="208">
        <v>25</v>
      </c>
      <c r="I184" s="209"/>
      <c r="J184" s="210">
        <f>ROUND(I184*H184,2)</f>
        <v>0</v>
      </c>
      <c r="K184" s="206" t="s">
        <v>129</v>
      </c>
      <c r="L184" s="44"/>
      <c r="M184" s="211" t="s">
        <v>19</v>
      </c>
      <c r="N184" s="212" t="s">
        <v>45</v>
      </c>
      <c r="O184" s="84"/>
      <c r="P184" s="213">
        <f>O184*H184</f>
        <v>0</v>
      </c>
      <c r="Q184" s="213">
        <v>0</v>
      </c>
      <c r="R184" s="213">
        <f>Q184*H184</f>
        <v>0</v>
      </c>
      <c r="S184" s="213">
        <v>0.031</v>
      </c>
      <c r="T184" s="214">
        <f>S184*H184</f>
        <v>0.775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15" t="s">
        <v>130</v>
      </c>
      <c r="AT184" s="215" t="s">
        <v>125</v>
      </c>
      <c r="AU184" s="215" t="s">
        <v>84</v>
      </c>
      <c r="AY184" s="17" t="s">
        <v>122</v>
      </c>
      <c r="BE184" s="216">
        <f>IF(N184="základní",J184,0)</f>
        <v>0</v>
      </c>
      <c r="BF184" s="216">
        <f>IF(N184="snížená",J184,0)</f>
        <v>0</v>
      </c>
      <c r="BG184" s="216">
        <f>IF(N184="zákl. přenesená",J184,0)</f>
        <v>0</v>
      </c>
      <c r="BH184" s="216">
        <f>IF(N184="sníž. přenesená",J184,0)</f>
        <v>0</v>
      </c>
      <c r="BI184" s="216">
        <f>IF(N184="nulová",J184,0)</f>
        <v>0</v>
      </c>
      <c r="BJ184" s="17" t="s">
        <v>82</v>
      </c>
      <c r="BK184" s="216">
        <f>ROUND(I184*H184,2)</f>
        <v>0</v>
      </c>
      <c r="BL184" s="17" t="s">
        <v>130</v>
      </c>
      <c r="BM184" s="215" t="s">
        <v>455</v>
      </c>
    </row>
    <row r="185" spans="1:47" s="2" customFormat="1" ht="12">
      <c r="A185" s="38"/>
      <c r="B185" s="39"/>
      <c r="C185" s="40"/>
      <c r="D185" s="217" t="s">
        <v>132</v>
      </c>
      <c r="E185" s="40"/>
      <c r="F185" s="218" t="s">
        <v>456</v>
      </c>
      <c r="G185" s="40"/>
      <c r="H185" s="40"/>
      <c r="I185" s="219"/>
      <c r="J185" s="40"/>
      <c r="K185" s="40"/>
      <c r="L185" s="44"/>
      <c r="M185" s="220"/>
      <c r="N185" s="221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132</v>
      </c>
      <c r="AU185" s="17" t="s">
        <v>84</v>
      </c>
    </row>
    <row r="186" spans="1:47" s="2" customFormat="1" ht="12">
      <c r="A186" s="38"/>
      <c r="B186" s="39"/>
      <c r="C186" s="40"/>
      <c r="D186" s="222" t="s">
        <v>134</v>
      </c>
      <c r="E186" s="40"/>
      <c r="F186" s="223" t="s">
        <v>457</v>
      </c>
      <c r="G186" s="40"/>
      <c r="H186" s="40"/>
      <c r="I186" s="219"/>
      <c r="J186" s="40"/>
      <c r="K186" s="40"/>
      <c r="L186" s="44"/>
      <c r="M186" s="220"/>
      <c r="N186" s="221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134</v>
      </c>
      <c r="AU186" s="17" t="s">
        <v>84</v>
      </c>
    </row>
    <row r="187" spans="1:65" s="2" customFormat="1" ht="21.75" customHeight="1">
      <c r="A187" s="38"/>
      <c r="B187" s="39"/>
      <c r="C187" s="204" t="s">
        <v>310</v>
      </c>
      <c r="D187" s="204" t="s">
        <v>125</v>
      </c>
      <c r="E187" s="205" t="s">
        <v>458</v>
      </c>
      <c r="F187" s="206" t="s">
        <v>459</v>
      </c>
      <c r="G187" s="207" t="s">
        <v>248</v>
      </c>
      <c r="H187" s="208">
        <v>105</v>
      </c>
      <c r="I187" s="209"/>
      <c r="J187" s="210">
        <f>ROUND(I187*H187,2)</f>
        <v>0</v>
      </c>
      <c r="K187" s="206" t="s">
        <v>129</v>
      </c>
      <c r="L187" s="44"/>
      <c r="M187" s="211" t="s">
        <v>19</v>
      </c>
      <c r="N187" s="212" t="s">
        <v>45</v>
      </c>
      <c r="O187" s="84"/>
      <c r="P187" s="213">
        <f>O187*H187</f>
        <v>0</v>
      </c>
      <c r="Q187" s="213">
        <v>0.00052</v>
      </c>
      <c r="R187" s="213">
        <f>Q187*H187</f>
        <v>0.054599999999999996</v>
      </c>
      <c r="S187" s="213">
        <v>0</v>
      </c>
      <c r="T187" s="214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15" t="s">
        <v>130</v>
      </c>
      <c r="AT187" s="215" t="s">
        <v>125</v>
      </c>
      <c r="AU187" s="215" t="s">
        <v>84</v>
      </c>
      <c r="AY187" s="17" t="s">
        <v>122</v>
      </c>
      <c r="BE187" s="216">
        <f>IF(N187="základní",J187,0)</f>
        <v>0</v>
      </c>
      <c r="BF187" s="216">
        <f>IF(N187="snížená",J187,0)</f>
        <v>0</v>
      </c>
      <c r="BG187" s="216">
        <f>IF(N187="zákl. přenesená",J187,0)</f>
        <v>0</v>
      </c>
      <c r="BH187" s="216">
        <f>IF(N187="sníž. přenesená",J187,0)</f>
        <v>0</v>
      </c>
      <c r="BI187" s="216">
        <f>IF(N187="nulová",J187,0)</f>
        <v>0</v>
      </c>
      <c r="BJ187" s="17" t="s">
        <v>82</v>
      </c>
      <c r="BK187" s="216">
        <f>ROUND(I187*H187,2)</f>
        <v>0</v>
      </c>
      <c r="BL187" s="17" t="s">
        <v>130</v>
      </c>
      <c r="BM187" s="215" t="s">
        <v>460</v>
      </c>
    </row>
    <row r="188" spans="1:47" s="2" customFormat="1" ht="12">
      <c r="A188" s="38"/>
      <c r="B188" s="39"/>
      <c r="C188" s="40"/>
      <c r="D188" s="217" t="s">
        <v>132</v>
      </c>
      <c r="E188" s="40"/>
      <c r="F188" s="218" t="s">
        <v>461</v>
      </c>
      <c r="G188" s="40"/>
      <c r="H188" s="40"/>
      <c r="I188" s="219"/>
      <c r="J188" s="40"/>
      <c r="K188" s="40"/>
      <c r="L188" s="44"/>
      <c r="M188" s="220"/>
      <c r="N188" s="221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132</v>
      </c>
      <c r="AU188" s="17" t="s">
        <v>84</v>
      </c>
    </row>
    <row r="189" spans="1:47" s="2" customFormat="1" ht="12">
      <c r="A189" s="38"/>
      <c r="B189" s="39"/>
      <c r="C189" s="40"/>
      <c r="D189" s="222" t="s">
        <v>134</v>
      </c>
      <c r="E189" s="40"/>
      <c r="F189" s="223" t="s">
        <v>462</v>
      </c>
      <c r="G189" s="40"/>
      <c r="H189" s="40"/>
      <c r="I189" s="219"/>
      <c r="J189" s="40"/>
      <c r="K189" s="40"/>
      <c r="L189" s="44"/>
      <c r="M189" s="220"/>
      <c r="N189" s="221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134</v>
      </c>
      <c r="AU189" s="17" t="s">
        <v>84</v>
      </c>
    </row>
    <row r="190" spans="1:51" s="13" customFormat="1" ht="12">
      <c r="A190" s="13"/>
      <c r="B190" s="224"/>
      <c r="C190" s="225"/>
      <c r="D190" s="217" t="s">
        <v>136</v>
      </c>
      <c r="E190" s="226" t="s">
        <v>19</v>
      </c>
      <c r="F190" s="227" t="s">
        <v>463</v>
      </c>
      <c r="G190" s="225"/>
      <c r="H190" s="228">
        <v>105</v>
      </c>
      <c r="I190" s="229"/>
      <c r="J190" s="225"/>
      <c r="K190" s="225"/>
      <c r="L190" s="230"/>
      <c r="M190" s="231"/>
      <c r="N190" s="232"/>
      <c r="O190" s="232"/>
      <c r="P190" s="232"/>
      <c r="Q190" s="232"/>
      <c r="R190" s="232"/>
      <c r="S190" s="232"/>
      <c r="T190" s="23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34" t="s">
        <v>136</v>
      </c>
      <c r="AU190" s="234" t="s">
        <v>84</v>
      </c>
      <c r="AV190" s="13" t="s">
        <v>84</v>
      </c>
      <c r="AW190" s="13" t="s">
        <v>35</v>
      </c>
      <c r="AX190" s="13" t="s">
        <v>82</v>
      </c>
      <c r="AY190" s="234" t="s">
        <v>122</v>
      </c>
    </row>
    <row r="191" spans="1:65" s="2" customFormat="1" ht="16.5" customHeight="1">
      <c r="A191" s="38"/>
      <c r="B191" s="39"/>
      <c r="C191" s="250" t="s">
        <v>464</v>
      </c>
      <c r="D191" s="250" t="s">
        <v>371</v>
      </c>
      <c r="E191" s="251" t="s">
        <v>465</v>
      </c>
      <c r="F191" s="252" t="s">
        <v>466</v>
      </c>
      <c r="G191" s="253" t="s">
        <v>186</v>
      </c>
      <c r="H191" s="254">
        <v>0.134</v>
      </c>
      <c r="I191" s="255"/>
      <c r="J191" s="256">
        <f>ROUND(I191*H191,2)</f>
        <v>0</v>
      </c>
      <c r="K191" s="252" t="s">
        <v>129</v>
      </c>
      <c r="L191" s="257"/>
      <c r="M191" s="258" t="s">
        <v>19</v>
      </c>
      <c r="N191" s="259" t="s">
        <v>45</v>
      </c>
      <c r="O191" s="84"/>
      <c r="P191" s="213">
        <f>O191*H191</f>
        <v>0</v>
      </c>
      <c r="Q191" s="213">
        <v>1</v>
      </c>
      <c r="R191" s="213">
        <f>Q191*H191</f>
        <v>0.134</v>
      </c>
      <c r="S191" s="213">
        <v>0</v>
      </c>
      <c r="T191" s="214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15" t="s">
        <v>190</v>
      </c>
      <c r="AT191" s="215" t="s">
        <v>371</v>
      </c>
      <c r="AU191" s="215" t="s">
        <v>84</v>
      </c>
      <c r="AY191" s="17" t="s">
        <v>122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82</v>
      </c>
      <c r="BK191" s="216">
        <f>ROUND(I191*H191,2)</f>
        <v>0</v>
      </c>
      <c r="BL191" s="17" t="s">
        <v>130</v>
      </c>
      <c r="BM191" s="215" t="s">
        <v>467</v>
      </c>
    </row>
    <row r="192" spans="1:47" s="2" customFormat="1" ht="12">
      <c r="A192" s="38"/>
      <c r="B192" s="39"/>
      <c r="C192" s="40"/>
      <c r="D192" s="217" t="s">
        <v>132</v>
      </c>
      <c r="E192" s="40"/>
      <c r="F192" s="218" t="s">
        <v>466</v>
      </c>
      <c r="G192" s="40"/>
      <c r="H192" s="40"/>
      <c r="I192" s="219"/>
      <c r="J192" s="40"/>
      <c r="K192" s="40"/>
      <c r="L192" s="44"/>
      <c r="M192" s="220"/>
      <c r="N192" s="221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132</v>
      </c>
      <c r="AU192" s="17" t="s">
        <v>84</v>
      </c>
    </row>
    <row r="193" spans="1:47" s="2" customFormat="1" ht="12">
      <c r="A193" s="38"/>
      <c r="B193" s="39"/>
      <c r="C193" s="40"/>
      <c r="D193" s="222" t="s">
        <v>134</v>
      </c>
      <c r="E193" s="40"/>
      <c r="F193" s="223" t="s">
        <v>468</v>
      </c>
      <c r="G193" s="40"/>
      <c r="H193" s="40"/>
      <c r="I193" s="219"/>
      <c r="J193" s="40"/>
      <c r="K193" s="40"/>
      <c r="L193" s="44"/>
      <c r="M193" s="220"/>
      <c r="N193" s="221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134</v>
      </c>
      <c r="AU193" s="17" t="s">
        <v>84</v>
      </c>
    </row>
    <row r="194" spans="1:51" s="13" customFormat="1" ht="12">
      <c r="A194" s="13"/>
      <c r="B194" s="224"/>
      <c r="C194" s="225"/>
      <c r="D194" s="217" t="s">
        <v>136</v>
      </c>
      <c r="E194" s="226" t="s">
        <v>19</v>
      </c>
      <c r="F194" s="227" t="s">
        <v>469</v>
      </c>
      <c r="G194" s="225"/>
      <c r="H194" s="228">
        <v>147</v>
      </c>
      <c r="I194" s="229"/>
      <c r="J194" s="225"/>
      <c r="K194" s="225"/>
      <c r="L194" s="230"/>
      <c r="M194" s="231"/>
      <c r="N194" s="232"/>
      <c r="O194" s="232"/>
      <c r="P194" s="232"/>
      <c r="Q194" s="232"/>
      <c r="R194" s="232"/>
      <c r="S194" s="232"/>
      <c r="T194" s="23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4" t="s">
        <v>136</v>
      </c>
      <c r="AU194" s="234" t="s">
        <v>84</v>
      </c>
      <c r="AV194" s="13" t="s">
        <v>84</v>
      </c>
      <c r="AW194" s="13" t="s">
        <v>35</v>
      </c>
      <c r="AX194" s="13" t="s">
        <v>74</v>
      </c>
      <c r="AY194" s="234" t="s">
        <v>122</v>
      </c>
    </row>
    <row r="195" spans="1:51" s="13" customFormat="1" ht="12">
      <c r="A195" s="13"/>
      <c r="B195" s="224"/>
      <c r="C195" s="225"/>
      <c r="D195" s="217" t="s">
        <v>136</v>
      </c>
      <c r="E195" s="226" t="s">
        <v>19</v>
      </c>
      <c r="F195" s="227" t="s">
        <v>470</v>
      </c>
      <c r="G195" s="225"/>
      <c r="H195" s="228">
        <v>0.134</v>
      </c>
      <c r="I195" s="229"/>
      <c r="J195" s="225"/>
      <c r="K195" s="225"/>
      <c r="L195" s="230"/>
      <c r="M195" s="231"/>
      <c r="N195" s="232"/>
      <c r="O195" s="232"/>
      <c r="P195" s="232"/>
      <c r="Q195" s="232"/>
      <c r="R195" s="232"/>
      <c r="S195" s="232"/>
      <c r="T195" s="23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4" t="s">
        <v>136</v>
      </c>
      <c r="AU195" s="234" t="s">
        <v>84</v>
      </c>
      <c r="AV195" s="13" t="s">
        <v>84</v>
      </c>
      <c r="AW195" s="13" t="s">
        <v>35</v>
      </c>
      <c r="AX195" s="13" t="s">
        <v>82</v>
      </c>
      <c r="AY195" s="234" t="s">
        <v>122</v>
      </c>
    </row>
    <row r="196" spans="1:65" s="2" customFormat="1" ht="16.5" customHeight="1">
      <c r="A196" s="38"/>
      <c r="B196" s="39"/>
      <c r="C196" s="204" t="s">
        <v>471</v>
      </c>
      <c r="D196" s="204" t="s">
        <v>125</v>
      </c>
      <c r="E196" s="205" t="s">
        <v>472</v>
      </c>
      <c r="F196" s="206" t="s">
        <v>473</v>
      </c>
      <c r="G196" s="207" t="s">
        <v>128</v>
      </c>
      <c r="H196" s="208">
        <v>22.482</v>
      </c>
      <c r="I196" s="209"/>
      <c r="J196" s="210">
        <f>ROUND(I196*H196,2)</f>
        <v>0</v>
      </c>
      <c r="K196" s="206" t="s">
        <v>129</v>
      </c>
      <c r="L196" s="44"/>
      <c r="M196" s="211" t="s">
        <v>19</v>
      </c>
      <c r="N196" s="212" t="s">
        <v>45</v>
      </c>
      <c r="O196" s="84"/>
      <c r="P196" s="213">
        <f>O196*H196</f>
        <v>0</v>
      </c>
      <c r="Q196" s="213">
        <v>2.47786</v>
      </c>
      <c r="R196" s="213">
        <f>Q196*H196</f>
        <v>55.70724852</v>
      </c>
      <c r="S196" s="213">
        <v>0</v>
      </c>
      <c r="T196" s="214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15" t="s">
        <v>130</v>
      </c>
      <c r="AT196" s="215" t="s">
        <v>125</v>
      </c>
      <c r="AU196" s="215" t="s">
        <v>84</v>
      </c>
      <c r="AY196" s="17" t="s">
        <v>122</v>
      </c>
      <c r="BE196" s="216">
        <f>IF(N196="základní",J196,0)</f>
        <v>0</v>
      </c>
      <c r="BF196" s="216">
        <f>IF(N196="snížená",J196,0)</f>
        <v>0</v>
      </c>
      <c r="BG196" s="216">
        <f>IF(N196="zákl. přenesená",J196,0)</f>
        <v>0</v>
      </c>
      <c r="BH196" s="216">
        <f>IF(N196="sníž. přenesená",J196,0)</f>
        <v>0</v>
      </c>
      <c r="BI196" s="216">
        <f>IF(N196="nulová",J196,0)</f>
        <v>0</v>
      </c>
      <c r="BJ196" s="17" t="s">
        <v>82</v>
      </c>
      <c r="BK196" s="216">
        <f>ROUND(I196*H196,2)</f>
        <v>0</v>
      </c>
      <c r="BL196" s="17" t="s">
        <v>130</v>
      </c>
      <c r="BM196" s="215" t="s">
        <v>474</v>
      </c>
    </row>
    <row r="197" spans="1:47" s="2" customFormat="1" ht="12">
      <c r="A197" s="38"/>
      <c r="B197" s="39"/>
      <c r="C197" s="40"/>
      <c r="D197" s="217" t="s">
        <v>132</v>
      </c>
      <c r="E197" s="40"/>
      <c r="F197" s="218" t="s">
        <v>475</v>
      </c>
      <c r="G197" s="40"/>
      <c r="H197" s="40"/>
      <c r="I197" s="219"/>
      <c r="J197" s="40"/>
      <c r="K197" s="40"/>
      <c r="L197" s="44"/>
      <c r="M197" s="220"/>
      <c r="N197" s="221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132</v>
      </c>
      <c r="AU197" s="17" t="s">
        <v>84</v>
      </c>
    </row>
    <row r="198" spans="1:47" s="2" customFormat="1" ht="12">
      <c r="A198" s="38"/>
      <c r="B198" s="39"/>
      <c r="C198" s="40"/>
      <c r="D198" s="222" t="s">
        <v>134</v>
      </c>
      <c r="E198" s="40"/>
      <c r="F198" s="223" t="s">
        <v>476</v>
      </c>
      <c r="G198" s="40"/>
      <c r="H198" s="40"/>
      <c r="I198" s="219"/>
      <c r="J198" s="40"/>
      <c r="K198" s="40"/>
      <c r="L198" s="44"/>
      <c r="M198" s="220"/>
      <c r="N198" s="221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134</v>
      </c>
      <c r="AU198" s="17" t="s">
        <v>84</v>
      </c>
    </row>
    <row r="199" spans="1:51" s="13" customFormat="1" ht="12">
      <c r="A199" s="13"/>
      <c r="B199" s="224"/>
      <c r="C199" s="225"/>
      <c r="D199" s="217" t="s">
        <v>136</v>
      </c>
      <c r="E199" s="226" t="s">
        <v>19</v>
      </c>
      <c r="F199" s="227" t="s">
        <v>477</v>
      </c>
      <c r="G199" s="225"/>
      <c r="H199" s="228">
        <v>4.788</v>
      </c>
      <c r="I199" s="229"/>
      <c r="J199" s="225"/>
      <c r="K199" s="225"/>
      <c r="L199" s="230"/>
      <c r="M199" s="231"/>
      <c r="N199" s="232"/>
      <c r="O199" s="232"/>
      <c r="P199" s="232"/>
      <c r="Q199" s="232"/>
      <c r="R199" s="232"/>
      <c r="S199" s="232"/>
      <c r="T199" s="23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4" t="s">
        <v>136</v>
      </c>
      <c r="AU199" s="234" t="s">
        <v>84</v>
      </c>
      <c r="AV199" s="13" t="s">
        <v>84</v>
      </c>
      <c r="AW199" s="13" t="s">
        <v>35</v>
      </c>
      <c r="AX199" s="13" t="s">
        <v>74</v>
      </c>
      <c r="AY199" s="234" t="s">
        <v>122</v>
      </c>
    </row>
    <row r="200" spans="1:51" s="13" customFormat="1" ht="12">
      <c r="A200" s="13"/>
      <c r="B200" s="224"/>
      <c r="C200" s="225"/>
      <c r="D200" s="217" t="s">
        <v>136</v>
      </c>
      <c r="E200" s="226" t="s">
        <v>19</v>
      </c>
      <c r="F200" s="227" t="s">
        <v>478</v>
      </c>
      <c r="G200" s="225"/>
      <c r="H200" s="228">
        <v>2.85</v>
      </c>
      <c r="I200" s="229"/>
      <c r="J200" s="225"/>
      <c r="K200" s="225"/>
      <c r="L200" s="230"/>
      <c r="M200" s="231"/>
      <c r="N200" s="232"/>
      <c r="O200" s="232"/>
      <c r="P200" s="232"/>
      <c r="Q200" s="232"/>
      <c r="R200" s="232"/>
      <c r="S200" s="232"/>
      <c r="T200" s="23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4" t="s">
        <v>136</v>
      </c>
      <c r="AU200" s="234" t="s">
        <v>84</v>
      </c>
      <c r="AV200" s="13" t="s">
        <v>84</v>
      </c>
      <c r="AW200" s="13" t="s">
        <v>35</v>
      </c>
      <c r="AX200" s="13" t="s">
        <v>74</v>
      </c>
      <c r="AY200" s="234" t="s">
        <v>122</v>
      </c>
    </row>
    <row r="201" spans="1:51" s="13" customFormat="1" ht="12">
      <c r="A201" s="13"/>
      <c r="B201" s="224"/>
      <c r="C201" s="225"/>
      <c r="D201" s="217" t="s">
        <v>136</v>
      </c>
      <c r="E201" s="226" t="s">
        <v>19</v>
      </c>
      <c r="F201" s="227" t="s">
        <v>479</v>
      </c>
      <c r="G201" s="225"/>
      <c r="H201" s="228">
        <v>1.325</v>
      </c>
      <c r="I201" s="229"/>
      <c r="J201" s="225"/>
      <c r="K201" s="225"/>
      <c r="L201" s="230"/>
      <c r="M201" s="231"/>
      <c r="N201" s="232"/>
      <c r="O201" s="232"/>
      <c r="P201" s="232"/>
      <c r="Q201" s="232"/>
      <c r="R201" s="232"/>
      <c r="S201" s="232"/>
      <c r="T201" s="23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4" t="s">
        <v>136</v>
      </c>
      <c r="AU201" s="234" t="s">
        <v>84</v>
      </c>
      <c r="AV201" s="13" t="s">
        <v>84</v>
      </c>
      <c r="AW201" s="13" t="s">
        <v>35</v>
      </c>
      <c r="AX201" s="13" t="s">
        <v>74</v>
      </c>
      <c r="AY201" s="234" t="s">
        <v>122</v>
      </c>
    </row>
    <row r="202" spans="1:51" s="13" customFormat="1" ht="12">
      <c r="A202" s="13"/>
      <c r="B202" s="224"/>
      <c r="C202" s="225"/>
      <c r="D202" s="217" t="s">
        <v>136</v>
      </c>
      <c r="E202" s="226" t="s">
        <v>19</v>
      </c>
      <c r="F202" s="227" t="s">
        <v>480</v>
      </c>
      <c r="G202" s="225"/>
      <c r="H202" s="228">
        <v>4.305</v>
      </c>
      <c r="I202" s="229"/>
      <c r="J202" s="225"/>
      <c r="K202" s="225"/>
      <c r="L202" s="230"/>
      <c r="M202" s="231"/>
      <c r="N202" s="232"/>
      <c r="O202" s="232"/>
      <c r="P202" s="232"/>
      <c r="Q202" s="232"/>
      <c r="R202" s="232"/>
      <c r="S202" s="232"/>
      <c r="T202" s="23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4" t="s">
        <v>136</v>
      </c>
      <c r="AU202" s="234" t="s">
        <v>84</v>
      </c>
      <c r="AV202" s="13" t="s">
        <v>84</v>
      </c>
      <c r="AW202" s="13" t="s">
        <v>35</v>
      </c>
      <c r="AX202" s="13" t="s">
        <v>74</v>
      </c>
      <c r="AY202" s="234" t="s">
        <v>122</v>
      </c>
    </row>
    <row r="203" spans="1:51" s="13" customFormat="1" ht="12">
      <c r="A203" s="13"/>
      <c r="B203" s="224"/>
      <c r="C203" s="225"/>
      <c r="D203" s="217" t="s">
        <v>136</v>
      </c>
      <c r="E203" s="226" t="s">
        <v>19</v>
      </c>
      <c r="F203" s="227" t="s">
        <v>481</v>
      </c>
      <c r="G203" s="225"/>
      <c r="H203" s="228">
        <v>3.805</v>
      </c>
      <c r="I203" s="229"/>
      <c r="J203" s="225"/>
      <c r="K203" s="225"/>
      <c r="L203" s="230"/>
      <c r="M203" s="231"/>
      <c r="N203" s="232"/>
      <c r="O203" s="232"/>
      <c r="P203" s="232"/>
      <c r="Q203" s="232"/>
      <c r="R203" s="232"/>
      <c r="S203" s="232"/>
      <c r="T203" s="23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34" t="s">
        <v>136</v>
      </c>
      <c r="AU203" s="234" t="s">
        <v>84</v>
      </c>
      <c r="AV203" s="13" t="s">
        <v>84</v>
      </c>
      <c r="AW203" s="13" t="s">
        <v>35</v>
      </c>
      <c r="AX203" s="13" t="s">
        <v>74</v>
      </c>
      <c r="AY203" s="234" t="s">
        <v>122</v>
      </c>
    </row>
    <row r="204" spans="1:51" s="13" customFormat="1" ht="12">
      <c r="A204" s="13"/>
      <c r="B204" s="224"/>
      <c r="C204" s="225"/>
      <c r="D204" s="217" t="s">
        <v>136</v>
      </c>
      <c r="E204" s="226" t="s">
        <v>19</v>
      </c>
      <c r="F204" s="227" t="s">
        <v>482</v>
      </c>
      <c r="G204" s="225"/>
      <c r="H204" s="228">
        <v>3.465</v>
      </c>
      <c r="I204" s="229"/>
      <c r="J204" s="225"/>
      <c r="K204" s="225"/>
      <c r="L204" s="230"/>
      <c r="M204" s="231"/>
      <c r="N204" s="232"/>
      <c r="O204" s="232"/>
      <c r="P204" s="232"/>
      <c r="Q204" s="232"/>
      <c r="R204" s="232"/>
      <c r="S204" s="232"/>
      <c r="T204" s="23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4" t="s">
        <v>136</v>
      </c>
      <c r="AU204" s="234" t="s">
        <v>84</v>
      </c>
      <c r="AV204" s="13" t="s">
        <v>84</v>
      </c>
      <c r="AW204" s="13" t="s">
        <v>35</v>
      </c>
      <c r="AX204" s="13" t="s">
        <v>74</v>
      </c>
      <c r="AY204" s="234" t="s">
        <v>122</v>
      </c>
    </row>
    <row r="205" spans="1:51" s="13" customFormat="1" ht="12">
      <c r="A205" s="13"/>
      <c r="B205" s="224"/>
      <c r="C205" s="225"/>
      <c r="D205" s="217" t="s">
        <v>136</v>
      </c>
      <c r="E205" s="226" t="s">
        <v>19</v>
      </c>
      <c r="F205" s="227" t="s">
        <v>483</v>
      </c>
      <c r="G205" s="225"/>
      <c r="H205" s="228">
        <v>0.324</v>
      </c>
      <c r="I205" s="229"/>
      <c r="J205" s="225"/>
      <c r="K205" s="225"/>
      <c r="L205" s="230"/>
      <c r="M205" s="231"/>
      <c r="N205" s="232"/>
      <c r="O205" s="232"/>
      <c r="P205" s="232"/>
      <c r="Q205" s="232"/>
      <c r="R205" s="232"/>
      <c r="S205" s="232"/>
      <c r="T205" s="23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4" t="s">
        <v>136</v>
      </c>
      <c r="AU205" s="234" t="s">
        <v>84</v>
      </c>
      <c r="AV205" s="13" t="s">
        <v>84</v>
      </c>
      <c r="AW205" s="13" t="s">
        <v>35</v>
      </c>
      <c r="AX205" s="13" t="s">
        <v>74</v>
      </c>
      <c r="AY205" s="234" t="s">
        <v>122</v>
      </c>
    </row>
    <row r="206" spans="1:51" s="13" customFormat="1" ht="12">
      <c r="A206" s="13"/>
      <c r="B206" s="224"/>
      <c r="C206" s="225"/>
      <c r="D206" s="217" t="s">
        <v>136</v>
      </c>
      <c r="E206" s="226" t="s">
        <v>19</v>
      </c>
      <c r="F206" s="227" t="s">
        <v>484</v>
      </c>
      <c r="G206" s="225"/>
      <c r="H206" s="228">
        <v>1.62</v>
      </c>
      <c r="I206" s="229"/>
      <c r="J206" s="225"/>
      <c r="K206" s="225"/>
      <c r="L206" s="230"/>
      <c r="M206" s="231"/>
      <c r="N206" s="232"/>
      <c r="O206" s="232"/>
      <c r="P206" s="232"/>
      <c r="Q206" s="232"/>
      <c r="R206" s="232"/>
      <c r="S206" s="232"/>
      <c r="T206" s="23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4" t="s">
        <v>136</v>
      </c>
      <c r="AU206" s="234" t="s">
        <v>84</v>
      </c>
      <c r="AV206" s="13" t="s">
        <v>84</v>
      </c>
      <c r="AW206" s="13" t="s">
        <v>35</v>
      </c>
      <c r="AX206" s="13" t="s">
        <v>74</v>
      </c>
      <c r="AY206" s="234" t="s">
        <v>122</v>
      </c>
    </row>
    <row r="207" spans="1:51" s="14" customFormat="1" ht="12">
      <c r="A207" s="14"/>
      <c r="B207" s="235"/>
      <c r="C207" s="236"/>
      <c r="D207" s="217" t="s">
        <v>136</v>
      </c>
      <c r="E207" s="237" t="s">
        <v>19</v>
      </c>
      <c r="F207" s="238" t="s">
        <v>141</v>
      </c>
      <c r="G207" s="236"/>
      <c r="H207" s="239">
        <v>22.482000000000003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5" t="s">
        <v>136</v>
      </c>
      <c r="AU207" s="245" t="s">
        <v>84</v>
      </c>
      <c r="AV207" s="14" t="s">
        <v>130</v>
      </c>
      <c r="AW207" s="14" t="s">
        <v>35</v>
      </c>
      <c r="AX207" s="14" t="s">
        <v>82</v>
      </c>
      <c r="AY207" s="245" t="s">
        <v>122</v>
      </c>
    </row>
    <row r="208" spans="1:65" s="2" customFormat="1" ht="16.5" customHeight="1">
      <c r="A208" s="38"/>
      <c r="B208" s="39"/>
      <c r="C208" s="204" t="s">
        <v>485</v>
      </c>
      <c r="D208" s="204" t="s">
        <v>125</v>
      </c>
      <c r="E208" s="205" t="s">
        <v>486</v>
      </c>
      <c r="F208" s="206" t="s">
        <v>487</v>
      </c>
      <c r="G208" s="207" t="s">
        <v>228</v>
      </c>
      <c r="H208" s="208">
        <v>83.426</v>
      </c>
      <c r="I208" s="209"/>
      <c r="J208" s="210">
        <f>ROUND(I208*H208,2)</f>
        <v>0</v>
      </c>
      <c r="K208" s="206" t="s">
        <v>129</v>
      </c>
      <c r="L208" s="44"/>
      <c r="M208" s="211" t="s">
        <v>19</v>
      </c>
      <c r="N208" s="212" t="s">
        <v>45</v>
      </c>
      <c r="O208" s="84"/>
      <c r="P208" s="213">
        <f>O208*H208</f>
        <v>0</v>
      </c>
      <c r="Q208" s="213">
        <v>0.01208</v>
      </c>
      <c r="R208" s="213">
        <f>Q208*H208</f>
        <v>1.00778608</v>
      </c>
      <c r="S208" s="213">
        <v>0</v>
      </c>
      <c r="T208" s="214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15" t="s">
        <v>130</v>
      </c>
      <c r="AT208" s="215" t="s">
        <v>125</v>
      </c>
      <c r="AU208" s="215" t="s">
        <v>84</v>
      </c>
      <c r="AY208" s="17" t="s">
        <v>122</v>
      </c>
      <c r="BE208" s="216">
        <f>IF(N208="základní",J208,0)</f>
        <v>0</v>
      </c>
      <c r="BF208" s="216">
        <f>IF(N208="snížená",J208,0)</f>
        <v>0</v>
      </c>
      <c r="BG208" s="216">
        <f>IF(N208="zákl. přenesená",J208,0)</f>
        <v>0</v>
      </c>
      <c r="BH208" s="216">
        <f>IF(N208="sníž. přenesená",J208,0)</f>
        <v>0</v>
      </c>
      <c r="BI208" s="216">
        <f>IF(N208="nulová",J208,0)</f>
        <v>0</v>
      </c>
      <c r="BJ208" s="17" t="s">
        <v>82</v>
      </c>
      <c r="BK208" s="216">
        <f>ROUND(I208*H208,2)</f>
        <v>0</v>
      </c>
      <c r="BL208" s="17" t="s">
        <v>130</v>
      </c>
      <c r="BM208" s="215" t="s">
        <v>488</v>
      </c>
    </row>
    <row r="209" spans="1:47" s="2" customFormat="1" ht="12">
      <c r="A209" s="38"/>
      <c r="B209" s="39"/>
      <c r="C209" s="40"/>
      <c r="D209" s="217" t="s">
        <v>132</v>
      </c>
      <c r="E209" s="40"/>
      <c r="F209" s="218" t="s">
        <v>489</v>
      </c>
      <c r="G209" s="40"/>
      <c r="H209" s="40"/>
      <c r="I209" s="219"/>
      <c r="J209" s="40"/>
      <c r="K209" s="40"/>
      <c r="L209" s="44"/>
      <c r="M209" s="220"/>
      <c r="N209" s="221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132</v>
      </c>
      <c r="AU209" s="17" t="s">
        <v>84</v>
      </c>
    </row>
    <row r="210" spans="1:47" s="2" customFormat="1" ht="12">
      <c r="A210" s="38"/>
      <c r="B210" s="39"/>
      <c r="C210" s="40"/>
      <c r="D210" s="222" t="s">
        <v>134</v>
      </c>
      <c r="E210" s="40"/>
      <c r="F210" s="223" t="s">
        <v>490</v>
      </c>
      <c r="G210" s="40"/>
      <c r="H210" s="40"/>
      <c r="I210" s="219"/>
      <c r="J210" s="40"/>
      <c r="K210" s="40"/>
      <c r="L210" s="44"/>
      <c r="M210" s="220"/>
      <c r="N210" s="221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134</v>
      </c>
      <c r="AU210" s="17" t="s">
        <v>84</v>
      </c>
    </row>
    <row r="211" spans="1:51" s="13" customFormat="1" ht="12">
      <c r="A211" s="13"/>
      <c r="B211" s="224"/>
      <c r="C211" s="225"/>
      <c r="D211" s="217" t="s">
        <v>136</v>
      </c>
      <c r="E211" s="226" t="s">
        <v>19</v>
      </c>
      <c r="F211" s="227" t="s">
        <v>491</v>
      </c>
      <c r="G211" s="225"/>
      <c r="H211" s="228">
        <v>15.96</v>
      </c>
      <c r="I211" s="229"/>
      <c r="J211" s="225"/>
      <c r="K211" s="225"/>
      <c r="L211" s="230"/>
      <c r="M211" s="231"/>
      <c r="N211" s="232"/>
      <c r="O211" s="232"/>
      <c r="P211" s="232"/>
      <c r="Q211" s="232"/>
      <c r="R211" s="232"/>
      <c r="S211" s="232"/>
      <c r="T211" s="23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4" t="s">
        <v>136</v>
      </c>
      <c r="AU211" s="234" t="s">
        <v>84</v>
      </c>
      <c r="AV211" s="13" t="s">
        <v>84</v>
      </c>
      <c r="AW211" s="13" t="s">
        <v>35</v>
      </c>
      <c r="AX211" s="13" t="s">
        <v>74</v>
      </c>
      <c r="AY211" s="234" t="s">
        <v>122</v>
      </c>
    </row>
    <row r="212" spans="1:51" s="13" customFormat="1" ht="12">
      <c r="A212" s="13"/>
      <c r="B212" s="224"/>
      <c r="C212" s="225"/>
      <c r="D212" s="217" t="s">
        <v>136</v>
      </c>
      <c r="E212" s="226" t="s">
        <v>19</v>
      </c>
      <c r="F212" s="227" t="s">
        <v>492</v>
      </c>
      <c r="G212" s="225"/>
      <c r="H212" s="228">
        <v>12.032</v>
      </c>
      <c r="I212" s="229"/>
      <c r="J212" s="225"/>
      <c r="K212" s="225"/>
      <c r="L212" s="230"/>
      <c r="M212" s="231"/>
      <c r="N212" s="232"/>
      <c r="O212" s="232"/>
      <c r="P212" s="232"/>
      <c r="Q212" s="232"/>
      <c r="R212" s="232"/>
      <c r="S212" s="232"/>
      <c r="T212" s="23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4" t="s">
        <v>136</v>
      </c>
      <c r="AU212" s="234" t="s">
        <v>84</v>
      </c>
      <c r="AV212" s="13" t="s">
        <v>84</v>
      </c>
      <c r="AW212" s="13" t="s">
        <v>35</v>
      </c>
      <c r="AX212" s="13" t="s">
        <v>74</v>
      </c>
      <c r="AY212" s="234" t="s">
        <v>122</v>
      </c>
    </row>
    <row r="213" spans="1:51" s="13" customFormat="1" ht="12">
      <c r="A213" s="13"/>
      <c r="B213" s="224"/>
      <c r="C213" s="225"/>
      <c r="D213" s="217" t="s">
        <v>136</v>
      </c>
      <c r="E213" s="226" t="s">
        <v>19</v>
      </c>
      <c r="F213" s="227" t="s">
        <v>493</v>
      </c>
      <c r="G213" s="225"/>
      <c r="H213" s="228">
        <v>6.495</v>
      </c>
      <c r="I213" s="229"/>
      <c r="J213" s="225"/>
      <c r="K213" s="225"/>
      <c r="L213" s="230"/>
      <c r="M213" s="231"/>
      <c r="N213" s="232"/>
      <c r="O213" s="232"/>
      <c r="P213" s="232"/>
      <c r="Q213" s="232"/>
      <c r="R213" s="232"/>
      <c r="S213" s="232"/>
      <c r="T213" s="23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4" t="s">
        <v>136</v>
      </c>
      <c r="AU213" s="234" t="s">
        <v>84</v>
      </c>
      <c r="AV213" s="13" t="s">
        <v>84</v>
      </c>
      <c r="AW213" s="13" t="s">
        <v>35</v>
      </c>
      <c r="AX213" s="13" t="s">
        <v>74</v>
      </c>
      <c r="AY213" s="234" t="s">
        <v>122</v>
      </c>
    </row>
    <row r="214" spans="1:51" s="13" customFormat="1" ht="12">
      <c r="A214" s="13"/>
      <c r="B214" s="224"/>
      <c r="C214" s="225"/>
      <c r="D214" s="217" t="s">
        <v>136</v>
      </c>
      <c r="E214" s="226" t="s">
        <v>19</v>
      </c>
      <c r="F214" s="227" t="s">
        <v>494</v>
      </c>
      <c r="G214" s="225"/>
      <c r="H214" s="228">
        <v>12.3</v>
      </c>
      <c r="I214" s="229"/>
      <c r="J214" s="225"/>
      <c r="K214" s="225"/>
      <c r="L214" s="230"/>
      <c r="M214" s="231"/>
      <c r="N214" s="232"/>
      <c r="O214" s="232"/>
      <c r="P214" s="232"/>
      <c r="Q214" s="232"/>
      <c r="R214" s="232"/>
      <c r="S214" s="232"/>
      <c r="T214" s="23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34" t="s">
        <v>136</v>
      </c>
      <c r="AU214" s="234" t="s">
        <v>84</v>
      </c>
      <c r="AV214" s="13" t="s">
        <v>84</v>
      </c>
      <c r="AW214" s="13" t="s">
        <v>35</v>
      </c>
      <c r="AX214" s="13" t="s">
        <v>74</v>
      </c>
      <c r="AY214" s="234" t="s">
        <v>122</v>
      </c>
    </row>
    <row r="215" spans="1:51" s="13" customFormat="1" ht="12">
      <c r="A215" s="13"/>
      <c r="B215" s="224"/>
      <c r="C215" s="225"/>
      <c r="D215" s="217" t="s">
        <v>136</v>
      </c>
      <c r="E215" s="226" t="s">
        <v>19</v>
      </c>
      <c r="F215" s="227" t="s">
        <v>495</v>
      </c>
      <c r="G215" s="225"/>
      <c r="H215" s="228">
        <v>15.219</v>
      </c>
      <c r="I215" s="229"/>
      <c r="J215" s="225"/>
      <c r="K215" s="225"/>
      <c r="L215" s="230"/>
      <c r="M215" s="231"/>
      <c r="N215" s="232"/>
      <c r="O215" s="232"/>
      <c r="P215" s="232"/>
      <c r="Q215" s="232"/>
      <c r="R215" s="232"/>
      <c r="S215" s="232"/>
      <c r="T215" s="23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4" t="s">
        <v>136</v>
      </c>
      <c r="AU215" s="234" t="s">
        <v>84</v>
      </c>
      <c r="AV215" s="13" t="s">
        <v>84</v>
      </c>
      <c r="AW215" s="13" t="s">
        <v>35</v>
      </c>
      <c r="AX215" s="13" t="s">
        <v>74</v>
      </c>
      <c r="AY215" s="234" t="s">
        <v>122</v>
      </c>
    </row>
    <row r="216" spans="1:51" s="13" customFormat="1" ht="12">
      <c r="A216" s="13"/>
      <c r="B216" s="224"/>
      <c r="C216" s="225"/>
      <c r="D216" s="217" t="s">
        <v>136</v>
      </c>
      <c r="E216" s="226" t="s">
        <v>19</v>
      </c>
      <c r="F216" s="227" t="s">
        <v>496</v>
      </c>
      <c r="G216" s="225"/>
      <c r="H216" s="228">
        <v>13.86</v>
      </c>
      <c r="I216" s="229"/>
      <c r="J216" s="225"/>
      <c r="K216" s="225"/>
      <c r="L216" s="230"/>
      <c r="M216" s="231"/>
      <c r="N216" s="232"/>
      <c r="O216" s="232"/>
      <c r="P216" s="232"/>
      <c r="Q216" s="232"/>
      <c r="R216" s="232"/>
      <c r="S216" s="232"/>
      <c r="T216" s="23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4" t="s">
        <v>136</v>
      </c>
      <c r="AU216" s="234" t="s">
        <v>84</v>
      </c>
      <c r="AV216" s="13" t="s">
        <v>84</v>
      </c>
      <c r="AW216" s="13" t="s">
        <v>35</v>
      </c>
      <c r="AX216" s="13" t="s">
        <v>74</v>
      </c>
      <c r="AY216" s="234" t="s">
        <v>122</v>
      </c>
    </row>
    <row r="217" spans="1:51" s="13" customFormat="1" ht="12">
      <c r="A217" s="13"/>
      <c r="B217" s="224"/>
      <c r="C217" s="225"/>
      <c r="D217" s="217" t="s">
        <v>136</v>
      </c>
      <c r="E217" s="226" t="s">
        <v>19</v>
      </c>
      <c r="F217" s="227" t="s">
        <v>497</v>
      </c>
      <c r="G217" s="225"/>
      <c r="H217" s="228">
        <v>2.16</v>
      </c>
      <c r="I217" s="229"/>
      <c r="J217" s="225"/>
      <c r="K217" s="225"/>
      <c r="L217" s="230"/>
      <c r="M217" s="231"/>
      <c r="N217" s="232"/>
      <c r="O217" s="232"/>
      <c r="P217" s="232"/>
      <c r="Q217" s="232"/>
      <c r="R217" s="232"/>
      <c r="S217" s="232"/>
      <c r="T217" s="23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4" t="s">
        <v>136</v>
      </c>
      <c r="AU217" s="234" t="s">
        <v>84</v>
      </c>
      <c r="AV217" s="13" t="s">
        <v>84</v>
      </c>
      <c r="AW217" s="13" t="s">
        <v>35</v>
      </c>
      <c r="AX217" s="13" t="s">
        <v>74</v>
      </c>
      <c r="AY217" s="234" t="s">
        <v>122</v>
      </c>
    </row>
    <row r="218" spans="1:51" s="13" customFormat="1" ht="12">
      <c r="A218" s="13"/>
      <c r="B218" s="224"/>
      <c r="C218" s="225"/>
      <c r="D218" s="217" t="s">
        <v>136</v>
      </c>
      <c r="E218" s="226" t="s">
        <v>19</v>
      </c>
      <c r="F218" s="227" t="s">
        <v>498</v>
      </c>
      <c r="G218" s="225"/>
      <c r="H218" s="228">
        <v>5.4</v>
      </c>
      <c r="I218" s="229"/>
      <c r="J218" s="225"/>
      <c r="K218" s="225"/>
      <c r="L218" s="230"/>
      <c r="M218" s="231"/>
      <c r="N218" s="232"/>
      <c r="O218" s="232"/>
      <c r="P218" s="232"/>
      <c r="Q218" s="232"/>
      <c r="R218" s="232"/>
      <c r="S218" s="232"/>
      <c r="T218" s="23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4" t="s">
        <v>136</v>
      </c>
      <c r="AU218" s="234" t="s">
        <v>84</v>
      </c>
      <c r="AV218" s="13" t="s">
        <v>84</v>
      </c>
      <c r="AW218" s="13" t="s">
        <v>35</v>
      </c>
      <c r="AX218" s="13" t="s">
        <v>74</v>
      </c>
      <c r="AY218" s="234" t="s">
        <v>122</v>
      </c>
    </row>
    <row r="219" spans="1:51" s="14" customFormat="1" ht="12">
      <c r="A219" s="14"/>
      <c r="B219" s="235"/>
      <c r="C219" s="236"/>
      <c r="D219" s="217" t="s">
        <v>136</v>
      </c>
      <c r="E219" s="237" t="s">
        <v>19</v>
      </c>
      <c r="F219" s="238" t="s">
        <v>141</v>
      </c>
      <c r="G219" s="236"/>
      <c r="H219" s="239">
        <v>83.42600000000002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5" t="s">
        <v>136</v>
      </c>
      <c r="AU219" s="245" t="s">
        <v>84</v>
      </c>
      <c r="AV219" s="14" t="s">
        <v>130</v>
      </c>
      <c r="AW219" s="14" t="s">
        <v>35</v>
      </c>
      <c r="AX219" s="14" t="s">
        <v>82</v>
      </c>
      <c r="AY219" s="245" t="s">
        <v>122</v>
      </c>
    </row>
    <row r="220" spans="1:65" s="2" customFormat="1" ht="16.5" customHeight="1">
      <c r="A220" s="38"/>
      <c r="B220" s="39"/>
      <c r="C220" s="204" t="s">
        <v>499</v>
      </c>
      <c r="D220" s="204" t="s">
        <v>125</v>
      </c>
      <c r="E220" s="205" t="s">
        <v>500</v>
      </c>
      <c r="F220" s="206" t="s">
        <v>501</v>
      </c>
      <c r="G220" s="207" t="s">
        <v>228</v>
      </c>
      <c r="H220" s="208">
        <v>83.426</v>
      </c>
      <c r="I220" s="209"/>
      <c r="J220" s="210">
        <f>ROUND(I220*H220,2)</f>
        <v>0</v>
      </c>
      <c r="K220" s="206" t="s">
        <v>129</v>
      </c>
      <c r="L220" s="44"/>
      <c r="M220" s="211" t="s">
        <v>19</v>
      </c>
      <c r="N220" s="212" t="s">
        <v>45</v>
      </c>
      <c r="O220" s="84"/>
      <c r="P220" s="213">
        <f>O220*H220</f>
        <v>0</v>
      </c>
      <c r="Q220" s="213">
        <v>0</v>
      </c>
      <c r="R220" s="213">
        <f>Q220*H220</f>
        <v>0</v>
      </c>
      <c r="S220" s="213">
        <v>0</v>
      </c>
      <c r="T220" s="214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15" t="s">
        <v>130</v>
      </c>
      <c r="AT220" s="215" t="s">
        <v>125</v>
      </c>
      <c r="AU220" s="215" t="s">
        <v>84</v>
      </c>
      <c r="AY220" s="17" t="s">
        <v>122</v>
      </c>
      <c r="BE220" s="216">
        <f>IF(N220="základní",J220,0)</f>
        <v>0</v>
      </c>
      <c r="BF220" s="216">
        <f>IF(N220="snížená",J220,0)</f>
        <v>0</v>
      </c>
      <c r="BG220" s="216">
        <f>IF(N220="zákl. přenesená",J220,0)</f>
        <v>0</v>
      </c>
      <c r="BH220" s="216">
        <f>IF(N220="sníž. přenesená",J220,0)</f>
        <v>0</v>
      </c>
      <c r="BI220" s="216">
        <f>IF(N220="nulová",J220,0)</f>
        <v>0</v>
      </c>
      <c r="BJ220" s="17" t="s">
        <v>82</v>
      </c>
      <c r="BK220" s="216">
        <f>ROUND(I220*H220,2)</f>
        <v>0</v>
      </c>
      <c r="BL220" s="17" t="s">
        <v>130</v>
      </c>
      <c r="BM220" s="215" t="s">
        <v>502</v>
      </c>
    </row>
    <row r="221" spans="1:47" s="2" customFormat="1" ht="12">
      <c r="A221" s="38"/>
      <c r="B221" s="39"/>
      <c r="C221" s="40"/>
      <c r="D221" s="217" t="s">
        <v>132</v>
      </c>
      <c r="E221" s="40"/>
      <c r="F221" s="218" t="s">
        <v>503</v>
      </c>
      <c r="G221" s="40"/>
      <c r="H221" s="40"/>
      <c r="I221" s="219"/>
      <c r="J221" s="40"/>
      <c r="K221" s="40"/>
      <c r="L221" s="44"/>
      <c r="M221" s="220"/>
      <c r="N221" s="221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132</v>
      </c>
      <c r="AU221" s="17" t="s">
        <v>84</v>
      </c>
    </row>
    <row r="222" spans="1:47" s="2" customFormat="1" ht="12">
      <c r="A222" s="38"/>
      <c r="B222" s="39"/>
      <c r="C222" s="40"/>
      <c r="D222" s="222" t="s">
        <v>134</v>
      </c>
      <c r="E222" s="40"/>
      <c r="F222" s="223" t="s">
        <v>504</v>
      </c>
      <c r="G222" s="40"/>
      <c r="H222" s="40"/>
      <c r="I222" s="219"/>
      <c r="J222" s="40"/>
      <c r="K222" s="40"/>
      <c r="L222" s="44"/>
      <c r="M222" s="220"/>
      <c r="N222" s="221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134</v>
      </c>
      <c r="AU222" s="17" t="s">
        <v>84</v>
      </c>
    </row>
    <row r="223" spans="1:65" s="2" customFormat="1" ht="16.5" customHeight="1">
      <c r="A223" s="38"/>
      <c r="B223" s="39"/>
      <c r="C223" s="204" t="s">
        <v>505</v>
      </c>
      <c r="D223" s="204" t="s">
        <v>125</v>
      </c>
      <c r="E223" s="205" t="s">
        <v>506</v>
      </c>
      <c r="F223" s="206" t="s">
        <v>507</v>
      </c>
      <c r="G223" s="207" t="s">
        <v>186</v>
      </c>
      <c r="H223" s="208">
        <v>3.923</v>
      </c>
      <c r="I223" s="209"/>
      <c r="J223" s="210">
        <f>ROUND(I223*H223,2)</f>
        <v>0</v>
      </c>
      <c r="K223" s="206" t="s">
        <v>129</v>
      </c>
      <c r="L223" s="44"/>
      <c r="M223" s="211" t="s">
        <v>19</v>
      </c>
      <c r="N223" s="212" t="s">
        <v>45</v>
      </c>
      <c r="O223" s="84"/>
      <c r="P223" s="213">
        <f>O223*H223</f>
        <v>0</v>
      </c>
      <c r="Q223" s="213">
        <v>1.05168</v>
      </c>
      <c r="R223" s="213">
        <f>Q223*H223</f>
        <v>4.12574064</v>
      </c>
      <c r="S223" s="213">
        <v>0</v>
      </c>
      <c r="T223" s="214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15" t="s">
        <v>130</v>
      </c>
      <c r="AT223" s="215" t="s">
        <v>125</v>
      </c>
      <c r="AU223" s="215" t="s">
        <v>84</v>
      </c>
      <c r="AY223" s="17" t="s">
        <v>122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82</v>
      </c>
      <c r="BK223" s="216">
        <f>ROUND(I223*H223,2)</f>
        <v>0</v>
      </c>
      <c r="BL223" s="17" t="s">
        <v>130</v>
      </c>
      <c r="BM223" s="215" t="s">
        <v>508</v>
      </c>
    </row>
    <row r="224" spans="1:47" s="2" customFormat="1" ht="12">
      <c r="A224" s="38"/>
      <c r="B224" s="39"/>
      <c r="C224" s="40"/>
      <c r="D224" s="217" t="s">
        <v>132</v>
      </c>
      <c r="E224" s="40"/>
      <c r="F224" s="218" t="s">
        <v>509</v>
      </c>
      <c r="G224" s="40"/>
      <c r="H224" s="40"/>
      <c r="I224" s="219"/>
      <c r="J224" s="40"/>
      <c r="K224" s="40"/>
      <c r="L224" s="44"/>
      <c r="M224" s="220"/>
      <c r="N224" s="221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132</v>
      </c>
      <c r="AU224" s="17" t="s">
        <v>84</v>
      </c>
    </row>
    <row r="225" spans="1:47" s="2" customFormat="1" ht="12">
      <c r="A225" s="38"/>
      <c r="B225" s="39"/>
      <c r="C225" s="40"/>
      <c r="D225" s="222" t="s">
        <v>134</v>
      </c>
      <c r="E225" s="40"/>
      <c r="F225" s="223" t="s">
        <v>510</v>
      </c>
      <c r="G225" s="40"/>
      <c r="H225" s="40"/>
      <c r="I225" s="219"/>
      <c r="J225" s="40"/>
      <c r="K225" s="40"/>
      <c r="L225" s="44"/>
      <c r="M225" s="220"/>
      <c r="N225" s="221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134</v>
      </c>
      <c r="AU225" s="17" t="s">
        <v>84</v>
      </c>
    </row>
    <row r="226" spans="1:51" s="13" customFormat="1" ht="12">
      <c r="A226" s="13"/>
      <c r="B226" s="224"/>
      <c r="C226" s="225"/>
      <c r="D226" s="217" t="s">
        <v>136</v>
      </c>
      <c r="E226" s="226" t="s">
        <v>19</v>
      </c>
      <c r="F226" s="227" t="s">
        <v>511</v>
      </c>
      <c r="G226" s="225"/>
      <c r="H226" s="228">
        <v>3.923</v>
      </c>
      <c r="I226" s="229"/>
      <c r="J226" s="225"/>
      <c r="K226" s="225"/>
      <c r="L226" s="230"/>
      <c r="M226" s="231"/>
      <c r="N226" s="232"/>
      <c r="O226" s="232"/>
      <c r="P226" s="232"/>
      <c r="Q226" s="232"/>
      <c r="R226" s="232"/>
      <c r="S226" s="232"/>
      <c r="T226" s="23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4" t="s">
        <v>136</v>
      </c>
      <c r="AU226" s="234" t="s">
        <v>84</v>
      </c>
      <c r="AV226" s="13" t="s">
        <v>84</v>
      </c>
      <c r="AW226" s="13" t="s">
        <v>35</v>
      </c>
      <c r="AX226" s="13" t="s">
        <v>82</v>
      </c>
      <c r="AY226" s="234" t="s">
        <v>122</v>
      </c>
    </row>
    <row r="227" spans="1:63" s="12" customFormat="1" ht="22.8" customHeight="1">
      <c r="A227" s="12"/>
      <c r="B227" s="188"/>
      <c r="C227" s="189"/>
      <c r="D227" s="190" t="s">
        <v>73</v>
      </c>
      <c r="E227" s="202" t="s">
        <v>512</v>
      </c>
      <c r="F227" s="202" t="s">
        <v>513</v>
      </c>
      <c r="G227" s="189"/>
      <c r="H227" s="189"/>
      <c r="I227" s="192"/>
      <c r="J227" s="203">
        <f>BK227</f>
        <v>0</v>
      </c>
      <c r="K227" s="189"/>
      <c r="L227" s="194"/>
      <c r="M227" s="195"/>
      <c r="N227" s="196"/>
      <c r="O227" s="196"/>
      <c r="P227" s="197">
        <f>SUM(P228:P230)</f>
        <v>0</v>
      </c>
      <c r="Q227" s="196"/>
      <c r="R227" s="197">
        <f>SUM(R228:R230)</f>
        <v>0</v>
      </c>
      <c r="S227" s="196"/>
      <c r="T227" s="198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199" t="s">
        <v>82</v>
      </c>
      <c r="AT227" s="200" t="s">
        <v>73</v>
      </c>
      <c r="AU227" s="200" t="s">
        <v>82</v>
      </c>
      <c r="AY227" s="199" t="s">
        <v>122</v>
      </c>
      <c r="BK227" s="201">
        <f>SUM(BK228:BK230)</f>
        <v>0</v>
      </c>
    </row>
    <row r="228" spans="1:65" s="2" customFormat="1" ht="16.5" customHeight="1">
      <c r="A228" s="38"/>
      <c r="B228" s="39"/>
      <c r="C228" s="204" t="s">
        <v>514</v>
      </c>
      <c r="D228" s="204" t="s">
        <v>125</v>
      </c>
      <c r="E228" s="205" t="s">
        <v>515</v>
      </c>
      <c r="F228" s="206" t="s">
        <v>516</v>
      </c>
      <c r="G228" s="207" t="s">
        <v>186</v>
      </c>
      <c r="H228" s="208">
        <v>118.475</v>
      </c>
      <c r="I228" s="209"/>
      <c r="J228" s="210">
        <f>ROUND(I228*H228,2)</f>
        <v>0</v>
      </c>
      <c r="K228" s="206" t="s">
        <v>129</v>
      </c>
      <c r="L228" s="44"/>
      <c r="M228" s="211" t="s">
        <v>19</v>
      </c>
      <c r="N228" s="212" t="s">
        <v>45</v>
      </c>
      <c r="O228" s="84"/>
      <c r="P228" s="213">
        <f>O228*H228</f>
        <v>0</v>
      </c>
      <c r="Q228" s="213">
        <v>0</v>
      </c>
      <c r="R228" s="213">
        <f>Q228*H228</f>
        <v>0</v>
      </c>
      <c r="S228" s="213">
        <v>0</v>
      </c>
      <c r="T228" s="214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15" t="s">
        <v>130</v>
      </c>
      <c r="AT228" s="215" t="s">
        <v>125</v>
      </c>
      <c r="AU228" s="215" t="s">
        <v>84</v>
      </c>
      <c r="AY228" s="17" t="s">
        <v>122</v>
      </c>
      <c r="BE228" s="216">
        <f>IF(N228="základní",J228,0)</f>
        <v>0</v>
      </c>
      <c r="BF228" s="216">
        <f>IF(N228="snížená",J228,0)</f>
        <v>0</v>
      </c>
      <c r="BG228" s="216">
        <f>IF(N228="zákl. přenesená",J228,0)</f>
        <v>0</v>
      </c>
      <c r="BH228" s="216">
        <f>IF(N228="sníž. přenesená",J228,0)</f>
        <v>0</v>
      </c>
      <c r="BI228" s="216">
        <f>IF(N228="nulová",J228,0)</f>
        <v>0</v>
      </c>
      <c r="BJ228" s="17" t="s">
        <v>82</v>
      </c>
      <c r="BK228" s="216">
        <f>ROUND(I228*H228,2)</f>
        <v>0</v>
      </c>
      <c r="BL228" s="17" t="s">
        <v>130</v>
      </c>
      <c r="BM228" s="215" t="s">
        <v>517</v>
      </c>
    </row>
    <row r="229" spans="1:47" s="2" customFormat="1" ht="12">
      <c r="A229" s="38"/>
      <c r="B229" s="39"/>
      <c r="C229" s="40"/>
      <c r="D229" s="217" t="s">
        <v>132</v>
      </c>
      <c r="E229" s="40"/>
      <c r="F229" s="218" t="s">
        <v>518</v>
      </c>
      <c r="G229" s="40"/>
      <c r="H229" s="40"/>
      <c r="I229" s="219"/>
      <c r="J229" s="40"/>
      <c r="K229" s="40"/>
      <c r="L229" s="44"/>
      <c r="M229" s="220"/>
      <c r="N229" s="221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132</v>
      </c>
      <c r="AU229" s="17" t="s">
        <v>84</v>
      </c>
    </row>
    <row r="230" spans="1:47" s="2" customFormat="1" ht="12">
      <c r="A230" s="38"/>
      <c r="B230" s="39"/>
      <c r="C230" s="40"/>
      <c r="D230" s="222" t="s">
        <v>134</v>
      </c>
      <c r="E230" s="40"/>
      <c r="F230" s="223" t="s">
        <v>519</v>
      </c>
      <c r="G230" s="40"/>
      <c r="H230" s="40"/>
      <c r="I230" s="219"/>
      <c r="J230" s="40"/>
      <c r="K230" s="40"/>
      <c r="L230" s="44"/>
      <c r="M230" s="220"/>
      <c r="N230" s="221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134</v>
      </c>
      <c r="AU230" s="17" t="s">
        <v>84</v>
      </c>
    </row>
    <row r="231" spans="1:63" s="12" customFormat="1" ht="25.9" customHeight="1">
      <c r="A231" s="12"/>
      <c r="B231" s="188"/>
      <c r="C231" s="189"/>
      <c r="D231" s="190" t="s">
        <v>73</v>
      </c>
      <c r="E231" s="191" t="s">
        <v>221</v>
      </c>
      <c r="F231" s="191" t="s">
        <v>222</v>
      </c>
      <c r="G231" s="189"/>
      <c r="H231" s="189"/>
      <c r="I231" s="192"/>
      <c r="J231" s="193">
        <f>BK231</f>
        <v>0</v>
      </c>
      <c r="K231" s="189"/>
      <c r="L231" s="194"/>
      <c r="M231" s="195"/>
      <c r="N231" s="196"/>
      <c r="O231" s="196"/>
      <c r="P231" s="197">
        <f>P232+P244+P321+P366+P370+P401+P429+P436</f>
        <v>0</v>
      </c>
      <c r="Q231" s="196"/>
      <c r="R231" s="197">
        <f>R232+R244+R321+R366+R370+R401+R429+R436</f>
        <v>64.09619051</v>
      </c>
      <c r="S231" s="196"/>
      <c r="T231" s="198">
        <f>T232+T244+T321+T366+T370+T401+T429+T436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199" t="s">
        <v>84</v>
      </c>
      <c r="AT231" s="200" t="s">
        <v>73</v>
      </c>
      <c r="AU231" s="200" t="s">
        <v>74</v>
      </c>
      <c r="AY231" s="199" t="s">
        <v>122</v>
      </c>
      <c r="BK231" s="201">
        <f>BK232+BK244+BK321+BK366+BK370+BK401+BK429+BK436</f>
        <v>0</v>
      </c>
    </row>
    <row r="232" spans="1:63" s="12" customFormat="1" ht="22.8" customHeight="1">
      <c r="A232" s="12"/>
      <c r="B232" s="188"/>
      <c r="C232" s="189"/>
      <c r="D232" s="190" t="s">
        <v>73</v>
      </c>
      <c r="E232" s="202" t="s">
        <v>520</v>
      </c>
      <c r="F232" s="202" t="s">
        <v>521</v>
      </c>
      <c r="G232" s="189"/>
      <c r="H232" s="189"/>
      <c r="I232" s="192"/>
      <c r="J232" s="203">
        <f>BK232</f>
        <v>0</v>
      </c>
      <c r="K232" s="189"/>
      <c r="L232" s="194"/>
      <c r="M232" s="195"/>
      <c r="N232" s="196"/>
      <c r="O232" s="196"/>
      <c r="P232" s="197">
        <f>SUM(P233:P243)</f>
        <v>0</v>
      </c>
      <c r="Q232" s="196"/>
      <c r="R232" s="197">
        <f>SUM(R233:R243)</f>
        <v>3.37997588</v>
      </c>
      <c r="S232" s="196"/>
      <c r="T232" s="198">
        <f>SUM(T233:T243)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199" t="s">
        <v>84</v>
      </c>
      <c r="AT232" s="200" t="s">
        <v>73</v>
      </c>
      <c r="AU232" s="200" t="s">
        <v>82</v>
      </c>
      <c r="AY232" s="199" t="s">
        <v>122</v>
      </c>
      <c r="BK232" s="201">
        <f>SUM(BK233:BK243)</f>
        <v>0</v>
      </c>
    </row>
    <row r="233" spans="1:65" s="2" customFormat="1" ht="16.5" customHeight="1">
      <c r="A233" s="38"/>
      <c r="B233" s="39"/>
      <c r="C233" s="204" t="s">
        <v>522</v>
      </c>
      <c r="D233" s="204" t="s">
        <v>125</v>
      </c>
      <c r="E233" s="205" t="s">
        <v>523</v>
      </c>
      <c r="F233" s="206" t="s">
        <v>524</v>
      </c>
      <c r="G233" s="207" t="s">
        <v>228</v>
      </c>
      <c r="H233" s="208">
        <v>256.71</v>
      </c>
      <c r="I233" s="209"/>
      <c r="J233" s="210">
        <f>ROUND(I233*H233,2)</f>
        <v>0</v>
      </c>
      <c r="K233" s="206" t="s">
        <v>129</v>
      </c>
      <c r="L233" s="44"/>
      <c r="M233" s="211" t="s">
        <v>19</v>
      </c>
      <c r="N233" s="212" t="s">
        <v>45</v>
      </c>
      <c r="O233" s="84"/>
      <c r="P233" s="213">
        <f>O233*H233</f>
        <v>0</v>
      </c>
      <c r="Q233" s="213">
        <v>0.00547</v>
      </c>
      <c r="R233" s="213">
        <f>Q233*H233</f>
        <v>1.4042036999999998</v>
      </c>
      <c r="S233" s="213">
        <v>0</v>
      </c>
      <c r="T233" s="214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15" t="s">
        <v>230</v>
      </c>
      <c r="AT233" s="215" t="s">
        <v>125</v>
      </c>
      <c r="AU233" s="215" t="s">
        <v>84</v>
      </c>
      <c r="AY233" s="17" t="s">
        <v>122</v>
      </c>
      <c r="BE233" s="216">
        <f>IF(N233="základní",J233,0)</f>
        <v>0</v>
      </c>
      <c r="BF233" s="216">
        <f>IF(N233="snížená",J233,0)</f>
        <v>0</v>
      </c>
      <c r="BG233" s="216">
        <f>IF(N233="zákl. přenesená",J233,0)</f>
        <v>0</v>
      </c>
      <c r="BH233" s="216">
        <f>IF(N233="sníž. přenesená",J233,0)</f>
        <v>0</v>
      </c>
      <c r="BI233" s="216">
        <f>IF(N233="nulová",J233,0)</f>
        <v>0</v>
      </c>
      <c r="BJ233" s="17" t="s">
        <v>82</v>
      </c>
      <c r="BK233" s="216">
        <f>ROUND(I233*H233,2)</f>
        <v>0</v>
      </c>
      <c r="BL233" s="17" t="s">
        <v>230</v>
      </c>
      <c r="BM233" s="215" t="s">
        <v>525</v>
      </c>
    </row>
    <row r="234" spans="1:47" s="2" customFormat="1" ht="12">
      <c r="A234" s="38"/>
      <c r="B234" s="39"/>
      <c r="C234" s="40"/>
      <c r="D234" s="217" t="s">
        <v>132</v>
      </c>
      <c r="E234" s="40"/>
      <c r="F234" s="218" t="s">
        <v>526</v>
      </c>
      <c r="G234" s="40"/>
      <c r="H234" s="40"/>
      <c r="I234" s="219"/>
      <c r="J234" s="40"/>
      <c r="K234" s="40"/>
      <c r="L234" s="44"/>
      <c r="M234" s="220"/>
      <c r="N234" s="221"/>
      <c r="O234" s="84"/>
      <c r="P234" s="84"/>
      <c r="Q234" s="84"/>
      <c r="R234" s="84"/>
      <c r="S234" s="84"/>
      <c r="T234" s="85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132</v>
      </c>
      <c r="AU234" s="17" t="s">
        <v>84</v>
      </c>
    </row>
    <row r="235" spans="1:47" s="2" customFormat="1" ht="12">
      <c r="A235" s="38"/>
      <c r="B235" s="39"/>
      <c r="C235" s="40"/>
      <c r="D235" s="222" t="s">
        <v>134</v>
      </c>
      <c r="E235" s="40"/>
      <c r="F235" s="223" t="s">
        <v>527</v>
      </c>
      <c r="G235" s="40"/>
      <c r="H235" s="40"/>
      <c r="I235" s="219"/>
      <c r="J235" s="40"/>
      <c r="K235" s="40"/>
      <c r="L235" s="44"/>
      <c r="M235" s="220"/>
      <c r="N235" s="221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134</v>
      </c>
      <c r="AU235" s="17" t="s">
        <v>84</v>
      </c>
    </row>
    <row r="236" spans="1:51" s="13" customFormat="1" ht="12">
      <c r="A236" s="13"/>
      <c r="B236" s="224"/>
      <c r="C236" s="225"/>
      <c r="D236" s="217" t="s">
        <v>136</v>
      </c>
      <c r="E236" s="226" t="s">
        <v>19</v>
      </c>
      <c r="F236" s="227" t="s">
        <v>528</v>
      </c>
      <c r="G236" s="225"/>
      <c r="H236" s="228">
        <v>256.71</v>
      </c>
      <c r="I236" s="229"/>
      <c r="J236" s="225"/>
      <c r="K236" s="225"/>
      <c r="L236" s="230"/>
      <c r="M236" s="231"/>
      <c r="N236" s="232"/>
      <c r="O236" s="232"/>
      <c r="P236" s="232"/>
      <c r="Q236" s="232"/>
      <c r="R236" s="232"/>
      <c r="S236" s="232"/>
      <c r="T236" s="23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4" t="s">
        <v>136</v>
      </c>
      <c r="AU236" s="234" t="s">
        <v>84</v>
      </c>
      <c r="AV236" s="13" t="s">
        <v>84</v>
      </c>
      <c r="AW236" s="13" t="s">
        <v>35</v>
      </c>
      <c r="AX236" s="13" t="s">
        <v>82</v>
      </c>
      <c r="AY236" s="234" t="s">
        <v>122</v>
      </c>
    </row>
    <row r="237" spans="1:65" s="2" customFormat="1" ht="16.5" customHeight="1">
      <c r="A237" s="38"/>
      <c r="B237" s="39"/>
      <c r="C237" s="250" t="s">
        <v>529</v>
      </c>
      <c r="D237" s="250" t="s">
        <v>371</v>
      </c>
      <c r="E237" s="251" t="s">
        <v>530</v>
      </c>
      <c r="F237" s="252" t="s">
        <v>531</v>
      </c>
      <c r="G237" s="253" t="s">
        <v>228</v>
      </c>
      <c r="H237" s="254">
        <v>269.546</v>
      </c>
      <c r="I237" s="255"/>
      <c r="J237" s="256">
        <f>ROUND(I237*H237,2)</f>
        <v>0</v>
      </c>
      <c r="K237" s="252" t="s">
        <v>129</v>
      </c>
      <c r="L237" s="257"/>
      <c r="M237" s="258" t="s">
        <v>19</v>
      </c>
      <c r="N237" s="259" t="s">
        <v>45</v>
      </c>
      <c r="O237" s="84"/>
      <c r="P237" s="213">
        <f>O237*H237</f>
        <v>0</v>
      </c>
      <c r="Q237" s="213">
        <v>0.00733</v>
      </c>
      <c r="R237" s="213">
        <f>Q237*H237</f>
        <v>1.9757721799999999</v>
      </c>
      <c r="S237" s="213">
        <v>0</v>
      </c>
      <c r="T237" s="214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15" t="s">
        <v>529</v>
      </c>
      <c r="AT237" s="215" t="s">
        <v>371</v>
      </c>
      <c r="AU237" s="215" t="s">
        <v>84</v>
      </c>
      <c r="AY237" s="17" t="s">
        <v>122</v>
      </c>
      <c r="BE237" s="216">
        <f>IF(N237="základní",J237,0)</f>
        <v>0</v>
      </c>
      <c r="BF237" s="216">
        <f>IF(N237="snížená",J237,0)</f>
        <v>0</v>
      </c>
      <c r="BG237" s="216">
        <f>IF(N237="zákl. přenesená",J237,0)</f>
        <v>0</v>
      </c>
      <c r="BH237" s="216">
        <f>IF(N237="sníž. přenesená",J237,0)</f>
        <v>0</v>
      </c>
      <c r="BI237" s="216">
        <f>IF(N237="nulová",J237,0)</f>
        <v>0</v>
      </c>
      <c r="BJ237" s="17" t="s">
        <v>82</v>
      </c>
      <c r="BK237" s="216">
        <f>ROUND(I237*H237,2)</f>
        <v>0</v>
      </c>
      <c r="BL237" s="17" t="s">
        <v>230</v>
      </c>
      <c r="BM237" s="215" t="s">
        <v>532</v>
      </c>
    </row>
    <row r="238" spans="1:47" s="2" customFormat="1" ht="12">
      <c r="A238" s="38"/>
      <c r="B238" s="39"/>
      <c r="C238" s="40"/>
      <c r="D238" s="217" t="s">
        <v>132</v>
      </c>
      <c r="E238" s="40"/>
      <c r="F238" s="218" t="s">
        <v>531</v>
      </c>
      <c r="G238" s="40"/>
      <c r="H238" s="40"/>
      <c r="I238" s="219"/>
      <c r="J238" s="40"/>
      <c r="K238" s="40"/>
      <c r="L238" s="44"/>
      <c r="M238" s="220"/>
      <c r="N238" s="221"/>
      <c r="O238" s="84"/>
      <c r="P238" s="84"/>
      <c r="Q238" s="84"/>
      <c r="R238" s="84"/>
      <c r="S238" s="84"/>
      <c r="T238" s="85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132</v>
      </c>
      <c r="AU238" s="17" t="s">
        <v>84</v>
      </c>
    </row>
    <row r="239" spans="1:47" s="2" customFormat="1" ht="12">
      <c r="A239" s="38"/>
      <c r="B239" s="39"/>
      <c r="C239" s="40"/>
      <c r="D239" s="222" t="s">
        <v>134</v>
      </c>
      <c r="E239" s="40"/>
      <c r="F239" s="223" t="s">
        <v>533</v>
      </c>
      <c r="G239" s="40"/>
      <c r="H239" s="40"/>
      <c r="I239" s="219"/>
      <c r="J239" s="40"/>
      <c r="K239" s="40"/>
      <c r="L239" s="44"/>
      <c r="M239" s="220"/>
      <c r="N239" s="221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134</v>
      </c>
      <c r="AU239" s="17" t="s">
        <v>84</v>
      </c>
    </row>
    <row r="240" spans="1:51" s="13" customFormat="1" ht="12">
      <c r="A240" s="13"/>
      <c r="B240" s="224"/>
      <c r="C240" s="225"/>
      <c r="D240" s="217" t="s">
        <v>136</v>
      </c>
      <c r="E240" s="226" t="s">
        <v>19</v>
      </c>
      <c r="F240" s="227" t="s">
        <v>534</v>
      </c>
      <c r="G240" s="225"/>
      <c r="H240" s="228">
        <v>269.546</v>
      </c>
      <c r="I240" s="229"/>
      <c r="J240" s="225"/>
      <c r="K240" s="225"/>
      <c r="L240" s="230"/>
      <c r="M240" s="231"/>
      <c r="N240" s="232"/>
      <c r="O240" s="232"/>
      <c r="P240" s="232"/>
      <c r="Q240" s="232"/>
      <c r="R240" s="232"/>
      <c r="S240" s="232"/>
      <c r="T240" s="23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4" t="s">
        <v>136</v>
      </c>
      <c r="AU240" s="234" t="s">
        <v>84</v>
      </c>
      <c r="AV240" s="13" t="s">
        <v>84</v>
      </c>
      <c r="AW240" s="13" t="s">
        <v>35</v>
      </c>
      <c r="AX240" s="13" t="s">
        <v>82</v>
      </c>
      <c r="AY240" s="234" t="s">
        <v>122</v>
      </c>
    </row>
    <row r="241" spans="1:65" s="2" customFormat="1" ht="16.5" customHeight="1">
      <c r="A241" s="38"/>
      <c r="B241" s="39"/>
      <c r="C241" s="204" t="s">
        <v>535</v>
      </c>
      <c r="D241" s="204" t="s">
        <v>125</v>
      </c>
      <c r="E241" s="205" t="s">
        <v>536</v>
      </c>
      <c r="F241" s="206" t="s">
        <v>537</v>
      </c>
      <c r="G241" s="207" t="s">
        <v>186</v>
      </c>
      <c r="H241" s="208">
        <v>3.38</v>
      </c>
      <c r="I241" s="209"/>
      <c r="J241" s="210">
        <f>ROUND(I241*H241,2)</f>
        <v>0</v>
      </c>
      <c r="K241" s="206" t="s">
        <v>129</v>
      </c>
      <c r="L241" s="44"/>
      <c r="M241" s="211" t="s">
        <v>19</v>
      </c>
      <c r="N241" s="212" t="s">
        <v>45</v>
      </c>
      <c r="O241" s="84"/>
      <c r="P241" s="213">
        <f>O241*H241</f>
        <v>0</v>
      </c>
      <c r="Q241" s="213">
        <v>0</v>
      </c>
      <c r="R241" s="213">
        <f>Q241*H241</f>
        <v>0</v>
      </c>
      <c r="S241" s="213">
        <v>0</v>
      </c>
      <c r="T241" s="214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15" t="s">
        <v>230</v>
      </c>
      <c r="AT241" s="215" t="s">
        <v>125</v>
      </c>
      <c r="AU241" s="215" t="s">
        <v>84</v>
      </c>
      <c r="AY241" s="17" t="s">
        <v>122</v>
      </c>
      <c r="BE241" s="216">
        <f>IF(N241="základní",J241,0)</f>
        <v>0</v>
      </c>
      <c r="BF241" s="216">
        <f>IF(N241="snížená",J241,0)</f>
        <v>0</v>
      </c>
      <c r="BG241" s="216">
        <f>IF(N241="zákl. přenesená",J241,0)</f>
        <v>0</v>
      </c>
      <c r="BH241" s="216">
        <f>IF(N241="sníž. přenesená",J241,0)</f>
        <v>0</v>
      </c>
      <c r="BI241" s="216">
        <f>IF(N241="nulová",J241,0)</f>
        <v>0</v>
      </c>
      <c r="BJ241" s="17" t="s">
        <v>82</v>
      </c>
      <c r="BK241" s="216">
        <f>ROUND(I241*H241,2)</f>
        <v>0</v>
      </c>
      <c r="BL241" s="17" t="s">
        <v>230</v>
      </c>
      <c r="BM241" s="215" t="s">
        <v>538</v>
      </c>
    </row>
    <row r="242" spans="1:47" s="2" customFormat="1" ht="12">
      <c r="A242" s="38"/>
      <c r="B242" s="39"/>
      <c r="C242" s="40"/>
      <c r="D242" s="217" t="s">
        <v>132</v>
      </c>
      <c r="E242" s="40"/>
      <c r="F242" s="218" t="s">
        <v>539</v>
      </c>
      <c r="G242" s="40"/>
      <c r="H242" s="40"/>
      <c r="I242" s="219"/>
      <c r="J242" s="40"/>
      <c r="K242" s="40"/>
      <c r="L242" s="44"/>
      <c r="M242" s="220"/>
      <c r="N242" s="221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132</v>
      </c>
      <c r="AU242" s="17" t="s">
        <v>84</v>
      </c>
    </row>
    <row r="243" spans="1:47" s="2" customFormat="1" ht="12">
      <c r="A243" s="38"/>
      <c r="B243" s="39"/>
      <c r="C243" s="40"/>
      <c r="D243" s="222" t="s">
        <v>134</v>
      </c>
      <c r="E243" s="40"/>
      <c r="F243" s="223" t="s">
        <v>540</v>
      </c>
      <c r="G243" s="40"/>
      <c r="H243" s="40"/>
      <c r="I243" s="219"/>
      <c r="J243" s="40"/>
      <c r="K243" s="40"/>
      <c r="L243" s="44"/>
      <c r="M243" s="220"/>
      <c r="N243" s="221"/>
      <c r="O243" s="84"/>
      <c r="P243" s="84"/>
      <c r="Q243" s="84"/>
      <c r="R243" s="84"/>
      <c r="S243" s="84"/>
      <c r="T243" s="85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134</v>
      </c>
      <c r="AU243" s="17" t="s">
        <v>84</v>
      </c>
    </row>
    <row r="244" spans="1:63" s="12" customFormat="1" ht="22.8" customHeight="1">
      <c r="A244" s="12"/>
      <c r="B244" s="188"/>
      <c r="C244" s="189"/>
      <c r="D244" s="190" t="s">
        <v>73</v>
      </c>
      <c r="E244" s="202" t="s">
        <v>244</v>
      </c>
      <c r="F244" s="202" t="s">
        <v>245</v>
      </c>
      <c r="G244" s="189"/>
      <c r="H244" s="189"/>
      <c r="I244" s="192"/>
      <c r="J244" s="203">
        <f>BK244</f>
        <v>0</v>
      </c>
      <c r="K244" s="189"/>
      <c r="L244" s="194"/>
      <c r="M244" s="195"/>
      <c r="N244" s="196"/>
      <c r="O244" s="196"/>
      <c r="P244" s="197">
        <f>SUM(P245:P320)</f>
        <v>0</v>
      </c>
      <c r="Q244" s="196"/>
      <c r="R244" s="197">
        <f>SUM(R245:R320)</f>
        <v>20.492557800000004</v>
      </c>
      <c r="S244" s="196"/>
      <c r="T244" s="198">
        <f>SUM(T245:T320)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199" t="s">
        <v>84</v>
      </c>
      <c r="AT244" s="200" t="s">
        <v>73</v>
      </c>
      <c r="AU244" s="200" t="s">
        <v>82</v>
      </c>
      <c r="AY244" s="199" t="s">
        <v>122</v>
      </c>
      <c r="BK244" s="201">
        <f>SUM(BK245:BK320)</f>
        <v>0</v>
      </c>
    </row>
    <row r="245" spans="1:65" s="2" customFormat="1" ht="16.5" customHeight="1">
      <c r="A245" s="38"/>
      <c r="B245" s="39"/>
      <c r="C245" s="204" t="s">
        <v>541</v>
      </c>
      <c r="D245" s="204" t="s">
        <v>125</v>
      </c>
      <c r="E245" s="205" t="s">
        <v>542</v>
      </c>
      <c r="F245" s="206" t="s">
        <v>543</v>
      </c>
      <c r="G245" s="207" t="s">
        <v>128</v>
      </c>
      <c r="H245" s="208">
        <v>25.94</v>
      </c>
      <c r="I245" s="209"/>
      <c r="J245" s="210">
        <f>ROUND(I245*H245,2)</f>
        <v>0</v>
      </c>
      <c r="K245" s="206" t="s">
        <v>129</v>
      </c>
      <c r="L245" s="44"/>
      <c r="M245" s="211" t="s">
        <v>19</v>
      </c>
      <c r="N245" s="212" t="s">
        <v>45</v>
      </c>
      <c r="O245" s="84"/>
      <c r="P245" s="213">
        <f>O245*H245</f>
        <v>0</v>
      </c>
      <c r="Q245" s="213">
        <v>0.00122</v>
      </c>
      <c r="R245" s="213">
        <f>Q245*H245</f>
        <v>0.0316468</v>
      </c>
      <c r="S245" s="213">
        <v>0</v>
      </c>
      <c r="T245" s="214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15" t="s">
        <v>230</v>
      </c>
      <c r="AT245" s="215" t="s">
        <v>125</v>
      </c>
      <c r="AU245" s="215" t="s">
        <v>84</v>
      </c>
      <c r="AY245" s="17" t="s">
        <v>122</v>
      </c>
      <c r="BE245" s="216">
        <f>IF(N245="základní",J245,0)</f>
        <v>0</v>
      </c>
      <c r="BF245" s="216">
        <f>IF(N245="snížená",J245,0)</f>
        <v>0</v>
      </c>
      <c r="BG245" s="216">
        <f>IF(N245="zákl. přenesená",J245,0)</f>
        <v>0</v>
      </c>
      <c r="BH245" s="216">
        <f>IF(N245="sníž. přenesená",J245,0)</f>
        <v>0</v>
      </c>
      <c r="BI245" s="216">
        <f>IF(N245="nulová",J245,0)</f>
        <v>0</v>
      </c>
      <c r="BJ245" s="17" t="s">
        <v>82</v>
      </c>
      <c r="BK245" s="216">
        <f>ROUND(I245*H245,2)</f>
        <v>0</v>
      </c>
      <c r="BL245" s="17" t="s">
        <v>230</v>
      </c>
      <c r="BM245" s="215" t="s">
        <v>544</v>
      </c>
    </row>
    <row r="246" spans="1:47" s="2" customFormat="1" ht="12">
      <c r="A246" s="38"/>
      <c r="B246" s="39"/>
      <c r="C246" s="40"/>
      <c r="D246" s="217" t="s">
        <v>132</v>
      </c>
      <c r="E246" s="40"/>
      <c r="F246" s="218" t="s">
        <v>545</v>
      </c>
      <c r="G246" s="40"/>
      <c r="H246" s="40"/>
      <c r="I246" s="219"/>
      <c r="J246" s="40"/>
      <c r="K246" s="40"/>
      <c r="L246" s="44"/>
      <c r="M246" s="220"/>
      <c r="N246" s="221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132</v>
      </c>
      <c r="AU246" s="17" t="s">
        <v>84</v>
      </c>
    </row>
    <row r="247" spans="1:47" s="2" customFormat="1" ht="12">
      <c r="A247" s="38"/>
      <c r="B247" s="39"/>
      <c r="C247" s="40"/>
      <c r="D247" s="222" t="s">
        <v>134</v>
      </c>
      <c r="E247" s="40"/>
      <c r="F247" s="223" t="s">
        <v>546</v>
      </c>
      <c r="G247" s="40"/>
      <c r="H247" s="40"/>
      <c r="I247" s="219"/>
      <c r="J247" s="40"/>
      <c r="K247" s="40"/>
      <c r="L247" s="44"/>
      <c r="M247" s="220"/>
      <c r="N247" s="221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134</v>
      </c>
      <c r="AU247" s="17" t="s">
        <v>84</v>
      </c>
    </row>
    <row r="248" spans="1:51" s="13" customFormat="1" ht="12">
      <c r="A248" s="13"/>
      <c r="B248" s="224"/>
      <c r="C248" s="225"/>
      <c r="D248" s="217" t="s">
        <v>136</v>
      </c>
      <c r="E248" s="226" t="s">
        <v>19</v>
      </c>
      <c r="F248" s="227" t="s">
        <v>547</v>
      </c>
      <c r="G248" s="225"/>
      <c r="H248" s="228">
        <v>25.94</v>
      </c>
      <c r="I248" s="229"/>
      <c r="J248" s="225"/>
      <c r="K248" s="225"/>
      <c r="L248" s="230"/>
      <c r="M248" s="231"/>
      <c r="N248" s="232"/>
      <c r="O248" s="232"/>
      <c r="P248" s="232"/>
      <c r="Q248" s="232"/>
      <c r="R248" s="232"/>
      <c r="S248" s="232"/>
      <c r="T248" s="23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34" t="s">
        <v>136</v>
      </c>
      <c r="AU248" s="234" t="s">
        <v>84</v>
      </c>
      <c r="AV248" s="13" t="s">
        <v>84</v>
      </c>
      <c r="AW248" s="13" t="s">
        <v>35</v>
      </c>
      <c r="AX248" s="13" t="s">
        <v>82</v>
      </c>
      <c r="AY248" s="234" t="s">
        <v>122</v>
      </c>
    </row>
    <row r="249" spans="1:65" s="2" customFormat="1" ht="16.5" customHeight="1">
      <c r="A249" s="38"/>
      <c r="B249" s="39"/>
      <c r="C249" s="204" t="s">
        <v>548</v>
      </c>
      <c r="D249" s="204" t="s">
        <v>125</v>
      </c>
      <c r="E249" s="205" t="s">
        <v>549</v>
      </c>
      <c r="F249" s="206" t="s">
        <v>550</v>
      </c>
      <c r="G249" s="207" t="s">
        <v>168</v>
      </c>
      <c r="H249" s="208">
        <v>50</v>
      </c>
      <c r="I249" s="209"/>
      <c r="J249" s="210">
        <f>ROUND(I249*H249,2)</f>
        <v>0</v>
      </c>
      <c r="K249" s="206" t="s">
        <v>129</v>
      </c>
      <c r="L249" s="44"/>
      <c r="M249" s="211" t="s">
        <v>19</v>
      </c>
      <c r="N249" s="212" t="s">
        <v>45</v>
      </c>
      <c r="O249" s="84"/>
      <c r="P249" s="213">
        <f>O249*H249</f>
        <v>0</v>
      </c>
      <c r="Q249" s="213">
        <v>0.00267</v>
      </c>
      <c r="R249" s="213">
        <f>Q249*H249</f>
        <v>0.1335</v>
      </c>
      <c r="S249" s="213">
        <v>0</v>
      </c>
      <c r="T249" s="214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15" t="s">
        <v>230</v>
      </c>
      <c r="AT249" s="215" t="s">
        <v>125</v>
      </c>
      <c r="AU249" s="215" t="s">
        <v>84</v>
      </c>
      <c r="AY249" s="17" t="s">
        <v>122</v>
      </c>
      <c r="BE249" s="216">
        <f>IF(N249="základní",J249,0)</f>
        <v>0</v>
      </c>
      <c r="BF249" s="216">
        <f>IF(N249="snížená",J249,0)</f>
        <v>0</v>
      </c>
      <c r="BG249" s="216">
        <f>IF(N249="zákl. přenesená",J249,0)</f>
        <v>0</v>
      </c>
      <c r="BH249" s="216">
        <f>IF(N249="sníž. přenesená",J249,0)</f>
        <v>0</v>
      </c>
      <c r="BI249" s="216">
        <f>IF(N249="nulová",J249,0)</f>
        <v>0</v>
      </c>
      <c r="BJ249" s="17" t="s">
        <v>82</v>
      </c>
      <c r="BK249" s="216">
        <f>ROUND(I249*H249,2)</f>
        <v>0</v>
      </c>
      <c r="BL249" s="17" t="s">
        <v>230</v>
      </c>
      <c r="BM249" s="215" t="s">
        <v>551</v>
      </c>
    </row>
    <row r="250" spans="1:47" s="2" customFormat="1" ht="12">
      <c r="A250" s="38"/>
      <c r="B250" s="39"/>
      <c r="C250" s="40"/>
      <c r="D250" s="217" t="s">
        <v>132</v>
      </c>
      <c r="E250" s="40"/>
      <c r="F250" s="218" t="s">
        <v>552</v>
      </c>
      <c r="G250" s="40"/>
      <c r="H250" s="40"/>
      <c r="I250" s="219"/>
      <c r="J250" s="40"/>
      <c r="K250" s="40"/>
      <c r="L250" s="44"/>
      <c r="M250" s="220"/>
      <c r="N250" s="221"/>
      <c r="O250" s="84"/>
      <c r="P250" s="84"/>
      <c r="Q250" s="84"/>
      <c r="R250" s="84"/>
      <c r="S250" s="84"/>
      <c r="T250" s="85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132</v>
      </c>
      <c r="AU250" s="17" t="s">
        <v>84</v>
      </c>
    </row>
    <row r="251" spans="1:47" s="2" customFormat="1" ht="12">
      <c r="A251" s="38"/>
      <c r="B251" s="39"/>
      <c r="C251" s="40"/>
      <c r="D251" s="222" t="s">
        <v>134</v>
      </c>
      <c r="E251" s="40"/>
      <c r="F251" s="223" t="s">
        <v>553</v>
      </c>
      <c r="G251" s="40"/>
      <c r="H251" s="40"/>
      <c r="I251" s="219"/>
      <c r="J251" s="40"/>
      <c r="K251" s="40"/>
      <c r="L251" s="44"/>
      <c r="M251" s="220"/>
      <c r="N251" s="221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134</v>
      </c>
      <c r="AU251" s="17" t="s">
        <v>84</v>
      </c>
    </row>
    <row r="252" spans="1:65" s="2" customFormat="1" ht="16.5" customHeight="1">
      <c r="A252" s="38"/>
      <c r="B252" s="39"/>
      <c r="C252" s="250" t="s">
        <v>554</v>
      </c>
      <c r="D252" s="250" t="s">
        <v>371</v>
      </c>
      <c r="E252" s="251" t="s">
        <v>555</v>
      </c>
      <c r="F252" s="252" t="s">
        <v>556</v>
      </c>
      <c r="G252" s="253" t="s">
        <v>168</v>
      </c>
      <c r="H252" s="254">
        <v>50</v>
      </c>
      <c r="I252" s="255"/>
      <c r="J252" s="256">
        <f>ROUND(I252*H252,2)</f>
        <v>0</v>
      </c>
      <c r="K252" s="252" t="s">
        <v>129</v>
      </c>
      <c r="L252" s="257"/>
      <c r="M252" s="258" t="s">
        <v>19</v>
      </c>
      <c r="N252" s="259" t="s">
        <v>45</v>
      </c>
      <c r="O252" s="84"/>
      <c r="P252" s="213">
        <f>O252*H252</f>
        <v>0</v>
      </c>
      <c r="Q252" s="213">
        <v>4E-05</v>
      </c>
      <c r="R252" s="213">
        <f>Q252*H252</f>
        <v>0.002</v>
      </c>
      <c r="S252" s="213">
        <v>0</v>
      </c>
      <c r="T252" s="214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215" t="s">
        <v>529</v>
      </c>
      <c r="AT252" s="215" t="s">
        <v>371</v>
      </c>
      <c r="AU252" s="215" t="s">
        <v>84</v>
      </c>
      <c r="AY252" s="17" t="s">
        <v>122</v>
      </c>
      <c r="BE252" s="216">
        <f>IF(N252="základní",J252,0)</f>
        <v>0</v>
      </c>
      <c r="BF252" s="216">
        <f>IF(N252="snížená",J252,0)</f>
        <v>0</v>
      </c>
      <c r="BG252" s="216">
        <f>IF(N252="zákl. přenesená",J252,0)</f>
        <v>0</v>
      </c>
      <c r="BH252" s="216">
        <f>IF(N252="sníž. přenesená",J252,0)</f>
        <v>0</v>
      </c>
      <c r="BI252" s="216">
        <f>IF(N252="nulová",J252,0)</f>
        <v>0</v>
      </c>
      <c r="BJ252" s="17" t="s">
        <v>82</v>
      </c>
      <c r="BK252" s="216">
        <f>ROUND(I252*H252,2)</f>
        <v>0</v>
      </c>
      <c r="BL252" s="17" t="s">
        <v>230</v>
      </c>
      <c r="BM252" s="215" t="s">
        <v>557</v>
      </c>
    </row>
    <row r="253" spans="1:47" s="2" customFormat="1" ht="12">
      <c r="A253" s="38"/>
      <c r="B253" s="39"/>
      <c r="C253" s="40"/>
      <c r="D253" s="217" t="s">
        <v>132</v>
      </c>
      <c r="E253" s="40"/>
      <c r="F253" s="218" t="s">
        <v>556</v>
      </c>
      <c r="G253" s="40"/>
      <c r="H253" s="40"/>
      <c r="I253" s="219"/>
      <c r="J253" s="40"/>
      <c r="K253" s="40"/>
      <c r="L253" s="44"/>
      <c r="M253" s="220"/>
      <c r="N253" s="221"/>
      <c r="O253" s="84"/>
      <c r="P253" s="84"/>
      <c r="Q253" s="84"/>
      <c r="R253" s="84"/>
      <c r="S253" s="84"/>
      <c r="T253" s="85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132</v>
      </c>
      <c r="AU253" s="17" t="s">
        <v>84</v>
      </c>
    </row>
    <row r="254" spans="1:47" s="2" customFormat="1" ht="12">
      <c r="A254" s="38"/>
      <c r="B254" s="39"/>
      <c r="C254" s="40"/>
      <c r="D254" s="222" t="s">
        <v>134</v>
      </c>
      <c r="E254" s="40"/>
      <c r="F254" s="223" t="s">
        <v>558</v>
      </c>
      <c r="G254" s="40"/>
      <c r="H254" s="40"/>
      <c r="I254" s="219"/>
      <c r="J254" s="40"/>
      <c r="K254" s="40"/>
      <c r="L254" s="44"/>
      <c r="M254" s="220"/>
      <c r="N254" s="221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134</v>
      </c>
      <c r="AU254" s="17" t="s">
        <v>84</v>
      </c>
    </row>
    <row r="255" spans="1:65" s="2" customFormat="1" ht="16.5" customHeight="1">
      <c r="A255" s="38"/>
      <c r="B255" s="39"/>
      <c r="C255" s="250" t="s">
        <v>559</v>
      </c>
      <c r="D255" s="250" t="s">
        <v>371</v>
      </c>
      <c r="E255" s="251" t="s">
        <v>560</v>
      </c>
      <c r="F255" s="252" t="s">
        <v>561</v>
      </c>
      <c r="G255" s="253" t="s">
        <v>168</v>
      </c>
      <c r="H255" s="254">
        <v>50</v>
      </c>
      <c r="I255" s="255"/>
      <c r="J255" s="256">
        <f>ROUND(I255*H255,2)</f>
        <v>0</v>
      </c>
      <c r="K255" s="252" t="s">
        <v>229</v>
      </c>
      <c r="L255" s="257"/>
      <c r="M255" s="258" t="s">
        <v>19</v>
      </c>
      <c r="N255" s="259" t="s">
        <v>45</v>
      </c>
      <c r="O255" s="84"/>
      <c r="P255" s="213">
        <f>O255*H255</f>
        <v>0</v>
      </c>
      <c r="Q255" s="213">
        <v>0.00045</v>
      </c>
      <c r="R255" s="213">
        <f>Q255*H255</f>
        <v>0.0225</v>
      </c>
      <c r="S255" s="213">
        <v>0</v>
      </c>
      <c r="T255" s="214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15" t="s">
        <v>529</v>
      </c>
      <c r="AT255" s="215" t="s">
        <v>371</v>
      </c>
      <c r="AU255" s="215" t="s">
        <v>84</v>
      </c>
      <c r="AY255" s="17" t="s">
        <v>122</v>
      </c>
      <c r="BE255" s="216">
        <f>IF(N255="základní",J255,0)</f>
        <v>0</v>
      </c>
      <c r="BF255" s="216">
        <f>IF(N255="snížená",J255,0)</f>
        <v>0</v>
      </c>
      <c r="BG255" s="216">
        <f>IF(N255="zákl. přenesená",J255,0)</f>
        <v>0</v>
      </c>
      <c r="BH255" s="216">
        <f>IF(N255="sníž. přenesená",J255,0)</f>
        <v>0</v>
      </c>
      <c r="BI255" s="216">
        <f>IF(N255="nulová",J255,0)</f>
        <v>0</v>
      </c>
      <c r="BJ255" s="17" t="s">
        <v>82</v>
      </c>
      <c r="BK255" s="216">
        <f>ROUND(I255*H255,2)</f>
        <v>0</v>
      </c>
      <c r="BL255" s="17" t="s">
        <v>230</v>
      </c>
      <c r="BM255" s="215" t="s">
        <v>562</v>
      </c>
    </row>
    <row r="256" spans="1:47" s="2" customFormat="1" ht="12">
      <c r="A256" s="38"/>
      <c r="B256" s="39"/>
      <c r="C256" s="40"/>
      <c r="D256" s="217" t="s">
        <v>132</v>
      </c>
      <c r="E256" s="40"/>
      <c r="F256" s="218" t="s">
        <v>561</v>
      </c>
      <c r="G256" s="40"/>
      <c r="H256" s="40"/>
      <c r="I256" s="219"/>
      <c r="J256" s="40"/>
      <c r="K256" s="40"/>
      <c r="L256" s="44"/>
      <c r="M256" s="220"/>
      <c r="N256" s="221"/>
      <c r="O256" s="84"/>
      <c r="P256" s="84"/>
      <c r="Q256" s="84"/>
      <c r="R256" s="84"/>
      <c r="S256" s="84"/>
      <c r="T256" s="85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132</v>
      </c>
      <c r="AU256" s="17" t="s">
        <v>84</v>
      </c>
    </row>
    <row r="257" spans="1:47" s="2" customFormat="1" ht="12">
      <c r="A257" s="38"/>
      <c r="B257" s="39"/>
      <c r="C257" s="40"/>
      <c r="D257" s="222" t="s">
        <v>134</v>
      </c>
      <c r="E257" s="40"/>
      <c r="F257" s="223" t="s">
        <v>563</v>
      </c>
      <c r="G257" s="40"/>
      <c r="H257" s="40"/>
      <c r="I257" s="219"/>
      <c r="J257" s="40"/>
      <c r="K257" s="40"/>
      <c r="L257" s="44"/>
      <c r="M257" s="220"/>
      <c r="N257" s="221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134</v>
      </c>
      <c r="AU257" s="17" t="s">
        <v>84</v>
      </c>
    </row>
    <row r="258" spans="1:65" s="2" customFormat="1" ht="16.5" customHeight="1">
      <c r="A258" s="38"/>
      <c r="B258" s="39"/>
      <c r="C258" s="204" t="s">
        <v>564</v>
      </c>
      <c r="D258" s="204" t="s">
        <v>125</v>
      </c>
      <c r="E258" s="205" t="s">
        <v>565</v>
      </c>
      <c r="F258" s="206" t="s">
        <v>566</v>
      </c>
      <c r="G258" s="207" t="s">
        <v>248</v>
      </c>
      <c r="H258" s="208">
        <v>210.55</v>
      </c>
      <c r="I258" s="209"/>
      <c r="J258" s="210">
        <f>ROUND(I258*H258,2)</f>
        <v>0</v>
      </c>
      <c r="K258" s="206" t="s">
        <v>129</v>
      </c>
      <c r="L258" s="44"/>
      <c r="M258" s="211" t="s">
        <v>19</v>
      </c>
      <c r="N258" s="212" t="s">
        <v>45</v>
      </c>
      <c r="O258" s="84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15" t="s">
        <v>230</v>
      </c>
      <c r="AT258" s="215" t="s">
        <v>125</v>
      </c>
      <c r="AU258" s="215" t="s">
        <v>84</v>
      </c>
      <c r="AY258" s="17" t="s">
        <v>122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82</v>
      </c>
      <c r="BK258" s="216">
        <f>ROUND(I258*H258,2)</f>
        <v>0</v>
      </c>
      <c r="BL258" s="17" t="s">
        <v>230</v>
      </c>
      <c r="BM258" s="215" t="s">
        <v>567</v>
      </c>
    </row>
    <row r="259" spans="1:47" s="2" customFormat="1" ht="12">
      <c r="A259" s="38"/>
      <c r="B259" s="39"/>
      <c r="C259" s="40"/>
      <c r="D259" s="217" t="s">
        <v>132</v>
      </c>
      <c r="E259" s="40"/>
      <c r="F259" s="218" t="s">
        <v>568</v>
      </c>
      <c r="G259" s="40"/>
      <c r="H259" s="40"/>
      <c r="I259" s="219"/>
      <c r="J259" s="40"/>
      <c r="K259" s="40"/>
      <c r="L259" s="44"/>
      <c r="M259" s="220"/>
      <c r="N259" s="221"/>
      <c r="O259" s="84"/>
      <c r="P259" s="84"/>
      <c r="Q259" s="84"/>
      <c r="R259" s="84"/>
      <c r="S259" s="84"/>
      <c r="T259" s="85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132</v>
      </c>
      <c r="AU259" s="17" t="s">
        <v>84</v>
      </c>
    </row>
    <row r="260" spans="1:47" s="2" customFormat="1" ht="12">
      <c r="A260" s="38"/>
      <c r="B260" s="39"/>
      <c r="C260" s="40"/>
      <c r="D260" s="222" t="s">
        <v>134</v>
      </c>
      <c r="E260" s="40"/>
      <c r="F260" s="223" t="s">
        <v>569</v>
      </c>
      <c r="G260" s="40"/>
      <c r="H260" s="40"/>
      <c r="I260" s="219"/>
      <c r="J260" s="40"/>
      <c r="K260" s="40"/>
      <c r="L260" s="44"/>
      <c r="M260" s="220"/>
      <c r="N260" s="221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134</v>
      </c>
      <c r="AU260" s="17" t="s">
        <v>84</v>
      </c>
    </row>
    <row r="261" spans="1:51" s="13" customFormat="1" ht="12">
      <c r="A261" s="13"/>
      <c r="B261" s="224"/>
      <c r="C261" s="225"/>
      <c r="D261" s="217" t="s">
        <v>136</v>
      </c>
      <c r="E261" s="226" t="s">
        <v>19</v>
      </c>
      <c r="F261" s="227" t="s">
        <v>570</v>
      </c>
      <c r="G261" s="225"/>
      <c r="H261" s="228">
        <v>43.75</v>
      </c>
      <c r="I261" s="229"/>
      <c r="J261" s="225"/>
      <c r="K261" s="225"/>
      <c r="L261" s="230"/>
      <c r="M261" s="231"/>
      <c r="N261" s="232"/>
      <c r="O261" s="232"/>
      <c r="P261" s="232"/>
      <c r="Q261" s="232"/>
      <c r="R261" s="232"/>
      <c r="S261" s="232"/>
      <c r="T261" s="23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34" t="s">
        <v>136</v>
      </c>
      <c r="AU261" s="234" t="s">
        <v>84</v>
      </c>
      <c r="AV261" s="13" t="s">
        <v>84</v>
      </c>
      <c r="AW261" s="13" t="s">
        <v>35</v>
      </c>
      <c r="AX261" s="13" t="s">
        <v>74</v>
      </c>
      <c r="AY261" s="234" t="s">
        <v>122</v>
      </c>
    </row>
    <row r="262" spans="1:51" s="13" customFormat="1" ht="12">
      <c r="A262" s="13"/>
      <c r="B262" s="224"/>
      <c r="C262" s="225"/>
      <c r="D262" s="217" t="s">
        <v>136</v>
      </c>
      <c r="E262" s="226" t="s">
        <v>19</v>
      </c>
      <c r="F262" s="227" t="s">
        <v>571</v>
      </c>
      <c r="G262" s="225"/>
      <c r="H262" s="228">
        <v>3</v>
      </c>
      <c r="I262" s="229"/>
      <c r="J262" s="225"/>
      <c r="K262" s="225"/>
      <c r="L262" s="230"/>
      <c r="M262" s="231"/>
      <c r="N262" s="232"/>
      <c r="O262" s="232"/>
      <c r="P262" s="232"/>
      <c r="Q262" s="232"/>
      <c r="R262" s="232"/>
      <c r="S262" s="232"/>
      <c r="T262" s="23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4" t="s">
        <v>136</v>
      </c>
      <c r="AU262" s="234" t="s">
        <v>84</v>
      </c>
      <c r="AV262" s="13" t="s">
        <v>84</v>
      </c>
      <c r="AW262" s="13" t="s">
        <v>35</v>
      </c>
      <c r="AX262" s="13" t="s">
        <v>74</v>
      </c>
      <c r="AY262" s="234" t="s">
        <v>122</v>
      </c>
    </row>
    <row r="263" spans="1:51" s="13" customFormat="1" ht="12">
      <c r="A263" s="13"/>
      <c r="B263" s="224"/>
      <c r="C263" s="225"/>
      <c r="D263" s="217" t="s">
        <v>136</v>
      </c>
      <c r="E263" s="226" t="s">
        <v>19</v>
      </c>
      <c r="F263" s="227" t="s">
        <v>572</v>
      </c>
      <c r="G263" s="225"/>
      <c r="H263" s="228">
        <v>113.8</v>
      </c>
      <c r="I263" s="229"/>
      <c r="J263" s="225"/>
      <c r="K263" s="225"/>
      <c r="L263" s="230"/>
      <c r="M263" s="231"/>
      <c r="N263" s="232"/>
      <c r="O263" s="232"/>
      <c r="P263" s="232"/>
      <c r="Q263" s="232"/>
      <c r="R263" s="232"/>
      <c r="S263" s="232"/>
      <c r="T263" s="23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34" t="s">
        <v>136</v>
      </c>
      <c r="AU263" s="234" t="s">
        <v>84</v>
      </c>
      <c r="AV263" s="13" t="s">
        <v>84</v>
      </c>
      <c r="AW263" s="13" t="s">
        <v>35</v>
      </c>
      <c r="AX263" s="13" t="s">
        <v>74</v>
      </c>
      <c r="AY263" s="234" t="s">
        <v>122</v>
      </c>
    </row>
    <row r="264" spans="1:51" s="13" customFormat="1" ht="12">
      <c r="A264" s="13"/>
      <c r="B264" s="224"/>
      <c r="C264" s="225"/>
      <c r="D264" s="217" t="s">
        <v>136</v>
      </c>
      <c r="E264" s="226" t="s">
        <v>19</v>
      </c>
      <c r="F264" s="227" t="s">
        <v>573</v>
      </c>
      <c r="G264" s="225"/>
      <c r="H264" s="228">
        <v>21</v>
      </c>
      <c r="I264" s="229"/>
      <c r="J264" s="225"/>
      <c r="K264" s="225"/>
      <c r="L264" s="230"/>
      <c r="M264" s="231"/>
      <c r="N264" s="232"/>
      <c r="O264" s="232"/>
      <c r="P264" s="232"/>
      <c r="Q264" s="232"/>
      <c r="R264" s="232"/>
      <c r="S264" s="232"/>
      <c r="T264" s="23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34" t="s">
        <v>136</v>
      </c>
      <c r="AU264" s="234" t="s">
        <v>84</v>
      </c>
      <c r="AV264" s="13" t="s">
        <v>84</v>
      </c>
      <c r="AW264" s="13" t="s">
        <v>35</v>
      </c>
      <c r="AX264" s="13" t="s">
        <v>74</v>
      </c>
      <c r="AY264" s="234" t="s">
        <v>122</v>
      </c>
    </row>
    <row r="265" spans="1:51" s="13" customFormat="1" ht="12">
      <c r="A265" s="13"/>
      <c r="B265" s="224"/>
      <c r="C265" s="225"/>
      <c r="D265" s="217" t="s">
        <v>136</v>
      </c>
      <c r="E265" s="226" t="s">
        <v>19</v>
      </c>
      <c r="F265" s="227" t="s">
        <v>574</v>
      </c>
      <c r="G265" s="225"/>
      <c r="H265" s="228">
        <v>18</v>
      </c>
      <c r="I265" s="229"/>
      <c r="J265" s="225"/>
      <c r="K265" s="225"/>
      <c r="L265" s="230"/>
      <c r="M265" s="231"/>
      <c r="N265" s="232"/>
      <c r="O265" s="232"/>
      <c r="P265" s="232"/>
      <c r="Q265" s="232"/>
      <c r="R265" s="232"/>
      <c r="S265" s="232"/>
      <c r="T265" s="23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34" t="s">
        <v>136</v>
      </c>
      <c r="AU265" s="234" t="s">
        <v>84</v>
      </c>
      <c r="AV265" s="13" t="s">
        <v>84</v>
      </c>
      <c r="AW265" s="13" t="s">
        <v>35</v>
      </c>
      <c r="AX265" s="13" t="s">
        <v>74</v>
      </c>
      <c r="AY265" s="234" t="s">
        <v>122</v>
      </c>
    </row>
    <row r="266" spans="1:51" s="13" customFormat="1" ht="12">
      <c r="A266" s="13"/>
      <c r="B266" s="224"/>
      <c r="C266" s="225"/>
      <c r="D266" s="217" t="s">
        <v>136</v>
      </c>
      <c r="E266" s="226" t="s">
        <v>19</v>
      </c>
      <c r="F266" s="227" t="s">
        <v>575</v>
      </c>
      <c r="G266" s="225"/>
      <c r="H266" s="228">
        <v>11</v>
      </c>
      <c r="I266" s="229"/>
      <c r="J266" s="225"/>
      <c r="K266" s="225"/>
      <c r="L266" s="230"/>
      <c r="M266" s="231"/>
      <c r="N266" s="232"/>
      <c r="O266" s="232"/>
      <c r="P266" s="232"/>
      <c r="Q266" s="232"/>
      <c r="R266" s="232"/>
      <c r="S266" s="232"/>
      <c r="T266" s="23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34" t="s">
        <v>136</v>
      </c>
      <c r="AU266" s="234" t="s">
        <v>84</v>
      </c>
      <c r="AV266" s="13" t="s">
        <v>84</v>
      </c>
      <c r="AW266" s="13" t="s">
        <v>35</v>
      </c>
      <c r="AX266" s="13" t="s">
        <v>74</v>
      </c>
      <c r="AY266" s="234" t="s">
        <v>122</v>
      </c>
    </row>
    <row r="267" spans="1:51" s="14" customFormat="1" ht="12">
      <c r="A267" s="14"/>
      <c r="B267" s="235"/>
      <c r="C267" s="236"/>
      <c r="D267" s="217" t="s">
        <v>136</v>
      </c>
      <c r="E267" s="237" t="s">
        <v>19</v>
      </c>
      <c r="F267" s="238" t="s">
        <v>141</v>
      </c>
      <c r="G267" s="236"/>
      <c r="H267" s="239">
        <v>210.55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45" t="s">
        <v>136</v>
      </c>
      <c r="AU267" s="245" t="s">
        <v>84</v>
      </c>
      <c r="AV267" s="14" t="s">
        <v>130</v>
      </c>
      <c r="AW267" s="14" t="s">
        <v>35</v>
      </c>
      <c r="AX267" s="14" t="s">
        <v>82</v>
      </c>
      <c r="AY267" s="245" t="s">
        <v>122</v>
      </c>
    </row>
    <row r="268" spans="1:65" s="2" customFormat="1" ht="16.5" customHeight="1">
      <c r="A268" s="38"/>
      <c r="B268" s="39"/>
      <c r="C268" s="204" t="s">
        <v>576</v>
      </c>
      <c r="D268" s="204" t="s">
        <v>125</v>
      </c>
      <c r="E268" s="205" t="s">
        <v>577</v>
      </c>
      <c r="F268" s="206" t="s">
        <v>578</v>
      </c>
      <c r="G268" s="207" t="s">
        <v>248</v>
      </c>
      <c r="H268" s="208">
        <v>137.3</v>
      </c>
      <c r="I268" s="209"/>
      <c r="J268" s="210">
        <f>ROUND(I268*H268,2)</f>
        <v>0</v>
      </c>
      <c r="K268" s="206" t="s">
        <v>129</v>
      </c>
      <c r="L268" s="44"/>
      <c r="M268" s="211" t="s">
        <v>19</v>
      </c>
      <c r="N268" s="212" t="s">
        <v>45</v>
      </c>
      <c r="O268" s="84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15" t="s">
        <v>230</v>
      </c>
      <c r="AT268" s="215" t="s">
        <v>125</v>
      </c>
      <c r="AU268" s="215" t="s">
        <v>84</v>
      </c>
      <c r="AY268" s="17" t="s">
        <v>122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82</v>
      </c>
      <c r="BK268" s="216">
        <f>ROUND(I268*H268,2)</f>
        <v>0</v>
      </c>
      <c r="BL268" s="17" t="s">
        <v>230</v>
      </c>
      <c r="BM268" s="215" t="s">
        <v>579</v>
      </c>
    </row>
    <row r="269" spans="1:47" s="2" customFormat="1" ht="12">
      <c r="A269" s="38"/>
      <c r="B269" s="39"/>
      <c r="C269" s="40"/>
      <c r="D269" s="217" t="s">
        <v>132</v>
      </c>
      <c r="E269" s="40"/>
      <c r="F269" s="218" t="s">
        <v>580</v>
      </c>
      <c r="G269" s="40"/>
      <c r="H269" s="40"/>
      <c r="I269" s="219"/>
      <c r="J269" s="40"/>
      <c r="K269" s="40"/>
      <c r="L269" s="44"/>
      <c r="M269" s="220"/>
      <c r="N269" s="221"/>
      <c r="O269" s="84"/>
      <c r="P269" s="84"/>
      <c r="Q269" s="84"/>
      <c r="R269" s="84"/>
      <c r="S269" s="84"/>
      <c r="T269" s="85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132</v>
      </c>
      <c r="AU269" s="17" t="s">
        <v>84</v>
      </c>
    </row>
    <row r="270" spans="1:47" s="2" customFormat="1" ht="12">
      <c r="A270" s="38"/>
      <c r="B270" s="39"/>
      <c r="C270" s="40"/>
      <c r="D270" s="222" t="s">
        <v>134</v>
      </c>
      <c r="E270" s="40"/>
      <c r="F270" s="223" t="s">
        <v>581</v>
      </c>
      <c r="G270" s="40"/>
      <c r="H270" s="40"/>
      <c r="I270" s="219"/>
      <c r="J270" s="40"/>
      <c r="K270" s="40"/>
      <c r="L270" s="44"/>
      <c r="M270" s="220"/>
      <c r="N270" s="221"/>
      <c r="O270" s="84"/>
      <c r="P270" s="84"/>
      <c r="Q270" s="84"/>
      <c r="R270" s="84"/>
      <c r="S270" s="84"/>
      <c r="T270" s="85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134</v>
      </c>
      <c r="AU270" s="17" t="s">
        <v>84</v>
      </c>
    </row>
    <row r="271" spans="1:51" s="13" customFormat="1" ht="12">
      <c r="A271" s="13"/>
      <c r="B271" s="224"/>
      <c r="C271" s="225"/>
      <c r="D271" s="217" t="s">
        <v>136</v>
      </c>
      <c r="E271" s="226" t="s">
        <v>19</v>
      </c>
      <c r="F271" s="227" t="s">
        <v>582</v>
      </c>
      <c r="G271" s="225"/>
      <c r="H271" s="228">
        <v>120</v>
      </c>
      <c r="I271" s="229"/>
      <c r="J271" s="225"/>
      <c r="K271" s="225"/>
      <c r="L271" s="230"/>
      <c r="M271" s="231"/>
      <c r="N271" s="232"/>
      <c r="O271" s="232"/>
      <c r="P271" s="232"/>
      <c r="Q271" s="232"/>
      <c r="R271" s="232"/>
      <c r="S271" s="232"/>
      <c r="T271" s="23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4" t="s">
        <v>136</v>
      </c>
      <c r="AU271" s="234" t="s">
        <v>84</v>
      </c>
      <c r="AV271" s="13" t="s">
        <v>84</v>
      </c>
      <c r="AW271" s="13" t="s">
        <v>35</v>
      </c>
      <c r="AX271" s="13" t="s">
        <v>74</v>
      </c>
      <c r="AY271" s="234" t="s">
        <v>122</v>
      </c>
    </row>
    <row r="272" spans="1:51" s="13" customFormat="1" ht="12">
      <c r="A272" s="13"/>
      <c r="B272" s="224"/>
      <c r="C272" s="225"/>
      <c r="D272" s="217" t="s">
        <v>136</v>
      </c>
      <c r="E272" s="226" t="s">
        <v>19</v>
      </c>
      <c r="F272" s="227" t="s">
        <v>583</v>
      </c>
      <c r="G272" s="225"/>
      <c r="H272" s="228">
        <v>17.3</v>
      </c>
      <c r="I272" s="229"/>
      <c r="J272" s="225"/>
      <c r="K272" s="225"/>
      <c r="L272" s="230"/>
      <c r="M272" s="231"/>
      <c r="N272" s="232"/>
      <c r="O272" s="232"/>
      <c r="P272" s="232"/>
      <c r="Q272" s="232"/>
      <c r="R272" s="232"/>
      <c r="S272" s="232"/>
      <c r="T272" s="23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34" t="s">
        <v>136</v>
      </c>
      <c r="AU272" s="234" t="s">
        <v>84</v>
      </c>
      <c r="AV272" s="13" t="s">
        <v>84</v>
      </c>
      <c r="AW272" s="13" t="s">
        <v>35</v>
      </c>
      <c r="AX272" s="13" t="s">
        <v>74</v>
      </c>
      <c r="AY272" s="234" t="s">
        <v>122</v>
      </c>
    </row>
    <row r="273" spans="1:51" s="14" customFormat="1" ht="12">
      <c r="A273" s="14"/>
      <c r="B273" s="235"/>
      <c r="C273" s="236"/>
      <c r="D273" s="217" t="s">
        <v>136</v>
      </c>
      <c r="E273" s="237" t="s">
        <v>19</v>
      </c>
      <c r="F273" s="238" t="s">
        <v>141</v>
      </c>
      <c r="G273" s="236"/>
      <c r="H273" s="239">
        <v>137.3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45" t="s">
        <v>136</v>
      </c>
      <c r="AU273" s="245" t="s">
        <v>84</v>
      </c>
      <c r="AV273" s="14" t="s">
        <v>130</v>
      </c>
      <c r="AW273" s="14" t="s">
        <v>35</v>
      </c>
      <c r="AX273" s="14" t="s">
        <v>82</v>
      </c>
      <c r="AY273" s="245" t="s">
        <v>122</v>
      </c>
    </row>
    <row r="274" spans="1:65" s="2" customFormat="1" ht="16.5" customHeight="1">
      <c r="A274" s="38"/>
      <c r="B274" s="39"/>
      <c r="C274" s="250" t="s">
        <v>584</v>
      </c>
      <c r="D274" s="250" t="s">
        <v>371</v>
      </c>
      <c r="E274" s="251" t="s">
        <v>585</v>
      </c>
      <c r="F274" s="252" t="s">
        <v>586</v>
      </c>
      <c r="G274" s="253" t="s">
        <v>128</v>
      </c>
      <c r="H274" s="254">
        <v>7.1</v>
      </c>
      <c r="I274" s="255"/>
      <c r="J274" s="256">
        <f>ROUND(I274*H274,2)</f>
        <v>0</v>
      </c>
      <c r="K274" s="252" t="s">
        <v>129</v>
      </c>
      <c r="L274" s="257"/>
      <c r="M274" s="258" t="s">
        <v>19</v>
      </c>
      <c r="N274" s="259" t="s">
        <v>45</v>
      </c>
      <c r="O274" s="84"/>
      <c r="P274" s="213">
        <f>O274*H274</f>
        <v>0</v>
      </c>
      <c r="Q274" s="213">
        <v>0.55</v>
      </c>
      <c r="R274" s="213">
        <f>Q274*H274</f>
        <v>3.9050000000000002</v>
      </c>
      <c r="S274" s="213">
        <v>0</v>
      </c>
      <c r="T274" s="214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15" t="s">
        <v>529</v>
      </c>
      <c r="AT274" s="215" t="s">
        <v>371</v>
      </c>
      <c r="AU274" s="215" t="s">
        <v>84</v>
      </c>
      <c r="AY274" s="17" t="s">
        <v>122</v>
      </c>
      <c r="BE274" s="216">
        <f>IF(N274="základní",J274,0)</f>
        <v>0</v>
      </c>
      <c r="BF274" s="216">
        <f>IF(N274="snížená",J274,0)</f>
        <v>0</v>
      </c>
      <c r="BG274" s="216">
        <f>IF(N274="zákl. přenesená",J274,0)</f>
        <v>0</v>
      </c>
      <c r="BH274" s="216">
        <f>IF(N274="sníž. přenesená",J274,0)</f>
        <v>0</v>
      </c>
      <c r="BI274" s="216">
        <f>IF(N274="nulová",J274,0)</f>
        <v>0</v>
      </c>
      <c r="BJ274" s="17" t="s">
        <v>82</v>
      </c>
      <c r="BK274" s="216">
        <f>ROUND(I274*H274,2)</f>
        <v>0</v>
      </c>
      <c r="BL274" s="17" t="s">
        <v>230</v>
      </c>
      <c r="BM274" s="215" t="s">
        <v>587</v>
      </c>
    </row>
    <row r="275" spans="1:47" s="2" customFormat="1" ht="12">
      <c r="A275" s="38"/>
      <c r="B275" s="39"/>
      <c r="C275" s="40"/>
      <c r="D275" s="217" t="s">
        <v>132</v>
      </c>
      <c r="E275" s="40"/>
      <c r="F275" s="218" t="s">
        <v>586</v>
      </c>
      <c r="G275" s="40"/>
      <c r="H275" s="40"/>
      <c r="I275" s="219"/>
      <c r="J275" s="40"/>
      <c r="K275" s="40"/>
      <c r="L275" s="44"/>
      <c r="M275" s="220"/>
      <c r="N275" s="221"/>
      <c r="O275" s="84"/>
      <c r="P275" s="84"/>
      <c r="Q275" s="84"/>
      <c r="R275" s="84"/>
      <c r="S275" s="84"/>
      <c r="T275" s="85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132</v>
      </c>
      <c r="AU275" s="17" t="s">
        <v>84</v>
      </c>
    </row>
    <row r="276" spans="1:47" s="2" customFormat="1" ht="12">
      <c r="A276" s="38"/>
      <c r="B276" s="39"/>
      <c r="C276" s="40"/>
      <c r="D276" s="222" t="s">
        <v>134</v>
      </c>
      <c r="E276" s="40"/>
      <c r="F276" s="223" t="s">
        <v>588</v>
      </c>
      <c r="G276" s="40"/>
      <c r="H276" s="40"/>
      <c r="I276" s="219"/>
      <c r="J276" s="40"/>
      <c r="K276" s="40"/>
      <c r="L276" s="44"/>
      <c r="M276" s="220"/>
      <c r="N276" s="221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134</v>
      </c>
      <c r="AU276" s="17" t="s">
        <v>84</v>
      </c>
    </row>
    <row r="277" spans="1:65" s="2" customFormat="1" ht="21.75" customHeight="1">
      <c r="A277" s="38"/>
      <c r="B277" s="39"/>
      <c r="C277" s="204" t="s">
        <v>589</v>
      </c>
      <c r="D277" s="204" t="s">
        <v>125</v>
      </c>
      <c r="E277" s="205" t="s">
        <v>590</v>
      </c>
      <c r="F277" s="206" t="s">
        <v>591</v>
      </c>
      <c r="G277" s="207" t="s">
        <v>228</v>
      </c>
      <c r="H277" s="208">
        <v>685</v>
      </c>
      <c r="I277" s="209"/>
      <c r="J277" s="210">
        <f>ROUND(I277*H277,2)</f>
        <v>0</v>
      </c>
      <c r="K277" s="206" t="s">
        <v>129</v>
      </c>
      <c r="L277" s="44"/>
      <c r="M277" s="211" t="s">
        <v>19</v>
      </c>
      <c r="N277" s="212" t="s">
        <v>45</v>
      </c>
      <c r="O277" s="84"/>
      <c r="P277" s="213">
        <f>O277*H277</f>
        <v>0</v>
      </c>
      <c r="Q277" s="213">
        <v>0</v>
      </c>
      <c r="R277" s="213">
        <f>Q277*H277</f>
        <v>0</v>
      </c>
      <c r="S277" s="213">
        <v>0</v>
      </c>
      <c r="T277" s="214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15" t="s">
        <v>230</v>
      </c>
      <c r="AT277" s="215" t="s">
        <v>125</v>
      </c>
      <c r="AU277" s="215" t="s">
        <v>84</v>
      </c>
      <c r="AY277" s="17" t="s">
        <v>122</v>
      </c>
      <c r="BE277" s="216">
        <f>IF(N277="základní",J277,0)</f>
        <v>0</v>
      </c>
      <c r="BF277" s="216">
        <f>IF(N277="snížená",J277,0)</f>
        <v>0</v>
      </c>
      <c r="BG277" s="216">
        <f>IF(N277="zákl. přenesená",J277,0)</f>
        <v>0</v>
      </c>
      <c r="BH277" s="216">
        <f>IF(N277="sníž. přenesená",J277,0)</f>
        <v>0</v>
      </c>
      <c r="BI277" s="216">
        <f>IF(N277="nulová",J277,0)</f>
        <v>0</v>
      </c>
      <c r="BJ277" s="17" t="s">
        <v>82</v>
      </c>
      <c r="BK277" s="216">
        <f>ROUND(I277*H277,2)</f>
        <v>0</v>
      </c>
      <c r="BL277" s="17" t="s">
        <v>230</v>
      </c>
      <c r="BM277" s="215" t="s">
        <v>592</v>
      </c>
    </row>
    <row r="278" spans="1:47" s="2" customFormat="1" ht="12">
      <c r="A278" s="38"/>
      <c r="B278" s="39"/>
      <c r="C278" s="40"/>
      <c r="D278" s="217" t="s">
        <v>132</v>
      </c>
      <c r="E278" s="40"/>
      <c r="F278" s="218" t="s">
        <v>593</v>
      </c>
      <c r="G278" s="40"/>
      <c r="H278" s="40"/>
      <c r="I278" s="219"/>
      <c r="J278" s="40"/>
      <c r="K278" s="40"/>
      <c r="L278" s="44"/>
      <c r="M278" s="220"/>
      <c r="N278" s="221"/>
      <c r="O278" s="84"/>
      <c r="P278" s="84"/>
      <c r="Q278" s="84"/>
      <c r="R278" s="84"/>
      <c r="S278" s="84"/>
      <c r="T278" s="85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132</v>
      </c>
      <c r="AU278" s="17" t="s">
        <v>84</v>
      </c>
    </row>
    <row r="279" spans="1:47" s="2" customFormat="1" ht="12">
      <c r="A279" s="38"/>
      <c r="B279" s="39"/>
      <c r="C279" s="40"/>
      <c r="D279" s="222" t="s">
        <v>134</v>
      </c>
      <c r="E279" s="40"/>
      <c r="F279" s="223" t="s">
        <v>594</v>
      </c>
      <c r="G279" s="40"/>
      <c r="H279" s="40"/>
      <c r="I279" s="219"/>
      <c r="J279" s="40"/>
      <c r="K279" s="40"/>
      <c r="L279" s="44"/>
      <c r="M279" s="220"/>
      <c r="N279" s="221"/>
      <c r="O279" s="84"/>
      <c r="P279" s="84"/>
      <c r="Q279" s="84"/>
      <c r="R279" s="84"/>
      <c r="S279" s="84"/>
      <c r="T279" s="85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134</v>
      </c>
      <c r="AU279" s="17" t="s">
        <v>84</v>
      </c>
    </row>
    <row r="280" spans="1:51" s="13" customFormat="1" ht="12">
      <c r="A280" s="13"/>
      <c r="B280" s="224"/>
      <c r="C280" s="225"/>
      <c r="D280" s="217" t="s">
        <v>136</v>
      </c>
      <c r="E280" s="226" t="s">
        <v>19</v>
      </c>
      <c r="F280" s="227" t="s">
        <v>595</v>
      </c>
      <c r="G280" s="225"/>
      <c r="H280" s="228">
        <v>685</v>
      </c>
      <c r="I280" s="229"/>
      <c r="J280" s="225"/>
      <c r="K280" s="225"/>
      <c r="L280" s="230"/>
      <c r="M280" s="231"/>
      <c r="N280" s="232"/>
      <c r="O280" s="232"/>
      <c r="P280" s="232"/>
      <c r="Q280" s="232"/>
      <c r="R280" s="232"/>
      <c r="S280" s="232"/>
      <c r="T280" s="23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34" t="s">
        <v>136</v>
      </c>
      <c r="AU280" s="234" t="s">
        <v>84</v>
      </c>
      <c r="AV280" s="13" t="s">
        <v>84</v>
      </c>
      <c r="AW280" s="13" t="s">
        <v>35</v>
      </c>
      <c r="AX280" s="13" t="s">
        <v>82</v>
      </c>
      <c r="AY280" s="234" t="s">
        <v>122</v>
      </c>
    </row>
    <row r="281" spans="1:65" s="2" customFormat="1" ht="16.5" customHeight="1">
      <c r="A281" s="38"/>
      <c r="B281" s="39"/>
      <c r="C281" s="250" t="s">
        <v>596</v>
      </c>
      <c r="D281" s="250" t="s">
        <v>371</v>
      </c>
      <c r="E281" s="251" t="s">
        <v>597</v>
      </c>
      <c r="F281" s="252" t="s">
        <v>598</v>
      </c>
      <c r="G281" s="253" t="s">
        <v>128</v>
      </c>
      <c r="H281" s="254">
        <v>18.838</v>
      </c>
      <c r="I281" s="255"/>
      <c r="J281" s="256">
        <f>ROUND(I281*H281,2)</f>
        <v>0</v>
      </c>
      <c r="K281" s="252" t="s">
        <v>129</v>
      </c>
      <c r="L281" s="257"/>
      <c r="M281" s="258" t="s">
        <v>19</v>
      </c>
      <c r="N281" s="259" t="s">
        <v>45</v>
      </c>
      <c r="O281" s="84"/>
      <c r="P281" s="213">
        <f>O281*H281</f>
        <v>0</v>
      </c>
      <c r="Q281" s="213">
        <v>0.55</v>
      </c>
      <c r="R281" s="213">
        <f>Q281*H281</f>
        <v>10.3609</v>
      </c>
      <c r="S281" s="213">
        <v>0</v>
      </c>
      <c r="T281" s="214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15" t="s">
        <v>529</v>
      </c>
      <c r="AT281" s="215" t="s">
        <v>371</v>
      </c>
      <c r="AU281" s="215" t="s">
        <v>84</v>
      </c>
      <c r="AY281" s="17" t="s">
        <v>122</v>
      </c>
      <c r="BE281" s="216">
        <f>IF(N281="základní",J281,0)</f>
        <v>0</v>
      </c>
      <c r="BF281" s="216">
        <f>IF(N281="snížená",J281,0)</f>
        <v>0</v>
      </c>
      <c r="BG281" s="216">
        <f>IF(N281="zákl. přenesená",J281,0)</f>
        <v>0</v>
      </c>
      <c r="BH281" s="216">
        <f>IF(N281="sníž. přenesená",J281,0)</f>
        <v>0</v>
      </c>
      <c r="BI281" s="216">
        <f>IF(N281="nulová",J281,0)</f>
        <v>0</v>
      </c>
      <c r="BJ281" s="17" t="s">
        <v>82</v>
      </c>
      <c r="BK281" s="216">
        <f>ROUND(I281*H281,2)</f>
        <v>0</v>
      </c>
      <c r="BL281" s="17" t="s">
        <v>230</v>
      </c>
      <c r="BM281" s="215" t="s">
        <v>599</v>
      </c>
    </row>
    <row r="282" spans="1:47" s="2" customFormat="1" ht="12">
      <c r="A282" s="38"/>
      <c r="B282" s="39"/>
      <c r="C282" s="40"/>
      <c r="D282" s="217" t="s">
        <v>132</v>
      </c>
      <c r="E282" s="40"/>
      <c r="F282" s="218" t="s">
        <v>598</v>
      </c>
      <c r="G282" s="40"/>
      <c r="H282" s="40"/>
      <c r="I282" s="219"/>
      <c r="J282" s="40"/>
      <c r="K282" s="40"/>
      <c r="L282" s="44"/>
      <c r="M282" s="220"/>
      <c r="N282" s="221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132</v>
      </c>
      <c r="AU282" s="17" t="s">
        <v>84</v>
      </c>
    </row>
    <row r="283" spans="1:47" s="2" customFormat="1" ht="12">
      <c r="A283" s="38"/>
      <c r="B283" s="39"/>
      <c r="C283" s="40"/>
      <c r="D283" s="222" t="s">
        <v>134</v>
      </c>
      <c r="E283" s="40"/>
      <c r="F283" s="223" t="s">
        <v>600</v>
      </c>
      <c r="G283" s="40"/>
      <c r="H283" s="40"/>
      <c r="I283" s="219"/>
      <c r="J283" s="40"/>
      <c r="K283" s="40"/>
      <c r="L283" s="44"/>
      <c r="M283" s="220"/>
      <c r="N283" s="221"/>
      <c r="O283" s="84"/>
      <c r="P283" s="84"/>
      <c r="Q283" s="84"/>
      <c r="R283" s="84"/>
      <c r="S283" s="84"/>
      <c r="T283" s="85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134</v>
      </c>
      <c r="AU283" s="17" t="s">
        <v>84</v>
      </c>
    </row>
    <row r="284" spans="1:51" s="13" customFormat="1" ht="12">
      <c r="A284" s="13"/>
      <c r="B284" s="224"/>
      <c r="C284" s="225"/>
      <c r="D284" s="217" t="s">
        <v>136</v>
      </c>
      <c r="E284" s="226" t="s">
        <v>19</v>
      </c>
      <c r="F284" s="227" t="s">
        <v>601</v>
      </c>
      <c r="G284" s="225"/>
      <c r="H284" s="228">
        <v>18.838</v>
      </c>
      <c r="I284" s="229"/>
      <c r="J284" s="225"/>
      <c r="K284" s="225"/>
      <c r="L284" s="230"/>
      <c r="M284" s="231"/>
      <c r="N284" s="232"/>
      <c r="O284" s="232"/>
      <c r="P284" s="232"/>
      <c r="Q284" s="232"/>
      <c r="R284" s="232"/>
      <c r="S284" s="232"/>
      <c r="T284" s="23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4" t="s">
        <v>136</v>
      </c>
      <c r="AU284" s="234" t="s">
        <v>84</v>
      </c>
      <c r="AV284" s="13" t="s">
        <v>84</v>
      </c>
      <c r="AW284" s="13" t="s">
        <v>35</v>
      </c>
      <c r="AX284" s="13" t="s">
        <v>82</v>
      </c>
      <c r="AY284" s="234" t="s">
        <v>122</v>
      </c>
    </row>
    <row r="285" spans="1:65" s="2" customFormat="1" ht="21.75" customHeight="1">
      <c r="A285" s="38"/>
      <c r="B285" s="39"/>
      <c r="C285" s="204" t="s">
        <v>602</v>
      </c>
      <c r="D285" s="204" t="s">
        <v>125</v>
      </c>
      <c r="E285" s="205" t="s">
        <v>603</v>
      </c>
      <c r="F285" s="206" t="s">
        <v>604</v>
      </c>
      <c r="G285" s="207" t="s">
        <v>228</v>
      </c>
      <c r="H285" s="208">
        <v>685</v>
      </c>
      <c r="I285" s="209"/>
      <c r="J285" s="210">
        <f>ROUND(I285*H285,2)</f>
        <v>0</v>
      </c>
      <c r="K285" s="206" t="s">
        <v>129</v>
      </c>
      <c r="L285" s="44"/>
      <c r="M285" s="211" t="s">
        <v>19</v>
      </c>
      <c r="N285" s="212" t="s">
        <v>45</v>
      </c>
      <c r="O285" s="84"/>
      <c r="P285" s="213">
        <f>O285*H285</f>
        <v>0</v>
      </c>
      <c r="Q285" s="213">
        <v>0</v>
      </c>
      <c r="R285" s="213">
        <f>Q285*H285</f>
        <v>0</v>
      </c>
      <c r="S285" s="213">
        <v>0</v>
      </c>
      <c r="T285" s="214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15" t="s">
        <v>230</v>
      </c>
      <c r="AT285" s="215" t="s">
        <v>125</v>
      </c>
      <c r="AU285" s="215" t="s">
        <v>84</v>
      </c>
      <c r="AY285" s="17" t="s">
        <v>122</v>
      </c>
      <c r="BE285" s="216">
        <f>IF(N285="základní",J285,0)</f>
        <v>0</v>
      </c>
      <c r="BF285" s="216">
        <f>IF(N285="snížená",J285,0)</f>
        <v>0</v>
      </c>
      <c r="BG285" s="216">
        <f>IF(N285="zákl. přenesená",J285,0)</f>
        <v>0</v>
      </c>
      <c r="BH285" s="216">
        <f>IF(N285="sníž. přenesená",J285,0)</f>
        <v>0</v>
      </c>
      <c r="BI285" s="216">
        <f>IF(N285="nulová",J285,0)</f>
        <v>0</v>
      </c>
      <c r="BJ285" s="17" t="s">
        <v>82</v>
      </c>
      <c r="BK285" s="216">
        <f>ROUND(I285*H285,2)</f>
        <v>0</v>
      </c>
      <c r="BL285" s="17" t="s">
        <v>230</v>
      </c>
      <c r="BM285" s="215" t="s">
        <v>605</v>
      </c>
    </row>
    <row r="286" spans="1:47" s="2" customFormat="1" ht="12">
      <c r="A286" s="38"/>
      <c r="B286" s="39"/>
      <c r="C286" s="40"/>
      <c r="D286" s="217" t="s">
        <v>132</v>
      </c>
      <c r="E286" s="40"/>
      <c r="F286" s="218" t="s">
        <v>606</v>
      </c>
      <c r="G286" s="40"/>
      <c r="H286" s="40"/>
      <c r="I286" s="219"/>
      <c r="J286" s="40"/>
      <c r="K286" s="40"/>
      <c r="L286" s="44"/>
      <c r="M286" s="220"/>
      <c r="N286" s="221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132</v>
      </c>
      <c r="AU286" s="17" t="s">
        <v>84</v>
      </c>
    </row>
    <row r="287" spans="1:47" s="2" customFormat="1" ht="12">
      <c r="A287" s="38"/>
      <c r="B287" s="39"/>
      <c r="C287" s="40"/>
      <c r="D287" s="222" t="s">
        <v>134</v>
      </c>
      <c r="E287" s="40"/>
      <c r="F287" s="223" t="s">
        <v>607</v>
      </c>
      <c r="G287" s="40"/>
      <c r="H287" s="40"/>
      <c r="I287" s="219"/>
      <c r="J287" s="40"/>
      <c r="K287" s="40"/>
      <c r="L287" s="44"/>
      <c r="M287" s="220"/>
      <c r="N287" s="221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134</v>
      </c>
      <c r="AU287" s="17" t="s">
        <v>84</v>
      </c>
    </row>
    <row r="288" spans="1:51" s="13" customFormat="1" ht="12">
      <c r="A288" s="13"/>
      <c r="B288" s="224"/>
      <c r="C288" s="225"/>
      <c r="D288" s="217" t="s">
        <v>136</v>
      </c>
      <c r="E288" s="226" t="s">
        <v>19</v>
      </c>
      <c r="F288" s="227" t="s">
        <v>595</v>
      </c>
      <c r="G288" s="225"/>
      <c r="H288" s="228">
        <v>685</v>
      </c>
      <c r="I288" s="229"/>
      <c r="J288" s="225"/>
      <c r="K288" s="225"/>
      <c r="L288" s="230"/>
      <c r="M288" s="231"/>
      <c r="N288" s="232"/>
      <c r="O288" s="232"/>
      <c r="P288" s="232"/>
      <c r="Q288" s="232"/>
      <c r="R288" s="232"/>
      <c r="S288" s="232"/>
      <c r="T288" s="23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34" t="s">
        <v>136</v>
      </c>
      <c r="AU288" s="234" t="s">
        <v>84</v>
      </c>
      <c r="AV288" s="13" t="s">
        <v>84</v>
      </c>
      <c r="AW288" s="13" t="s">
        <v>35</v>
      </c>
      <c r="AX288" s="13" t="s">
        <v>82</v>
      </c>
      <c r="AY288" s="234" t="s">
        <v>122</v>
      </c>
    </row>
    <row r="289" spans="1:65" s="2" customFormat="1" ht="16.5" customHeight="1">
      <c r="A289" s="38"/>
      <c r="B289" s="39"/>
      <c r="C289" s="250" t="s">
        <v>608</v>
      </c>
      <c r="D289" s="250" t="s">
        <v>371</v>
      </c>
      <c r="E289" s="251" t="s">
        <v>609</v>
      </c>
      <c r="F289" s="252" t="s">
        <v>610</v>
      </c>
      <c r="G289" s="253" t="s">
        <v>128</v>
      </c>
      <c r="H289" s="254">
        <v>5.425</v>
      </c>
      <c r="I289" s="255"/>
      <c r="J289" s="256">
        <f>ROUND(I289*H289,2)</f>
        <v>0</v>
      </c>
      <c r="K289" s="252" t="s">
        <v>129</v>
      </c>
      <c r="L289" s="257"/>
      <c r="M289" s="258" t="s">
        <v>19</v>
      </c>
      <c r="N289" s="259" t="s">
        <v>45</v>
      </c>
      <c r="O289" s="84"/>
      <c r="P289" s="213">
        <f>O289*H289</f>
        <v>0</v>
      </c>
      <c r="Q289" s="213">
        <v>0.55</v>
      </c>
      <c r="R289" s="213">
        <f>Q289*H289</f>
        <v>2.98375</v>
      </c>
      <c r="S289" s="213">
        <v>0</v>
      </c>
      <c r="T289" s="214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15" t="s">
        <v>529</v>
      </c>
      <c r="AT289" s="215" t="s">
        <v>371</v>
      </c>
      <c r="AU289" s="215" t="s">
        <v>84</v>
      </c>
      <c r="AY289" s="17" t="s">
        <v>122</v>
      </c>
      <c r="BE289" s="216">
        <f>IF(N289="základní",J289,0)</f>
        <v>0</v>
      </c>
      <c r="BF289" s="216">
        <f>IF(N289="snížená",J289,0)</f>
        <v>0</v>
      </c>
      <c r="BG289" s="216">
        <f>IF(N289="zákl. přenesená",J289,0)</f>
        <v>0</v>
      </c>
      <c r="BH289" s="216">
        <f>IF(N289="sníž. přenesená",J289,0)</f>
        <v>0</v>
      </c>
      <c r="BI289" s="216">
        <f>IF(N289="nulová",J289,0)</f>
        <v>0</v>
      </c>
      <c r="BJ289" s="17" t="s">
        <v>82</v>
      </c>
      <c r="BK289" s="216">
        <f>ROUND(I289*H289,2)</f>
        <v>0</v>
      </c>
      <c r="BL289" s="17" t="s">
        <v>230</v>
      </c>
      <c r="BM289" s="215" t="s">
        <v>611</v>
      </c>
    </row>
    <row r="290" spans="1:47" s="2" customFormat="1" ht="12">
      <c r="A290" s="38"/>
      <c r="B290" s="39"/>
      <c r="C290" s="40"/>
      <c r="D290" s="217" t="s">
        <v>132</v>
      </c>
      <c r="E290" s="40"/>
      <c r="F290" s="218" t="s">
        <v>610</v>
      </c>
      <c r="G290" s="40"/>
      <c r="H290" s="40"/>
      <c r="I290" s="219"/>
      <c r="J290" s="40"/>
      <c r="K290" s="40"/>
      <c r="L290" s="44"/>
      <c r="M290" s="220"/>
      <c r="N290" s="221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132</v>
      </c>
      <c r="AU290" s="17" t="s">
        <v>84</v>
      </c>
    </row>
    <row r="291" spans="1:47" s="2" customFormat="1" ht="12">
      <c r="A291" s="38"/>
      <c r="B291" s="39"/>
      <c r="C291" s="40"/>
      <c r="D291" s="222" t="s">
        <v>134</v>
      </c>
      <c r="E291" s="40"/>
      <c r="F291" s="223" t="s">
        <v>612</v>
      </c>
      <c r="G291" s="40"/>
      <c r="H291" s="40"/>
      <c r="I291" s="219"/>
      <c r="J291" s="40"/>
      <c r="K291" s="40"/>
      <c r="L291" s="44"/>
      <c r="M291" s="220"/>
      <c r="N291" s="221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134</v>
      </c>
      <c r="AU291" s="17" t="s">
        <v>84</v>
      </c>
    </row>
    <row r="292" spans="1:51" s="13" customFormat="1" ht="12">
      <c r="A292" s="13"/>
      <c r="B292" s="224"/>
      <c r="C292" s="225"/>
      <c r="D292" s="217" t="s">
        <v>136</v>
      </c>
      <c r="E292" s="226" t="s">
        <v>19</v>
      </c>
      <c r="F292" s="227" t="s">
        <v>613</v>
      </c>
      <c r="G292" s="225"/>
      <c r="H292" s="228">
        <v>5.425</v>
      </c>
      <c r="I292" s="229"/>
      <c r="J292" s="225"/>
      <c r="K292" s="225"/>
      <c r="L292" s="230"/>
      <c r="M292" s="231"/>
      <c r="N292" s="232"/>
      <c r="O292" s="232"/>
      <c r="P292" s="232"/>
      <c r="Q292" s="232"/>
      <c r="R292" s="232"/>
      <c r="S292" s="232"/>
      <c r="T292" s="23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34" t="s">
        <v>136</v>
      </c>
      <c r="AU292" s="234" t="s">
        <v>84</v>
      </c>
      <c r="AV292" s="13" t="s">
        <v>84</v>
      </c>
      <c r="AW292" s="13" t="s">
        <v>35</v>
      </c>
      <c r="AX292" s="13" t="s">
        <v>82</v>
      </c>
      <c r="AY292" s="234" t="s">
        <v>122</v>
      </c>
    </row>
    <row r="293" spans="1:65" s="2" customFormat="1" ht="16.5" customHeight="1">
      <c r="A293" s="38"/>
      <c r="B293" s="39"/>
      <c r="C293" s="204" t="s">
        <v>614</v>
      </c>
      <c r="D293" s="204" t="s">
        <v>125</v>
      </c>
      <c r="E293" s="205" t="s">
        <v>615</v>
      </c>
      <c r="F293" s="206" t="s">
        <v>616</v>
      </c>
      <c r="G293" s="207" t="s">
        <v>248</v>
      </c>
      <c r="H293" s="208">
        <v>1051.22</v>
      </c>
      <c r="I293" s="209"/>
      <c r="J293" s="210">
        <f>ROUND(I293*H293,2)</f>
        <v>0</v>
      </c>
      <c r="K293" s="206" t="s">
        <v>129</v>
      </c>
      <c r="L293" s="44"/>
      <c r="M293" s="211" t="s">
        <v>19</v>
      </c>
      <c r="N293" s="212" t="s">
        <v>45</v>
      </c>
      <c r="O293" s="84"/>
      <c r="P293" s="213">
        <f>O293*H293</f>
        <v>0</v>
      </c>
      <c r="Q293" s="213">
        <v>0</v>
      </c>
      <c r="R293" s="213">
        <f>Q293*H293</f>
        <v>0</v>
      </c>
      <c r="S293" s="213">
        <v>0</v>
      </c>
      <c r="T293" s="214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15" t="s">
        <v>230</v>
      </c>
      <c r="AT293" s="215" t="s">
        <v>125</v>
      </c>
      <c r="AU293" s="215" t="s">
        <v>84</v>
      </c>
      <c r="AY293" s="17" t="s">
        <v>122</v>
      </c>
      <c r="BE293" s="216">
        <f>IF(N293="základní",J293,0)</f>
        <v>0</v>
      </c>
      <c r="BF293" s="216">
        <f>IF(N293="snížená",J293,0)</f>
        <v>0</v>
      </c>
      <c r="BG293" s="216">
        <f>IF(N293="zákl. přenesená",J293,0)</f>
        <v>0</v>
      </c>
      <c r="BH293" s="216">
        <f>IF(N293="sníž. přenesená",J293,0)</f>
        <v>0</v>
      </c>
      <c r="BI293" s="216">
        <f>IF(N293="nulová",J293,0)</f>
        <v>0</v>
      </c>
      <c r="BJ293" s="17" t="s">
        <v>82</v>
      </c>
      <c r="BK293" s="216">
        <f>ROUND(I293*H293,2)</f>
        <v>0</v>
      </c>
      <c r="BL293" s="17" t="s">
        <v>230</v>
      </c>
      <c r="BM293" s="215" t="s">
        <v>617</v>
      </c>
    </row>
    <row r="294" spans="1:47" s="2" customFormat="1" ht="12">
      <c r="A294" s="38"/>
      <c r="B294" s="39"/>
      <c r="C294" s="40"/>
      <c r="D294" s="217" t="s">
        <v>132</v>
      </c>
      <c r="E294" s="40"/>
      <c r="F294" s="218" t="s">
        <v>618</v>
      </c>
      <c r="G294" s="40"/>
      <c r="H294" s="40"/>
      <c r="I294" s="219"/>
      <c r="J294" s="40"/>
      <c r="K294" s="40"/>
      <c r="L294" s="44"/>
      <c r="M294" s="220"/>
      <c r="N294" s="221"/>
      <c r="O294" s="84"/>
      <c r="P294" s="84"/>
      <c r="Q294" s="84"/>
      <c r="R294" s="84"/>
      <c r="S294" s="84"/>
      <c r="T294" s="85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132</v>
      </c>
      <c r="AU294" s="17" t="s">
        <v>84</v>
      </c>
    </row>
    <row r="295" spans="1:47" s="2" customFormat="1" ht="12">
      <c r="A295" s="38"/>
      <c r="B295" s="39"/>
      <c r="C295" s="40"/>
      <c r="D295" s="222" t="s">
        <v>134</v>
      </c>
      <c r="E295" s="40"/>
      <c r="F295" s="223" t="s">
        <v>619</v>
      </c>
      <c r="G295" s="40"/>
      <c r="H295" s="40"/>
      <c r="I295" s="219"/>
      <c r="J295" s="40"/>
      <c r="K295" s="40"/>
      <c r="L295" s="44"/>
      <c r="M295" s="220"/>
      <c r="N295" s="221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134</v>
      </c>
      <c r="AU295" s="17" t="s">
        <v>84</v>
      </c>
    </row>
    <row r="296" spans="1:51" s="13" customFormat="1" ht="12">
      <c r="A296" s="13"/>
      <c r="B296" s="224"/>
      <c r="C296" s="225"/>
      <c r="D296" s="217" t="s">
        <v>136</v>
      </c>
      <c r="E296" s="226" t="s">
        <v>19</v>
      </c>
      <c r="F296" s="227" t="s">
        <v>620</v>
      </c>
      <c r="G296" s="225"/>
      <c r="H296" s="228">
        <v>823.12</v>
      </c>
      <c r="I296" s="229"/>
      <c r="J296" s="225"/>
      <c r="K296" s="225"/>
      <c r="L296" s="230"/>
      <c r="M296" s="231"/>
      <c r="N296" s="232"/>
      <c r="O296" s="232"/>
      <c r="P296" s="232"/>
      <c r="Q296" s="232"/>
      <c r="R296" s="232"/>
      <c r="S296" s="232"/>
      <c r="T296" s="23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34" t="s">
        <v>136</v>
      </c>
      <c r="AU296" s="234" t="s">
        <v>84</v>
      </c>
      <c r="AV296" s="13" t="s">
        <v>84</v>
      </c>
      <c r="AW296" s="13" t="s">
        <v>35</v>
      </c>
      <c r="AX296" s="13" t="s">
        <v>74</v>
      </c>
      <c r="AY296" s="234" t="s">
        <v>122</v>
      </c>
    </row>
    <row r="297" spans="1:51" s="13" customFormat="1" ht="12">
      <c r="A297" s="13"/>
      <c r="B297" s="224"/>
      <c r="C297" s="225"/>
      <c r="D297" s="217" t="s">
        <v>136</v>
      </c>
      <c r="E297" s="226" t="s">
        <v>19</v>
      </c>
      <c r="F297" s="227" t="s">
        <v>621</v>
      </c>
      <c r="G297" s="225"/>
      <c r="H297" s="228">
        <v>228.1</v>
      </c>
      <c r="I297" s="229"/>
      <c r="J297" s="225"/>
      <c r="K297" s="225"/>
      <c r="L297" s="230"/>
      <c r="M297" s="231"/>
      <c r="N297" s="232"/>
      <c r="O297" s="232"/>
      <c r="P297" s="232"/>
      <c r="Q297" s="232"/>
      <c r="R297" s="232"/>
      <c r="S297" s="232"/>
      <c r="T297" s="23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4" t="s">
        <v>136</v>
      </c>
      <c r="AU297" s="234" t="s">
        <v>84</v>
      </c>
      <c r="AV297" s="13" t="s">
        <v>84</v>
      </c>
      <c r="AW297" s="13" t="s">
        <v>35</v>
      </c>
      <c r="AX297" s="13" t="s">
        <v>74</v>
      </c>
      <c r="AY297" s="234" t="s">
        <v>122</v>
      </c>
    </row>
    <row r="298" spans="1:51" s="14" customFormat="1" ht="12">
      <c r="A298" s="14"/>
      <c r="B298" s="235"/>
      <c r="C298" s="236"/>
      <c r="D298" s="217" t="s">
        <v>136</v>
      </c>
      <c r="E298" s="237" t="s">
        <v>19</v>
      </c>
      <c r="F298" s="238" t="s">
        <v>141</v>
      </c>
      <c r="G298" s="236"/>
      <c r="H298" s="239">
        <v>1051.22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5" t="s">
        <v>136</v>
      </c>
      <c r="AU298" s="245" t="s">
        <v>84</v>
      </c>
      <c r="AV298" s="14" t="s">
        <v>130</v>
      </c>
      <c r="AW298" s="14" t="s">
        <v>35</v>
      </c>
      <c r="AX298" s="14" t="s">
        <v>82</v>
      </c>
      <c r="AY298" s="245" t="s">
        <v>122</v>
      </c>
    </row>
    <row r="299" spans="1:65" s="2" customFormat="1" ht="16.5" customHeight="1">
      <c r="A299" s="38"/>
      <c r="B299" s="39"/>
      <c r="C299" s="250" t="s">
        <v>622</v>
      </c>
      <c r="D299" s="250" t="s">
        <v>371</v>
      </c>
      <c r="E299" s="251" t="s">
        <v>609</v>
      </c>
      <c r="F299" s="252" t="s">
        <v>610</v>
      </c>
      <c r="G299" s="253" t="s">
        <v>128</v>
      </c>
      <c r="H299" s="254">
        <v>2.775</v>
      </c>
      <c r="I299" s="255"/>
      <c r="J299" s="256">
        <f>ROUND(I299*H299,2)</f>
        <v>0</v>
      </c>
      <c r="K299" s="252" t="s">
        <v>129</v>
      </c>
      <c r="L299" s="257"/>
      <c r="M299" s="258" t="s">
        <v>19</v>
      </c>
      <c r="N299" s="259" t="s">
        <v>45</v>
      </c>
      <c r="O299" s="84"/>
      <c r="P299" s="213">
        <f>O299*H299</f>
        <v>0</v>
      </c>
      <c r="Q299" s="213">
        <v>0.55</v>
      </c>
      <c r="R299" s="213">
        <f>Q299*H299</f>
        <v>1.52625</v>
      </c>
      <c r="S299" s="213">
        <v>0</v>
      </c>
      <c r="T299" s="214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15" t="s">
        <v>529</v>
      </c>
      <c r="AT299" s="215" t="s">
        <v>371</v>
      </c>
      <c r="AU299" s="215" t="s">
        <v>84</v>
      </c>
      <c r="AY299" s="17" t="s">
        <v>122</v>
      </c>
      <c r="BE299" s="216">
        <f>IF(N299="základní",J299,0)</f>
        <v>0</v>
      </c>
      <c r="BF299" s="216">
        <f>IF(N299="snížená",J299,0)</f>
        <v>0</v>
      </c>
      <c r="BG299" s="216">
        <f>IF(N299="zákl. přenesená",J299,0)</f>
        <v>0</v>
      </c>
      <c r="BH299" s="216">
        <f>IF(N299="sníž. přenesená",J299,0)</f>
        <v>0</v>
      </c>
      <c r="BI299" s="216">
        <f>IF(N299="nulová",J299,0)</f>
        <v>0</v>
      </c>
      <c r="BJ299" s="17" t="s">
        <v>82</v>
      </c>
      <c r="BK299" s="216">
        <f>ROUND(I299*H299,2)</f>
        <v>0</v>
      </c>
      <c r="BL299" s="17" t="s">
        <v>230</v>
      </c>
      <c r="BM299" s="215" t="s">
        <v>623</v>
      </c>
    </row>
    <row r="300" spans="1:47" s="2" customFormat="1" ht="12">
      <c r="A300" s="38"/>
      <c r="B300" s="39"/>
      <c r="C300" s="40"/>
      <c r="D300" s="217" t="s">
        <v>132</v>
      </c>
      <c r="E300" s="40"/>
      <c r="F300" s="218" t="s">
        <v>610</v>
      </c>
      <c r="G300" s="40"/>
      <c r="H300" s="40"/>
      <c r="I300" s="219"/>
      <c r="J300" s="40"/>
      <c r="K300" s="40"/>
      <c r="L300" s="44"/>
      <c r="M300" s="220"/>
      <c r="N300" s="221"/>
      <c r="O300" s="84"/>
      <c r="P300" s="84"/>
      <c r="Q300" s="84"/>
      <c r="R300" s="84"/>
      <c r="S300" s="84"/>
      <c r="T300" s="85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132</v>
      </c>
      <c r="AU300" s="17" t="s">
        <v>84</v>
      </c>
    </row>
    <row r="301" spans="1:47" s="2" customFormat="1" ht="12">
      <c r="A301" s="38"/>
      <c r="B301" s="39"/>
      <c r="C301" s="40"/>
      <c r="D301" s="222" t="s">
        <v>134</v>
      </c>
      <c r="E301" s="40"/>
      <c r="F301" s="223" t="s">
        <v>612</v>
      </c>
      <c r="G301" s="40"/>
      <c r="H301" s="40"/>
      <c r="I301" s="219"/>
      <c r="J301" s="40"/>
      <c r="K301" s="40"/>
      <c r="L301" s="44"/>
      <c r="M301" s="220"/>
      <c r="N301" s="221"/>
      <c r="O301" s="84"/>
      <c r="P301" s="84"/>
      <c r="Q301" s="84"/>
      <c r="R301" s="84"/>
      <c r="S301" s="84"/>
      <c r="T301" s="85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134</v>
      </c>
      <c r="AU301" s="17" t="s">
        <v>84</v>
      </c>
    </row>
    <row r="302" spans="1:51" s="13" customFormat="1" ht="12">
      <c r="A302" s="13"/>
      <c r="B302" s="224"/>
      <c r="C302" s="225"/>
      <c r="D302" s="217" t="s">
        <v>136</v>
      </c>
      <c r="E302" s="226" t="s">
        <v>19</v>
      </c>
      <c r="F302" s="227" t="s">
        <v>624</v>
      </c>
      <c r="G302" s="225"/>
      <c r="H302" s="228">
        <v>2.775</v>
      </c>
      <c r="I302" s="229"/>
      <c r="J302" s="225"/>
      <c r="K302" s="225"/>
      <c r="L302" s="230"/>
      <c r="M302" s="231"/>
      <c r="N302" s="232"/>
      <c r="O302" s="232"/>
      <c r="P302" s="232"/>
      <c r="Q302" s="232"/>
      <c r="R302" s="232"/>
      <c r="S302" s="232"/>
      <c r="T302" s="23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4" t="s">
        <v>136</v>
      </c>
      <c r="AU302" s="234" t="s">
        <v>84</v>
      </c>
      <c r="AV302" s="13" t="s">
        <v>84</v>
      </c>
      <c r="AW302" s="13" t="s">
        <v>35</v>
      </c>
      <c r="AX302" s="13" t="s">
        <v>82</v>
      </c>
      <c r="AY302" s="234" t="s">
        <v>122</v>
      </c>
    </row>
    <row r="303" spans="1:65" s="2" customFormat="1" ht="16.5" customHeight="1">
      <c r="A303" s="38"/>
      <c r="B303" s="39"/>
      <c r="C303" s="204" t="s">
        <v>625</v>
      </c>
      <c r="D303" s="204" t="s">
        <v>125</v>
      </c>
      <c r="E303" s="205" t="s">
        <v>626</v>
      </c>
      <c r="F303" s="206" t="s">
        <v>627</v>
      </c>
      <c r="G303" s="207" t="s">
        <v>128</v>
      </c>
      <c r="H303" s="208">
        <v>34.14</v>
      </c>
      <c r="I303" s="209"/>
      <c r="J303" s="210">
        <f>ROUND(I303*H303,2)</f>
        <v>0</v>
      </c>
      <c r="K303" s="206" t="s">
        <v>129</v>
      </c>
      <c r="L303" s="44"/>
      <c r="M303" s="211" t="s">
        <v>19</v>
      </c>
      <c r="N303" s="212" t="s">
        <v>45</v>
      </c>
      <c r="O303" s="84"/>
      <c r="P303" s="213">
        <f>O303*H303</f>
        <v>0</v>
      </c>
      <c r="Q303" s="213">
        <v>0.02337</v>
      </c>
      <c r="R303" s="213">
        <f>Q303*H303</f>
        <v>0.7978518</v>
      </c>
      <c r="S303" s="213">
        <v>0</v>
      </c>
      <c r="T303" s="214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15" t="s">
        <v>230</v>
      </c>
      <c r="AT303" s="215" t="s">
        <v>125</v>
      </c>
      <c r="AU303" s="215" t="s">
        <v>84</v>
      </c>
      <c r="AY303" s="17" t="s">
        <v>122</v>
      </c>
      <c r="BE303" s="216">
        <f>IF(N303="základní",J303,0)</f>
        <v>0</v>
      </c>
      <c r="BF303" s="216">
        <f>IF(N303="snížená",J303,0)</f>
        <v>0</v>
      </c>
      <c r="BG303" s="216">
        <f>IF(N303="zákl. přenesená",J303,0)</f>
        <v>0</v>
      </c>
      <c r="BH303" s="216">
        <f>IF(N303="sníž. přenesená",J303,0)</f>
        <v>0</v>
      </c>
      <c r="BI303" s="216">
        <f>IF(N303="nulová",J303,0)</f>
        <v>0</v>
      </c>
      <c r="BJ303" s="17" t="s">
        <v>82</v>
      </c>
      <c r="BK303" s="216">
        <f>ROUND(I303*H303,2)</f>
        <v>0</v>
      </c>
      <c r="BL303" s="17" t="s">
        <v>230</v>
      </c>
      <c r="BM303" s="215" t="s">
        <v>628</v>
      </c>
    </row>
    <row r="304" spans="1:47" s="2" customFormat="1" ht="12">
      <c r="A304" s="38"/>
      <c r="B304" s="39"/>
      <c r="C304" s="40"/>
      <c r="D304" s="217" t="s">
        <v>132</v>
      </c>
      <c r="E304" s="40"/>
      <c r="F304" s="218" t="s">
        <v>629</v>
      </c>
      <c r="G304" s="40"/>
      <c r="H304" s="40"/>
      <c r="I304" s="219"/>
      <c r="J304" s="40"/>
      <c r="K304" s="40"/>
      <c r="L304" s="44"/>
      <c r="M304" s="220"/>
      <c r="N304" s="221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132</v>
      </c>
      <c r="AU304" s="17" t="s">
        <v>84</v>
      </c>
    </row>
    <row r="305" spans="1:47" s="2" customFormat="1" ht="12">
      <c r="A305" s="38"/>
      <c r="B305" s="39"/>
      <c r="C305" s="40"/>
      <c r="D305" s="222" t="s">
        <v>134</v>
      </c>
      <c r="E305" s="40"/>
      <c r="F305" s="223" t="s">
        <v>630</v>
      </c>
      <c r="G305" s="40"/>
      <c r="H305" s="40"/>
      <c r="I305" s="219"/>
      <c r="J305" s="40"/>
      <c r="K305" s="40"/>
      <c r="L305" s="44"/>
      <c r="M305" s="220"/>
      <c r="N305" s="221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134</v>
      </c>
      <c r="AU305" s="17" t="s">
        <v>84</v>
      </c>
    </row>
    <row r="306" spans="1:51" s="13" customFormat="1" ht="12">
      <c r="A306" s="13"/>
      <c r="B306" s="224"/>
      <c r="C306" s="225"/>
      <c r="D306" s="217" t="s">
        <v>136</v>
      </c>
      <c r="E306" s="226" t="s">
        <v>19</v>
      </c>
      <c r="F306" s="227" t="s">
        <v>631</v>
      </c>
      <c r="G306" s="225"/>
      <c r="H306" s="228">
        <v>34.14</v>
      </c>
      <c r="I306" s="229"/>
      <c r="J306" s="225"/>
      <c r="K306" s="225"/>
      <c r="L306" s="230"/>
      <c r="M306" s="231"/>
      <c r="N306" s="232"/>
      <c r="O306" s="232"/>
      <c r="P306" s="232"/>
      <c r="Q306" s="232"/>
      <c r="R306" s="232"/>
      <c r="S306" s="232"/>
      <c r="T306" s="23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34" t="s">
        <v>136</v>
      </c>
      <c r="AU306" s="234" t="s">
        <v>84</v>
      </c>
      <c r="AV306" s="13" t="s">
        <v>84</v>
      </c>
      <c r="AW306" s="13" t="s">
        <v>35</v>
      </c>
      <c r="AX306" s="13" t="s">
        <v>82</v>
      </c>
      <c r="AY306" s="234" t="s">
        <v>122</v>
      </c>
    </row>
    <row r="307" spans="1:65" s="2" customFormat="1" ht="16.5" customHeight="1">
      <c r="A307" s="38"/>
      <c r="B307" s="39"/>
      <c r="C307" s="204" t="s">
        <v>632</v>
      </c>
      <c r="D307" s="204" t="s">
        <v>125</v>
      </c>
      <c r="E307" s="205" t="s">
        <v>633</v>
      </c>
      <c r="F307" s="206" t="s">
        <v>634</v>
      </c>
      <c r="G307" s="207" t="s">
        <v>248</v>
      </c>
      <c r="H307" s="208">
        <v>23</v>
      </c>
      <c r="I307" s="209"/>
      <c r="J307" s="210">
        <f>ROUND(I307*H307,2)</f>
        <v>0</v>
      </c>
      <c r="K307" s="206" t="s">
        <v>19</v>
      </c>
      <c r="L307" s="44"/>
      <c r="M307" s="211" t="s">
        <v>19</v>
      </c>
      <c r="N307" s="212" t="s">
        <v>45</v>
      </c>
      <c r="O307" s="84"/>
      <c r="P307" s="213">
        <f>O307*H307</f>
        <v>0</v>
      </c>
      <c r="Q307" s="213">
        <v>0</v>
      </c>
      <c r="R307" s="213">
        <f>Q307*H307</f>
        <v>0</v>
      </c>
      <c r="S307" s="213">
        <v>0</v>
      </c>
      <c r="T307" s="214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15" t="s">
        <v>230</v>
      </c>
      <c r="AT307" s="215" t="s">
        <v>125</v>
      </c>
      <c r="AU307" s="215" t="s">
        <v>84</v>
      </c>
      <c r="AY307" s="17" t="s">
        <v>122</v>
      </c>
      <c r="BE307" s="216">
        <f>IF(N307="základní",J307,0)</f>
        <v>0</v>
      </c>
      <c r="BF307" s="216">
        <f>IF(N307="snížená",J307,0)</f>
        <v>0</v>
      </c>
      <c r="BG307" s="216">
        <f>IF(N307="zákl. přenesená",J307,0)</f>
        <v>0</v>
      </c>
      <c r="BH307" s="216">
        <f>IF(N307="sníž. přenesená",J307,0)</f>
        <v>0</v>
      </c>
      <c r="BI307" s="216">
        <f>IF(N307="nulová",J307,0)</f>
        <v>0</v>
      </c>
      <c r="BJ307" s="17" t="s">
        <v>82</v>
      </c>
      <c r="BK307" s="216">
        <f>ROUND(I307*H307,2)</f>
        <v>0</v>
      </c>
      <c r="BL307" s="17" t="s">
        <v>230</v>
      </c>
      <c r="BM307" s="215" t="s">
        <v>635</v>
      </c>
    </row>
    <row r="308" spans="1:47" s="2" customFormat="1" ht="12">
      <c r="A308" s="38"/>
      <c r="B308" s="39"/>
      <c r="C308" s="40"/>
      <c r="D308" s="217" t="s">
        <v>132</v>
      </c>
      <c r="E308" s="40"/>
      <c r="F308" s="218" t="s">
        <v>634</v>
      </c>
      <c r="G308" s="40"/>
      <c r="H308" s="40"/>
      <c r="I308" s="219"/>
      <c r="J308" s="40"/>
      <c r="K308" s="40"/>
      <c r="L308" s="44"/>
      <c r="M308" s="220"/>
      <c r="N308" s="221"/>
      <c r="O308" s="84"/>
      <c r="P308" s="84"/>
      <c r="Q308" s="84"/>
      <c r="R308" s="84"/>
      <c r="S308" s="84"/>
      <c r="T308" s="85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132</v>
      </c>
      <c r="AU308" s="17" t="s">
        <v>84</v>
      </c>
    </row>
    <row r="309" spans="1:47" s="2" customFormat="1" ht="12">
      <c r="A309" s="38"/>
      <c r="B309" s="39"/>
      <c r="C309" s="40"/>
      <c r="D309" s="217" t="s">
        <v>242</v>
      </c>
      <c r="E309" s="40"/>
      <c r="F309" s="246" t="s">
        <v>636</v>
      </c>
      <c r="G309" s="40"/>
      <c r="H309" s="40"/>
      <c r="I309" s="219"/>
      <c r="J309" s="40"/>
      <c r="K309" s="40"/>
      <c r="L309" s="44"/>
      <c r="M309" s="220"/>
      <c r="N309" s="221"/>
      <c r="O309" s="84"/>
      <c r="P309" s="84"/>
      <c r="Q309" s="84"/>
      <c r="R309" s="84"/>
      <c r="S309" s="84"/>
      <c r="T309" s="85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242</v>
      </c>
      <c r="AU309" s="17" t="s">
        <v>84</v>
      </c>
    </row>
    <row r="310" spans="1:65" s="2" customFormat="1" ht="16.5" customHeight="1">
      <c r="A310" s="38"/>
      <c r="B310" s="39"/>
      <c r="C310" s="204" t="s">
        <v>637</v>
      </c>
      <c r="D310" s="204" t="s">
        <v>125</v>
      </c>
      <c r="E310" s="205" t="s">
        <v>638</v>
      </c>
      <c r="F310" s="206" t="s">
        <v>639</v>
      </c>
      <c r="G310" s="207" t="s">
        <v>228</v>
      </c>
      <c r="H310" s="208">
        <v>71.2</v>
      </c>
      <c r="I310" s="209"/>
      <c r="J310" s="210">
        <f>ROUND(I310*H310,2)</f>
        <v>0</v>
      </c>
      <c r="K310" s="206" t="s">
        <v>129</v>
      </c>
      <c r="L310" s="44"/>
      <c r="M310" s="211" t="s">
        <v>19</v>
      </c>
      <c r="N310" s="212" t="s">
        <v>45</v>
      </c>
      <c r="O310" s="84"/>
      <c r="P310" s="213">
        <f>O310*H310</f>
        <v>0</v>
      </c>
      <c r="Q310" s="213">
        <v>0</v>
      </c>
      <c r="R310" s="213">
        <f>Q310*H310</f>
        <v>0</v>
      </c>
      <c r="S310" s="213">
        <v>0</v>
      </c>
      <c r="T310" s="214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15" t="s">
        <v>230</v>
      </c>
      <c r="AT310" s="215" t="s">
        <v>125</v>
      </c>
      <c r="AU310" s="215" t="s">
        <v>84</v>
      </c>
      <c r="AY310" s="17" t="s">
        <v>122</v>
      </c>
      <c r="BE310" s="216">
        <f>IF(N310="základní",J310,0)</f>
        <v>0</v>
      </c>
      <c r="BF310" s="216">
        <f>IF(N310="snížená",J310,0)</f>
        <v>0</v>
      </c>
      <c r="BG310" s="216">
        <f>IF(N310="zákl. přenesená",J310,0)</f>
        <v>0</v>
      </c>
      <c r="BH310" s="216">
        <f>IF(N310="sníž. přenesená",J310,0)</f>
        <v>0</v>
      </c>
      <c r="BI310" s="216">
        <f>IF(N310="nulová",J310,0)</f>
        <v>0</v>
      </c>
      <c r="BJ310" s="17" t="s">
        <v>82</v>
      </c>
      <c r="BK310" s="216">
        <f>ROUND(I310*H310,2)</f>
        <v>0</v>
      </c>
      <c r="BL310" s="17" t="s">
        <v>230</v>
      </c>
      <c r="BM310" s="215" t="s">
        <v>640</v>
      </c>
    </row>
    <row r="311" spans="1:47" s="2" customFormat="1" ht="12">
      <c r="A311" s="38"/>
      <c r="B311" s="39"/>
      <c r="C311" s="40"/>
      <c r="D311" s="217" t="s">
        <v>132</v>
      </c>
      <c r="E311" s="40"/>
      <c r="F311" s="218" t="s">
        <v>641</v>
      </c>
      <c r="G311" s="40"/>
      <c r="H311" s="40"/>
      <c r="I311" s="219"/>
      <c r="J311" s="40"/>
      <c r="K311" s="40"/>
      <c r="L311" s="44"/>
      <c r="M311" s="220"/>
      <c r="N311" s="221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132</v>
      </c>
      <c r="AU311" s="17" t="s">
        <v>84</v>
      </c>
    </row>
    <row r="312" spans="1:47" s="2" customFormat="1" ht="12">
      <c r="A312" s="38"/>
      <c r="B312" s="39"/>
      <c r="C312" s="40"/>
      <c r="D312" s="222" t="s">
        <v>134</v>
      </c>
      <c r="E312" s="40"/>
      <c r="F312" s="223" t="s">
        <v>642</v>
      </c>
      <c r="G312" s="40"/>
      <c r="H312" s="40"/>
      <c r="I312" s="219"/>
      <c r="J312" s="40"/>
      <c r="K312" s="40"/>
      <c r="L312" s="44"/>
      <c r="M312" s="220"/>
      <c r="N312" s="221"/>
      <c r="O312" s="84"/>
      <c r="P312" s="84"/>
      <c r="Q312" s="84"/>
      <c r="R312" s="84"/>
      <c r="S312" s="84"/>
      <c r="T312" s="85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134</v>
      </c>
      <c r="AU312" s="17" t="s">
        <v>84</v>
      </c>
    </row>
    <row r="313" spans="1:51" s="13" customFormat="1" ht="12">
      <c r="A313" s="13"/>
      <c r="B313" s="224"/>
      <c r="C313" s="225"/>
      <c r="D313" s="217" t="s">
        <v>136</v>
      </c>
      <c r="E313" s="226" t="s">
        <v>19</v>
      </c>
      <c r="F313" s="227" t="s">
        <v>643</v>
      </c>
      <c r="G313" s="225"/>
      <c r="H313" s="228">
        <v>71.2</v>
      </c>
      <c r="I313" s="229"/>
      <c r="J313" s="225"/>
      <c r="K313" s="225"/>
      <c r="L313" s="230"/>
      <c r="M313" s="231"/>
      <c r="N313" s="232"/>
      <c r="O313" s="232"/>
      <c r="P313" s="232"/>
      <c r="Q313" s="232"/>
      <c r="R313" s="232"/>
      <c r="S313" s="232"/>
      <c r="T313" s="23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34" t="s">
        <v>136</v>
      </c>
      <c r="AU313" s="234" t="s">
        <v>84</v>
      </c>
      <c r="AV313" s="13" t="s">
        <v>84</v>
      </c>
      <c r="AW313" s="13" t="s">
        <v>35</v>
      </c>
      <c r="AX313" s="13" t="s">
        <v>82</v>
      </c>
      <c r="AY313" s="234" t="s">
        <v>122</v>
      </c>
    </row>
    <row r="314" spans="1:65" s="2" customFormat="1" ht="16.5" customHeight="1">
      <c r="A314" s="38"/>
      <c r="B314" s="39"/>
      <c r="C314" s="250" t="s">
        <v>644</v>
      </c>
      <c r="D314" s="250" t="s">
        <v>371</v>
      </c>
      <c r="E314" s="251" t="s">
        <v>645</v>
      </c>
      <c r="F314" s="252" t="s">
        <v>646</v>
      </c>
      <c r="G314" s="253" t="s">
        <v>228</v>
      </c>
      <c r="H314" s="254">
        <v>78.32</v>
      </c>
      <c r="I314" s="255"/>
      <c r="J314" s="256">
        <f>ROUND(I314*H314,2)</f>
        <v>0</v>
      </c>
      <c r="K314" s="252" t="s">
        <v>129</v>
      </c>
      <c r="L314" s="257"/>
      <c r="M314" s="258" t="s">
        <v>19</v>
      </c>
      <c r="N314" s="259" t="s">
        <v>45</v>
      </c>
      <c r="O314" s="84"/>
      <c r="P314" s="213">
        <f>O314*H314</f>
        <v>0</v>
      </c>
      <c r="Q314" s="213">
        <v>0.00931</v>
      </c>
      <c r="R314" s="213">
        <f>Q314*H314</f>
        <v>0.7291592</v>
      </c>
      <c r="S314" s="213">
        <v>0</v>
      </c>
      <c r="T314" s="214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15" t="s">
        <v>529</v>
      </c>
      <c r="AT314" s="215" t="s">
        <v>371</v>
      </c>
      <c r="AU314" s="215" t="s">
        <v>84</v>
      </c>
      <c r="AY314" s="17" t="s">
        <v>122</v>
      </c>
      <c r="BE314" s="216">
        <f>IF(N314="základní",J314,0)</f>
        <v>0</v>
      </c>
      <c r="BF314" s="216">
        <f>IF(N314="snížená",J314,0)</f>
        <v>0</v>
      </c>
      <c r="BG314" s="216">
        <f>IF(N314="zákl. přenesená",J314,0)</f>
        <v>0</v>
      </c>
      <c r="BH314" s="216">
        <f>IF(N314="sníž. přenesená",J314,0)</f>
        <v>0</v>
      </c>
      <c r="BI314" s="216">
        <f>IF(N314="nulová",J314,0)</f>
        <v>0</v>
      </c>
      <c r="BJ314" s="17" t="s">
        <v>82</v>
      </c>
      <c r="BK314" s="216">
        <f>ROUND(I314*H314,2)</f>
        <v>0</v>
      </c>
      <c r="BL314" s="17" t="s">
        <v>230</v>
      </c>
      <c r="BM314" s="215" t="s">
        <v>647</v>
      </c>
    </row>
    <row r="315" spans="1:47" s="2" customFormat="1" ht="12">
      <c r="A315" s="38"/>
      <c r="B315" s="39"/>
      <c r="C315" s="40"/>
      <c r="D315" s="217" t="s">
        <v>132</v>
      </c>
      <c r="E315" s="40"/>
      <c r="F315" s="218" t="s">
        <v>646</v>
      </c>
      <c r="G315" s="40"/>
      <c r="H315" s="40"/>
      <c r="I315" s="219"/>
      <c r="J315" s="40"/>
      <c r="K315" s="40"/>
      <c r="L315" s="44"/>
      <c r="M315" s="220"/>
      <c r="N315" s="221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132</v>
      </c>
      <c r="AU315" s="17" t="s">
        <v>84</v>
      </c>
    </row>
    <row r="316" spans="1:47" s="2" customFormat="1" ht="12">
      <c r="A316" s="38"/>
      <c r="B316" s="39"/>
      <c r="C316" s="40"/>
      <c r="D316" s="222" t="s">
        <v>134</v>
      </c>
      <c r="E316" s="40"/>
      <c r="F316" s="223" t="s">
        <v>648</v>
      </c>
      <c r="G316" s="40"/>
      <c r="H316" s="40"/>
      <c r="I316" s="219"/>
      <c r="J316" s="40"/>
      <c r="K316" s="40"/>
      <c r="L316" s="44"/>
      <c r="M316" s="220"/>
      <c r="N316" s="221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134</v>
      </c>
      <c r="AU316" s="17" t="s">
        <v>84</v>
      </c>
    </row>
    <row r="317" spans="1:51" s="13" customFormat="1" ht="12">
      <c r="A317" s="13"/>
      <c r="B317" s="224"/>
      <c r="C317" s="225"/>
      <c r="D317" s="217" t="s">
        <v>136</v>
      </c>
      <c r="E317" s="226" t="s">
        <v>19</v>
      </c>
      <c r="F317" s="227" t="s">
        <v>649</v>
      </c>
      <c r="G317" s="225"/>
      <c r="H317" s="228">
        <v>78.32</v>
      </c>
      <c r="I317" s="229"/>
      <c r="J317" s="225"/>
      <c r="K317" s="225"/>
      <c r="L317" s="230"/>
      <c r="M317" s="231"/>
      <c r="N317" s="232"/>
      <c r="O317" s="232"/>
      <c r="P317" s="232"/>
      <c r="Q317" s="232"/>
      <c r="R317" s="232"/>
      <c r="S317" s="232"/>
      <c r="T317" s="23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4" t="s">
        <v>136</v>
      </c>
      <c r="AU317" s="234" t="s">
        <v>84</v>
      </c>
      <c r="AV317" s="13" t="s">
        <v>84</v>
      </c>
      <c r="AW317" s="13" t="s">
        <v>35</v>
      </c>
      <c r="AX317" s="13" t="s">
        <v>82</v>
      </c>
      <c r="AY317" s="234" t="s">
        <v>122</v>
      </c>
    </row>
    <row r="318" spans="1:65" s="2" customFormat="1" ht="16.5" customHeight="1">
      <c r="A318" s="38"/>
      <c r="B318" s="39"/>
      <c r="C318" s="204" t="s">
        <v>650</v>
      </c>
      <c r="D318" s="204" t="s">
        <v>125</v>
      </c>
      <c r="E318" s="205" t="s">
        <v>651</v>
      </c>
      <c r="F318" s="206" t="s">
        <v>652</v>
      </c>
      <c r="G318" s="207" t="s">
        <v>186</v>
      </c>
      <c r="H318" s="208">
        <v>20.493</v>
      </c>
      <c r="I318" s="209"/>
      <c r="J318" s="210">
        <f>ROUND(I318*H318,2)</f>
        <v>0</v>
      </c>
      <c r="K318" s="206" t="s">
        <v>129</v>
      </c>
      <c r="L318" s="44"/>
      <c r="M318" s="211" t="s">
        <v>19</v>
      </c>
      <c r="N318" s="212" t="s">
        <v>45</v>
      </c>
      <c r="O318" s="84"/>
      <c r="P318" s="213">
        <f>O318*H318</f>
        <v>0</v>
      </c>
      <c r="Q318" s="213">
        <v>0</v>
      </c>
      <c r="R318" s="213">
        <f>Q318*H318</f>
        <v>0</v>
      </c>
      <c r="S318" s="213">
        <v>0</v>
      </c>
      <c r="T318" s="214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15" t="s">
        <v>230</v>
      </c>
      <c r="AT318" s="215" t="s">
        <v>125</v>
      </c>
      <c r="AU318" s="215" t="s">
        <v>84</v>
      </c>
      <c r="AY318" s="17" t="s">
        <v>122</v>
      </c>
      <c r="BE318" s="216">
        <f>IF(N318="základní",J318,0)</f>
        <v>0</v>
      </c>
      <c r="BF318" s="216">
        <f>IF(N318="snížená",J318,0)</f>
        <v>0</v>
      </c>
      <c r="BG318" s="216">
        <f>IF(N318="zákl. přenesená",J318,0)</f>
        <v>0</v>
      </c>
      <c r="BH318" s="216">
        <f>IF(N318="sníž. přenesená",J318,0)</f>
        <v>0</v>
      </c>
      <c r="BI318" s="216">
        <f>IF(N318="nulová",J318,0)</f>
        <v>0</v>
      </c>
      <c r="BJ318" s="17" t="s">
        <v>82</v>
      </c>
      <c r="BK318" s="216">
        <f>ROUND(I318*H318,2)</f>
        <v>0</v>
      </c>
      <c r="BL318" s="17" t="s">
        <v>230</v>
      </c>
      <c r="BM318" s="215" t="s">
        <v>653</v>
      </c>
    </row>
    <row r="319" spans="1:47" s="2" customFormat="1" ht="12">
      <c r="A319" s="38"/>
      <c r="B319" s="39"/>
      <c r="C319" s="40"/>
      <c r="D319" s="217" t="s">
        <v>132</v>
      </c>
      <c r="E319" s="40"/>
      <c r="F319" s="218" t="s">
        <v>654</v>
      </c>
      <c r="G319" s="40"/>
      <c r="H319" s="40"/>
      <c r="I319" s="219"/>
      <c r="J319" s="40"/>
      <c r="K319" s="40"/>
      <c r="L319" s="44"/>
      <c r="M319" s="220"/>
      <c r="N319" s="221"/>
      <c r="O319" s="84"/>
      <c r="P319" s="84"/>
      <c r="Q319" s="84"/>
      <c r="R319" s="84"/>
      <c r="S319" s="84"/>
      <c r="T319" s="85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132</v>
      </c>
      <c r="AU319" s="17" t="s">
        <v>84</v>
      </c>
    </row>
    <row r="320" spans="1:47" s="2" customFormat="1" ht="12">
      <c r="A320" s="38"/>
      <c r="B320" s="39"/>
      <c r="C320" s="40"/>
      <c r="D320" s="222" t="s">
        <v>134</v>
      </c>
      <c r="E320" s="40"/>
      <c r="F320" s="223" t="s">
        <v>655</v>
      </c>
      <c r="G320" s="40"/>
      <c r="H320" s="40"/>
      <c r="I320" s="219"/>
      <c r="J320" s="40"/>
      <c r="K320" s="40"/>
      <c r="L320" s="44"/>
      <c r="M320" s="220"/>
      <c r="N320" s="221"/>
      <c r="O320" s="84"/>
      <c r="P320" s="84"/>
      <c r="Q320" s="84"/>
      <c r="R320" s="84"/>
      <c r="S320" s="84"/>
      <c r="T320" s="85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134</v>
      </c>
      <c r="AU320" s="17" t="s">
        <v>84</v>
      </c>
    </row>
    <row r="321" spans="1:63" s="12" customFormat="1" ht="22.8" customHeight="1">
      <c r="A321" s="12"/>
      <c r="B321" s="188"/>
      <c r="C321" s="189"/>
      <c r="D321" s="190" t="s">
        <v>73</v>
      </c>
      <c r="E321" s="202" t="s">
        <v>656</v>
      </c>
      <c r="F321" s="202" t="s">
        <v>657</v>
      </c>
      <c r="G321" s="189"/>
      <c r="H321" s="189"/>
      <c r="I321" s="192"/>
      <c r="J321" s="203">
        <f>BK321</f>
        <v>0</v>
      </c>
      <c r="K321" s="189"/>
      <c r="L321" s="194"/>
      <c r="M321" s="195"/>
      <c r="N321" s="196"/>
      <c r="O321" s="196"/>
      <c r="P321" s="197">
        <f>SUM(P322:P365)</f>
        <v>0</v>
      </c>
      <c r="Q321" s="196"/>
      <c r="R321" s="197">
        <f>SUM(R322:R365)</f>
        <v>6.29520868</v>
      </c>
      <c r="S321" s="196"/>
      <c r="T321" s="198">
        <f>SUM(T322:T365)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199" t="s">
        <v>84</v>
      </c>
      <c r="AT321" s="200" t="s">
        <v>73</v>
      </c>
      <c r="AU321" s="200" t="s">
        <v>82</v>
      </c>
      <c r="AY321" s="199" t="s">
        <v>122</v>
      </c>
      <c r="BK321" s="201">
        <f>SUM(BK322:BK365)</f>
        <v>0</v>
      </c>
    </row>
    <row r="322" spans="1:65" s="2" customFormat="1" ht="16.5" customHeight="1">
      <c r="A322" s="38"/>
      <c r="B322" s="39"/>
      <c r="C322" s="204" t="s">
        <v>658</v>
      </c>
      <c r="D322" s="204" t="s">
        <v>125</v>
      </c>
      <c r="E322" s="205" t="s">
        <v>659</v>
      </c>
      <c r="F322" s="206" t="s">
        <v>660</v>
      </c>
      <c r="G322" s="207" t="s">
        <v>228</v>
      </c>
      <c r="H322" s="208">
        <v>235.09</v>
      </c>
      <c r="I322" s="209"/>
      <c r="J322" s="210">
        <f>ROUND(I322*H322,2)</f>
        <v>0</v>
      </c>
      <c r="K322" s="206" t="s">
        <v>129</v>
      </c>
      <c r="L322" s="44"/>
      <c r="M322" s="211" t="s">
        <v>19</v>
      </c>
      <c r="N322" s="212" t="s">
        <v>45</v>
      </c>
      <c r="O322" s="84"/>
      <c r="P322" s="213">
        <f>O322*H322</f>
        <v>0</v>
      </c>
      <c r="Q322" s="213">
        <v>0.01691</v>
      </c>
      <c r="R322" s="213">
        <f>Q322*H322</f>
        <v>3.9753719000000003</v>
      </c>
      <c r="S322" s="213">
        <v>0</v>
      </c>
      <c r="T322" s="214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15" t="s">
        <v>230</v>
      </c>
      <c r="AT322" s="215" t="s">
        <v>125</v>
      </c>
      <c r="AU322" s="215" t="s">
        <v>84</v>
      </c>
      <c r="AY322" s="17" t="s">
        <v>122</v>
      </c>
      <c r="BE322" s="216">
        <f>IF(N322="základní",J322,0)</f>
        <v>0</v>
      </c>
      <c r="BF322" s="216">
        <f>IF(N322="snížená",J322,0)</f>
        <v>0</v>
      </c>
      <c r="BG322" s="216">
        <f>IF(N322="zákl. přenesená",J322,0)</f>
        <v>0</v>
      </c>
      <c r="BH322" s="216">
        <f>IF(N322="sníž. přenesená",J322,0)</f>
        <v>0</v>
      </c>
      <c r="BI322" s="216">
        <f>IF(N322="nulová",J322,0)</f>
        <v>0</v>
      </c>
      <c r="BJ322" s="17" t="s">
        <v>82</v>
      </c>
      <c r="BK322" s="216">
        <f>ROUND(I322*H322,2)</f>
        <v>0</v>
      </c>
      <c r="BL322" s="17" t="s">
        <v>230</v>
      </c>
      <c r="BM322" s="215" t="s">
        <v>661</v>
      </c>
    </row>
    <row r="323" spans="1:47" s="2" customFormat="1" ht="12">
      <c r="A323" s="38"/>
      <c r="B323" s="39"/>
      <c r="C323" s="40"/>
      <c r="D323" s="217" t="s">
        <v>132</v>
      </c>
      <c r="E323" s="40"/>
      <c r="F323" s="218" t="s">
        <v>662</v>
      </c>
      <c r="G323" s="40"/>
      <c r="H323" s="40"/>
      <c r="I323" s="219"/>
      <c r="J323" s="40"/>
      <c r="K323" s="40"/>
      <c r="L323" s="44"/>
      <c r="M323" s="220"/>
      <c r="N323" s="221"/>
      <c r="O323" s="84"/>
      <c r="P323" s="84"/>
      <c r="Q323" s="84"/>
      <c r="R323" s="84"/>
      <c r="S323" s="84"/>
      <c r="T323" s="85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132</v>
      </c>
      <c r="AU323" s="17" t="s">
        <v>84</v>
      </c>
    </row>
    <row r="324" spans="1:47" s="2" customFormat="1" ht="12">
      <c r="A324" s="38"/>
      <c r="B324" s="39"/>
      <c r="C324" s="40"/>
      <c r="D324" s="222" t="s">
        <v>134</v>
      </c>
      <c r="E324" s="40"/>
      <c r="F324" s="223" t="s">
        <v>663</v>
      </c>
      <c r="G324" s="40"/>
      <c r="H324" s="40"/>
      <c r="I324" s="219"/>
      <c r="J324" s="40"/>
      <c r="K324" s="40"/>
      <c r="L324" s="44"/>
      <c r="M324" s="220"/>
      <c r="N324" s="221"/>
      <c r="O324" s="84"/>
      <c r="P324" s="84"/>
      <c r="Q324" s="84"/>
      <c r="R324" s="84"/>
      <c r="S324" s="84"/>
      <c r="T324" s="85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134</v>
      </c>
      <c r="AU324" s="17" t="s">
        <v>84</v>
      </c>
    </row>
    <row r="325" spans="1:51" s="13" customFormat="1" ht="12">
      <c r="A325" s="13"/>
      <c r="B325" s="224"/>
      <c r="C325" s="225"/>
      <c r="D325" s="217" t="s">
        <v>136</v>
      </c>
      <c r="E325" s="226" t="s">
        <v>19</v>
      </c>
      <c r="F325" s="227" t="s">
        <v>664</v>
      </c>
      <c r="G325" s="225"/>
      <c r="H325" s="228">
        <v>26.8</v>
      </c>
      <c r="I325" s="229"/>
      <c r="J325" s="225"/>
      <c r="K325" s="225"/>
      <c r="L325" s="230"/>
      <c r="M325" s="231"/>
      <c r="N325" s="232"/>
      <c r="O325" s="232"/>
      <c r="P325" s="232"/>
      <c r="Q325" s="232"/>
      <c r="R325" s="232"/>
      <c r="S325" s="232"/>
      <c r="T325" s="23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34" t="s">
        <v>136</v>
      </c>
      <c r="AU325" s="234" t="s">
        <v>84</v>
      </c>
      <c r="AV325" s="13" t="s">
        <v>84</v>
      </c>
      <c r="AW325" s="13" t="s">
        <v>35</v>
      </c>
      <c r="AX325" s="13" t="s">
        <v>74</v>
      </c>
      <c r="AY325" s="234" t="s">
        <v>122</v>
      </c>
    </row>
    <row r="326" spans="1:51" s="13" customFormat="1" ht="12">
      <c r="A326" s="13"/>
      <c r="B326" s="224"/>
      <c r="C326" s="225"/>
      <c r="D326" s="217" t="s">
        <v>136</v>
      </c>
      <c r="E326" s="226" t="s">
        <v>19</v>
      </c>
      <c r="F326" s="227" t="s">
        <v>665</v>
      </c>
      <c r="G326" s="225"/>
      <c r="H326" s="228">
        <v>46.02</v>
      </c>
      <c r="I326" s="229"/>
      <c r="J326" s="225"/>
      <c r="K326" s="225"/>
      <c r="L326" s="230"/>
      <c r="M326" s="231"/>
      <c r="N326" s="232"/>
      <c r="O326" s="232"/>
      <c r="P326" s="232"/>
      <c r="Q326" s="232"/>
      <c r="R326" s="232"/>
      <c r="S326" s="232"/>
      <c r="T326" s="23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34" t="s">
        <v>136</v>
      </c>
      <c r="AU326" s="234" t="s">
        <v>84</v>
      </c>
      <c r="AV326" s="13" t="s">
        <v>84</v>
      </c>
      <c r="AW326" s="13" t="s">
        <v>35</v>
      </c>
      <c r="AX326" s="13" t="s">
        <v>74</v>
      </c>
      <c r="AY326" s="234" t="s">
        <v>122</v>
      </c>
    </row>
    <row r="327" spans="1:51" s="13" customFormat="1" ht="12">
      <c r="A327" s="13"/>
      <c r="B327" s="224"/>
      <c r="C327" s="225"/>
      <c r="D327" s="217" t="s">
        <v>136</v>
      </c>
      <c r="E327" s="226" t="s">
        <v>19</v>
      </c>
      <c r="F327" s="227" t="s">
        <v>666</v>
      </c>
      <c r="G327" s="225"/>
      <c r="H327" s="228">
        <v>77.22</v>
      </c>
      <c r="I327" s="229"/>
      <c r="J327" s="225"/>
      <c r="K327" s="225"/>
      <c r="L327" s="230"/>
      <c r="M327" s="231"/>
      <c r="N327" s="232"/>
      <c r="O327" s="232"/>
      <c r="P327" s="232"/>
      <c r="Q327" s="232"/>
      <c r="R327" s="232"/>
      <c r="S327" s="232"/>
      <c r="T327" s="23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4" t="s">
        <v>136</v>
      </c>
      <c r="AU327" s="234" t="s">
        <v>84</v>
      </c>
      <c r="AV327" s="13" t="s">
        <v>84</v>
      </c>
      <c r="AW327" s="13" t="s">
        <v>35</v>
      </c>
      <c r="AX327" s="13" t="s">
        <v>74</v>
      </c>
      <c r="AY327" s="234" t="s">
        <v>122</v>
      </c>
    </row>
    <row r="328" spans="1:51" s="13" customFormat="1" ht="12">
      <c r="A328" s="13"/>
      <c r="B328" s="224"/>
      <c r="C328" s="225"/>
      <c r="D328" s="217" t="s">
        <v>136</v>
      </c>
      <c r="E328" s="226" t="s">
        <v>19</v>
      </c>
      <c r="F328" s="227" t="s">
        <v>667</v>
      </c>
      <c r="G328" s="225"/>
      <c r="H328" s="228">
        <v>34.3</v>
      </c>
      <c r="I328" s="229"/>
      <c r="J328" s="225"/>
      <c r="K328" s="225"/>
      <c r="L328" s="230"/>
      <c r="M328" s="231"/>
      <c r="N328" s="232"/>
      <c r="O328" s="232"/>
      <c r="P328" s="232"/>
      <c r="Q328" s="232"/>
      <c r="R328" s="232"/>
      <c r="S328" s="232"/>
      <c r="T328" s="23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34" t="s">
        <v>136</v>
      </c>
      <c r="AU328" s="234" t="s">
        <v>84</v>
      </c>
      <c r="AV328" s="13" t="s">
        <v>84</v>
      </c>
      <c r="AW328" s="13" t="s">
        <v>35</v>
      </c>
      <c r="AX328" s="13" t="s">
        <v>74</v>
      </c>
      <c r="AY328" s="234" t="s">
        <v>122</v>
      </c>
    </row>
    <row r="329" spans="1:51" s="13" customFormat="1" ht="12">
      <c r="A329" s="13"/>
      <c r="B329" s="224"/>
      <c r="C329" s="225"/>
      <c r="D329" s="217" t="s">
        <v>136</v>
      </c>
      <c r="E329" s="226" t="s">
        <v>19</v>
      </c>
      <c r="F329" s="227" t="s">
        <v>668</v>
      </c>
      <c r="G329" s="225"/>
      <c r="H329" s="228">
        <v>50.75</v>
      </c>
      <c r="I329" s="229"/>
      <c r="J329" s="225"/>
      <c r="K329" s="225"/>
      <c r="L329" s="230"/>
      <c r="M329" s="231"/>
      <c r="N329" s="232"/>
      <c r="O329" s="232"/>
      <c r="P329" s="232"/>
      <c r="Q329" s="232"/>
      <c r="R329" s="232"/>
      <c r="S329" s="232"/>
      <c r="T329" s="23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34" t="s">
        <v>136</v>
      </c>
      <c r="AU329" s="234" t="s">
        <v>84</v>
      </c>
      <c r="AV329" s="13" t="s">
        <v>84</v>
      </c>
      <c r="AW329" s="13" t="s">
        <v>35</v>
      </c>
      <c r="AX329" s="13" t="s">
        <v>74</v>
      </c>
      <c r="AY329" s="234" t="s">
        <v>122</v>
      </c>
    </row>
    <row r="330" spans="1:51" s="14" customFormat="1" ht="12">
      <c r="A330" s="14"/>
      <c r="B330" s="235"/>
      <c r="C330" s="236"/>
      <c r="D330" s="217" t="s">
        <v>136</v>
      </c>
      <c r="E330" s="237" t="s">
        <v>19</v>
      </c>
      <c r="F330" s="238" t="s">
        <v>141</v>
      </c>
      <c r="G330" s="236"/>
      <c r="H330" s="239">
        <v>235.09000000000003</v>
      </c>
      <c r="I330" s="240"/>
      <c r="J330" s="236"/>
      <c r="K330" s="236"/>
      <c r="L330" s="241"/>
      <c r="M330" s="242"/>
      <c r="N330" s="243"/>
      <c r="O330" s="243"/>
      <c r="P330" s="243"/>
      <c r="Q330" s="243"/>
      <c r="R330" s="243"/>
      <c r="S330" s="243"/>
      <c r="T330" s="24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45" t="s">
        <v>136</v>
      </c>
      <c r="AU330" s="245" t="s">
        <v>84</v>
      </c>
      <c r="AV330" s="14" t="s">
        <v>130</v>
      </c>
      <c r="AW330" s="14" t="s">
        <v>35</v>
      </c>
      <c r="AX330" s="14" t="s">
        <v>82</v>
      </c>
      <c r="AY330" s="245" t="s">
        <v>122</v>
      </c>
    </row>
    <row r="331" spans="1:65" s="2" customFormat="1" ht="16.5" customHeight="1">
      <c r="A331" s="38"/>
      <c r="B331" s="39"/>
      <c r="C331" s="204" t="s">
        <v>669</v>
      </c>
      <c r="D331" s="204" t="s">
        <v>125</v>
      </c>
      <c r="E331" s="205" t="s">
        <v>670</v>
      </c>
      <c r="F331" s="206" t="s">
        <v>671</v>
      </c>
      <c r="G331" s="207" t="s">
        <v>228</v>
      </c>
      <c r="H331" s="208">
        <v>491.8</v>
      </c>
      <c r="I331" s="209"/>
      <c r="J331" s="210">
        <f>ROUND(I331*H331,2)</f>
        <v>0</v>
      </c>
      <c r="K331" s="206" t="s">
        <v>129</v>
      </c>
      <c r="L331" s="44"/>
      <c r="M331" s="211" t="s">
        <v>19</v>
      </c>
      <c r="N331" s="212" t="s">
        <v>45</v>
      </c>
      <c r="O331" s="84"/>
      <c r="P331" s="213">
        <f>O331*H331</f>
        <v>0</v>
      </c>
      <c r="Q331" s="213">
        <v>0</v>
      </c>
      <c r="R331" s="213">
        <f>Q331*H331</f>
        <v>0</v>
      </c>
      <c r="S331" s="213">
        <v>0</v>
      </c>
      <c r="T331" s="214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15" t="s">
        <v>230</v>
      </c>
      <c r="AT331" s="215" t="s">
        <v>125</v>
      </c>
      <c r="AU331" s="215" t="s">
        <v>84</v>
      </c>
      <c r="AY331" s="17" t="s">
        <v>122</v>
      </c>
      <c r="BE331" s="216">
        <f>IF(N331="základní",J331,0)</f>
        <v>0</v>
      </c>
      <c r="BF331" s="216">
        <f>IF(N331="snížená",J331,0)</f>
        <v>0</v>
      </c>
      <c r="BG331" s="216">
        <f>IF(N331="zákl. přenesená",J331,0)</f>
        <v>0</v>
      </c>
      <c r="BH331" s="216">
        <f>IF(N331="sníž. přenesená",J331,0)</f>
        <v>0</v>
      </c>
      <c r="BI331" s="216">
        <f>IF(N331="nulová",J331,0)</f>
        <v>0</v>
      </c>
      <c r="BJ331" s="17" t="s">
        <v>82</v>
      </c>
      <c r="BK331" s="216">
        <f>ROUND(I331*H331,2)</f>
        <v>0</v>
      </c>
      <c r="BL331" s="17" t="s">
        <v>230</v>
      </c>
      <c r="BM331" s="215" t="s">
        <v>672</v>
      </c>
    </row>
    <row r="332" spans="1:47" s="2" customFormat="1" ht="12">
      <c r="A332" s="38"/>
      <c r="B332" s="39"/>
      <c r="C332" s="40"/>
      <c r="D332" s="217" t="s">
        <v>132</v>
      </c>
      <c r="E332" s="40"/>
      <c r="F332" s="218" t="s">
        <v>673</v>
      </c>
      <c r="G332" s="40"/>
      <c r="H332" s="40"/>
      <c r="I332" s="219"/>
      <c r="J332" s="40"/>
      <c r="K332" s="40"/>
      <c r="L332" s="44"/>
      <c r="M332" s="220"/>
      <c r="N332" s="221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132</v>
      </c>
      <c r="AU332" s="17" t="s">
        <v>84</v>
      </c>
    </row>
    <row r="333" spans="1:47" s="2" customFormat="1" ht="12">
      <c r="A333" s="38"/>
      <c r="B333" s="39"/>
      <c r="C333" s="40"/>
      <c r="D333" s="222" t="s">
        <v>134</v>
      </c>
      <c r="E333" s="40"/>
      <c r="F333" s="223" t="s">
        <v>674</v>
      </c>
      <c r="G333" s="40"/>
      <c r="H333" s="40"/>
      <c r="I333" s="219"/>
      <c r="J333" s="40"/>
      <c r="K333" s="40"/>
      <c r="L333" s="44"/>
      <c r="M333" s="220"/>
      <c r="N333" s="221"/>
      <c r="O333" s="84"/>
      <c r="P333" s="84"/>
      <c r="Q333" s="84"/>
      <c r="R333" s="84"/>
      <c r="S333" s="84"/>
      <c r="T333" s="85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134</v>
      </c>
      <c r="AU333" s="17" t="s">
        <v>84</v>
      </c>
    </row>
    <row r="334" spans="1:51" s="13" customFormat="1" ht="12">
      <c r="A334" s="13"/>
      <c r="B334" s="224"/>
      <c r="C334" s="225"/>
      <c r="D334" s="217" t="s">
        <v>136</v>
      </c>
      <c r="E334" s="226" t="s">
        <v>19</v>
      </c>
      <c r="F334" s="227" t="s">
        <v>675</v>
      </c>
      <c r="G334" s="225"/>
      <c r="H334" s="228">
        <v>235.09</v>
      </c>
      <c r="I334" s="229"/>
      <c r="J334" s="225"/>
      <c r="K334" s="225"/>
      <c r="L334" s="230"/>
      <c r="M334" s="231"/>
      <c r="N334" s="232"/>
      <c r="O334" s="232"/>
      <c r="P334" s="232"/>
      <c r="Q334" s="232"/>
      <c r="R334" s="232"/>
      <c r="S334" s="232"/>
      <c r="T334" s="23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34" t="s">
        <v>136</v>
      </c>
      <c r="AU334" s="234" t="s">
        <v>84</v>
      </c>
      <c r="AV334" s="13" t="s">
        <v>84</v>
      </c>
      <c r="AW334" s="13" t="s">
        <v>35</v>
      </c>
      <c r="AX334" s="13" t="s">
        <v>74</v>
      </c>
      <c r="AY334" s="234" t="s">
        <v>122</v>
      </c>
    </row>
    <row r="335" spans="1:51" s="13" customFormat="1" ht="12">
      <c r="A335" s="13"/>
      <c r="B335" s="224"/>
      <c r="C335" s="225"/>
      <c r="D335" s="217" t="s">
        <v>136</v>
      </c>
      <c r="E335" s="226" t="s">
        <v>19</v>
      </c>
      <c r="F335" s="227" t="s">
        <v>528</v>
      </c>
      <c r="G335" s="225"/>
      <c r="H335" s="228">
        <v>256.71</v>
      </c>
      <c r="I335" s="229"/>
      <c r="J335" s="225"/>
      <c r="K335" s="225"/>
      <c r="L335" s="230"/>
      <c r="M335" s="231"/>
      <c r="N335" s="232"/>
      <c r="O335" s="232"/>
      <c r="P335" s="232"/>
      <c r="Q335" s="232"/>
      <c r="R335" s="232"/>
      <c r="S335" s="232"/>
      <c r="T335" s="23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4" t="s">
        <v>136</v>
      </c>
      <c r="AU335" s="234" t="s">
        <v>84</v>
      </c>
      <c r="AV335" s="13" t="s">
        <v>84</v>
      </c>
      <c r="AW335" s="13" t="s">
        <v>35</v>
      </c>
      <c r="AX335" s="13" t="s">
        <v>74</v>
      </c>
      <c r="AY335" s="234" t="s">
        <v>122</v>
      </c>
    </row>
    <row r="336" spans="1:51" s="14" customFormat="1" ht="12">
      <c r="A336" s="14"/>
      <c r="B336" s="235"/>
      <c r="C336" s="236"/>
      <c r="D336" s="217" t="s">
        <v>136</v>
      </c>
      <c r="E336" s="237" t="s">
        <v>19</v>
      </c>
      <c r="F336" s="238" t="s">
        <v>141</v>
      </c>
      <c r="G336" s="236"/>
      <c r="H336" s="239">
        <v>491.79999999999995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5" t="s">
        <v>136</v>
      </c>
      <c r="AU336" s="245" t="s">
        <v>84</v>
      </c>
      <c r="AV336" s="14" t="s">
        <v>130</v>
      </c>
      <c r="AW336" s="14" t="s">
        <v>35</v>
      </c>
      <c r="AX336" s="14" t="s">
        <v>82</v>
      </c>
      <c r="AY336" s="245" t="s">
        <v>122</v>
      </c>
    </row>
    <row r="337" spans="1:65" s="2" customFormat="1" ht="16.5" customHeight="1">
      <c r="A337" s="38"/>
      <c r="B337" s="39"/>
      <c r="C337" s="250" t="s">
        <v>676</v>
      </c>
      <c r="D337" s="250" t="s">
        <v>371</v>
      </c>
      <c r="E337" s="251" t="s">
        <v>677</v>
      </c>
      <c r="F337" s="252" t="s">
        <v>678</v>
      </c>
      <c r="G337" s="253" t="s">
        <v>228</v>
      </c>
      <c r="H337" s="254">
        <v>552.537</v>
      </c>
      <c r="I337" s="255"/>
      <c r="J337" s="256">
        <f>ROUND(I337*H337,2)</f>
        <v>0</v>
      </c>
      <c r="K337" s="252" t="s">
        <v>129</v>
      </c>
      <c r="L337" s="257"/>
      <c r="M337" s="258" t="s">
        <v>19</v>
      </c>
      <c r="N337" s="259" t="s">
        <v>45</v>
      </c>
      <c r="O337" s="84"/>
      <c r="P337" s="213">
        <f>O337*H337</f>
        <v>0</v>
      </c>
      <c r="Q337" s="213">
        <v>0.00014</v>
      </c>
      <c r="R337" s="213">
        <f>Q337*H337</f>
        <v>0.07735518</v>
      </c>
      <c r="S337" s="213">
        <v>0</v>
      </c>
      <c r="T337" s="214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15" t="s">
        <v>529</v>
      </c>
      <c r="AT337" s="215" t="s">
        <v>371</v>
      </c>
      <c r="AU337" s="215" t="s">
        <v>84</v>
      </c>
      <c r="AY337" s="17" t="s">
        <v>122</v>
      </c>
      <c r="BE337" s="216">
        <f>IF(N337="základní",J337,0)</f>
        <v>0</v>
      </c>
      <c r="BF337" s="216">
        <f>IF(N337="snížená",J337,0)</f>
        <v>0</v>
      </c>
      <c r="BG337" s="216">
        <f>IF(N337="zákl. přenesená",J337,0)</f>
        <v>0</v>
      </c>
      <c r="BH337" s="216">
        <f>IF(N337="sníž. přenesená",J337,0)</f>
        <v>0</v>
      </c>
      <c r="BI337" s="216">
        <f>IF(N337="nulová",J337,0)</f>
        <v>0</v>
      </c>
      <c r="BJ337" s="17" t="s">
        <v>82</v>
      </c>
      <c r="BK337" s="216">
        <f>ROUND(I337*H337,2)</f>
        <v>0</v>
      </c>
      <c r="BL337" s="17" t="s">
        <v>230</v>
      </c>
      <c r="BM337" s="215" t="s">
        <v>679</v>
      </c>
    </row>
    <row r="338" spans="1:47" s="2" customFormat="1" ht="12">
      <c r="A338" s="38"/>
      <c r="B338" s="39"/>
      <c r="C338" s="40"/>
      <c r="D338" s="217" t="s">
        <v>132</v>
      </c>
      <c r="E338" s="40"/>
      <c r="F338" s="218" t="s">
        <v>678</v>
      </c>
      <c r="G338" s="40"/>
      <c r="H338" s="40"/>
      <c r="I338" s="219"/>
      <c r="J338" s="40"/>
      <c r="K338" s="40"/>
      <c r="L338" s="44"/>
      <c r="M338" s="220"/>
      <c r="N338" s="221"/>
      <c r="O338" s="84"/>
      <c r="P338" s="84"/>
      <c r="Q338" s="84"/>
      <c r="R338" s="84"/>
      <c r="S338" s="84"/>
      <c r="T338" s="85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132</v>
      </c>
      <c r="AU338" s="17" t="s">
        <v>84</v>
      </c>
    </row>
    <row r="339" spans="1:47" s="2" customFormat="1" ht="12">
      <c r="A339" s="38"/>
      <c r="B339" s="39"/>
      <c r="C339" s="40"/>
      <c r="D339" s="222" t="s">
        <v>134</v>
      </c>
      <c r="E339" s="40"/>
      <c r="F339" s="223" t="s">
        <v>680</v>
      </c>
      <c r="G339" s="40"/>
      <c r="H339" s="40"/>
      <c r="I339" s="219"/>
      <c r="J339" s="40"/>
      <c r="K339" s="40"/>
      <c r="L339" s="44"/>
      <c r="M339" s="220"/>
      <c r="N339" s="221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134</v>
      </c>
      <c r="AU339" s="17" t="s">
        <v>84</v>
      </c>
    </row>
    <row r="340" spans="1:51" s="13" customFormat="1" ht="12">
      <c r="A340" s="13"/>
      <c r="B340" s="224"/>
      <c r="C340" s="225"/>
      <c r="D340" s="217" t="s">
        <v>136</v>
      </c>
      <c r="E340" s="226" t="s">
        <v>19</v>
      </c>
      <c r="F340" s="227" t="s">
        <v>681</v>
      </c>
      <c r="G340" s="225"/>
      <c r="H340" s="228">
        <v>552.537</v>
      </c>
      <c r="I340" s="229"/>
      <c r="J340" s="225"/>
      <c r="K340" s="225"/>
      <c r="L340" s="230"/>
      <c r="M340" s="231"/>
      <c r="N340" s="232"/>
      <c r="O340" s="232"/>
      <c r="P340" s="232"/>
      <c r="Q340" s="232"/>
      <c r="R340" s="232"/>
      <c r="S340" s="232"/>
      <c r="T340" s="23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34" t="s">
        <v>136</v>
      </c>
      <c r="AU340" s="234" t="s">
        <v>84</v>
      </c>
      <c r="AV340" s="13" t="s">
        <v>84</v>
      </c>
      <c r="AW340" s="13" t="s">
        <v>35</v>
      </c>
      <c r="AX340" s="13" t="s">
        <v>82</v>
      </c>
      <c r="AY340" s="234" t="s">
        <v>122</v>
      </c>
    </row>
    <row r="341" spans="1:65" s="2" customFormat="1" ht="16.5" customHeight="1">
      <c r="A341" s="38"/>
      <c r="B341" s="39"/>
      <c r="C341" s="204" t="s">
        <v>682</v>
      </c>
      <c r="D341" s="204" t="s">
        <v>125</v>
      </c>
      <c r="E341" s="205" t="s">
        <v>683</v>
      </c>
      <c r="F341" s="206" t="s">
        <v>684</v>
      </c>
      <c r="G341" s="207" t="s">
        <v>228</v>
      </c>
      <c r="H341" s="208">
        <v>491.8</v>
      </c>
      <c r="I341" s="209"/>
      <c r="J341" s="210">
        <f>ROUND(I341*H341,2)</f>
        <v>0</v>
      </c>
      <c r="K341" s="206" t="s">
        <v>129</v>
      </c>
      <c r="L341" s="44"/>
      <c r="M341" s="211" t="s">
        <v>19</v>
      </c>
      <c r="N341" s="212" t="s">
        <v>45</v>
      </c>
      <c r="O341" s="84"/>
      <c r="P341" s="213">
        <f>O341*H341</f>
        <v>0</v>
      </c>
      <c r="Q341" s="213">
        <v>0</v>
      </c>
      <c r="R341" s="213">
        <f>Q341*H341</f>
        <v>0</v>
      </c>
      <c r="S341" s="213">
        <v>0</v>
      </c>
      <c r="T341" s="214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15" t="s">
        <v>230</v>
      </c>
      <c r="AT341" s="215" t="s">
        <v>125</v>
      </c>
      <c r="AU341" s="215" t="s">
        <v>84</v>
      </c>
      <c r="AY341" s="17" t="s">
        <v>122</v>
      </c>
      <c r="BE341" s="216">
        <f>IF(N341="základní",J341,0)</f>
        <v>0</v>
      </c>
      <c r="BF341" s="216">
        <f>IF(N341="snížená",J341,0)</f>
        <v>0</v>
      </c>
      <c r="BG341" s="216">
        <f>IF(N341="zákl. přenesená",J341,0)</f>
        <v>0</v>
      </c>
      <c r="BH341" s="216">
        <f>IF(N341="sníž. přenesená",J341,0)</f>
        <v>0</v>
      </c>
      <c r="BI341" s="216">
        <f>IF(N341="nulová",J341,0)</f>
        <v>0</v>
      </c>
      <c r="BJ341" s="17" t="s">
        <v>82</v>
      </c>
      <c r="BK341" s="216">
        <f>ROUND(I341*H341,2)</f>
        <v>0</v>
      </c>
      <c r="BL341" s="17" t="s">
        <v>230</v>
      </c>
      <c r="BM341" s="215" t="s">
        <v>685</v>
      </c>
    </row>
    <row r="342" spans="1:47" s="2" customFormat="1" ht="12">
      <c r="A342" s="38"/>
      <c r="B342" s="39"/>
      <c r="C342" s="40"/>
      <c r="D342" s="217" t="s">
        <v>132</v>
      </c>
      <c r="E342" s="40"/>
      <c r="F342" s="218" t="s">
        <v>686</v>
      </c>
      <c r="G342" s="40"/>
      <c r="H342" s="40"/>
      <c r="I342" s="219"/>
      <c r="J342" s="40"/>
      <c r="K342" s="40"/>
      <c r="L342" s="44"/>
      <c r="M342" s="220"/>
      <c r="N342" s="221"/>
      <c r="O342" s="84"/>
      <c r="P342" s="84"/>
      <c r="Q342" s="84"/>
      <c r="R342" s="84"/>
      <c r="S342" s="84"/>
      <c r="T342" s="85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132</v>
      </c>
      <c r="AU342" s="17" t="s">
        <v>84</v>
      </c>
    </row>
    <row r="343" spans="1:47" s="2" customFormat="1" ht="12">
      <c r="A343" s="38"/>
      <c r="B343" s="39"/>
      <c r="C343" s="40"/>
      <c r="D343" s="222" t="s">
        <v>134</v>
      </c>
      <c r="E343" s="40"/>
      <c r="F343" s="223" t="s">
        <v>687</v>
      </c>
      <c r="G343" s="40"/>
      <c r="H343" s="40"/>
      <c r="I343" s="219"/>
      <c r="J343" s="40"/>
      <c r="K343" s="40"/>
      <c r="L343" s="44"/>
      <c r="M343" s="220"/>
      <c r="N343" s="221"/>
      <c r="O343" s="84"/>
      <c r="P343" s="84"/>
      <c r="Q343" s="84"/>
      <c r="R343" s="84"/>
      <c r="S343" s="84"/>
      <c r="T343" s="85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134</v>
      </c>
      <c r="AU343" s="17" t="s">
        <v>84</v>
      </c>
    </row>
    <row r="344" spans="1:51" s="13" customFormat="1" ht="12">
      <c r="A344" s="13"/>
      <c r="B344" s="224"/>
      <c r="C344" s="225"/>
      <c r="D344" s="217" t="s">
        <v>136</v>
      </c>
      <c r="E344" s="226" t="s">
        <v>19</v>
      </c>
      <c r="F344" s="227" t="s">
        <v>675</v>
      </c>
      <c r="G344" s="225"/>
      <c r="H344" s="228">
        <v>235.09</v>
      </c>
      <c r="I344" s="229"/>
      <c r="J344" s="225"/>
      <c r="K344" s="225"/>
      <c r="L344" s="230"/>
      <c r="M344" s="231"/>
      <c r="N344" s="232"/>
      <c r="O344" s="232"/>
      <c r="P344" s="232"/>
      <c r="Q344" s="232"/>
      <c r="R344" s="232"/>
      <c r="S344" s="232"/>
      <c r="T344" s="23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34" t="s">
        <v>136</v>
      </c>
      <c r="AU344" s="234" t="s">
        <v>84</v>
      </c>
      <c r="AV344" s="13" t="s">
        <v>84</v>
      </c>
      <c r="AW344" s="13" t="s">
        <v>35</v>
      </c>
      <c r="AX344" s="13" t="s">
        <v>74</v>
      </c>
      <c r="AY344" s="234" t="s">
        <v>122</v>
      </c>
    </row>
    <row r="345" spans="1:51" s="13" customFormat="1" ht="12">
      <c r="A345" s="13"/>
      <c r="B345" s="224"/>
      <c r="C345" s="225"/>
      <c r="D345" s="217" t="s">
        <v>136</v>
      </c>
      <c r="E345" s="226" t="s">
        <v>19</v>
      </c>
      <c r="F345" s="227" t="s">
        <v>528</v>
      </c>
      <c r="G345" s="225"/>
      <c r="H345" s="228">
        <v>256.71</v>
      </c>
      <c r="I345" s="229"/>
      <c r="J345" s="225"/>
      <c r="K345" s="225"/>
      <c r="L345" s="230"/>
      <c r="M345" s="231"/>
      <c r="N345" s="232"/>
      <c r="O345" s="232"/>
      <c r="P345" s="232"/>
      <c r="Q345" s="232"/>
      <c r="R345" s="232"/>
      <c r="S345" s="232"/>
      <c r="T345" s="23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34" t="s">
        <v>136</v>
      </c>
      <c r="AU345" s="234" t="s">
        <v>84</v>
      </c>
      <c r="AV345" s="13" t="s">
        <v>84</v>
      </c>
      <c r="AW345" s="13" t="s">
        <v>35</v>
      </c>
      <c r="AX345" s="13" t="s">
        <v>74</v>
      </c>
      <c r="AY345" s="234" t="s">
        <v>122</v>
      </c>
    </row>
    <row r="346" spans="1:51" s="14" customFormat="1" ht="12">
      <c r="A346" s="14"/>
      <c r="B346" s="235"/>
      <c r="C346" s="236"/>
      <c r="D346" s="217" t="s">
        <v>136</v>
      </c>
      <c r="E346" s="237" t="s">
        <v>19</v>
      </c>
      <c r="F346" s="238" t="s">
        <v>141</v>
      </c>
      <c r="G346" s="236"/>
      <c r="H346" s="239">
        <v>491.79999999999995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45" t="s">
        <v>136</v>
      </c>
      <c r="AU346" s="245" t="s">
        <v>84</v>
      </c>
      <c r="AV346" s="14" t="s">
        <v>130</v>
      </c>
      <c r="AW346" s="14" t="s">
        <v>35</v>
      </c>
      <c r="AX346" s="14" t="s">
        <v>82</v>
      </c>
      <c r="AY346" s="245" t="s">
        <v>122</v>
      </c>
    </row>
    <row r="347" spans="1:65" s="2" customFormat="1" ht="16.5" customHeight="1">
      <c r="A347" s="38"/>
      <c r="B347" s="39"/>
      <c r="C347" s="250" t="s">
        <v>688</v>
      </c>
      <c r="D347" s="250" t="s">
        <v>371</v>
      </c>
      <c r="E347" s="251" t="s">
        <v>689</v>
      </c>
      <c r="F347" s="252" t="s">
        <v>690</v>
      </c>
      <c r="G347" s="253" t="s">
        <v>228</v>
      </c>
      <c r="H347" s="254">
        <v>239.792</v>
      </c>
      <c r="I347" s="255"/>
      <c r="J347" s="256">
        <f>ROUND(I347*H347,2)</f>
        <v>0</v>
      </c>
      <c r="K347" s="252" t="s">
        <v>129</v>
      </c>
      <c r="L347" s="257"/>
      <c r="M347" s="258" t="s">
        <v>19</v>
      </c>
      <c r="N347" s="259" t="s">
        <v>45</v>
      </c>
      <c r="O347" s="84"/>
      <c r="P347" s="213">
        <f>O347*H347</f>
        <v>0</v>
      </c>
      <c r="Q347" s="213">
        <v>0.0028</v>
      </c>
      <c r="R347" s="213">
        <f>Q347*H347</f>
        <v>0.6714176</v>
      </c>
      <c r="S347" s="213">
        <v>0</v>
      </c>
      <c r="T347" s="214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15" t="s">
        <v>529</v>
      </c>
      <c r="AT347" s="215" t="s">
        <v>371</v>
      </c>
      <c r="AU347" s="215" t="s">
        <v>84</v>
      </c>
      <c r="AY347" s="17" t="s">
        <v>122</v>
      </c>
      <c r="BE347" s="216">
        <f>IF(N347="základní",J347,0)</f>
        <v>0</v>
      </c>
      <c r="BF347" s="216">
        <f>IF(N347="snížená",J347,0)</f>
        <v>0</v>
      </c>
      <c r="BG347" s="216">
        <f>IF(N347="zákl. přenesená",J347,0)</f>
        <v>0</v>
      </c>
      <c r="BH347" s="216">
        <f>IF(N347="sníž. přenesená",J347,0)</f>
        <v>0</v>
      </c>
      <c r="BI347" s="216">
        <f>IF(N347="nulová",J347,0)</f>
        <v>0</v>
      </c>
      <c r="BJ347" s="17" t="s">
        <v>82</v>
      </c>
      <c r="BK347" s="216">
        <f>ROUND(I347*H347,2)</f>
        <v>0</v>
      </c>
      <c r="BL347" s="17" t="s">
        <v>230</v>
      </c>
      <c r="BM347" s="215" t="s">
        <v>691</v>
      </c>
    </row>
    <row r="348" spans="1:47" s="2" customFormat="1" ht="12">
      <c r="A348" s="38"/>
      <c r="B348" s="39"/>
      <c r="C348" s="40"/>
      <c r="D348" s="217" t="s">
        <v>132</v>
      </c>
      <c r="E348" s="40"/>
      <c r="F348" s="218" t="s">
        <v>692</v>
      </c>
      <c r="G348" s="40"/>
      <c r="H348" s="40"/>
      <c r="I348" s="219"/>
      <c r="J348" s="40"/>
      <c r="K348" s="40"/>
      <c r="L348" s="44"/>
      <c r="M348" s="220"/>
      <c r="N348" s="221"/>
      <c r="O348" s="84"/>
      <c r="P348" s="84"/>
      <c r="Q348" s="84"/>
      <c r="R348" s="84"/>
      <c r="S348" s="84"/>
      <c r="T348" s="85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132</v>
      </c>
      <c r="AU348" s="17" t="s">
        <v>84</v>
      </c>
    </row>
    <row r="349" spans="1:47" s="2" customFormat="1" ht="12">
      <c r="A349" s="38"/>
      <c r="B349" s="39"/>
      <c r="C349" s="40"/>
      <c r="D349" s="222" t="s">
        <v>134</v>
      </c>
      <c r="E349" s="40"/>
      <c r="F349" s="223" t="s">
        <v>693</v>
      </c>
      <c r="G349" s="40"/>
      <c r="H349" s="40"/>
      <c r="I349" s="219"/>
      <c r="J349" s="40"/>
      <c r="K349" s="40"/>
      <c r="L349" s="44"/>
      <c r="M349" s="220"/>
      <c r="N349" s="221"/>
      <c r="O349" s="84"/>
      <c r="P349" s="84"/>
      <c r="Q349" s="84"/>
      <c r="R349" s="84"/>
      <c r="S349" s="84"/>
      <c r="T349" s="85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134</v>
      </c>
      <c r="AU349" s="17" t="s">
        <v>84</v>
      </c>
    </row>
    <row r="350" spans="1:51" s="13" customFormat="1" ht="12">
      <c r="A350" s="13"/>
      <c r="B350" s="224"/>
      <c r="C350" s="225"/>
      <c r="D350" s="217" t="s">
        <v>136</v>
      </c>
      <c r="E350" s="226" t="s">
        <v>19</v>
      </c>
      <c r="F350" s="227" t="s">
        <v>675</v>
      </c>
      <c r="G350" s="225"/>
      <c r="H350" s="228">
        <v>235.09</v>
      </c>
      <c r="I350" s="229"/>
      <c r="J350" s="225"/>
      <c r="K350" s="225"/>
      <c r="L350" s="230"/>
      <c r="M350" s="231"/>
      <c r="N350" s="232"/>
      <c r="O350" s="232"/>
      <c r="P350" s="232"/>
      <c r="Q350" s="232"/>
      <c r="R350" s="232"/>
      <c r="S350" s="232"/>
      <c r="T350" s="23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34" t="s">
        <v>136</v>
      </c>
      <c r="AU350" s="234" t="s">
        <v>84</v>
      </c>
      <c r="AV350" s="13" t="s">
        <v>84</v>
      </c>
      <c r="AW350" s="13" t="s">
        <v>35</v>
      </c>
      <c r="AX350" s="13" t="s">
        <v>74</v>
      </c>
      <c r="AY350" s="234" t="s">
        <v>122</v>
      </c>
    </row>
    <row r="351" spans="1:51" s="13" customFormat="1" ht="12">
      <c r="A351" s="13"/>
      <c r="B351" s="224"/>
      <c r="C351" s="225"/>
      <c r="D351" s="217" t="s">
        <v>136</v>
      </c>
      <c r="E351" s="226" t="s">
        <v>19</v>
      </c>
      <c r="F351" s="227" t="s">
        <v>694</v>
      </c>
      <c r="G351" s="225"/>
      <c r="H351" s="228">
        <v>239.792</v>
      </c>
      <c r="I351" s="229"/>
      <c r="J351" s="225"/>
      <c r="K351" s="225"/>
      <c r="L351" s="230"/>
      <c r="M351" s="231"/>
      <c r="N351" s="232"/>
      <c r="O351" s="232"/>
      <c r="P351" s="232"/>
      <c r="Q351" s="232"/>
      <c r="R351" s="232"/>
      <c r="S351" s="232"/>
      <c r="T351" s="23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34" t="s">
        <v>136</v>
      </c>
      <c r="AU351" s="234" t="s">
        <v>84</v>
      </c>
      <c r="AV351" s="13" t="s">
        <v>84</v>
      </c>
      <c r="AW351" s="13" t="s">
        <v>35</v>
      </c>
      <c r="AX351" s="13" t="s">
        <v>82</v>
      </c>
      <c r="AY351" s="234" t="s">
        <v>122</v>
      </c>
    </row>
    <row r="352" spans="1:65" s="2" customFormat="1" ht="16.5" customHeight="1">
      <c r="A352" s="38"/>
      <c r="B352" s="39"/>
      <c r="C352" s="250" t="s">
        <v>695</v>
      </c>
      <c r="D352" s="250" t="s">
        <v>371</v>
      </c>
      <c r="E352" s="251" t="s">
        <v>696</v>
      </c>
      <c r="F352" s="252" t="s">
        <v>697</v>
      </c>
      <c r="G352" s="253" t="s">
        <v>228</v>
      </c>
      <c r="H352" s="254">
        <v>261.844</v>
      </c>
      <c r="I352" s="255"/>
      <c r="J352" s="256">
        <f>ROUND(I352*H352,2)</f>
        <v>0</v>
      </c>
      <c r="K352" s="252" t="s">
        <v>129</v>
      </c>
      <c r="L352" s="257"/>
      <c r="M352" s="258" t="s">
        <v>19</v>
      </c>
      <c r="N352" s="259" t="s">
        <v>45</v>
      </c>
      <c r="O352" s="84"/>
      <c r="P352" s="213">
        <f>O352*H352</f>
        <v>0</v>
      </c>
      <c r="Q352" s="213">
        <v>0.006</v>
      </c>
      <c r="R352" s="213">
        <f>Q352*H352</f>
        <v>1.571064</v>
      </c>
      <c r="S352" s="213">
        <v>0</v>
      </c>
      <c r="T352" s="214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15" t="s">
        <v>529</v>
      </c>
      <c r="AT352" s="215" t="s">
        <v>371</v>
      </c>
      <c r="AU352" s="215" t="s">
        <v>84</v>
      </c>
      <c r="AY352" s="17" t="s">
        <v>122</v>
      </c>
      <c r="BE352" s="216">
        <f>IF(N352="základní",J352,0)</f>
        <v>0</v>
      </c>
      <c r="BF352" s="216">
        <f>IF(N352="snížená",J352,0)</f>
        <v>0</v>
      </c>
      <c r="BG352" s="216">
        <f>IF(N352="zákl. přenesená",J352,0)</f>
        <v>0</v>
      </c>
      <c r="BH352" s="216">
        <f>IF(N352="sníž. přenesená",J352,0)</f>
        <v>0</v>
      </c>
      <c r="BI352" s="216">
        <f>IF(N352="nulová",J352,0)</f>
        <v>0</v>
      </c>
      <c r="BJ352" s="17" t="s">
        <v>82</v>
      </c>
      <c r="BK352" s="216">
        <f>ROUND(I352*H352,2)</f>
        <v>0</v>
      </c>
      <c r="BL352" s="17" t="s">
        <v>230</v>
      </c>
      <c r="BM352" s="215" t="s">
        <v>698</v>
      </c>
    </row>
    <row r="353" spans="1:47" s="2" customFormat="1" ht="12">
      <c r="A353" s="38"/>
      <c r="B353" s="39"/>
      <c r="C353" s="40"/>
      <c r="D353" s="217" t="s">
        <v>132</v>
      </c>
      <c r="E353" s="40"/>
      <c r="F353" s="218" t="s">
        <v>699</v>
      </c>
      <c r="G353" s="40"/>
      <c r="H353" s="40"/>
      <c r="I353" s="219"/>
      <c r="J353" s="40"/>
      <c r="K353" s="40"/>
      <c r="L353" s="44"/>
      <c r="M353" s="220"/>
      <c r="N353" s="221"/>
      <c r="O353" s="84"/>
      <c r="P353" s="84"/>
      <c r="Q353" s="84"/>
      <c r="R353" s="84"/>
      <c r="S353" s="84"/>
      <c r="T353" s="85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132</v>
      </c>
      <c r="AU353" s="17" t="s">
        <v>84</v>
      </c>
    </row>
    <row r="354" spans="1:47" s="2" customFormat="1" ht="12">
      <c r="A354" s="38"/>
      <c r="B354" s="39"/>
      <c r="C354" s="40"/>
      <c r="D354" s="222" t="s">
        <v>134</v>
      </c>
      <c r="E354" s="40"/>
      <c r="F354" s="223" t="s">
        <v>700</v>
      </c>
      <c r="G354" s="40"/>
      <c r="H354" s="40"/>
      <c r="I354" s="219"/>
      <c r="J354" s="40"/>
      <c r="K354" s="40"/>
      <c r="L354" s="44"/>
      <c r="M354" s="220"/>
      <c r="N354" s="221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134</v>
      </c>
      <c r="AU354" s="17" t="s">
        <v>84</v>
      </c>
    </row>
    <row r="355" spans="1:51" s="13" customFormat="1" ht="12">
      <c r="A355" s="13"/>
      <c r="B355" s="224"/>
      <c r="C355" s="225"/>
      <c r="D355" s="217" t="s">
        <v>136</v>
      </c>
      <c r="E355" s="226" t="s">
        <v>19</v>
      </c>
      <c r="F355" s="227" t="s">
        <v>528</v>
      </c>
      <c r="G355" s="225"/>
      <c r="H355" s="228">
        <v>256.71</v>
      </c>
      <c r="I355" s="229"/>
      <c r="J355" s="225"/>
      <c r="K355" s="225"/>
      <c r="L355" s="230"/>
      <c r="M355" s="231"/>
      <c r="N355" s="232"/>
      <c r="O355" s="232"/>
      <c r="P355" s="232"/>
      <c r="Q355" s="232"/>
      <c r="R355" s="232"/>
      <c r="S355" s="232"/>
      <c r="T355" s="23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34" t="s">
        <v>136</v>
      </c>
      <c r="AU355" s="234" t="s">
        <v>84</v>
      </c>
      <c r="AV355" s="13" t="s">
        <v>84</v>
      </c>
      <c r="AW355" s="13" t="s">
        <v>35</v>
      </c>
      <c r="AX355" s="13" t="s">
        <v>74</v>
      </c>
      <c r="AY355" s="234" t="s">
        <v>122</v>
      </c>
    </row>
    <row r="356" spans="1:51" s="13" customFormat="1" ht="12">
      <c r="A356" s="13"/>
      <c r="B356" s="224"/>
      <c r="C356" s="225"/>
      <c r="D356" s="217" t="s">
        <v>136</v>
      </c>
      <c r="E356" s="226" t="s">
        <v>19</v>
      </c>
      <c r="F356" s="227" t="s">
        <v>701</v>
      </c>
      <c r="G356" s="225"/>
      <c r="H356" s="228">
        <v>261.844</v>
      </c>
      <c r="I356" s="229"/>
      <c r="J356" s="225"/>
      <c r="K356" s="225"/>
      <c r="L356" s="230"/>
      <c r="M356" s="231"/>
      <c r="N356" s="232"/>
      <c r="O356" s="232"/>
      <c r="P356" s="232"/>
      <c r="Q356" s="232"/>
      <c r="R356" s="232"/>
      <c r="S356" s="232"/>
      <c r="T356" s="23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4" t="s">
        <v>136</v>
      </c>
      <c r="AU356" s="234" t="s">
        <v>84</v>
      </c>
      <c r="AV356" s="13" t="s">
        <v>84</v>
      </c>
      <c r="AW356" s="13" t="s">
        <v>35</v>
      </c>
      <c r="AX356" s="13" t="s">
        <v>82</v>
      </c>
      <c r="AY356" s="234" t="s">
        <v>122</v>
      </c>
    </row>
    <row r="357" spans="1:65" s="2" customFormat="1" ht="16.5" customHeight="1">
      <c r="A357" s="38"/>
      <c r="B357" s="39"/>
      <c r="C357" s="204" t="s">
        <v>702</v>
      </c>
      <c r="D357" s="204" t="s">
        <v>125</v>
      </c>
      <c r="E357" s="205" t="s">
        <v>703</v>
      </c>
      <c r="F357" s="206" t="s">
        <v>704</v>
      </c>
      <c r="G357" s="207" t="s">
        <v>239</v>
      </c>
      <c r="H357" s="208">
        <v>1</v>
      </c>
      <c r="I357" s="209"/>
      <c r="J357" s="210">
        <f>ROUND(I357*H357,2)</f>
        <v>0</v>
      </c>
      <c r="K357" s="206" t="s">
        <v>229</v>
      </c>
      <c r="L357" s="44"/>
      <c r="M357" s="211" t="s">
        <v>19</v>
      </c>
      <c r="N357" s="212" t="s">
        <v>45</v>
      </c>
      <c r="O357" s="84"/>
      <c r="P357" s="213">
        <f>O357*H357</f>
        <v>0</v>
      </c>
      <c r="Q357" s="213">
        <v>0</v>
      </c>
      <c r="R357" s="213">
        <f>Q357*H357</f>
        <v>0</v>
      </c>
      <c r="S357" s="213">
        <v>0</v>
      </c>
      <c r="T357" s="214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15" t="s">
        <v>230</v>
      </c>
      <c r="AT357" s="215" t="s">
        <v>125</v>
      </c>
      <c r="AU357" s="215" t="s">
        <v>84</v>
      </c>
      <c r="AY357" s="17" t="s">
        <v>122</v>
      </c>
      <c r="BE357" s="216">
        <f>IF(N357="základní",J357,0)</f>
        <v>0</v>
      </c>
      <c r="BF357" s="216">
        <f>IF(N357="snížená",J357,0)</f>
        <v>0</v>
      </c>
      <c r="BG357" s="216">
        <f>IF(N357="zákl. přenesená",J357,0)</f>
        <v>0</v>
      </c>
      <c r="BH357" s="216">
        <f>IF(N357="sníž. přenesená",J357,0)</f>
        <v>0</v>
      </c>
      <c r="BI357" s="216">
        <f>IF(N357="nulová",J357,0)</f>
        <v>0</v>
      </c>
      <c r="BJ357" s="17" t="s">
        <v>82</v>
      </c>
      <c r="BK357" s="216">
        <f>ROUND(I357*H357,2)</f>
        <v>0</v>
      </c>
      <c r="BL357" s="17" t="s">
        <v>230</v>
      </c>
      <c r="BM357" s="215" t="s">
        <v>705</v>
      </c>
    </row>
    <row r="358" spans="1:47" s="2" customFormat="1" ht="12">
      <c r="A358" s="38"/>
      <c r="B358" s="39"/>
      <c r="C358" s="40"/>
      <c r="D358" s="217" t="s">
        <v>132</v>
      </c>
      <c r="E358" s="40"/>
      <c r="F358" s="218" t="s">
        <v>706</v>
      </c>
      <c r="G358" s="40"/>
      <c r="H358" s="40"/>
      <c r="I358" s="219"/>
      <c r="J358" s="40"/>
      <c r="K358" s="40"/>
      <c r="L358" s="44"/>
      <c r="M358" s="220"/>
      <c r="N358" s="221"/>
      <c r="O358" s="84"/>
      <c r="P358" s="84"/>
      <c r="Q358" s="84"/>
      <c r="R358" s="84"/>
      <c r="S358" s="84"/>
      <c r="T358" s="85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132</v>
      </c>
      <c r="AU358" s="17" t="s">
        <v>84</v>
      </c>
    </row>
    <row r="359" spans="1:47" s="2" customFormat="1" ht="12">
      <c r="A359" s="38"/>
      <c r="B359" s="39"/>
      <c r="C359" s="40"/>
      <c r="D359" s="222" t="s">
        <v>134</v>
      </c>
      <c r="E359" s="40"/>
      <c r="F359" s="223" t="s">
        <v>707</v>
      </c>
      <c r="G359" s="40"/>
      <c r="H359" s="40"/>
      <c r="I359" s="219"/>
      <c r="J359" s="40"/>
      <c r="K359" s="40"/>
      <c r="L359" s="44"/>
      <c r="M359" s="220"/>
      <c r="N359" s="221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134</v>
      </c>
      <c r="AU359" s="17" t="s">
        <v>84</v>
      </c>
    </row>
    <row r="360" spans="1:65" s="2" customFormat="1" ht="16.5" customHeight="1">
      <c r="A360" s="38"/>
      <c r="B360" s="39"/>
      <c r="C360" s="250" t="s">
        <v>708</v>
      </c>
      <c r="D360" s="250" t="s">
        <v>371</v>
      </c>
      <c r="E360" s="251" t="s">
        <v>709</v>
      </c>
      <c r="F360" s="252" t="s">
        <v>710</v>
      </c>
      <c r="G360" s="253" t="s">
        <v>239</v>
      </c>
      <c r="H360" s="254">
        <v>1</v>
      </c>
      <c r="I360" s="255"/>
      <c r="J360" s="256">
        <f>ROUND(I360*H360,2)</f>
        <v>0</v>
      </c>
      <c r="K360" s="252" t="s">
        <v>19</v>
      </c>
      <c r="L360" s="257"/>
      <c r="M360" s="258" t="s">
        <v>19</v>
      </c>
      <c r="N360" s="259" t="s">
        <v>45</v>
      </c>
      <c r="O360" s="84"/>
      <c r="P360" s="213">
        <f>O360*H360</f>
        <v>0</v>
      </c>
      <c r="Q360" s="213">
        <v>0</v>
      </c>
      <c r="R360" s="213">
        <f>Q360*H360</f>
        <v>0</v>
      </c>
      <c r="S360" s="213">
        <v>0</v>
      </c>
      <c r="T360" s="214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15" t="s">
        <v>529</v>
      </c>
      <c r="AT360" s="215" t="s">
        <v>371</v>
      </c>
      <c r="AU360" s="215" t="s">
        <v>84</v>
      </c>
      <c r="AY360" s="17" t="s">
        <v>122</v>
      </c>
      <c r="BE360" s="216">
        <f>IF(N360="základní",J360,0)</f>
        <v>0</v>
      </c>
      <c r="BF360" s="216">
        <f>IF(N360="snížená",J360,0)</f>
        <v>0</v>
      </c>
      <c r="BG360" s="216">
        <f>IF(N360="zákl. přenesená",J360,0)</f>
        <v>0</v>
      </c>
      <c r="BH360" s="216">
        <f>IF(N360="sníž. přenesená",J360,0)</f>
        <v>0</v>
      </c>
      <c r="BI360" s="216">
        <f>IF(N360="nulová",J360,0)</f>
        <v>0</v>
      </c>
      <c r="BJ360" s="17" t="s">
        <v>82</v>
      </c>
      <c r="BK360" s="216">
        <f>ROUND(I360*H360,2)</f>
        <v>0</v>
      </c>
      <c r="BL360" s="17" t="s">
        <v>230</v>
      </c>
      <c r="BM360" s="215" t="s">
        <v>711</v>
      </c>
    </row>
    <row r="361" spans="1:47" s="2" customFormat="1" ht="12">
      <c r="A361" s="38"/>
      <c r="B361" s="39"/>
      <c r="C361" s="40"/>
      <c r="D361" s="217" t="s">
        <v>132</v>
      </c>
      <c r="E361" s="40"/>
      <c r="F361" s="218" t="s">
        <v>710</v>
      </c>
      <c r="G361" s="40"/>
      <c r="H361" s="40"/>
      <c r="I361" s="219"/>
      <c r="J361" s="40"/>
      <c r="K361" s="40"/>
      <c r="L361" s="44"/>
      <c r="M361" s="220"/>
      <c r="N361" s="221"/>
      <c r="O361" s="84"/>
      <c r="P361" s="84"/>
      <c r="Q361" s="84"/>
      <c r="R361" s="84"/>
      <c r="S361" s="84"/>
      <c r="T361" s="85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132</v>
      </c>
      <c r="AU361" s="17" t="s">
        <v>84</v>
      </c>
    </row>
    <row r="362" spans="1:47" s="2" customFormat="1" ht="12">
      <c r="A362" s="38"/>
      <c r="B362" s="39"/>
      <c r="C362" s="40"/>
      <c r="D362" s="217" t="s">
        <v>242</v>
      </c>
      <c r="E362" s="40"/>
      <c r="F362" s="246" t="s">
        <v>712</v>
      </c>
      <c r="G362" s="40"/>
      <c r="H362" s="40"/>
      <c r="I362" s="219"/>
      <c r="J362" s="40"/>
      <c r="K362" s="40"/>
      <c r="L362" s="44"/>
      <c r="M362" s="220"/>
      <c r="N362" s="221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242</v>
      </c>
      <c r="AU362" s="17" t="s">
        <v>84</v>
      </c>
    </row>
    <row r="363" spans="1:65" s="2" customFormat="1" ht="16.5" customHeight="1">
      <c r="A363" s="38"/>
      <c r="B363" s="39"/>
      <c r="C363" s="204" t="s">
        <v>713</v>
      </c>
      <c r="D363" s="204" t="s">
        <v>125</v>
      </c>
      <c r="E363" s="205" t="s">
        <v>714</v>
      </c>
      <c r="F363" s="206" t="s">
        <v>715</v>
      </c>
      <c r="G363" s="207" t="s">
        <v>186</v>
      </c>
      <c r="H363" s="208">
        <v>6.295</v>
      </c>
      <c r="I363" s="209"/>
      <c r="J363" s="210">
        <f>ROUND(I363*H363,2)</f>
        <v>0</v>
      </c>
      <c r="K363" s="206" t="s">
        <v>129</v>
      </c>
      <c r="L363" s="44"/>
      <c r="M363" s="211" t="s">
        <v>19</v>
      </c>
      <c r="N363" s="212" t="s">
        <v>45</v>
      </c>
      <c r="O363" s="84"/>
      <c r="P363" s="213">
        <f>O363*H363</f>
        <v>0</v>
      </c>
      <c r="Q363" s="213">
        <v>0</v>
      </c>
      <c r="R363" s="213">
        <f>Q363*H363</f>
        <v>0</v>
      </c>
      <c r="S363" s="213">
        <v>0</v>
      </c>
      <c r="T363" s="214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15" t="s">
        <v>230</v>
      </c>
      <c r="AT363" s="215" t="s">
        <v>125</v>
      </c>
      <c r="AU363" s="215" t="s">
        <v>84</v>
      </c>
      <c r="AY363" s="17" t="s">
        <v>122</v>
      </c>
      <c r="BE363" s="216">
        <f>IF(N363="základní",J363,0)</f>
        <v>0</v>
      </c>
      <c r="BF363" s="216">
        <f>IF(N363="snížená",J363,0)</f>
        <v>0</v>
      </c>
      <c r="BG363" s="216">
        <f>IF(N363="zákl. přenesená",J363,0)</f>
        <v>0</v>
      </c>
      <c r="BH363" s="216">
        <f>IF(N363="sníž. přenesená",J363,0)</f>
        <v>0</v>
      </c>
      <c r="BI363" s="216">
        <f>IF(N363="nulová",J363,0)</f>
        <v>0</v>
      </c>
      <c r="BJ363" s="17" t="s">
        <v>82</v>
      </c>
      <c r="BK363" s="216">
        <f>ROUND(I363*H363,2)</f>
        <v>0</v>
      </c>
      <c r="BL363" s="17" t="s">
        <v>230</v>
      </c>
      <c r="BM363" s="215" t="s">
        <v>716</v>
      </c>
    </row>
    <row r="364" spans="1:47" s="2" customFormat="1" ht="12">
      <c r="A364" s="38"/>
      <c r="B364" s="39"/>
      <c r="C364" s="40"/>
      <c r="D364" s="217" t="s">
        <v>132</v>
      </c>
      <c r="E364" s="40"/>
      <c r="F364" s="218" t="s">
        <v>717</v>
      </c>
      <c r="G364" s="40"/>
      <c r="H364" s="40"/>
      <c r="I364" s="219"/>
      <c r="J364" s="40"/>
      <c r="K364" s="40"/>
      <c r="L364" s="44"/>
      <c r="M364" s="220"/>
      <c r="N364" s="221"/>
      <c r="O364" s="84"/>
      <c r="P364" s="84"/>
      <c r="Q364" s="84"/>
      <c r="R364" s="84"/>
      <c r="S364" s="84"/>
      <c r="T364" s="85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132</v>
      </c>
      <c r="AU364" s="17" t="s">
        <v>84</v>
      </c>
    </row>
    <row r="365" spans="1:47" s="2" customFormat="1" ht="12">
      <c r="A365" s="38"/>
      <c r="B365" s="39"/>
      <c r="C365" s="40"/>
      <c r="D365" s="222" t="s">
        <v>134</v>
      </c>
      <c r="E365" s="40"/>
      <c r="F365" s="223" t="s">
        <v>718</v>
      </c>
      <c r="G365" s="40"/>
      <c r="H365" s="40"/>
      <c r="I365" s="219"/>
      <c r="J365" s="40"/>
      <c r="K365" s="40"/>
      <c r="L365" s="44"/>
      <c r="M365" s="220"/>
      <c r="N365" s="221"/>
      <c r="O365" s="84"/>
      <c r="P365" s="84"/>
      <c r="Q365" s="84"/>
      <c r="R365" s="84"/>
      <c r="S365" s="84"/>
      <c r="T365" s="85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134</v>
      </c>
      <c r="AU365" s="17" t="s">
        <v>84</v>
      </c>
    </row>
    <row r="366" spans="1:63" s="12" customFormat="1" ht="22.8" customHeight="1">
      <c r="A366" s="12"/>
      <c r="B366" s="188"/>
      <c r="C366" s="189"/>
      <c r="D366" s="190" t="s">
        <v>73</v>
      </c>
      <c r="E366" s="202" t="s">
        <v>295</v>
      </c>
      <c r="F366" s="202" t="s">
        <v>296</v>
      </c>
      <c r="G366" s="189"/>
      <c r="H366" s="189"/>
      <c r="I366" s="192"/>
      <c r="J366" s="203">
        <f>BK366</f>
        <v>0</v>
      </c>
      <c r="K366" s="189"/>
      <c r="L366" s="194"/>
      <c r="M366" s="195"/>
      <c r="N366" s="196"/>
      <c r="O366" s="196"/>
      <c r="P366" s="197">
        <f>SUM(P367:P369)</f>
        <v>0</v>
      </c>
      <c r="Q366" s="196"/>
      <c r="R366" s="197">
        <f>SUM(R367:R369)</f>
        <v>0.00254</v>
      </c>
      <c r="S366" s="196"/>
      <c r="T366" s="198">
        <f>SUM(T367:T369)</f>
        <v>0</v>
      </c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R366" s="199" t="s">
        <v>84</v>
      </c>
      <c r="AT366" s="200" t="s">
        <v>73</v>
      </c>
      <c r="AU366" s="200" t="s">
        <v>82</v>
      </c>
      <c r="AY366" s="199" t="s">
        <v>122</v>
      </c>
      <c r="BK366" s="201">
        <f>SUM(BK367:BK369)</f>
        <v>0</v>
      </c>
    </row>
    <row r="367" spans="1:65" s="2" customFormat="1" ht="16.5" customHeight="1">
      <c r="A367" s="38"/>
      <c r="B367" s="39"/>
      <c r="C367" s="204" t="s">
        <v>719</v>
      </c>
      <c r="D367" s="204" t="s">
        <v>125</v>
      </c>
      <c r="E367" s="205" t="s">
        <v>720</v>
      </c>
      <c r="F367" s="206" t="s">
        <v>721</v>
      </c>
      <c r="G367" s="207" t="s">
        <v>239</v>
      </c>
      <c r="H367" s="208">
        <v>1</v>
      </c>
      <c r="I367" s="209"/>
      <c r="J367" s="210">
        <f>ROUND(I367*H367,2)</f>
        <v>0</v>
      </c>
      <c r="K367" s="206" t="s">
        <v>19</v>
      </c>
      <c r="L367" s="44"/>
      <c r="M367" s="211" t="s">
        <v>19</v>
      </c>
      <c r="N367" s="212" t="s">
        <v>45</v>
      </c>
      <c r="O367" s="84"/>
      <c r="P367" s="213">
        <f>O367*H367</f>
        <v>0</v>
      </c>
      <c r="Q367" s="213">
        <v>0.00254</v>
      </c>
      <c r="R367" s="213">
        <f>Q367*H367</f>
        <v>0.00254</v>
      </c>
      <c r="S367" s="213">
        <v>0</v>
      </c>
      <c r="T367" s="214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15" t="s">
        <v>230</v>
      </c>
      <c r="AT367" s="215" t="s">
        <v>125</v>
      </c>
      <c r="AU367" s="215" t="s">
        <v>84</v>
      </c>
      <c r="AY367" s="17" t="s">
        <v>122</v>
      </c>
      <c r="BE367" s="216">
        <f>IF(N367="základní",J367,0)</f>
        <v>0</v>
      </c>
      <c r="BF367" s="216">
        <f>IF(N367="snížená",J367,0)</f>
        <v>0</v>
      </c>
      <c r="BG367" s="216">
        <f>IF(N367="zákl. přenesená",J367,0)</f>
        <v>0</v>
      </c>
      <c r="BH367" s="216">
        <f>IF(N367="sníž. přenesená",J367,0)</f>
        <v>0</v>
      </c>
      <c r="BI367" s="216">
        <f>IF(N367="nulová",J367,0)</f>
        <v>0</v>
      </c>
      <c r="BJ367" s="17" t="s">
        <v>82</v>
      </c>
      <c r="BK367" s="216">
        <f>ROUND(I367*H367,2)</f>
        <v>0</v>
      </c>
      <c r="BL367" s="17" t="s">
        <v>230</v>
      </c>
      <c r="BM367" s="215" t="s">
        <v>722</v>
      </c>
    </row>
    <row r="368" spans="1:47" s="2" customFormat="1" ht="12">
      <c r="A368" s="38"/>
      <c r="B368" s="39"/>
      <c r="C368" s="40"/>
      <c r="D368" s="217" t="s">
        <v>132</v>
      </c>
      <c r="E368" s="40"/>
      <c r="F368" s="218" t="s">
        <v>721</v>
      </c>
      <c r="G368" s="40"/>
      <c r="H368" s="40"/>
      <c r="I368" s="219"/>
      <c r="J368" s="40"/>
      <c r="K368" s="40"/>
      <c r="L368" s="44"/>
      <c r="M368" s="220"/>
      <c r="N368" s="221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132</v>
      </c>
      <c r="AU368" s="17" t="s">
        <v>84</v>
      </c>
    </row>
    <row r="369" spans="1:47" s="2" customFormat="1" ht="12">
      <c r="A369" s="38"/>
      <c r="B369" s="39"/>
      <c r="C369" s="40"/>
      <c r="D369" s="217" t="s">
        <v>242</v>
      </c>
      <c r="E369" s="40"/>
      <c r="F369" s="246" t="s">
        <v>723</v>
      </c>
      <c r="G369" s="40"/>
      <c r="H369" s="40"/>
      <c r="I369" s="219"/>
      <c r="J369" s="40"/>
      <c r="K369" s="40"/>
      <c r="L369" s="44"/>
      <c r="M369" s="220"/>
      <c r="N369" s="221"/>
      <c r="O369" s="84"/>
      <c r="P369" s="84"/>
      <c r="Q369" s="84"/>
      <c r="R369" s="84"/>
      <c r="S369" s="84"/>
      <c r="T369" s="85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T369" s="17" t="s">
        <v>242</v>
      </c>
      <c r="AU369" s="17" t="s">
        <v>84</v>
      </c>
    </row>
    <row r="370" spans="1:63" s="12" customFormat="1" ht="22.8" customHeight="1">
      <c r="A370" s="12"/>
      <c r="B370" s="188"/>
      <c r="C370" s="189"/>
      <c r="D370" s="190" t="s">
        <v>73</v>
      </c>
      <c r="E370" s="202" t="s">
        <v>301</v>
      </c>
      <c r="F370" s="202" t="s">
        <v>302</v>
      </c>
      <c r="G370" s="189"/>
      <c r="H370" s="189"/>
      <c r="I370" s="192"/>
      <c r="J370" s="203">
        <f>BK370</f>
        <v>0</v>
      </c>
      <c r="K370" s="189"/>
      <c r="L370" s="194"/>
      <c r="M370" s="195"/>
      <c r="N370" s="196"/>
      <c r="O370" s="196"/>
      <c r="P370" s="197">
        <f>SUM(P371:P400)</f>
        <v>0</v>
      </c>
      <c r="Q370" s="196"/>
      <c r="R370" s="197">
        <f>SUM(R371:R400)</f>
        <v>33.408308000000005</v>
      </c>
      <c r="S370" s="196"/>
      <c r="T370" s="198">
        <f>SUM(T371:T400)</f>
        <v>0</v>
      </c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R370" s="199" t="s">
        <v>84</v>
      </c>
      <c r="AT370" s="200" t="s">
        <v>73</v>
      </c>
      <c r="AU370" s="200" t="s">
        <v>82</v>
      </c>
      <c r="AY370" s="199" t="s">
        <v>122</v>
      </c>
      <c r="BK370" s="201">
        <f>SUM(BK371:BK400)</f>
        <v>0</v>
      </c>
    </row>
    <row r="371" spans="1:65" s="2" customFormat="1" ht="16.5" customHeight="1">
      <c r="A371" s="38"/>
      <c r="B371" s="39"/>
      <c r="C371" s="204" t="s">
        <v>724</v>
      </c>
      <c r="D371" s="204" t="s">
        <v>125</v>
      </c>
      <c r="E371" s="205" t="s">
        <v>725</v>
      </c>
      <c r="F371" s="206" t="s">
        <v>726</v>
      </c>
      <c r="G371" s="207" t="s">
        <v>228</v>
      </c>
      <c r="H371" s="208">
        <v>685</v>
      </c>
      <c r="I371" s="209"/>
      <c r="J371" s="210">
        <f>ROUND(I371*H371,2)</f>
        <v>0</v>
      </c>
      <c r="K371" s="206" t="s">
        <v>129</v>
      </c>
      <c r="L371" s="44"/>
      <c r="M371" s="211" t="s">
        <v>19</v>
      </c>
      <c r="N371" s="212" t="s">
        <v>45</v>
      </c>
      <c r="O371" s="84"/>
      <c r="P371" s="213">
        <f>O371*H371</f>
        <v>0</v>
      </c>
      <c r="Q371" s="213">
        <v>0.04644</v>
      </c>
      <c r="R371" s="213">
        <f>Q371*H371</f>
        <v>31.811400000000003</v>
      </c>
      <c r="S371" s="213">
        <v>0</v>
      </c>
      <c r="T371" s="214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15" t="s">
        <v>230</v>
      </c>
      <c r="AT371" s="215" t="s">
        <v>125</v>
      </c>
      <c r="AU371" s="215" t="s">
        <v>84</v>
      </c>
      <c r="AY371" s="17" t="s">
        <v>122</v>
      </c>
      <c r="BE371" s="216">
        <f>IF(N371="základní",J371,0)</f>
        <v>0</v>
      </c>
      <c r="BF371" s="216">
        <f>IF(N371="snížená",J371,0)</f>
        <v>0</v>
      </c>
      <c r="BG371" s="216">
        <f>IF(N371="zákl. přenesená",J371,0)</f>
        <v>0</v>
      </c>
      <c r="BH371" s="216">
        <f>IF(N371="sníž. přenesená",J371,0)</f>
        <v>0</v>
      </c>
      <c r="BI371" s="216">
        <f>IF(N371="nulová",J371,0)</f>
        <v>0</v>
      </c>
      <c r="BJ371" s="17" t="s">
        <v>82</v>
      </c>
      <c r="BK371" s="216">
        <f>ROUND(I371*H371,2)</f>
        <v>0</v>
      </c>
      <c r="BL371" s="17" t="s">
        <v>230</v>
      </c>
      <c r="BM371" s="215" t="s">
        <v>727</v>
      </c>
    </row>
    <row r="372" spans="1:47" s="2" customFormat="1" ht="12">
      <c r="A372" s="38"/>
      <c r="B372" s="39"/>
      <c r="C372" s="40"/>
      <c r="D372" s="217" t="s">
        <v>132</v>
      </c>
      <c r="E372" s="40"/>
      <c r="F372" s="218" t="s">
        <v>728</v>
      </c>
      <c r="G372" s="40"/>
      <c r="H372" s="40"/>
      <c r="I372" s="219"/>
      <c r="J372" s="40"/>
      <c r="K372" s="40"/>
      <c r="L372" s="44"/>
      <c r="M372" s="220"/>
      <c r="N372" s="221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132</v>
      </c>
      <c r="AU372" s="17" t="s">
        <v>84</v>
      </c>
    </row>
    <row r="373" spans="1:47" s="2" customFormat="1" ht="12">
      <c r="A373" s="38"/>
      <c r="B373" s="39"/>
      <c r="C373" s="40"/>
      <c r="D373" s="222" t="s">
        <v>134</v>
      </c>
      <c r="E373" s="40"/>
      <c r="F373" s="223" t="s">
        <v>729</v>
      </c>
      <c r="G373" s="40"/>
      <c r="H373" s="40"/>
      <c r="I373" s="219"/>
      <c r="J373" s="40"/>
      <c r="K373" s="40"/>
      <c r="L373" s="44"/>
      <c r="M373" s="220"/>
      <c r="N373" s="221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134</v>
      </c>
      <c r="AU373" s="17" t="s">
        <v>84</v>
      </c>
    </row>
    <row r="374" spans="1:65" s="2" customFormat="1" ht="16.5" customHeight="1">
      <c r="A374" s="38"/>
      <c r="B374" s="39"/>
      <c r="C374" s="204" t="s">
        <v>730</v>
      </c>
      <c r="D374" s="204" t="s">
        <v>125</v>
      </c>
      <c r="E374" s="205" t="s">
        <v>731</v>
      </c>
      <c r="F374" s="206" t="s">
        <v>732</v>
      </c>
      <c r="G374" s="207" t="s">
        <v>248</v>
      </c>
      <c r="H374" s="208">
        <v>96.4</v>
      </c>
      <c r="I374" s="209"/>
      <c r="J374" s="210">
        <f>ROUND(I374*H374,2)</f>
        <v>0</v>
      </c>
      <c r="K374" s="206" t="s">
        <v>129</v>
      </c>
      <c r="L374" s="44"/>
      <c r="M374" s="211" t="s">
        <v>19</v>
      </c>
      <c r="N374" s="212" t="s">
        <v>45</v>
      </c>
      <c r="O374" s="84"/>
      <c r="P374" s="213">
        <f>O374*H374</f>
        <v>0</v>
      </c>
      <c r="Q374" s="213">
        <v>0.00022</v>
      </c>
      <c r="R374" s="213">
        <f>Q374*H374</f>
        <v>0.021208</v>
      </c>
      <c r="S374" s="213">
        <v>0</v>
      </c>
      <c r="T374" s="214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15" t="s">
        <v>230</v>
      </c>
      <c r="AT374" s="215" t="s">
        <v>125</v>
      </c>
      <c r="AU374" s="215" t="s">
        <v>84</v>
      </c>
      <c r="AY374" s="17" t="s">
        <v>122</v>
      </c>
      <c r="BE374" s="216">
        <f>IF(N374="základní",J374,0)</f>
        <v>0</v>
      </c>
      <c r="BF374" s="216">
        <f>IF(N374="snížená",J374,0)</f>
        <v>0</v>
      </c>
      <c r="BG374" s="216">
        <f>IF(N374="zákl. přenesená",J374,0)</f>
        <v>0</v>
      </c>
      <c r="BH374" s="216">
        <f>IF(N374="sníž. přenesená",J374,0)</f>
        <v>0</v>
      </c>
      <c r="BI374" s="216">
        <f>IF(N374="nulová",J374,0)</f>
        <v>0</v>
      </c>
      <c r="BJ374" s="17" t="s">
        <v>82</v>
      </c>
      <c r="BK374" s="216">
        <f>ROUND(I374*H374,2)</f>
        <v>0</v>
      </c>
      <c r="BL374" s="17" t="s">
        <v>230</v>
      </c>
      <c r="BM374" s="215" t="s">
        <v>733</v>
      </c>
    </row>
    <row r="375" spans="1:47" s="2" customFormat="1" ht="12">
      <c r="A375" s="38"/>
      <c r="B375" s="39"/>
      <c r="C375" s="40"/>
      <c r="D375" s="217" t="s">
        <v>132</v>
      </c>
      <c r="E375" s="40"/>
      <c r="F375" s="218" t="s">
        <v>734</v>
      </c>
      <c r="G375" s="40"/>
      <c r="H375" s="40"/>
      <c r="I375" s="219"/>
      <c r="J375" s="40"/>
      <c r="K375" s="40"/>
      <c r="L375" s="44"/>
      <c r="M375" s="220"/>
      <c r="N375" s="221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132</v>
      </c>
      <c r="AU375" s="17" t="s">
        <v>84</v>
      </c>
    </row>
    <row r="376" spans="1:47" s="2" customFormat="1" ht="12">
      <c r="A376" s="38"/>
      <c r="B376" s="39"/>
      <c r="C376" s="40"/>
      <c r="D376" s="222" t="s">
        <v>134</v>
      </c>
      <c r="E376" s="40"/>
      <c r="F376" s="223" t="s">
        <v>735</v>
      </c>
      <c r="G376" s="40"/>
      <c r="H376" s="40"/>
      <c r="I376" s="219"/>
      <c r="J376" s="40"/>
      <c r="K376" s="40"/>
      <c r="L376" s="44"/>
      <c r="M376" s="220"/>
      <c r="N376" s="221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134</v>
      </c>
      <c r="AU376" s="17" t="s">
        <v>84</v>
      </c>
    </row>
    <row r="377" spans="1:65" s="2" customFormat="1" ht="16.5" customHeight="1">
      <c r="A377" s="38"/>
      <c r="B377" s="39"/>
      <c r="C377" s="204" t="s">
        <v>736</v>
      </c>
      <c r="D377" s="204" t="s">
        <v>125</v>
      </c>
      <c r="E377" s="205" t="s">
        <v>737</v>
      </c>
      <c r="F377" s="206" t="s">
        <v>738</v>
      </c>
      <c r="G377" s="207" t="s">
        <v>248</v>
      </c>
      <c r="H377" s="208">
        <v>65.8</v>
      </c>
      <c r="I377" s="209"/>
      <c r="J377" s="210">
        <f>ROUND(I377*H377,2)</f>
        <v>0</v>
      </c>
      <c r="K377" s="206" t="s">
        <v>129</v>
      </c>
      <c r="L377" s="44"/>
      <c r="M377" s="211" t="s">
        <v>19</v>
      </c>
      <c r="N377" s="212" t="s">
        <v>45</v>
      </c>
      <c r="O377" s="84"/>
      <c r="P377" s="213">
        <f>O377*H377</f>
        <v>0</v>
      </c>
      <c r="Q377" s="213">
        <v>0.01432</v>
      </c>
      <c r="R377" s="213">
        <f>Q377*H377</f>
        <v>0.9422559999999999</v>
      </c>
      <c r="S377" s="213">
        <v>0</v>
      </c>
      <c r="T377" s="214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15" t="s">
        <v>230</v>
      </c>
      <c r="AT377" s="215" t="s">
        <v>125</v>
      </c>
      <c r="AU377" s="215" t="s">
        <v>84</v>
      </c>
      <c r="AY377" s="17" t="s">
        <v>122</v>
      </c>
      <c r="BE377" s="216">
        <f>IF(N377="základní",J377,0)</f>
        <v>0</v>
      </c>
      <c r="BF377" s="216">
        <f>IF(N377="snížená",J377,0)</f>
        <v>0</v>
      </c>
      <c r="BG377" s="216">
        <f>IF(N377="zákl. přenesená",J377,0)</f>
        <v>0</v>
      </c>
      <c r="BH377" s="216">
        <f>IF(N377="sníž. přenesená",J377,0)</f>
        <v>0</v>
      </c>
      <c r="BI377" s="216">
        <f>IF(N377="nulová",J377,0)</f>
        <v>0</v>
      </c>
      <c r="BJ377" s="17" t="s">
        <v>82</v>
      </c>
      <c r="BK377" s="216">
        <f>ROUND(I377*H377,2)</f>
        <v>0</v>
      </c>
      <c r="BL377" s="17" t="s">
        <v>230</v>
      </c>
      <c r="BM377" s="215" t="s">
        <v>739</v>
      </c>
    </row>
    <row r="378" spans="1:47" s="2" customFormat="1" ht="12">
      <c r="A378" s="38"/>
      <c r="B378" s="39"/>
      <c r="C378" s="40"/>
      <c r="D378" s="217" t="s">
        <v>132</v>
      </c>
      <c r="E378" s="40"/>
      <c r="F378" s="218" t="s">
        <v>740</v>
      </c>
      <c r="G378" s="40"/>
      <c r="H378" s="40"/>
      <c r="I378" s="219"/>
      <c r="J378" s="40"/>
      <c r="K378" s="40"/>
      <c r="L378" s="44"/>
      <c r="M378" s="220"/>
      <c r="N378" s="221"/>
      <c r="O378" s="84"/>
      <c r="P378" s="84"/>
      <c r="Q378" s="84"/>
      <c r="R378" s="84"/>
      <c r="S378" s="84"/>
      <c r="T378" s="85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132</v>
      </c>
      <c r="AU378" s="17" t="s">
        <v>84</v>
      </c>
    </row>
    <row r="379" spans="1:47" s="2" customFormat="1" ht="12">
      <c r="A379" s="38"/>
      <c r="B379" s="39"/>
      <c r="C379" s="40"/>
      <c r="D379" s="222" t="s">
        <v>134</v>
      </c>
      <c r="E379" s="40"/>
      <c r="F379" s="223" t="s">
        <v>741</v>
      </c>
      <c r="G379" s="40"/>
      <c r="H379" s="40"/>
      <c r="I379" s="219"/>
      <c r="J379" s="40"/>
      <c r="K379" s="40"/>
      <c r="L379" s="44"/>
      <c r="M379" s="220"/>
      <c r="N379" s="221"/>
      <c r="O379" s="84"/>
      <c r="P379" s="84"/>
      <c r="Q379" s="84"/>
      <c r="R379" s="84"/>
      <c r="S379" s="84"/>
      <c r="T379" s="85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134</v>
      </c>
      <c r="AU379" s="17" t="s">
        <v>84</v>
      </c>
    </row>
    <row r="380" spans="1:65" s="2" customFormat="1" ht="16.5" customHeight="1">
      <c r="A380" s="38"/>
      <c r="B380" s="39"/>
      <c r="C380" s="204" t="s">
        <v>742</v>
      </c>
      <c r="D380" s="204" t="s">
        <v>125</v>
      </c>
      <c r="E380" s="205" t="s">
        <v>743</v>
      </c>
      <c r="F380" s="206" t="s">
        <v>744</v>
      </c>
      <c r="G380" s="207" t="s">
        <v>248</v>
      </c>
      <c r="H380" s="208">
        <v>34.4</v>
      </c>
      <c r="I380" s="209"/>
      <c r="J380" s="210">
        <f>ROUND(I380*H380,2)</f>
        <v>0</v>
      </c>
      <c r="K380" s="206" t="s">
        <v>129</v>
      </c>
      <c r="L380" s="44"/>
      <c r="M380" s="211" t="s">
        <v>19</v>
      </c>
      <c r="N380" s="212" t="s">
        <v>45</v>
      </c>
      <c r="O380" s="84"/>
      <c r="P380" s="213">
        <f>O380*H380</f>
        <v>0</v>
      </c>
      <c r="Q380" s="213">
        <v>0.01436</v>
      </c>
      <c r="R380" s="213">
        <f>Q380*H380</f>
        <v>0.493984</v>
      </c>
      <c r="S380" s="213">
        <v>0</v>
      </c>
      <c r="T380" s="214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15" t="s">
        <v>230</v>
      </c>
      <c r="AT380" s="215" t="s">
        <v>125</v>
      </c>
      <c r="AU380" s="215" t="s">
        <v>84</v>
      </c>
      <c r="AY380" s="17" t="s">
        <v>122</v>
      </c>
      <c r="BE380" s="216">
        <f>IF(N380="základní",J380,0)</f>
        <v>0</v>
      </c>
      <c r="BF380" s="216">
        <f>IF(N380="snížená",J380,0)</f>
        <v>0</v>
      </c>
      <c r="BG380" s="216">
        <f>IF(N380="zákl. přenesená",J380,0)</f>
        <v>0</v>
      </c>
      <c r="BH380" s="216">
        <f>IF(N380="sníž. přenesená",J380,0)</f>
        <v>0</v>
      </c>
      <c r="BI380" s="216">
        <f>IF(N380="nulová",J380,0)</f>
        <v>0</v>
      </c>
      <c r="BJ380" s="17" t="s">
        <v>82</v>
      </c>
      <c r="BK380" s="216">
        <f>ROUND(I380*H380,2)</f>
        <v>0</v>
      </c>
      <c r="BL380" s="17" t="s">
        <v>230</v>
      </c>
      <c r="BM380" s="215" t="s">
        <v>745</v>
      </c>
    </row>
    <row r="381" spans="1:47" s="2" customFormat="1" ht="12">
      <c r="A381" s="38"/>
      <c r="B381" s="39"/>
      <c r="C381" s="40"/>
      <c r="D381" s="217" t="s">
        <v>132</v>
      </c>
      <c r="E381" s="40"/>
      <c r="F381" s="218" t="s">
        <v>746</v>
      </c>
      <c r="G381" s="40"/>
      <c r="H381" s="40"/>
      <c r="I381" s="219"/>
      <c r="J381" s="40"/>
      <c r="K381" s="40"/>
      <c r="L381" s="44"/>
      <c r="M381" s="220"/>
      <c r="N381" s="221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132</v>
      </c>
      <c r="AU381" s="17" t="s">
        <v>84</v>
      </c>
    </row>
    <row r="382" spans="1:47" s="2" customFormat="1" ht="12">
      <c r="A382" s="38"/>
      <c r="B382" s="39"/>
      <c r="C382" s="40"/>
      <c r="D382" s="222" t="s">
        <v>134</v>
      </c>
      <c r="E382" s="40"/>
      <c r="F382" s="223" t="s">
        <v>747</v>
      </c>
      <c r="G382" s="40"/>
      <c r="H382" s="40"/>
      <c r="I382" s="219"/>
      <c r="J382" s="40"/>
      <c r="K382" s="40"/>
      <c r="L382" s="44"/>
      <c r="M382" s="220"/>
      <c r="N382" s="221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134</v>
      </c>
      <c r="AU382" s="17" t="s">
        <v>84</v>
      </c>
    </row>
    <row r="383" spans="1:51" s="13" customFormat="1" ht="12">
      <c r="A383" s="13"/>
      <c r="B383" s="224"/>
      <c r="C383" s="225"/>
      <c r="D383" s="217" t="s">
        <v>136</v>
      </c>
      <c r="E383" s="226" t="s">
        <v>19</v>
      </c>
      <c r="F383" s="227" t="s">
        <v>748</v>
      </c>
      <c r="G383" s="225"/>
      <c r="H383" s="228">
        <v>34.4</v>
      </c>
      <c r="I383" s="229"/>
      <c r="J383" s="225"/>
      <c r="K383" s="225"/>
      <c r="L383" s="230"/>
      <c r="M383" s="231"/>
      <c r="N383" s="232"/>
      <c r="O383" s="232"/>
      <c r="P383" s="232"/>
      <c r="Q383" s="232"/>
      <c r="R383" s="232"/>
      <c r="S383" s="232"/>
      <c r="T383" s="23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34" t="s">
        <v>136</v>
      </c>
      <c r="AU383" s="234" t="s">
        <v>84</v>
      </c>
      <c r="AV383" s="13" t="s">
        <v>84</v>
      </c>
      <c r="AW383" s="13" t="s">
        <v>35</v>
      </c>
      <c r="AX383" s="13" t="s">
        <v>82</v>
      </c>
      <c r="AY383" s="234" t="s">
        <v>122</v>
      </c>
    </row>
    <row r="384" spans="1:65" s="2" customFormat="1" ht="16.5" customHeight="1">
      <c r="A384" s="38"/>
      <c r="B384" s="39"/>
      <c r="C384" s="204" t="s">
        <v>749</v>
      </c>
      <c r="D384" s="204" t="s">
        <v>125</v>
      </c>
      <c r="E384" s="205" t="s">
        <v>750</v>
      </c>
      <c r="F384" s="206" t="s">
        <v>751</v>
      </c>
      <c r="G384" s="207" t="s">
        <v>168</v>
      </c>
      <c r="H384" s="208">
        <v>3</v>
      </c>
      <c r="I384" s="209"/>
      <c r="J384" s="210">
        <f>ROUND(I384*H384,2)</f>
        <v>0</v>
      </c>
      <c r="K384" s="206" t="s">
        <v>129</v>
      </c>
      <c r="L384" s="44"/>
      <c r="M384" s="211" t="s">
        <v>19</v>
      </c>
      <c r="N384" s="212" t="s">
        <v>45</v>
      </c>
      <c r="O384" s="84"/>
      <c r="P384" s="213">
        <f>O384*H384</f>
        <v>0</v>
      </c>
      <c r="Q384" s="213">
        <v>0</v>
      </c>
      <c r="R384" s="213">
        <f>Q384*H384</f>
        <v>0</v>
      </c>
      <c r="S384" s="213">
        <v>0</v>
      </c>
      <c r="T384" s="214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15" t="s">
        <v>230</v>
      </c>
      <c r="AT384" s="215" t="s">
        <v>125</v>
      </c>
      <c r="AU384" s="215" t="s">
        <v>84</v>
      </c>
      <c r="AY384" s="17" t="s">
        <v>122</v>
      </c>
      <c r="BE384" s="216">
        <f>IF(N384="základní",J384,0)</f>
        <v>0</v>
      </c>
      <c r="BF384" s="216">
        <f>IF(N384="snížená",J384,0)</f>
        <v>0</v>
      </c>
      <c r="BG384" s="216">
        <f>IF(N384="zákl. přenesená",J384,0)</f>
        <v>0</v>
      </c>
      <c r="BH384" s="216">
        <f>IF(N384="sníž. přenesená",J384,0)</f>
        <v>0</v>
      </c>
      <c r="BI384" s="216">
        <f>IF(N384="nulová",J384,0)</f>
        <v>0</v>
      </c>
      <c r="BJ384" s="17" t="s">
        <v>82</v>
      </c>
      <c r="BK384" s="216">
        <f>ROUND(I384*H384,2)</f>
        <v>0</v>
      </c>
      <c r="BL384" s="17" t="s">
        <v>230</v>
      </c>
      <c r="BM384" s="215" t="s">
        <v>752</v>
      </c>
    </row>
    <row r="385" spans="1:47" s="2" customFormat="1" ht="12">
      <c r="A385" s="38"/>
      <c r="B385" s="39"/>
      <c r="C385" s="40"/>
      <c r="D385" s="217" t="s">
        <v>132</v>
      </c>
      <c r="E385" s="40"/>
      <c r="F385" s="218" t="s">
        <v>753</v>
      </c>
      <c r="G385" s="40"/>
      <c r="H385" s="40"/>
      <c r="I385" s="219"/>
      <c r="J385" s="40"/>
      <c r="K385" s="40"/>
      <c r="L385" s="44"/>
      <c r="M385" s="220"/>
      <c r="N385" s="221"/>
      <c r="O385" s="84"/>
      <c r="P385" s="84"/>
      <c r="Q385" s="84"/>
      <c r="R385" s="84"/>
      <c r="S385" s="84"/>
      <c r="T385" s="85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132</v>
      </c>
      <c r="AU385" s="17" t="s">
        <v>84</v>
      </c>
    </row>
    <row r="386" spans="1:47" s="2" customFormat="1" ht="12">
      <c r="A386" s="38"/>
      <c r="B386" s="39"/>
      <c r="C386" s="40"/>
      <c r="D386" s="222" t="s">
        <v>134</v>
      </c>
      <c r="E386" s="40"/>
      <c r="F386" s="223" t="s">
        <v>754</v>
      </c>
      <c r="G386" s="40"/>
      <c r="H386" s="40"/>
      <c r="I386" s="219"/>
      <c r="J386" s="40"/>
      <c r="K386" s="40"/>
      <c r="L386" s="44"/>
      <c r="M386" s="220"/>
      <c r="N386" s="221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134</v>
      </c>
      <c r="AU386" s="17" t="s">
        <v>84</v>
      </c>
    </row>
    <row r="387" spans="1:65" s="2" customFormat="1" ht="16.5" customHeight="1">
      <c r="A387" s="38"/>
      <c r="B387" s="39"/>
      <c r="C387" s="250" t="s">
        <v>755</v>
      </c>
      <c r="D387" s="250" t="s">
        <v>371</v>
      </c>
      <c r="E387" s="251" t="s">
        <v>756</v>
      </c>
      <c r="F387" s="252" t="s">
        <v>757</v>
      </c>
      <c r="G387" s="253" t="s">
        <v>168</v>
      </c>
      <c r="H387" s="254">
        <v>3</v>
      </c>
      <c r="I387" s="255"/>
      <c r="J387" s="256">
        <f>ROUND(I387*H387,2)</f>
        <v>0</v>
      </c>
      <c r="K387" s="252" t="s">
        <v>129</v>
      </c>
      <c r="L387" s="257"/>
      <c r="M387" s="258" t="s">
        <v>19</v>
      </c>
      <c r="N387" s="259" t="s">
        <v>45</v>
      </c>
      <c r="O387" s="84"/>
      <c r="P387" s="213">
        <f>O387*H387</f>
        <v>0</v>
      </c>
      <c r="Q387" s="213">
        <v>0.0063</v>
      </c>
      <c r="R387" s="213">
        <f>Q387*H387</f>
        <v>0.0189</v>
      </c>
      <c r="S387" s="213">
        <v>0</v>
      </c>
      <c r="T387" s="214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15" t="s">
        <v>529</v>
      </c>
      <c r="AT387" s="215" t="s">
        <v>371</v>
      </c>
      <c r="AU387" s="215" t="s">
        <v>84</v>
      </c>
      <c r="AY387" s="17" t="s">
        <v>122</v>
      </c>
      <c r="BE387" s="216">
        <f>IF(N387="základní",J387,0)</f>
        <v>0</v>
      </c>
      <c r="BF387" s="216">
        <f>IF(N387="snížená",J387,0)</f>
        <v>0</v>
      </c>
      <c r="BG387" s="216">
        <f>IF(N387="zákl. přenesená",J387,0)</f>
        <v>0</v>
      </c>
      <c r="BH387" s="216">
        <f>IF(N387="sníž. přenesená",J387,0)</f>
        <v>0</v>
      </c>
      <c r="BI387" s="216">
        <f>IF(N387="nulová",J387,0)</f>
        <v>0</v>
      </c>
      <c r="BJ387" s="17" t="s">
        <v>82</v>
      </c>
      <c r="BK387" s="216">
        <f>ROUND(I387*H387,2)</f>
        <v>0</v>
      </c>
      <c r="BL387" s="17" t="s">
        <v>230</v>
      </c>
      <c r="BM387" s="215" t="s">
        <v>758</v>
      </c>
    </row>
    <row r="388" spans="1:47" s="2" customFormat="1" ht="12">
      <c r="A388" s="38"/>
      <c r="B388" s="39"/>
      <c r="C388" s="40"/>
      <c r="D388" s="217" t="s">
        <v>132</v>
      </c>
      <c r="E388" s="40"/>
      <c r="F388" s="218" t="s">
        <v>757</v>
      </c>
      <c r="G388" s="40"/>
      <c r="H388" s="40"/>
      <c r="I388" s="219"/>
      <c r="J388" s="40"/>
      <c r="K388" s="40"/>
      <c r="L388" s="44"/>
      <c r="M388" s="220"/>
      <c r="N388" s="221"/>
      <c r="O388" s="84"/>
      <c r="P388" s="84"/>
      <c r="Q388" s="84"/>
      <c r="R388" s="84"/>
      <c r="S388" s="84"/>
      <c r="T388" s="85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132</v>
      </c>
      <c r="AU388" s="17" t="s">
        <v>84</v>
      </c>
    </row>
    <row r="389" spans="1:47" s="2" customFormat="1" ht="12">
      <c r="A389" s="38"/>
      <c r="B389" s="39"/>
      <c r="C389" s="40"/>
      <c r="D389" s="222" t="s">
        <v>134</v>
      </c>
      <c r="E389" s="40"/>
      <c r="F389" s="223" t="s">
        <v>759</v>
      </c>
      <c r="G389" s="40"/>
      <c r="H389" s="40"/>
      <c r="I389" s="219"/>
      <c r="J389" s="40"/>
      <c r="K389" s="40"/>
      <c r="L389" s="44"/>
      <c r="M389" s="220"/>
      <c r="N389" s="221"/>
      <c r="O389" s="84"/>
      <c r="P389" s="84"/>
      <c r="Q389" s="84"/>
      <c r="R389" s="84"/>
      <c r="S389" s="84"/>
      <c r="T389" s="85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134</v>
      </c>
      <c r="AU389" s="17" t="s">
        <v>84</v>
      </c>
    </row>
    <row r="390" spans="1:65" s="2" customFormat="1" ht="21.75" customHeight="1">
      <c r="A390" s="38"/>
      <c r="B390" s="39"/>
      <c r="C390" s="204" t="s">
        <v>760</v>
      </c>
      <c r="D390" s="204" t="s">
        <v>125</v>
      </c>
      <c r="E390" s="205" t="s">
        <v>761</v>
      </c>
      <c r="F390" s="206" t="s">
        <v>762</v>
      </c>
      <c r="G390" s="207" t="s">
        <v>228</v>
      </c>
      <c r="H390" s="208">
        <v>685</v>
      </c>
      <c r="I390" s="209"/>
      <c r="J390" s="210">
        <f>ROUND(I390*H390,2)</f>
        <v>0</v>
      </c>
      <c r="K390" s="206" t="s">
        <v>129</v>
      </c>
      <c r="L390" s="44"/>
      <c r="M390" s="211" t="s">
        <v>19</v>
      </c>
      <c r="N390" s="212" t="s">
        <v>45</v>
      </c>
      <c r="O390" s="84"/>
      <c r="P390" s="213">
        <f>O390*H390</f>
        <v>0</v>
      </c>
      <c r="Q390" s="213">
        <v>0</v>
      </c>
      <c r="R390" s="213">
        <f>Q390*H390</f>
        <v>0</v>
      </c>
      <c r="S390" s="213">
        <v>0</v>
      </c>
      <c r="T390" s="214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15" t="s">
        <v>230</v>
      </c>
      <c r="AT390" s="215" t="s">
        <v>125</v>
      </c>
      <c r="AU390" s="215" t="s">
        <v>84</v>
      </c>
      <c r="AY390" s="17" t="s">
        <v>122</v>
      </c>
      <c r="BE390" s="216">
        <f>IF(N390="základní",J390,0)</f>
        <v>0</v>
      </c>
      <c r="BF390" s="216">
        <f>IF(N390="snížená",J390,0)</f>
        <v>0</v>
      </c>
      <c r="BG390" s="216">
        <f>IF(N390="zákl. přenesená",J390,0)</f>
        <v>0</v>
      </c>
      <c r="BH390" s="216">
        <f>IF(N390="sníž. přenesená",J390,0)</f>
        <v>0</v>
      </c>
      <c r="BI390" s="216">
        <f>IF(N390="nulová",J390,0)</f>
        <v>0</v>
      </c>
      <c r="BJ390" s="17" t="s">
        <v>82</v>
      </c>
      <c r="BK390" s="216">
        <f>ROUND(I390*H390,2)</f>
        <v>0</v>
      </c>
      <c r="BL390" s="17" t="s">
        <v>230</v>
      </c>
      <c r="BM390" s="215" t="s">
        <v>763</v>
      </c>
    </row>
    <row r="391" spans="1:47" s="2" customFormat="1" ht="12">
      <c r="A391" s="38"/>
      <c r="B391" s="39"/>
      <c r="C391" s="40"/>
      <c r="D391" s="217" t="s">
        <v>132</v>
      </c>
      <c r="E391" s="40"/>
      <c r="F391" s="218" t="s">
        <v>764</v>
      </c>
      <c r="G391" s="40"/>
      <c r="H391" s="40"/>
      <c r="I391" s="219"/>
      <c r="J391" s="40"/>
      <c r="K391" s="40"/>
      <c r="L391" s="44"/>
      <c r="M391" s="220"/>
      <c r="N391" s="221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132</v>
      </c>
      <c r="AU391" s="17" t="s">
        <v>84</v>
      </c>
    </row>
    <row r="392" spans="1:47" s="2" customFormat="1" ht="12">
      <c r="A392" s="38"/>
      <c r="B392" s="39"/>
      <c r="C392" s="40"/>
      <c r="D392" s="222" t="s">
        <v>134</v>
      </c>
      <c r="E392" s="40"/>
      <c r="F392" s="223" t="s">
        <v>765</v>
      </c>
      <c r="G392" s="40"/>
      <c r="H392" s="40"/>
      <c r="I392" s="219"/>
      <c r="J392" s="40"/>
      <c r="K392" s="40"/>
      <c r="L392" s="44"/>
      <c r="M392" s="220"/>
      <c r="N392" s="221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134</v>
      </c>
      <c r="AU392" s="17" t="s">
        <v>84</v>
      </c>
    </row>
    <row r="393" spans="1:51" s="13" customFormat="1" ht="12">
      <c r="A393" s="13"/>
      <c r="B393" s="224"/>
      <c r="C393" s="225"/>
      <c r="D393" s="217" t="s">
        <v>136</v>
      </c>
      <c r="E393" s="226" t="s">
        <v>19</v>
      </c>
      <c r="F393" s="227" t="s">
        <v>766</v>
      </c>
      <c r="G393" s="225"/>
      <c r="H393" s="228">
        <v>685</v>
      </c>
      <c r="I393" s="229"/>
      <c r="J393" s="225"/>
      <c r="K393" s="225"/>
      <c r="L393" s="230"/>
      <c r="M393" s="231"/>
      <c r="N393" s="232"/>
      <c r="O393" s="232"/>
      <c r="P393" s="232"/>
      <c r="Q393" s="232"/>
      <c r="R393" s="232"/>
      <c r="S393" s="232"/>
      <c r="T393" s="23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34" t="s">
        <v>136</v>
      </c>
      <c r="AU393" s="234" t="s">
        <v>84</v>
      </c>
      <c r="AV393" s="13" t="s">
        <v>84</v>
      </c>
      <c r="AW393" s="13" t="s">
        <v>35</v>
      </c>
      <c r="AX393" s="13" t="s">
        <v>82</v>
      </c>
      <c r="AY393" s="234" t="s">
        <v>122</v>
      </c>
    </row>
    <row r="394" spans="1:65" s="2" customFormat="1" ht="24.15" customHeight="1">
      <c r="A394" s="38"/>
      <c r="B394" s="39"/>
      <c r="C394" s="250" t="s">
        <v>767</v>
      </c>
      <c r="D394" s="250" t="s">
        <v>371</v>
      </c>
      <c r="E394" s="251" t="s">
        <v>768</v>
      </c>
      <c r="F394" s="252" t="s">
        <v>769</v>
      </c>
      <c r="G394" s="253" t="s">
        <v>228</v>
      </c>
      <c r="H394" s="254">
        <v>753.5</v>
      </c>
      <c r="I394" s="255"/>
      <c r="J394" s="256">
        <f>ROUND(I394*H394,2)</f>
        <v>0</v>
      </c>
      <c r="K394" s="252" t="s">
        <v>129</v>
      </c>
      <c r="L394" s="257"/>
      <c r="M394" s="258" t="s">
        <v>19</v>
      </c>
      <c r="N394" s="259" t="s">
        <v>45</v>
      </c>
      <c r="O394" s="84"/>
      <c r="P394" s="213">
        <f>O394*H394</f>
        <v>0</v>
      </c>
      <c r="Q394" s="213">
        <v>0.00016</v>
      </c>
      <c r="R394" s="213">
        <f>Q394*H394</f>
        <v>0.12056000000000001</v>
      </c>
      <c r="S394" s="213">
        <v>0</v>
      </c>
      <c r="T394" s="214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15" t="s">
        <v>529</v>
      </c>
      <c r="AT394" s="215" t="s">
        <v>371</v>
      </c>
      <c r="AU394" s="215" t="s">
        <v>84</v>
      </c>
      <c r="AY394" s="17" t="s">
        <v>122</v>
      </c>
      <c r="BE394" s="216">
        <f>IF(N394="základní",J394,0)</f>
        <v>0</v>
      </c>
      <c r="BF394" s="216">
        <f>IF(N394="snížená",J394,0)</f>
        <v>0</v>
      </c>
      <c r="BG394" s="216">
        <f>IF(N394="zákl. přenesená",J394,0)</f>
        <v>0</v>
      </c>
      <c r="BH394" s="216">
        <f>IF(N394="sníž. přenesená",J394,0)</f>
        <v>0</v>
      </c>
      <c r="BI394" s="216">
        <f>IF(N394="nulová",J394,0)</f>
        <v>0</v>
      </c>
      <c r="BJ394" s="17" t="s">
        <v>82</v>
      </c>
      <c r="BK394" s="216">
        <f>ROUND(I394*H394,2)</f>
        <v>0</v>
      </c>
      <c r="BL394" s="17" t="s">
        <v>230</v>
      </c>
      <c r="BM394" s="215" t="s">
        <v>770</v>
      </c>
    </row>
    <row r="395" spans="1:47" s="2" customFormat="1" ht="12">
      <c r="A395" s="38"/>
      <c r="B395" s="39"/>
      <c r="C395" s="40"/>
      <c r="D395" s="217" t="s">
        <v>132</v>
      </c>
      <c r="E395" s="40"/>
      <c r="F395" s="218" t="s">
        <v>769</v>
      </c>
      <c r="G395" s="40"/>
      <c r="H395" s="40"/>
      <c r="I395" s="219"/>
      <c r="J395" s="40"/>
      <c r="K395" s="40"/>
      <c r="L395" s="44"/>
      <c r="M395" s="220"/>
      <c r="N395" s="221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132</v>
      </c>
      <c r="AU395" s="17" t="s">
        <v>84</v>
      </c>
    </row>
    <row r="396" spans="1:47" s="2" customFormat="1" ht="12">
      <c r="A396" s="38"/>
      <c r="B396" s="39"/>
      <c r="C396" s="40"/>
      <c r="D396" s="222" t="s">
        <v>134</v>
      </c>
      <c r="E396" s="40"/>
      <c r="F396" s="223" t="s">
        <v>771</v>
      </c>
      <c r="G396" s="40"/>
      <c r="H396" s="40"/>
      <c r="I396" s="219"/>
      <c r="J396" s="40"/>
      <c r="K396" s="40"/>
      <c r="L396" s="44"/>
      <c r="M396" s="220"/>
      <c r="N396" s="221"/>
      <c r="O396" s="84"/>
      <c r="P396" s="84"/>
      <c r="Q396" s="84"/>
      <c r="R396" s="84"/>
      <c r="S396" s="84"/>
      <c r="T396" s="85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134</v>
      </c>
      <c r="AU396" s="17" t="s">
        <v>84</v>
      </c>
    </row>
    <row r="397" spans="1:51" s="13" customFormat="1" ht="12">
      <c r="A397" s="13"/>
      <c r="B397" s="224"/>
      <c r="C397" s="225"/>
      <c r="D397" s="217" t="s">
        <v>136</v>
      </c>
      <c r="E397" s="226" t="s">
        <v>19</v>
      </c>
      <c r="F397" s="227" t="s">
        <v>772</v>
      </c>
      <c r="G397" s="225"/>
      <c r="H397" s="228">
        <v>753.5</v>
      </c>
      <c r="I397" s="229"/>
      <c r="J397" s="225"/>
      <c r="K397" s="225"/>
      <c r="L397" s="230"/>
      <c r="M397" s="231"/>
      <c r="N397" s="232"/>
      <c r="O397" s="232"/>
      <c r="P397" s="232"/>
      <c r="Q397" s="232"/>
      <c r="R397" s="232"/>
      <c r="S397" s="232"/>
      <c r="T397" s="23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34" t="s">
        <v>136</v>
      </c>
      <c r="AU397" s="234" t="s">
        <v>84</v>
      </c>
      <c r="AV397" s="13" t="s">
        <v>84</v>
      </c>
      <c r="AW397" s="13" t="s">
        <v>35</v>
      </c>
      <c r="AX397" s="13" t="s">
        <v>82</v>
      </c>
      <c r="AY397" s="234" t="s">
        <v>122</v>
      </c>
    </row>
    <row r="398" spans="1:65" s="2" customFormat="1" ht="16.5" customHeight="1">
      <c r="A398" s="38"/>
      <c r="B398" s="39"/>
      <c r="C398" s="204" t="s">
        <v>773</v>
      </c>
      <c r="D398" s="204" t="s">
        <v>125</v>
      </c>
      <c r="E398" s="205" t="s">
        <v>774</v>
      </c>
      <c r="F398" s="206" t="s">
        <v>775</v>
      </c>
      <c r="G398" s="207" t="s">
        <v>186</v>
      </c>
      <c r="H398" s="208">
        <v>33.408</v>
      </c>
      <c r="I398" s="209"/>
      <c r="J398" s="210">
        <f>ROUND(I398*H398,2)</f>
        <v>0</v>
      </c>
      <c r="K398" s="206" t="s">
        <v>129</v>
      </c>
      <c r="L398" s="44"/>
      <c r="M398" s="211" t="s">
        <v>19</v>
      </c>
      <c r="N398" s="212" t="s">
        <v>45</v>
      </c>
      <c r="O398" s="84"/>
      <c r="P398" s="213">
        <f>O398*H398</f>
        <v>0</v>
      </c>
      <c r="Q398" s="213">
        <v>0</v>
      </c>
      <c r="R398" s="213">
        <f>Q398*H398</f>
        <v>0</v>
      </c>
      <c r="S398" s="213">
        <v>0</v>
      </c>
      <c r="T398" s="214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15" t="s">
        <v>230</v>
      </c>
      <c r="AT398" s="215" t="s">
        <v>125</v>
      </c>
      <c r="AU398" s="215" t="s">
        <v>84</v>
      </c>
      <c r="AY398" s="17" t="s">
        <v>122</v>
      </c>
      <c r="BE398" s="216">
        <f>IF(N398="základní",J398,0)</f>
        <v>0</v>
      </c>
      <c r="BF398" s="216">
        <f>IF(N398="snížená",J398,0)</f>
        <v>0</v>
      </c>
      <c r="BG398" s="216">
        <f>IF(N398="zákl. přenesená",J398,0)</f>
        <v>0</v>
      </c>
      <c r="BH398" s="216">
        <f>IF(N398="sníž. přenesená",J398,0)</f>
        <v>0</v>
      </c>
      <c r="BI398" s="216">
        <f>IF(N398="nulová",J398,0)</f>
        <v>0</v>
      </c>
      <c r="BJ398" s="17" t="s">
        <v>82</v>
      </c>
      <c r="BK398" s="216">
        <f>ROUND(I398*H398,2)</f>
        <v>0</v>
      </c>
      <c r="BL398" s="17" t="s">
        <v>230</v>
      </c>
      <c r="BM398" s="215" t="s">
        <v>776</v>
      </c>
    </row>
    <row r="399" spans="1:47" s="2" customFormat="1" ht="12">
      <c r="A399" s="38"/>
      <c r="B399" s="39"/>
      <c r="C399" s="40"/>
      <c r="D399" s="217" t="s">
        <v>132</v>
      </c>
      <c r="E399" s="40"/>
      <c r="F399" s="218" t="s">
        <v>777</v>
      </c>
      <c r="G399" s="40"/>
      <c r="H399" s="40"/>
      <c r="I399" s="219"/>
      <c r="J399" s="40"/>
      <c r="K399" s="40"/>
      <c r="L399" s="44"/>
      <c r="M399" s="220"/>
      <c r="N399" s="221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132</v>
      </c>
      <c r="AU399" s="17" t="s">
        <v>84</v>
      </c>
    </row>
    <row r="400" spans="1:47" s="2" customFormat="1" ht="12">
      <c r="A400" s="38"/>
      <c r="B400" s="39"/>
      <c r="C400" s="40"/>
      <c r="D400" s="222" t="s">
        <v>134</v>
      </c>
      <c r="E400" s="40"/>
      <c r="F400" s="223" t="s">
        <v>778</v>
      </c>
      <c r="G400" s="40"/>
      <c r="H400" s="40"/>
      <c r="I400" s="219"/>
      <c r="J400" s="40"/>
      <c r="K400" s="40"/>
      <c r="L400" s="44"/>
      <c r="M400" s="220"/>
      <c r="N400" s="221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134</v>
      </c>
      <c r="AU400" s="17" t="s">
        <v>84</v>
      </c>
    </row>
    <row r="401" spans="1:63" s="12" customFormat="1" ht="22.8" customHeight="1">
      <c r="A401" s="12"/>
      <c r="B401" s="188"/>
      <c r="C401" s="189"/>
      <c r="D401" s="190" t="s">
        <v>73</v>
      </c>
      <c r="E401" s="202" t="s">
        <v>779</v>
      </c>
      <c r="F401" s="202" t="s">
        <v>780</v>
      </c>
      <c r="G401" s="189"/>
      <c r="H401" s="189"/>
      <c r="I401" s="192"/>
      <c r="J401" s="203">
        <f>BK401</f>
        <v>0</v>
      </c>
      <c r="K401" s="189"/>
      <c r="L401" s="194"/>
      <c r="M401" s="195"/>
      <c r="N401" s="196"/>
      <c r="O401" s="196"/>
      <c r="P401" s="197">
        <f>SUM(P402:P428)</f>
        <v>0</v>
      </c>
      <c r="Q401" s="196"/>
      <c r="R401" s="197">
        <f>SUM(R402:R428)</f>
        <v>0.4968</v>
      </c>
      <c r="S401" s="196"/>
      <c r="T401" s="198">
        <f>SUM(T402:T428)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199" t="s">
        <v>84</v>
      </c>
      <c r="AT401" s="200" t="s">
        <v>73</v>
      </c>
      <c r="AU401" s="200" t="s">
        <v>82</v>
      </c>
      <c r="AY401" s="199" t="s">
        <v>122</v>
      </c>
      <c r="BK401" s="201">
        <f>SUM(BK402:BK428)</f>
        <v>0</v>
      </c>
    </row>
    <row r="402" spans="1:65" s="2" customFormat="1" ht="16.5" customHeight="1">
      <c r="A402" s="38"/>
      <c r="B402" s="39"/>
      <c r="C402" s="204" t="s">
        <v>781</v>
      </c>
      <c r="D402" s="204" t="s">
        <v>125</v>
      </c>
      <c r="E402" s="205" t="s">
        <v>782</v>
      </c>
      <c r="F402" s="206" t="s">
        <v>783</v>
      </c>
      <c r="G402" s="207" t="s">
        <v>168</v>
      </c>
      <c r="H402" s="208">
        <v>6</v>
      </c>
      <c r="I402" s="209"/>
      <c r="J402" s="210">
        <f>ROUND(I402*H402,2)</f>
        <v>0</v>
      </c>
      <c r="K402" s="206" t="s">
        <v>129</v>
      </c>
      <c r="L402" s="44"/>
      <c r="M402" s="211" t="s">
        <v>19</v>
      </c>
      <c r="N402" s="212" t="s">
        <v>45</v>
      </c>
      <c r="O402" s="84"/>
      <c r="P402" s="213">
        <f>O402*H402</f>
        <v>0</v>
      </c>
      <c r="Q402" s="213">
        <v>0.00027</v>
      </c>
      <c r="R402" s="213">
        <f>Q402*H402</f>
        <v>0.00162</v>
      </c>
      <c r="S402" s="213">
        <v>0</v>
      </c>
      <c r="T402" s="214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15" t="s">
        <v>230</v>
      </c>
      <c r="AT402" s="215" t="s">
        <v>125</v>
      </c>
      <c r="AU402" s="215" t="s">
        <v>84</v>
      </c>
      <c r="AY402" s="17" t="s">
        <v>122</v>
      </c>
      <c r="BE402" s="216">
        <f>IF(N402="základní",J402,0)</f>
        <v>0</v>
      </c>
      <c r="BF402" s="216">
        <f>IF(N402="snížená",J402,0)</f>
        <v>0</v>
      </c>
      <c r="BG402" s="216">
        <f>IF(N402="zákl. přenesená",J402,0)</f>
        <v>0</v>
      </c>
      <c r="BH402" s="216">
        <f>IF(N402="sníž. přenesená",J402,0)</f>
        <v>0</v>
      </c>
      <c r="BI402" s="216">
        <f>IF(N402="nulová",J402,0)</f>
        <v>0</v>
      </c>
      <c r="BJ402" s="17" t="s">
        <v>82</v>
      </c>
      <c r="BK402" s="216">
        <f>ROUND(I402*H402,2)</f>
        <v>0</v>
      </c>
      <c r="BL402" s="17" t="s">
        <v>230</v>
      </c>
      <c r="BM402" s="215" t="s">
        <v>784</v>
      </c>
    </row>
    <row r="403" spans="1:47" s="2" customFormat="1" ht="12">
      <c r="A403" s="38"/>
      <c r="B403" s="39"/>
      <c r="C403" s="40"/>
      <c r="D403" s="217" t="s">
        <v>132</v>
      </c>
      <c r="E403" s="40"/>
      <c r="F403" s="218" t="s">
        <v>785</v>
      </c>
      <c r="G403" s="40"/>
      <c r="H403" s="40"/>
      <c r="I403" s="219"/>
      <c r="J403" s="40"/>
      <c r="K403" s="40"/>
      <c r="L403" s="44"/>
      <c r="M403" s="220"/>
      <c r="N403" s="221"/>
      <c r="O403" s="84"/>
      <c r="P403" s="84"/>
      <c r="Q403" s="84"/>
      <c r="R403" s="84"/>
      <c r="S403" s="84"/>
      <c r="T403" s="85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132</v>
      </c>
      <c r="AU403" s="17" t="s">
        <v>84</v>
      </c>
    </row>
    <row r="404" spans="1:47" s="2" customFormat="1" ht="12">
      <c r="A404" s="38"/>
      <c r="B404" s="39"/>
      <c r="C404" s="40"/>
      <c r="D404" s="222" t="s">
        <v>134</v>
      </c>
      <c r="E404" s="40"/>
      <c r="F404" s="223" t="s">
        <v>786</v>
      </c>
      <c r="G404" s="40"/>
      <c r="H404" s="40"/>
      <c r="I404" s="219"/>
      <c r="J404" s="40"/>
      <c r="K404" s="40"/>
      <c r="L404" s="44"/>
      <c r="M404" s="220"/>
      <c r="N404" s="221"/>
      <c r="O404" s="84"/>
      <c r="P404" s="84"/>
      <c r="Q404" s="84"/>
      <c r="R404" s="84"/>
      <c r="S404" s="84"/>
      <c r="T404" s="85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T404" s="17" t="s">
        <v>134</v>
      </c>
      <c r="AU404" s="17" t="s">
        <v>84</v>
      </c>
    </row>
    <row r="405" spans="1:65" s="2" customFormat="1" ht="16.5" customHeight="1">
      <c r="A405" s="38"/>
      <c r="B405" s="39"/>
      <c r="C405" s="250" t="s">
        <v>787</v>
      </c>
      <c r="D405" s="250" t="s">
        <v>371</v>
      </c>
      <c r="E405" s="251" t="s">
        <v>788</v>
      </c>
      <c r="F405" s="252" t="s">
        <v>789</v>
      </c>
      <c r="G405" s="253" t="s">
        <v>168</v>
      </c>
      <c r="H405" s="254">
        <v>6</v>
      </c>
      <c r="I405" s="255"/>
      <c r="J405" s="256">
        <f>ROUND(I405*H405,2)</f>
        <v>0</v>
      </c>
      <c r="K405" s="252" t="s">
        <v>129</v>
      </c>
      <c r="L405" s="257"/>
      <c r="M405" s="258" t="s">
        <v>19</v>
      </c>
      <c r="N405" s="259" t="s">
        <v>45</v>
      </c>
      <c r="O405" s="84"/>
      <c r="P405" s="213">
        <f>O405*H405</f>
        <v>0</v>
      </c>
      <c r="Q405" s="213">
        <v>0.029</v>
      </c>
      <c r="R405" s="213">
        <f>Q405*H405</f>
        <v>0.17400000000000002</v>
      </c>
      <c r="S405" s="213">
        <v>0</v>
      </c>
      <c r="T405" s="214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15" t="s">
        <v>529</v>
      </c>
      <c r="AT405" s="215" t="s">
        <v>371</v>
      </c>
      <c r="AU405" s="215" t="s">
        <v>84</v>
      </c>
      <c r="AY405" s="17" t="s">
        <v>122</v>
      </c>
      <c r="BE405" s="216">
        <f>IF(N405="základní",J405,0)</f>
        <v>0</v>
      </c>
      <c r="BF405" s="216">
        <f>IF(N405="snížená",J405,0)</f>
        <v>0</v>
      </c>
      <c r="BG405" s="216">
        <f>IF(N405="zákl. přenesená",J405,0)</f>
        <v>0</v>
      </c>
      <c r="BH405" s="216">
        <f>IF(N405="sníž. přenesená",J405,0)</f>
        <v>0</v>
      </c>
      <c r="BI405" s="216">
        <f>IF(N405="nulová",J405,0)</f>
        <v>0</v>
      </c>
      <c r="BJ405" s="17" t="s">
        <v>82</v>
      </c>
      <c r="BK405" s="216">
        <f>ROUND(I405*H405,2)</f>
        <v>0</v>
      </c>
      <c r="BL405" s="17" t="s">
        <v>230</v>
      </c>
      <c r="BM405" s="215" t="s">
        <v>790</v>
      </c>
    </row>
    <row r="406" spans="1:47" s="2" customFormat="1" ht="12">
      <c r="A406" s="38"/>
      <c r="B406" s="39"/>
      <c r="C406" s="40"/>
      <c r="D406" s="217" t="s">
        <v>132</v>
      </c>
      <c r="E406" s="40"/>
      <c r="F406" s="218" t="s">
        <v>789</v>
      </c>
      <c r="G406" s="40"/>
      <c r="H406" s="40"/>
      <c r="I406" s="219"/>
      <c r="J406" s="40"/>
      <c r="K406" s="40"/>
      <c r="L406" s="44"/>
      <c r="M406" s="220"/>
      <c r="N406" s="221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132</v>
      </c>
      <c r="AU406" s="17" t="s">
        <v>84</v>
      </c>
    </row>
    <row r="407" spans="1:47" s="2" customFormat="1" ht="12">
      <c r="A407" s="38"/>
      <c r="B407" s="39"/>
      <c r="C407" s="40"/>
      <c r="D407" s="222" t="s">
        <v>134</v>
      </c>
      <c r="E407" s="40"/>
      <c r="F407" s="223" t="s">
        <v>791</v>
      </c>
      <c r="G407" s="40"/>
      <c r="H407" s="40"/>
      <c r="I407" s="219"/>
      <c r="J407" s="40"/>
      <c r="K407" s="40"/>
      <c r="L407" s="44"/>
      <c r="M407" s="220"/>
      <c r="N407" s="221"/>
      <c r="O407" s="84"/>
      <c r="P407" s="84"/>
      <c r="Q407" s="84"/>
      <c r="R407" s="84"/>
      <c r="S407" s="84"/>
      <c r="T407" s="85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134</v>
      </c>
      <c r="AU407" s="17" t="s">
        <v>84</v>
      </c>
    </row>
    <row r="408" spans="1:65" s="2" customFormat="1" ht="16.5" customHeight="1">
      <c r="A408" s="38"/>
      <c r="B408" s="39"/>
      <c r="C408" s="250" t="s">
        <v>792</v>
      </c>
      <c r="D408" s="250" t="s">
        <v>371</v>
      </c>
      <c r="E408" s="251" t="s">
        <v>793</v>
      </c>
      <c r="F408" s="252" t="s">
        <v>794</v>
      </c>
      <c r="G408" s="253" t="s">
        <v>168</v>
      </c>
      <c r="H408" s="254">
        <v>6</v>
      </c>
      <c r="I408" s="255"/>
      <c r="J408" s="256">
        <f>ROUND(I408*H408,2)</f>
        <v>0</v>
      </c>
      <c r="K408" s="252" t="s">
        <v>129</v>
      </c>
      <c r="L408" s="257"/>
      <c r="M408" s="258" t="s">
        <v>19</v>
      </c>
      <c r="N408" s="259" t="s">
        <v>45</v>
      </c>
      <c r="O408" s="84"/>
      <c r="P408" s="213">
        <f>O408*H408</f>
        <v>0</v>
      </c>
      <c r="Q408" s="213">
        <v>0.0035</v>
      </c>
      <c r="R408" s="213">
        <f>Q408*H408</f>
        <v>0.021</v>
      </c>
      <c r="S408" s="213">
        <v>0</v>
      </c>
      <c r="T408" s="214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15" t="s">
        <v>529</v>
      </c>
      <c r="AT408" s="215" t="s">
        <v>371</v>
      </c>
      <c r="AU408" s="215" t="s">
        <v>84</v>
      </c>
      <c r="AY408" s="17" t="s">
        <v>122</v>
      </c>
      <c r="BE408" s="216">
        <f>IF(N408="základní",J408,0)</f>
        <v>0</v>
      </c>
      <c r="BF408" s="216">
        <f>IF(N408="snížená",J408,0)</f>
        <v>0</v>
      </c>
      <c r="BG408" s="216">
        <f>IF(N408="zákl. přenesená",J408,0)</f>
        <v>0</v>
      </c>
      <c r="BH408" s="216">
        <f>IF(N408="sníž. přenesená",J408,0)</f>
        <v>0</v>
      </c>
      <c r="BI408" s="216">
        <f>IF(N408="nulová",J408,0)</f>
        <v>0</v>
      </c>
      <c r="BJ408" s="17" t="s">
        <v>82</v>
      </c>
      <c r="BK408" s="216">
        <f>ROUND(I408*H408,2)</f>
        <v>0</v>
      </c>
      <c r="BL408" s="17" t="s">
        <v>230</v>
      </c>
      <c r="BM408" s="215" t="s">
        <v>795</v>
      </c>
    </row>
    <row r="409" spans="1:47" s="2" customFormat="1" ht="12">
      <c r="A409" s="38"/>
      <c r="B409" s="39"/>
      <c r="C409" s="40"/>
      <c r="D409" s="217" t="s">
        <v>132</v>
      </c>
      <c r="E409" s="40"/>
      <c r="F409" s="218" t="s">
        <v>794</v>
      </c>
      <c r="G409" s="40"/>
      <c r="H409" s="40"/>
      <c r="I409" s="219"/>
      <c r="J409" s="40"/>
      <c r="K409" s="40"/>
      <c r="L409" s="44"/>
      <c r="M409" s="220"/>
      <c r="N409" s="221"/>
      <c r="O409" s="84"/>
      <c r="P409" s="84"/>
      <c r="Q409" s="84"/>
      <c r="R409" s="84"/>
      <c r="S409" s="84"/>
      <c r="T409" s="85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132</v>
      </c>
      <c r="AU409" s="17" t="s">
        <v>84</v>
      </c>
    </row>
    <row r="410" spans="1:47" s="2" customFormat="1" ht="12">
      <c r="A410" s="38"/>
      <c r="B410" s="39"/>
      <c r="C410" s="40"/>
      <c r="D410" s="222" t="s">
        <v>134</v>
      </c>
      <c r="E410" s="40"/>
      <c r="F410" s="223" t="s">
        <v>796</v>
      </c>
      <c r="G410" s="40"/>
      <c r="H410" s="40"/>
      <c r="I410" s="219"/>
      <c r="J410" s="40"/>
      <c r="K410" s="40"/>
      <c r="L410" s="44"/>
      <c r="M410" s="220"/>
      <c r="N410" s="221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134</v>
      </c>
      <c r="AU410" s="17" t="s">
        <v>84</v>
      </c>
    </row>
    <row r="411" spans="1:65" s="2" customFormat="1" ht="16.5" customHeight="1">
      <c r="A411" s="38"/>
      <c r="B411" s="39"/>
      <c r="C411" s="250" t="s">
        <v>797</v>
      </c>
      <c r="D411" s="250" t="s">
        <v>371</v>
      </c>
      <c r="E411" s="251" t="s">
        <v>798</v>
      </c>
      <c r="F411" s="252" t="s">
        <v>799</v>
      </c>
      <c r="G411" s="253" t="s">
        <v>168</v>
      </c>
      <c r="H411" s="254">
        <v>6</v>
      </c>
      <c r="I411" s="255"/>
      <c r="J411" s="256">
        <f>ROUND(I411*H411,2)</f>
        <v>0</v>
      </c>
      <c r="K411" s="252" t="s">
        <v>129</v>
      </c>
      <c r="L411" s="257"/>
      <c r="M411" s="258" t="s">
        <v>19</v>
      </c>
      <c r="N411" s="259" t="s">
        <v>45</v>
      </c>
      <c r="O411" s="84"/>
      <c r="P411" s="213">
        <f>O411*H411</f>
        <v>0</v>
      </c>
      <c r="Q411" s="213">
        <v>0.00078</v>
      </c>
      <c r="R411" s="213">
        <f>Q411*H411</f>
        <v>0.00468</v>
      </c>
      <c r="S411" s="213">
        <v>0</v>
      </c>
      <c r="T411" s="214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15" t="s">
        <v>529</v>
      </c>
      <c r="AT411" s="215" t="s">
        <v>371</v>
      </c>
      <c r="AU411" s="215" t="s">
        <v>84</v>
      </c>
      <c r="AY411" s="17" t="s">
        <v>122</v>
      </c>
      <c r="BE411" s="216">
        <f>IF(N411="základní",J411,0)</f>
        <v>0</v>
      </c>
      <c r="BF411" s="216">
        <f>IF(N411="snížená",J411,0)</f>
        <v>0</v>
      </c>
      <c r="BG411" s="216">
        <f>IF(N411="zákl. přenesená",J411,0)</f>
        <v>0</v>
      </c>
      <c r="BH411" s="216">
        <f>IF(N411="sníž. přenesená",J411,0)</f>
        <v>0</v>
      </c>
      <c r="BI411" s="216">
        <f>IF(N411="nulová",J411,0)</f>
        <v>0</v>
      </c>
      <c r="BJ411" s="17" t="s">
        <v>82</v>
      </c>
      <c r="BK411" s="216">
        <f>ROUND(I411*H411,2)</f>
        <v>0</v>
      </c>
      <c r="BL411" s="17" t="s">
        <v>230</v>
      </c>
      <c r="BM411" s="215" t="s">
        <v>800</v>
      </c>
    </row>
    <row r="412" spans="1:47" s="2" customFormat="1" ht="12">
      <c r="A412" s="38"/>
      <c r="B412" s="39"/>
      <c r="C412" s="40"/>
      <c r="D412" s="217" t="s">
        <v>132</v>
      </c>
      <c r="E412" s="40"/>
      <c r="F412" s="218" t="s">
        <v>799</v>
      </c>
      <c r="G412" s="40"/>
      <c r="H412" s="40"/>
      <c r="I412" s="219"/>
      <c r="J412" s="40"/>
      <c r="K412" s="40"/>
      <c r="L412" s="44"/>
      <c r="M412" s="220"/>
      <c r="N412" s="221"/>
      <c r="O412" s="84"/>
      <c r="P412" s="84"/>
      <c r="Q412" s="84"/>
      <c r="R412" s="84"/>
      <c r="S412" s="84"/>
      <c r="T412" s="85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132</v>
      </c>
      <c r="AU412" s="17" t="s">
        <v>84</v>
      </c>
    </row>
    <row r="413" spans="1:47" s="2" customFormat="1" ht="12">
      <c r="A413" s="38"/>
      <c r="B413" s="39"/>
      <c r="C413" s="40"/>
      <c r="D413" s="222" t="s">
        <v>134</v>
      </c>
      <c r="E413" s="40"/>
      <c r="F413" s="223" t="s">
        <v>801</v>
      </c>
      <c r="G413" s="40"/>
      <c r="H413" s="40"/>
      <c r="I413" s="219"/>
      <c r="J413" s="40"/>
      <c r="K413" s="40"/>
      <c r="L413" s="44"/>
      <c r="M413" s="220"/>
      <c r="N413" s="221"/>
      <c r="O413" s="84"/>
      <c r="P413" s="84"/>
      <c r="Q413" s="84"/>
      <c r="R413" s="84"/>
      <c r="S413" s="84"/>
      <c r="T413" s="85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134</v>
      </c>
      <c r="AU413" s="17" t="s">
        <v>84</v>
      </c>
    </row>
    <row r="414" spans="1:65" s="2" customFormat="1" ht="16.5" customHeight="1">
      <c r="A414" s="38"/>
      <c r="B414" s="39"/>
      <c r="C414" s="204" t="s">
        <v>802</v>
      </c>
      <c r="D414" s="204" t="s">
        <v>125</v>
      </c>
      <c r="E414" s="205" t="s">
        <v>803</v>
      </c>
      <c r="F414" s="206" t="s">
        <v>804</v>
      </c>
      <c r="G414" s="207" t="s">
        <v>168</v>
      </c>
      <c r="H414" s="208">
        <v>6</v>
      </c>
      <c r="I414" s="209"/>
      <c r="J414" s="210">
        <f>ROUND(I414*H414,2)</f>
        <v>0</v>
      </c>
      <c r="K414" s="206" t="s">
        <v>129</v>
      </c>
      <c r="L414" s="44"/>
      <c r="M414" s="211" t="s">
        <v>19</v>
      </c>
      <c r="N414" s="212" t="s">
        <v>45</v>
      </c>
      <c r="O414" s="84"/>
      <c r="P414" s="213">
        <f>O414*H414</f>
        <v>0</v>
      </c>
      <c r="Q414" s="213">
        <v>0.00027</v>
      </c>
      <c r="R414" s="213">
        <f>Q414*H414</f>
        <v>0.00162</v>
      </c>
      <c r="S414" s="213">
        <v>0</v>
      </c>
      <c r="T414" s="214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15" t="s">
        <v>230</v>
      </c>
      <c r="AT414" s="215" t="s">
        <v>125</v>
      </c>
      <c r="AU414" s="215" t="s">
        <v>84</v>
      </c>
      <c r="AY414" s="17" t="s">
        <v>122</v>
      </c>
      <c r="BE414" s="216">
        <f>IF(N414="základní",J414,0)</f>
        <v>0</v>
      </c>
      <c r="BF414" s="216">
        <f>IF(N414="snížená",J414,0)</f>
        <v>0</v>
      </c>
      <c r="BG414" s="216">
        <f>IF(N414="zákl. přenesená",J414,0)</f>
        <v>0</v>
      </c>
      <c r="BH414" s="216">
        <f>IF(N414="sníž. přenesená",J414,0)</f>
        <v>0</v>
      </c>
      <c r="BI414" s="216">
        <f>IF(N414="nulová",J414,0)</f>
        <v>0</v>
      </c>
      <c r="BJ414" s="17" t="s">
        <v>82</v>
      </c>
      <c r="BK414" s="216">
        <f>ROUND(I414*H414,2)</f>
        <v>0</v>
      </c>
      <c r="BL414" s="17" t="s">
        <v>230</v>
      </c>
      <c r="BM414" s="215" t="s">
        <v>805</v>
      </c>
    </row>
    <row r="415" spans="1:47" s="2" customFormat="1" ht="12">
      <c r="A415" s="38"/>
      <c r="B415" s="39"/>
      <c r="C415" s="40"/>
      <c r="D415" s="217" t="s">
        <v>132</v>
      </c>
      <c r="E415" s="40"/>
      <c r="F415" s="218" t="s">
        <v>806</v>
      </c>
      <c r="G415" s="40"/>
      <c r="H415" s="40"/>
      <c r="I415" s="219"/>
      <c r="J415" s="40"/>
      <c r="K415" s="40"/>
      <c r="L415" s="44"/>
      <c r="M415" s="220"/>
      <c r="N415" s="221"/>
      <c r="O415" s="84"/>
      <c r="P415" s="84"/>
      <c r="Q415" s="84"/>
      <c r="R415" s="84"/>
      <c r="S415" s="84"/>
      <c r="T415" s="85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132</v>
      </c>
      <c r="AU415" s="17" t="s">
        <v>84</v>
      </c>
    </row>
    <row r="416" spans="1:47" s="2" customFormat="1" ht="12">
      <c r="A416" s="38"/>
      <c r="B416" s="39"/>
      <c r="C416" s="40"/>
      <c r="D416" s="222" t="s">
        <v>134</v>
      </c>
      <c r="E416" s="40"/>
      <c r="F416" s="223" t="s">
        <v>807</v>
      </c>
      <c r="G416" s="40"/>
      <c r="H416" s="40"/>
      <c r="I416" s="219"/>
      <c r="J416" s="40"/>
      <c r="K416" s="40"/>
      <c r="L416" s="44"/>
      <c r="M416" s="220"/>
      <c r="N416" s="221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134</v>
      </c>
      <c r="AU416" s="17" t="s">
        <v>84</v>
      </c>
    </row>
    <row r="417" spans="1:65" s="2" customFormat="1" ht="16.5" customHeight="1">
      <c r="A417" s="38"/>
      <c r="B417" s="39"/>
      <c r="C417" s="250" t="s">
        <v>808</v>
      </c>
      <c r="D417" s="250" t="s">
        <v>371</v>
      </c>
      <c r="E417" s="251" t="s">
        <v>809</v>
      </c>
      <c r="F417" s="252" t="s">
        <v>810</v>
      </c>
      <c r="G417" s="253" t="s">
        <v>168</v>
      </c>
      <c r="H417" s="254">
        <v>6</v>
      </c>
      <c r="I417" s="255"/>
      <c r="J417" s="256">
        <f>ROUND(I417*H417,2)</f>
        <v>0</v>
      </c>
      <c r="K417" s="252" t="s">
        <v>129</v>
      </c>
      <c r="L417" s="257"/>
      <c r="M417" s="258" t="s">
        <v>19</v>
      </c>
      <c r="N417" s="259" t="s">
        <v>45</v>
      </c>
      <c r="O417" s="84"/>
      <c r="P417" s="213">
        <f>O417*H417</f>
        <v>0</v>
      </c>
      <c r="Q417" s="213">
        <v>0.044</v>
      </c>
      <c r="R417" s="213">
        <f>Q417*H417</f>
        <v>0.264</v>
      </c>
      <c r="S417" s="213">
        <v>0</v>
      </c>
      <c r="T417" s="214">
        <f>S417*H417</f>
        <v>0</v>
      </c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R417" s="215" t="s">
        <v>529</v>
      </c>
      <c r="AT417" s="215" t="s">
        <v>371</v>
      </c>
      <c r="AU417" s="215" t="s">
        <v>84</v>
      </c>
      <c r="AY417" s="17" t="s">
        <v>122</v>
      </c>
      <c r="BE417" s="216">
        <f>IF(N417="základní",J417,0)</f>
        <v>0</v>
      </c>
      <c r="BF417" s="216">
        <f>IF(N417="snížená",J417,0)</f>
        <v>0</v>
      </c>
      <c r="BG417" s="216">
        <f>IF(N417="zákl. přenesená",J417,0)</f>
        <v>0</v>
      </c>
      <c r="BH417" s="216">
        <f>IF(N417="sníž. přenesená",J417,0)</f>
        <v>0</v>
      </c>
      <c r="BI417" s="216">
        <f>IF(N417="nulová",J417,0)</f>
        <v>0</v>
      </c>
      <c r="BJ417" s="17" t="s">
        <v>82</v>
      </c>
      <c r="BK417" s="216">
        <f>ROUND(I417*H417,2)</f>
        <v>0</v>
      </c>
      <c r="BL417" s="17" t="s">
        <v>230</v>
      </c>
      <c r="BM417" s="215" t="s">
        <v>811</v>
      </c>
    </row>
    <row r="418" spans="1:47" s="2" customFormat="1" ht="12">
      <c r="A418" s="38"/>
      <c r="B418" s="39"/>
      <c r="C418" s="40"/>
      <c r="D418" s="217" t="s">
        <v>132</v>
      </c>
      <c r="E418" s="40"/>
      <c r="F418" s="218" t="s">
        <v>810</v>
      </c>
      <c r="G418" s="40"/>
      <c r="H418" s="40"/>
      <c r="I418" s="219"/>
      <c r="J418" s="40"/>
      <c r="K418" s="40"/>
      <c r="L418" s="44"/>
      <c r="M418" s="220"/>
      <c r="N418" s="221"/>
      <c r="O418" s="84"/>
      <c r="P418" s="84"/>
      <c r="Q418" s="84"/>
      <c r="R418" s="84"/>
      <c r="S418" s="84"/>
      <c r="T418" s="85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T418" s="17" t="s">
        <v>132</v>
      </c>
      <c r="AU418" s="17" t="s">
        <v>84</v>
      </c>
    </row>
    <row r="419" spans="1:47" s="2" customFormat="1" ht="12">
      <c r="A419" s="38"/>
      <c r="B419" s="39"/>
      <c r="C419" s="40"/>
      <c r="D419" s="222" t="s">
        <v>134</v>
      </c>
      <c r="E419" s="40"/>
      <c r="F419" s="223" t="s">
        <v>812</v>
      </c>
      <c r="G419" s="40"/>
      <c r="H419" s="40"/>
      <c r="I419" s="219"/>
      <c r="J419" s="40"/>
      <c r="K419" s="40"/>
      <c r="L419" s="44"/>
      <c r="M419" s="220"/>
      <c r="N419" s="221"/>
      <c r="O419" s="84"/>
      <c r="P419" s="84"/>
      <c r="Q419" s="84"/>
      <c r="R419" s="84"/>
      <c r="S419" s="84"/>
      <c r="T419" s="85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T419" s="17" t="s">
        <v>134</v>
      </c>
      <c r="AU419" s="17" t="s">
        <v>84</v>
      </c>
    </row>
    <row r="420" spans="1:65" s="2" customFormat="1" ht="16.5" customHeight="1">
      <c r="A420" s="38"/>
      <c r="B420" s="39"/>
      <c r="C420" s="250" t="s">
        <v>813</v>
      </c>
      <c r="D420" s="250" t="s">
        <v>371</v>
      </c>
      <c r="E420" s="251" t="s">
        <v>814</v>
      </c>
      <c r="F420" s="252" t="s">
        <v>815</v>
      </c>
      <c r="G420" s="253" t="s">
        <v>168</v>
      </c>
      <c r="H420" s="254">
        <v>6</v>
      </c>
      <c r="I420" s="255"/>
      <c r="J420" s="256">
        <f>ROUND(I420*H420,2)</f>
        <v>0</v>
      </c>
      <c r="K420" s="252" t="s">
        <v>129</v>
      </c>
      <c r="L420" s="257"/>
      <c r="M420" s="258" t="s">
        <v>19</v>
      </c>
      <c r="N420" s="259" t="s">
        <v>45</v>
      </c>
      <c r="O420" s="84"/>
      <c r="P420" s="213">
        <f>O420*H420</f>
        <v>0</v>
      </c>
      <c r="Q420" s="213">
        <v>0.00412</v>
      </c>
      <c r="R420" s="213">
        <f>Q420*H420</f>
        <v>0.024720000000000002</v>
      </c>
      <c r="S420" s="213">
        <v>0</v>
      </c>
      <c r="T420" s="214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15" t="s">
        <v>529</v>
      </c>
      <c r="AT420" s="215" t="s">
        <v>371</v>
      </c>
      <c r="AU420" s="215" t="s">
        <v>84</v>
      </c>
      <c r="AY420" s="17" t="s">
        <v>122</v>
      </c>
      <c r="BE420" s="216">
        <f>IF(N420="základní",J420,0)</f>
        <v>0</v>
      </c>
      <c r="BF420" s="216">
        <f>IF(N420="snížená",J420,0)</f>
        <v>0</v>
      </c>
      <c r="BG420" s="216">
        <f>IF(N420="zákl. přenesená",J420,0)</f>
        <v>0</v>
      </c>
      <c r="BH420" s="216">
        <f>IF(N420="sníž. přenesená",J420,0)</f>
        <v>0</v>
      </c>
      <c r="BI420" s="216">
        <f>IF(N420="nulová",J420,0)</f>
        <v>0</v>
      </c>
      <c r="BJ420" s="17" t="s">
        <v>82</v>
      </c>
      <c r="BK420" s="216">
        <f>ROUND(I420*H420,2)</f>
        <v>0</v>
      </c>
      <c r="BL420" s="17" t="s">
        <v>230</v>
      </c>
      <c r="BM420" s="215" t="s">
        <v>816</v>
      </c>
    </row>
    <row r="421" spans="1:47" s="2" customFormat="1" ht="12">
      <c r="A421" s="38"/>
      <c r="B421" s="39"/>
      <c r="C421" s="40"/>
      <c r="D421" s="217" t="s">
        <v>132</v>
      </c>
      <c r="E421" s="40"/>
      <c r="F421" s="218" t="s">
        <v>815</v>
      </c>
      <c r="G421" s="40"/>
      <c r="H421" s="40"/>
      <c r="I421" s="219"/>
      <c r="J421" s="40"/>
      <c r="K421" s="40"/>
      <c r="L421" s="44"/>
      <c r="M421" s="220"/>
      <c r="N421" s="221"/>
      <c r="O421" s="84"/>
      <c r="P421" s="84"/>
      <c r="Q421" s="84"/>
      <c r="R421" s="84"/>
      <c r="S421" s="84"/>
      <c r="T421" s="85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132</v>
      </c>
      <c r="AU421" s="17" t="s">
        <v>84</v>
      </c>
    </row>
    <row r="422" spans="1:47" s="2" customFormat="1" ht="12">
      <c r="A422" s="38"/>
      <c r="B422" s="39"/>
      <c r="C422" s="40"/>
      <c r="D422" s="222" t="s">
        <v>134</v>
      </c>
      <c r="E422" s="40"/>
      <c r="F422" s="223" t="s">
        <v>817</v>
      </c>
      <c r="G422" s="40"/>
      <c r="H422" s="40"/>
      <c r="I422" s="219"/>
      <c r="J422" s="40"/>
      <c r="K422" s="40"/>
      <c r="L422" s="44"/>
      <c r="M422" s="220"/>
      <c r="N422" s="221"/>
      <c r="O422" s="84"/>
      <c r="P422" s="84"/>
      <c r="Q422" s="84"/>
      <c r="R422" s="84"/>
      <c r="S422" s="84"/>
      <c r="T422" s="85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T422" s="17" t="s">
        <v>134</v>
      </c>
      <c r="AU422" s="17" t="s">
        <v>84</v>
      </c>
    </row>
    <row r="423" spans="1:65" s="2" customFormat="1" ht="16.5" customHeight="1">
      <c r="A423" s="38"/>
      <c r="B423" s="39"/>
      <c r="C423" s="250" t="s">
        <v>818</v>
      </c>
      <c r="D423" s="250" t="s">
        <v>371</v>
      </c>
      <c r="E423" s="251" t="s">
        <v>819</v>
      </c>
      <c r="F423" s="252" t="s">
        <v>820</v>
      </c>
      <c r="G423" s="253" t="s">
        <v>168</v>
      </c>
      <c r="H423" s="254">
        <v>6</v>
      </c>
      <c r="I423" s="255"/>
      <c r="J423" s="256">
        <f>ROUND(I423*H423,2)</f>
        <v>0</v>
      </c>
      <c r="K423" s="252" t="s">
        <v>129</v>
      </c>
      <c r="L423" s="257"/>
      <c r="M423" s="258" t="s">
        <v>19</v>
      </c>
      <c r="N423" s="259" t="s">
        <v>45</v>
      </c>
      <c r="O423" s="84"/>
      <c r="P423" s="213">
        <f>O423*H423</f>
        <v>0</v>
      </c>
      <c r="Q423" s="213">
        <v>0.00086</v>
      </c>
      <c r="R423" s="213">
        <f>Q423*H423</f>
        <v>0.00516</v>
      </c>
      <c r="S423" s="213">
        <v>0</v>
      </c>
      <c r="T423" s="214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15" t="s">
        <v>529</v>
      </c>
      <c r="AT423" s="215" t="s">
        <v>371</v>
      </c>
      <c r="AU423" s="215" t="s">
        <v>84</v>
      </c>
      <c r="AY423" s="17" t="s">
        <v>122</v>
      </c>
      <c r="BE423" s="216">
        <f>IF(N423="základní",J423,0)</f>
        <v>0</v>
      </c>
      <c r="BF423" s="216">
        <f>IF(N423="snížená",J423,0)</f>
        <v>0</v>
      </c>
      <c r="BG423" s="216">
        <f>IF(N423="zákl. přenesená",J423,0)</f>
        <v>0</v>
      </c>
      <c r="BH423" s="216">
        <f>IF(N423="sníž. přenesená",J423,0)</f>
        <v>0</v>
      </c>
      <c r="BI423" s="216">
        <f>IF(N423="nulová",J423,0)</f>
        <v>0</v>
      </c>
      <c r="BJ423" s="17" t="s">
        <v>82</v>
      </c>
      <c r="BK423" s="216">
        <f>ROUND(I423*H423,2)</f>
        <v>0</v>
      </c>
      <c r="BL423" s="17" t="s">
        <v>230</v>
      </c>
      <c r="BM423" s="215" t="s">
        <v>821</v>
      </c>
    </row>
    <row r="424" spans="1:47" s="2" customFormat="1" ht="12">
      <c r="A424" s="38"/>
      <c r="B424" s="39"/>
      <c r="C424" s="40"/>
      <c r="D424" s="217" t="s">
        <v>132</v>
      </c>
      <c r="E424" s="40"/>
      <c r="F424" s="218" t="s">
        <v>820</v>
      </c>
      <c r="G424" s="40"/>
      <c r="H424" s="40"/>
      <c r="I424" s="219"/>
      <c r="J424" s="40"/>
      <c r="K424" s="40"/>
      <c r="L424" s="44"/>
      <c r="M424" s="220"/>
      <c r="N424" s="221"/>
      <c r="O424" s="84"/>
      <c r="P424" s="84"/>
      <c r="Q424" s="84"/>
      <c r="R424" s="84"/>
      <c r="S424" s="84"/>
      <c r="T424" s="85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132</v>
      </c>
      <c r="AU424" s="17" t="s">
        <v>84</v>
      </c>
    </row>
    <row r="425" spans="1:47" s="2" customFormat="1" ht="12">
      <c r="A425" s="38"/>
      <c r="B425" s="39"/>
      <c r="C425" s="40"/>
      <c r="D425" s="222" t="s">
        <v>134</v>
      </c>
      <c r="E425" s="40"/>
      <c r="F425" s="223" t="s">
        <v>822</v>
      </c>
      <c r="G425" s="40"/>
      <c r="H425" s="40"/>
      <c r="I425" s="219"/>
      <c r="J425" s="40"/>
      <c r="K425" s="40"/>
      <c r="L425" s="44"/>
      <c r="M425" s="220"/>
      <c r="N425" s="221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134</v>
      </c>
      <c r="AU425" s="17" t="s">
        <v>84</v>
      </c>
    </row>
    <row r="426" spans="1:65" s="2" customFormat="1" ht="16.5" customHeight="1">
      <c r="A426" s="38"/>
      <c r="B426" s="39"/>
      <c r="C426" s="204" t="s">
        <v>823</v>
      </c>
      <c r="D426" s="204" t="s">
        <v>125</v>
      </c>
      <c r="E426" s="205" t="s">
        <v>824</v>
      </c>
      <c r="F426" s="206" t="s">
        <v>825</v>
      </c>
      <c r="G426" s="207" t="s">
        <v>186</v>
      </c>
      <c r="H426" s="208">
        <v>0.497</v>
      </c>
      <c r="I426" s="209"/>
      <c r="J426" s="210">
        <f>ROUND(I426*H426,2)</f>
        <v>0</v>
      </c>
      <c r="K426" s="206" t="s">
        <v>129</v>
      </c>
      <c r="L426" s="44"/>
      <c r="M426" s="211" t="s">
        <v>19</v>
      </c>
      <c r="N426" s="212" t="s">
        <v>45</v>
      </c>
      <c r="O426" s="84"/>
      <c r="P426" s="213">
        <f>O426*H426</f>
        <v>0</v>
      </c>
      <c r="Q426" s="213">
        <v>0</v>
      </c>
      <c r="R426" s="213">
        <f>Q426*H426</f>
        <v>0</v>
      </c>
      <c r="S426" s="213">
        <v>0</v>
      </c>
      <c r="T426" s="214">
        <f>S426*H426</f>
        <v>0</v>
      </c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R426" s="215" t="s">
        <v>230</v>
      </c>
      <c r="AT426" s="215" t="s">
        <v>125</v>
      </c>
      <c r="AU426" s="215" t="s">
        <v>84</v>
      </c>
      <c r="AY426" s="17" t="s">
        <v>122</v>
      </c>
      <c r="BE426" s="216">
        <f>IF(N426="základní",J426,0)</f>
        <v>0</v>
      </c>
      <c r="BF426" s="216">
        <f>IF(N426="snížená",J426,0)</f>
        <v>0</v>
      </c>
      <c r="BG426" s="216">
        <f>IF(N426="zákl. přenesená",J426,0)</f>
        <v>0</v>
      </c>
      <c r="BH426" s="216">
        <f>IF(N426="sníž. přenesená",J426,0)</f>
        <v>0</v>
      </c>
      <c r="BI426" s="216">
        <f>IF(N426="nulová",J426,0)</f>
        <v>0</v>
      </c>
      <c r="BJ426" s="17" t="s">
        <v>82</v>
      </c>
      <c r="BK426" s="216">
        <f>ROUND(I426*H426,2)</f>
        <v>0</v>
      </c>
      <c r="BL426" s="17" t="s">
        <v>230</v>
      </c>
      <c r="BM426" s="215" t="s">
        <v>826</v>
      </c>
    </row>
    <row r="427" spans="1:47" s="2" customFormat="1" ht="12">
      <c r="A427" s="38"/>
      <c r="B427" s="39"/>
      <c r="C427" s="40"/>
      <c r="D427" s="217" t="s">
        <v>132</v>
      </c>
      <c r="E427" s="40"/>
      <c r="F427" s="218" t="s">
        <v>827</v>
      </c>
      <c r="G427" s="40"/>
      <c r="H427" s="40"/>
      <c r="I427" s="219"/>
      <c r="J427" s="40"/>
      <c r="K427" s="40"/>
      <c r="L427" s="44"/>
      <c r="M427" s="220"/>
      <c r="N427" s="221"/>
      <c r="O427" s="84"/>
      <c r="P427" s="84"/>
      <c r="Q427" s="84"/>
      <c r="R427" s="84"/>
      <c r="S427" s="84"/>
      <c r="T427" s="85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T427" s="17" t="s">
        <v>132</v>
      </c>
      <c r="AU427" s="17" t="s">
        <v>84</v>
      </c>
    </row>
    <row r="428" spans="1:47" s="2" customFormat="1" ht="12">
      <c r="A428" s="38"/>
      <c r="B428" s="39"/>
      <c r="C428" s="40"/>
      <c r="D428" s="222" t="s">
        <v>134</v>
      </c>
      <c r="E428" s="40"/>
      <c r="F428" s="223" t="s">
        <v>828</v>
      </c>
      <c r="G428" s="40"/>
      <c r="H428" s="40"/>
      <c r="I428" s="219"/>
      <c r="J428" s="40"/>
      <c r="K428" s="40"/>
      <c r="L428" s="44"/>
      <c r="M428" s="220"/>
      <c r="N428" s="221"/>
      <c r="O428" s="84"/>
      <c r="P428" s="84"/>
      <c r="Q428" s="84"/>
      <c r="R428" s="84"/>
      <c r="S428" s="84"/>
      <c r="T428" s="85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T428" s="17" t="s">
        <v>134</v>
      </c>
      <c r="AU428" s="17" t="s">
        <v>84</v>
      </c>
    </row>
    <row r="429" spans="1:63" s="12" customFormat="1" ht="22.8" customHeight="1">
      <c r="A429" s="12"/>
      <c r="B429" s="188"/>
      <c r="C429" s="189"/>
      <c r="D429" s="190" t="s">
        <v>73</v>
      </c>
      <c r="E429" s="202" t="s">
        <v>829</v>
      </c>
      <c r="F429" s="202" t="s">
        <v>830</v>
      </c>
      <c r="G429" s="189"/>
      <c r="H429" s="189"/>
      <c r="I429" s="192"/>
      <c r="J429" s="203">
        <f>BK429</f>
        <v>0</v>
      </c>
      <c r="K429" s="189"/>
      <c r="L429" s="194"/>
      <c r="M429" s="195"/>
      <c r="N429" s="196"/>
      <c r="O429" s="196"/>
      <c r="P429" s="197">
        <f>SUM(P430:P435)</f>
        <v>0</v>
      </c>
      <c r="Q429" s="196"/>
      <c r="R429" s="197">
        <f>SUM(R430:R435)</f>
        <v>0.00015215</v>
      </c>
      <c r="S429" s="196"/>
      <c r="T429" s="198">
        <f>SUM(T430:T435)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199" t="s">
        <v>84</v>
      </c>
      <c r="AT429" s="200" t="s">
        <v>73</v>
      </c>
      <c r="AU429" s="200" t="s">
        <v>82</v>
      </c>
      <c r="AY429" s="199" t="s">
        <v>122</v>
      </c>
      <c r="BK429" s="201">
        <f>SUM(BK430:BK435)</f>
        <v>0</v>
      </c>
    </row>
    <row r="430" spans="1:65" s="2" customFormat="1" ht="16.5" customHeight="1">
      <c r="A430" s="38"/>
      <c r="B430" s="39"/>
      <c r="C430" s="204" t="s">
        <v>831</v>
      </c>
      <c r="D430" s="204" t="s">
        <v>125</v>
      </c>
      <c r="E430" s="205" t="s">
        <v>832</v>
      </c>
      <c r="F430" s="206" t="s">
        <v>833</v>
      </c>
      <c r="G430" s="207" t="s">
        <v>834</v>
      </c>
      <c r="H430" s="208">
        <v>3.043</v>
      </c>
      <c r="I430" s="209"/>
      <c r="J430" s="210">
        <f>ROUND(I430*H430,2)</f>
        <v>0</v>
      </c>
      <c r="K430" s="206" t="s">
        <v>129</v>
      </c>
      <c r="L430" s="44"/>
      <c r="M430" s="211" t="s">
        <v>19</v>
      </c>
      <c r="N430" s="212" t="s">
        <v>45</v>
      </c>
      <c r="O430" s="84"/>
      <c r="P430" s="213">
        <f>O430*H430</f>
        <v>0</v>
      </c>
      <c r="Q430" s="213">
        <v>5E-05</v>
      </c>
      <c r="R430" s="213">
        <f>Q430*H430</f>
        <v>0.00015215</v>
      </c>
      <c r="S430" s="213">
        <v>0</v>
      </c>
      <c r="T430" s="214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15" t="s">
        <v>230</v>
      </c>
      <c r="AT430" s="215" t="s">
        <v>125</v>
      </c>
      <c r="AU430" s="215" t="s">
        <v>84</v>
      </c>
      <c r="AY430" s="17" t="s">
        <v>122</v>
      </c>
      <c r="BE430" s="216">
        <f>IF(N430="základní",J430,0)</f>
        <v>0</v>
      </c>
      <c r="BF430" s="216">
        <f>IF(N430="snížená",J430,0)</f>
        <v>0</v>
      </c>
      <c r="BG430" s="216">
        <f>IF(N430="zákl. přenesená",J430,0)</f>
        <v>0</v>
      </c>
      <c r="BH430" s="216">
        <f>IF(N430="sníž. přenesená",J430,0)</f>
        <v>0</v>
      </c>
      <c r="BI430" s="216">
        <f>IF(N430="nulová",J430,0)</f>
        <v>0</v>
      </c>
      <c r="BJ430" s="17" t="s">
        <v>82</v>
      </c>
      <c r="BK430" s="216">
        <f>ROUND(I430*H430,2)</f>
        <v>0</v>
      </c>
      <c r="BL430" s="17" t="s">
        <v>230</v>
      </c>
      <c r="BM430" s="215" t="s">
        <v>835</v>
      </c>
    </row>
    <row r="431" spans="1:47" s="2" customFormat="1" ht="12">
      <c r="A431" s="38"/>
      <c r="B431" s="39"/>
      <c r="C431" s="40"/>
      <c r="D431" s="217" t="s">
        <v>132</v>
      </c>
      <c r="E431" s="40"/>
      <c r="F431" s="218" t="s">
        <v>836</v>
      </c>
      <c r="G431" s="40"/>
      <c r="H431" s="40"/>
      <c r="I431" s="219"/>
      <c r="J431" s="40"/>
      <c r="K431" s="40"/>
      <c r="L431" s="44"/>
      <c r="M431" s="220"/>
      <c r="N431" s="221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132</v>
      </c>
      <c r="AU431" s="17" t="s">
        <v>84</v>
      </c>
    </row>
    <row r="432" spans="1:47" s="2" customFormat="1" ht="12">
      <c r="A432" s="38"/>
      <c r="B432" s="39"/>
      <c r="C432" s="40"/>
      <c r="D432" s="222" t="s">
        <v>134</v>
      </c>
      <c r="E432" s="40"/>
      <c r="F432" s="223" t="s">
        <v>837</v>
      </c>
      <c r="G432" s="40"/>
      <c r="H432" s="40"/>
      <c r="I432" s="219"/>
      <c r="J432" s="40"/>
      <c r="K432" s="40"/>
      <c r="L432" s="44"/>
      <c r="M432" s="220"/>
      <c r="N432" s="221"/>
      <c r="O432" s="84"/>
      <c r="P432" s="84"/>
      <c r="Q432" s="84"/>
      <c r="R432" s="84"/>
      <c r="S432" s="84"/>
      <c r="T432" s="85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134</v>
      </c>
      <c r="AU432" s="17" t="s">
        <v>84</v>
      </c>
    </row>
    <row r="433" spans="1:65" s="2" customFormat="1" ht="16.5" customHeight="1">
      <c r="A433" s="38"/>
      <c r="B433" s="39"/>
      <c r="C433" s="250" t="s">
        <v>838</v>
      </c>
      <c r="D433" s="250" t="s">
        <v>371</v>
      </c>
      <c r="E433" s="251" t="s">
        <v>839</v>
      </c>
      <c r="F433" s="252" t="s">
        <v>840</v>
      </c>
      <c r="G433" s="253" t="s">
        <v>186</v>
      </c>
      <c r="H433" s="254">
        <v>3.043</v>
      </c>
      <c r="I433" s="255"/>
      <c r="J433" s="256">
        <f>ROUND(I433*H433,2)</f>
        <v>0</v>
      </c>
      <c r="K433" s="252" t="s">
        <v>19</v>
      </c>
      <c r="L433" s="257"/>
      <c r="M433" s="258" t="s">
        <v>19</v>
      </c>
      <c r="N433" s="259" t="s">
        <v>45</v>
      </c>
      <c r="O433" s="84"/>
      <c r="P433" s="213">
        <f>O433*H433</f>
        <v>0</v>
      </c>
      <c r="Q433" s="213">
        <v>0</v>
      </c>
      <c r="R433" s="213">
        <f>Q433*H433</f>
        <v>0</v>
      </c>
      <c r="S433" s="213">
        <v>0</v>
      </c>
      <c r="T433" s="214">
        <f>S433*H433</f>
        <v>0</v>
      </c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R433" s="215" t="s">
        <v>529</v>
      </c>
      <c r="AT433" s="215" t="s">
        <v>371</v>
      </c>
      <c r="AU433" s="215" t="s">
        <v>84</v>
      </c>
      <c r="AY433" s="17" t="s">
        <v>122</v>
      </c>
      <c r="BE433" s="216">
        <f>IF(N433="základní",J433,0)</f>
        <v>0</v>
      </c>
      <c r="BF433" s="216">
        <f>IF(N433="snížená",J433,0)</f>
        <v>0</v>
      </c>
      <c r="BG433" s="216">
        <f>IF(N433="zákl. přenesená",J433,0)</f>
        <v>0</v>
      </c>
      <c r="BH433" s="216">
        <f>IF(N433="sníž. přenesená",J433,0)</f>
        <v>0</v>
      </c>
      <c r="BI433" s="216">
        <f>IF(N433="nulová",J433,0)</f>
        <v>0</v>
      </c>
      <c r="BJ433" s="17" t="s">
        <v>82</v>
      </c>
      <c r="BK433" s="216">
        <f>ROUND(I433*H433,2)</f>
        <v>0</v>
      </c>
      <c r="BL433" s="17" t="s">
        <v>230</v>
      </c>
      <c r="BM433" s="215" t="s">
        <v>841</v>
      </c>
    </row>
    <row r="434" spans="1:47" s="2" customFormat="1" ht="12">
      <c r="A434" s="38"/>
      <c r="B434" s="39"/>
      <c r="C434" s="40"/>
      <c r="D434" s="217" t="s">
        <v>132</v>
      </c>
      <c r="E434" s="40"/>
      <c r="F434" s="218" t="s">
        <v>840</v>
      </c>
      <c r="G434" s="40"/>
      <c r="H434" s="40"/>
      <c r="I434" s="219"/>
      <c r="J434" s="40"/>
      <c r="K434" s="40"/>
      <c r="L434" s="44"/>
      <c r="M434" s="220"/>
      <c r="N434" s="221"/>
      <c r="O434" s="84"/>
      <c r="P434" s="84"/>
      <c r="Q434" s="84"/>
      <c r="R434" s="84"/>
      <c r="S434" s="84"/>
      <c r="T434" s="85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T434" s="17" t="s">
        <v>132</v>
      </c>
      <c r="AU434" s="17" t="s">
        <v>84</v>
      </c>
    </row>
    <row r="435" spans="1:47" s="2" customFormat="1" ht="12">
      <c r="A435" s="38"/>
      <c r="B435" s="39"/>
      <c r="C435" s="40"/>
      <c r="D435" s="217" t="s">
        <v>242</v>
      </c>
      <c r="E435" s="40"/>
      <c r="F435" s="246" t="s">
        <v>842</v>
      </c>
      <c r="G435" s="40"/>
      <c r="H435" s="40"/>
      <c r="I435" s="219"/>
      <c r="J435" s="40"/>
      <c r="K435" s="40"/>
      <c r="L435" s="44"/>
      <c r="M435" s="220"/>
      <c r="N435" s="221"/>
      <c r="O435" s="84"/>
      <c r="P435" s="84"/>
      <c r="Q435" s="84"/>
      <c r="R435" s="84"/>
      <c r="S435" s="84"/>
      <c r="T435" s="85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T435" s="17" t="s">
        <v>242</v>
      </c>
      <c r="AU435" s="17" t="s">
        <v>84</v>
      </c>
    </row>
    <row r="436" spans="1:63" s="12" customFormat="1" ht="22.8" customHeight="1">
      <c r="A436" s="12"/>
      <c r="B436" s="188"/>
      <c r="C436" s="189"/>
      <c r="D436" s="190" t="s">
        <v>73</v>
      </c>
      <c r="E436" s="202" t="s">
        <v>843</v>
      </c>
      <c r="F436" s="202" t="s">
        <v>844</v>
      </c>
      <c r="G436" s="189"/>
      <c r="H436" s="189"/>
      <c r="I436" s="192"/>
      <c r="J436" s="203">
        <f>BK436</f>
        <v>0</v>
      </c>
      <c r="K436" s="189"/>
      <c r="L436" s="194"/>
      <c r="M436" s="195"/>
      <c r="N436" s="196"/>
      <c r="O436" s="196"/>
      <c r="P436" s="197">
        <f>SUM(P437:P439)</f>
        <v>0</v>
      </c>
      <c r="Q436" s="196"/>
      <c r="R436" s="197">
        <f>SUM(R437:R439)</f>
        <v>0.020648</v>
      </c>
      <c r="S436" s="196"/>
      <c r="T436" s="198">
        <f>SUM(T437:T439)</f>
        <v>0</v>
      </c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R436" s="199" t="s">
        <v>84</v>
      </c>
      <c r="AT436" s="200" t="s">
        <v>73</v>
      </c>
      <c r="AU436" s="200" t="s">
        <v>82</v>
      </c>
      <c r="AY436" s="199" t="s">
        <v>122</v>
      </c>
      <c r="BK436" s="201">
        <f>SUM(BK437:BK439)</f>
        <v>0</v>
      </c>
    </row>
    <row r="437" spans="1:65" s="2" customFormat="1" ht="16.5" customHeight="1">
      <c r="A437" s="38"/>
      <c r="B437" s="39"/>
      <c r="C437" s="204" t="s">
        <v>845</v>
      </c>
      <c r="D437" s="204" t="s">
        <v>125</v>
      </c>
      <c r="E437" s="205" t="s">
        <v>846</v>
      </c>
      <c r="F437" s="206" t="s">
        <v>847</v>
      </c>
      <c r="G437" s="207" t="s">
        <v>228</v>
      </c>
      <c r="H437" s="208">
        <v>71.2</v>
      </c>
      <c r="I437" s="209"/>
      <c r="J437" s="210">
        <f>ROUND(I437*H437,2)</f>
        <v>0</v>
      </c>
      <c r="K437" s="206" t="s">
        <v>129</v>
      </c>
      <c r="L437" s="44"/>
      <c r="M437" s="211" t="s">
        <v>19</v>
      </c>
      <c r="N437" s="212" t="s">
        <v>45</v>
      </c>
      <c r="O437" s="84"/>
      <c r="P437" s="213">
        <f>O437*H437</f>
        <v>0</v>
      </c>
      <c r="Q437" s="213">
        <v>0.00029</v>
      </c>
      <c r="R437" s="213">
        <f>Q437*H437</f>
        <v>0.020648</v>
      </c>
      <c r="S437" s="213">
        <v>0</v>
      </c>
      <c r="T437" s="214">
        <f>S437*H437</f>
        <v>0</v>
      </c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R437" s="215" t="s">
        <v>230</v>
      </c>
      <c r="AT437" s="215" t="s">
        <v>125</v>
      </c>
      <c r="AU437" s="215" t="s">
        <v>84</v>
      </c>
      <c r="AY437" s="17" t="s">
        <v>122</v>
      </c>
      <c r="BE437" s="216">
        <f>IF(N437="základní",J437,0)</f>
        <v>0</v>
      </c>
      <c r="BF437" s="216">
        <f>IF(N437="snížená",J437,0)</f>
        <v>0</v>
      </c>
      <c r="BG437" s="216">
        <f>IF(N437="zákl. přenesená",J437,0)</f>
        <v>0</v>
      </c>
      <c r="BH437" s="216">
        <f>IF(N437="sníž. přenesená",J437,0)</f>
        <v>0</v>
      </c>
      <c r="BI437" s="216">
        <f>IF(N437="nulová",J437,0)</f>
        <v>0</v>
      </c>
      <c r="BJ437" s="17" t="s">
        <v>82</v>
      </c>
      <c r="BK437" s="216">
        <f>ROUND(I437*H437,2)</f>
        <v>0</v>
      </c>
      <c r="BL437" s="17" t="s">
        <v>230</v>
      </c>
      <c r="BM437" s="215" t="s">
        <v>848</v>
      </c>
    </row>
    <row r="438" spans="1:47" s="2" customFormat="1" ht="12">
      <c r="A438" s="38"/>
      <c r="B438" s="39"/>
      <c r="C438" s="40"/>
      <c r="D438" s="217" t="s">
        <v>132</v>
      </c>
      <c r="E438" s="40"/>
      <c r="F438" s="218" t="s">
        <v>849</v>
      </c>
      <c r="G438" s="40"/>
      <c r="H438" s="40"/>
      <c r="I438" s="219"/>
      <c r="J438" s="40"/>
      <c r="K438" s="40"/>
      <c r="L438" s="44"/>
      <c r="M438" s="220"/>
      <c r="N438" s="221"/>
      <c r="O438" s="84"/>
      <c r="P438" s="84"/>
      <c r="Q438" s="84"/>
      <c r="R438" s="84"/>
      <c r="S438" s="84"/>
      <c r="T438" s="85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T438" s="17" t="s">
        <v>132</v>
      </c>
      <c r="AU438" s="17" t="s">
        <v>84</v>
      </c>
    </row>
    <row r="439" spans="1:47" s="2" customFormat="1" ht="12">
      <c r="A439" s="38"/>
      <c r="B439" s="39"/>
      <c r="C439" s="40"/>
      <c r="D439" s="222" t="s">
        <v>134</v>
      </c>
      <c r="E439" s="40"/>
      <c r="F439" s="223" t="s">
        <v>850</v>
      </c>
      <c r="G439" s="40"/>
      <c r="H439" s="40"/>
      <c r="I439" s="219"/>
      <c r="J439" s="40"/>
      <c r="K439" s="40"/>
      <c r="L439" s="44"/>
      <c r="M439" s="260"/>
      <c r="N439" s="261"/>
      <c r="O439" s="262"/>
      <c r="P439" s="262"/>
      <c r="Q439" s="262"/>
      <c r="R439" s="262"/>
      <c r="S439" s="262"/>
      <c r="T439" s="263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134</v>
      </c>
      <c r="AU439" s="17" t="s">
        <v>84</v>
      </c>
    </row>
    <row r="440" spans="1:31" s="2" customFormat="1" ht="6.95" customHeight="1">
      <c r="A440" s="38"/>
      <c r="B440" s="59"/>
      <c r="C440" s="60"/>
      <c r="D440" s="60"/>
      <c r="E440" s="60"/>
      <c r="F440" s="60"/>
      <c r="G440" s="60"/>
      <c r="H440" s="60"/>
      <c r="I440" s="60"/>
      <c r="J440" s="60"/>
      <c r="K440" s="60"/>
      <c r="L440" s="44"/>
      <c r="M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</row>
  </sheetData>
  <sheetProtection password="CC35" sheet="1" objects="1" scenarios="1" formatColumns="0" formatRows="0" autoFilter="0"/>
  <autoFilter ref="C93:K439"/>
  <mergeCells count="9">
    <mergeCell ref="E7:H7"/>
    <mergeCell ref="E9:H9"/>
    <mergeCell ref="E18:H18"/>
    <mergeCell ref="E27:H27"/>
    <mergeCell ref="E48:H48"/>
    <mergeCell ref="E50:H50"/>
    <mergeCell ref="E84:H84"/>
    <mergeCell ref="E86:H86"/>
    <mergeCell ref="L2:V2"/>
  </mergeCells>
  <hyperlinks>
    <hyperlink ref="F99" r:id="rId1" display="https://podminky.urs.cz/item/CS_URS_2021_02/310236251"/>
    <hyperlink ref="F102" r:id="rId2" display="https://podminky.urs.cz/item/CS_URS_2021_02/311231125"/>
    <hyperlink ref="F107" r:id="rId3" display="https://podminky.urs.cz/item/CS_URS_2021_02/411321414"/>
    <hyperlink ref="F113" r:id="rId4" display="https://podminky.urs.cz/item/CS_URS_2021_02/411354209"/>
    <hyperlink ref="F117" r:id="rId5" display="https://podminky.urs.cz/item/CS_URS_2021_02/411362021"/>
    <hyperlink ref="F121" r:id="rId6" display="https://podminky.urs.cz/item/CS_URS_2021_02/413232221"/>
    <hyperlink ref="F124" r:id="rId7" display="https://podminky.urs.cz/item/CS_URS_2021_02/413941123"/>
    <hyperlink ref="F128" r:id="rId8" display="https://podminky.urs.cz/item/CS_URS_2021_02/13010722"/>
    <hyperlink ref="F132" r:id="rId9" display="https://podminky.urs.cz/item/CS_URS_2021_02/13010724"/>
    <hyperlink ref="F136" r:id="rId10" display="https://podminky.urs.cz/item/CS_URS_2021_02/31197008"/>
    <hyperlink ref="F143" r:id="rId11" display="https://podminky.urs.cz/item/CS_URS_2021_02/413941125"/>
    <hyperlink ref="F147" r:id="rId12" display="https://podminky.urs.cz/item/CS_URS_2021_02/13011021"/>
    <hyperlink ref="F151" r:id="rId13" display="https://podminky.urs.cz/item/CS_URS_2021_02/612131101"/>
    <hyperlink ref="F154" r:id="rId14" display="https://podminky.urs.cz/item/CS_URS_2021_02/612321141"/>
    <hyperlink ref="F158" r:id="rId15" display="https://podminky.urs.cz/item/CS_URS_2021_02/619991011"/>
    <hyperlink ref="F161" r:id="rId16" display="https://podminky.urs.cz/item/CS_URS_2021_02/622131101"/>
    <hyperlink ref="F164" r:id="rId17" display="https://podminky.urs.cz/item/CS_URS_2021_02/622321341"/>
    <hyperlink ref="F167" r:id="rId18" display="https://podminky.urs.cz/item/CS_URS_2021_02/632450124"/>
    <hyperlink ref="F175" r:id="rId19" display="https://podminky.urs.cz/item/CS_URS_2021_02/941211111"/>
    <hyperlink ref="F179" r:id="rId20" display="https://podminky.urs.cz/item/CS_URS_2021_02/941211211"/>
    <hyperlink ref="F183" r:id="rId21" display="https://podminky.urs.cz/item/CS_URS_2021_02/941211811"/>
    <hyperlink ref="F186" r:id="rId22" display="https://podminky.urs.cz/item/CS_URS_2021_02/973031325"/>
    <hyperlink ref="F189" r:id="rId23" display="https://podminky.urs.cz/item/CS_URS_2021_02/985331113"/>
    <hyperlink ref="F193" r:id="rId24" display="https://podminky.urs.cz/item/CS_URS_2021_02/13021013"/>
    <hyperlink ref="F198" r:id="rId25" display="https://podminky.urs.cz/item/CS_URS_2021_02/985671114"/>
    <hyperlink ref="F210" r:id="rId26" display="https://podminky.urs.cz/item/CS_URS_2021_02/985675111"/>
    <hyperlink ref="F222" r:id="rId27" display="https://podminky.urs.cz/item/CS_URS_2021_02/985675121"/>
    <hyperlink ref="F225" r:id="rId28" display="https://podminky.urs.cz/item/CS_URS_2021_02/985676112"/>
    <hyperlink ref="F230" r:id="rId29" display="https://podminky.urs.cz/item/CS_URS_2021_02/998011002"/>
    <hyperlink ref="F235" r:id="rId30" display="https://podminky.urs.cz/item/CS_URS_2021_02/714121002"/>
    <hyperlink ref="F239" r:id="rId31" display="https://podminky.urs.cz/item/CS_URS_2021_02/59036137"/>
    <hyperlink ref="F243" r:id="rId32" display="https://podminky.urs.cz/item/CS_URS_2021_02/998714102"/>
    <hyperlink ref="F247" r:id="rId33" display="https://podminky.urs.cz/item/CS_URS_2021_02/762083111"/>
    <hyperlink ref="F251" r:id="rId34" display="https://podminky.urs.cz/item/CS_URS_2021_02/762085103"/>
    <hyperlink ref="F254" r:id="rId35" display="https://podminky.urs.cz/item/CS_URS_2021_02/54879004"/>
    <hyperlink ref="F257" r:id="rId36" display="https://podminky.urs.cz/item/CS_URS_2021_01/54879222"/>
    <hyperlink ref="F260" r:id="rId37" display="https://podminky.urs.cz/item/CS_URS_2021_02/762332132"/>
    <hyperlink ref="F270" r:id="rId38" display="https://podminky.urs.cz/item/CS_URS_2021_02/762332133"/>
    <hyperlink ref="F276" r:id="rId39" display="https://podminky.urs.cz/item/CS_URS_2021_02/60512135"/>
    <hyperlink ref="F279" r:id="rId40" display="https://podminky.urs.cz/item/CS_URS_2021_02/762341210"/>
    <hyperlink ref="F283" r:id="rId41" display="https://podminky.urs.cz/item/CS_URS_2021_02/60515111"/>
    <hyperlink ref="F287" r:id="rId42" display="https://podminky.urs.cz/item/CS_URS_2021_02/762342214"/>
    <hyperlink ref="F291" r:id="rId43" display="https://podminky.urs.cz/item/CS_URS_2021_02/60514114"/>
    <hyperlink ref="F295" r:id="rId44" display="https://podminky.urs.cz/item/CS_URS_2021_02/762342441"/>
    <hyperlink ref="F301" r:id="rId45" display="https://podminky.urs.cz/item/CS_URS_2021_02/60514114"/>
    <hyperlink ref="F305" r:id="rId46" display="https://podminky.urs.cz/item/CS_URS_2021_02/762395000"/>
    <hyperlink ref="F312" r:id="rId47" display="https://podminky.urs.cz/item/CS_URS_2021_02/762842231"/>
    <hyperlink ref="F316" r:id="rId48" display="https://podminky.urs.cz/item/CS_URS_2021_02/61191173"/>
    <hyperlink ref="F320" r:id="rId49" display="https://podminky.urs.cz/item/CS_URS_2021_02/998762102"/>
    <hyperlink ref="F324" r:id="rId50" display="https://podminky.urs.cz/item/CS_URS_2021_02/763131432"/>
    <hyperlink ref="F333" r:id="rId51" display="https://podminky.urs.cz/item/CS_URS_2021_02/763131751"/>
    <hyperlink ref="F339" r:id="rId52" display="https://podminky.urs.cz/item/CS_URS_2021_02/28329276"/>
    <hyperlink ref="F343" r:id="rId53" display="https://podminky.urs.cz/item/CS_URS_2021_02/763131752"/>
    <hyperlink ref="F349" r:id="rId54" display="https://podminky.urs.cz/item/CS_URS_2021_02/63152099"/>
    <hyperlink ref="F354" r:id="rId55" display="https://podminky.urs.cz/item/CS_URS_2021_02/63152108"/>
    <hyperlink ref="F359" r:id="rId56" display="https://podminky.urs.cz/item/CS_URS_2021_01/76373211R"/>
    <hyperlink ref="F365" r:id="rId57" display="https://podminky.urs.cz/item/CS_URS_2021_02/998763101"/>
    <hyperlink ref="F373" r:id="rId58" display="https://podminky.urs.cz/item/CS_URS_2021_02/765123012"/>
    <hyperlink ref="F376" r:id="rId59" display="https://podminky.urs.cz/item/CS_URS_2021_02/765123121"/>
    <hyperlink ref="F379" r:id="rId60" display="https://podminky.urs.cz/item/CS_URS_2021_02/765123212"/>
    <hyperlink ref="F382" r:id="rId61" display="https://podminky.urs.cz/item/CS_URS_2021_02/765123312"/>
    <hyperlink ref="F386" r:id="rId62" display="https://podminky.urs.cz/item/CS_URS_2021_02/765125301"/>
    <hyperlink ref="F389" r:id="rId63" display="https://podminky.urs.cz/item/CS_URS_2021_02/59244318"/>
    <hyperlink ref="F392" r:id="rId64" display="https://podminky.urs.cz/item/CS_URS_2021_02/765191023"/>
    <hyperlink ref="F396" r:id="rId65" display="https://podminky.urs.cz/item/CS_URS_2021_02/28329029"/>
    <hyperlink ref="F400" r:id="rId66" display="https://podminky.urs.cz/item/CS_URS_2021_02/998765102"/>
    <hyperlink ref="F404" r:id="rId67" display="https://podminky.urs.cz/item/CS_URS_2021_02/766671023"/>
    <hyperlink ref="F407" r:id="rId68" display="https://podminky.urs.cz/item/CS_URS_2021_02/61124497"/>
    <hyperlink ref="F410" r:id="rId69" display="https://podminky.urs.cz/item/CS_URS_2021_02/61124162"/>
    <hyperlink ref="F413" r:id="rId70" display="https://podminky.urs.cz/item/CS_URS_2021_02/61124232"/>
    <hyperlink ref="F416" r:id="rId71" display="https://podminky.urs.cz/item/CS_URS_2021_02/766671025"/>
    <hyperlink ref="F419" r:id="rId72" display="https://podminky.urs.cz/item/CS_URS_2021_02/61124499"/>
    <hyperlink ref="F422" r:id="rId73" display="https://podminky.urs.cz/item/CS_URS_2021_02/61124164"/>
    <hyperlink ref="F425" r:id="rId74" display="https://podminky.urs.cz/item/CS_URS_2021_02/61124234"/>
    <hyperlink ref="F428" r:id="rId75" display="https://podminky.urs.cz/item/CS_URS_2021_02/998766102"/>
    <hyperlink ref="F432" r:id="rId76" display="https://podminky.urs.cz/item/CS_URS_2021_02/767995115"/>
    <hyperlink ref="F439" r:id="rId77" display="https://podminky.urs.cz/item/CS_URS_2021_02/7831182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90</v>
      </c>
    </row>
    <row r="3" spans="2:46" s="1" customFormat="1" ht="6.95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84</v>
      </c>
    </row>
    <row r="4" spans="2:46" s="1" customFormat="1" ht="24.95" customHeight="1">
      <c r="B4" s="20"/>
      <c r="D4" s="130" t="s">
        <v>91</v>
      </c>
      <c r="L4" s="20"/>
      <c r="M4" s="13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32" t="s">
        <v>16</v>
      </c>
      <c r="L6" s="20"/>
    </row>
    <row r="7" spans="2:12" s="1" customFormat="1" ht="16.5" customHeight="1">
      <c r="B7" s="20"/>
      <c r="E7" s="133" t="str">
        <f>'Rekapitulace stavby'!K6</f>
        <v>Zabezpečovací práce krovu a stropu Sokolovna N. Bor R1</v>
      </c>
      <c r="F7" s="132"/>
      <c r="G7" s="132"/>
      <c r="H7" s="132"/>
      <c r="L7" s="20"/>
    </row>
    <row r="8" spans="1:31" s="2" customFormat="1" ht="12" customHeight="1">
      <c r="A8" s="38"/>
      <c r="B8" s="44"/>
      <c r="C8" s="38"/>
      <c r="D8" s="132" t="s">
        <v>92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35" t="s">
        <v>851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29. 9. 2021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27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6" t="s">
        <v>28</v>
      </c>
      <c r="F15" s="38"/>
      <c r="G15" s="38"/>
      <c r="H15" s="38"/>
      <c r="I15" s="132" t="s">
        <v>29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2" t="s">
        <v>30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29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2" t="s">
        <v>32</v>
      </c>
      <c r="E20" s="38"/>
      <c r="F20" s="38"/>
      <c r="G20" s="38"/>
      <c r="H20" s="38"/>
      <c r="I20" s="132" t="s">
        <v>26</v>
      </c>
      <c r="J20" s="136" t="s">
        <v>33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6" t="s">
        <v>34</v>
      </c>
      <c r="F21" s="38"/>
      <c r="G21" s="38"/>
      <c r="H21" s="38"/>
      <c r="I21" s="132" t="s">
        <v>29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2" t="s">
        <v>36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6" t="s">
        <v>37</v>
      </c>
      <c r="F24" s="38"/>
      <c r="G24" s="38"/>
      <c r="H24" s="38"/>
      <c r="I24" s="132" t="s">
        <v>29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2" t="s">
        <v>38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38"/>
      <c r="B27" s="139"/>
      <c r="C27" s="138"/>
      <c r="D27" s="138"/>
      <c r="E27" s="140" t="s">
        <v>19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43" t="s">
        <v>40</v>
      </c>
      <c r="E30" s="38"/>
      <c r="F30" s="38"/>
      <c r="G30" s="38"/>
      <c r="H30" s="38"/>
      <c r="I30" s="38"/>
      <c r="J30" s="144">
        <f>ROUNDUP(J82,2)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45" t="s">
        <v>42</v>
      </c>
      <c r="G32" s="38"/>
      <c r="H32" s="38"/>
      <c r="I32" s="145" t="s">
        <v>41</v>
      </c>
      <c r="J32" s="145" t="s">
        <v>43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46" t="s">
        <v>44</v>
      </c>
      <c r="E33" s="132" t="s">
        <v>45</v>
      </c>
      <c r="F33" s="147">
        <f>ROUNDUP((SUM(BE82:BE97)),2)</f>
        <v>0</v>
      </c>
      <c r="G33" s="38"/>
      <c r="H33" s="38"/>
      <c r="I33" s="148">
        <v>0.21</v>
      </c>
      <c r="J33" s="147">
        <f>ROUNDUP(((SUM(BE82:BE97))*I33),2)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32" t="s">
        <v>46</v>
      </c>
      <c r="F34" s="147">
        <f>ROUNDUP((SUM(BF82:BF97)),2)</f>
        <v>0</v>
      </c>
      <c r="G34" s="38"/>
      <c r="H34" s="38"/>
      <c r="I34" s="148">
        <v>0.15</v>
      </c>
      <c r="J34" s="147">
        <f>ROUNDUP(((SUM(BF82:BF97))*I34),2)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2" t="s">
        <v>47</v>
      </c>
      <c r="F35" s="147">
        <f>ROUNDUP((SUM(BG82:BG97)),2)</f>
        <v>0</v>
      </c>
      <c r="G35" s="38"/>
      <c r="H35" s="38"/>
      <c r="I35" s="148">
        <v>0.21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32" t="s">
        <v>48</v>
      </c>
      <c r="F36" s="147">
        <f>ROUNDUP((SUM(BH82:BH97)),2)</f>
        <v>0</v>
      </c>
      <c r="G36" s="38"/>
      <c r="H36" s="38"/>
      <c r="I36" s="148">
        <v>0.15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2" t="s">
        <v>49</v>
      </c>
      <c r="F37" s="147">
        <f>ROUNDUP((SUM(BI82:BI97)),2)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49"/>
      <c r="D39" s="150" t="s">
        <v>50</v>
      </c>
      <c r="E39" s="151"/>
      <c r="F39" s="151"/>
      <c r="G39" s="152" t="s">
        <v>51</v>
      </c>
      <c r="H39" s="153" t="s">
        <v>52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94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0" t="str">
        <f>E7</f>
        <v>Zabezpečovací práce krovu a stropu Sokolovna N. Bor R1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92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03 - VRN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Nový Bor</v>
      </c>
      <c r="G52" s="40"/>
      <c r="H52" s="40"/>
      <c r="I52" s="32" t="s">
        <v>23</v>
      </c>
      <c r="J52" s="72" t="str">
        <f>IF(J12="","",J12)</f>
        <v>29. 9. 2021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Město Nový Bor</v>
      </c>
      <c r="G54" s="40"/>
      <c r="H54" s="40"/>
      <c r="I54" s="32" t="s">
        <v>32</v>
      </c>
      <c r="J54" s="36" t="str">
        <f>E21</f>
        <v>Statik CL s.r.o.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30</v>
      </c>
      <c r="D55" s="40"/>
      <c r="E55" s="40"/>
      <c r="F55" s="27" t="str">
        <f>IF(E18="","",E18)</f>
        <v>Vyplň údaj</v>
      </c>
      <c r="G55" s="40"/>
      <c r="H55" s="40"/>
      <c r="I55" s="32" t="s">
        <v>36</v>
      </c>
      <c r="J55" s="36" t="str">
        <f>E24</f>
        <v>J. Nešněra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61" t="s">
        <v>95</v>
      </c>
      <c r="D57" s="162"/>
      <c r="E57" s="162"/>
      <c r="F57" s="162"/>
      <c r="G57" s="162"/>
      <c r="H57" s="162"/>
      <c r="I57" s="162"/>
      <c r="J57" s="163" t="s">
        <v>96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64" t="s">
        <v>72</v>
      </c>
      <c r="D59" s="40"/>
      <c r="E59" s="40"/>
      <c r="F59" s="40"/>
      <c r="G59" s="40"/>
      <c r="H59" s="40"/>
      <c r="I59" s="40"/>
      <c r="J59" s="102">
        <f>J82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97</v>
      </c>
    </row>
    <row r="60" spans="1:31" s="9" customFormat="1" ht="24.95" customHeight="1">
      <c r="A60" s="9"/>
      <c r="B60" s="165"/>
      <c r="C60" s="166"/>
      <c r="D60" s="167" t="s">
        <v>852</v>
      </c>
      <c r="E60" s="168"/>
      <c r="F60" s="168"/>
      <c r="G60" s="168"/>
      <c r="H60" s="168"/>
      <c r="I60" s="168"/>
      <c r="J60" s="169">
        <f>J83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1"/>
      <c r="C61" s="172"/>
      <c r="D61" s="173" t="s">
        <v>853</v>
      </c>
      <c r="E61" s="174"/>
      <c r="F61" s="174"/>
      <c r="G61" s="174"/>
      <c r="H61" s="174"/>
      <c r="I61" s="174"/>
      <c r="J61" s="175">
        <f>J84</f>
        <v>0</v>
      </c>
      <c r="K61" s="172"/>
      <c r="L61" s="17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1"/>
      <c r="C62" s="172"/>
      <c r="D62" s="173" t="s">
        <v>854</v>
      </c>
      <c r="E62" s="174"/>
      <c r="F62" s="174"/>
      <c r="G62" s="174"/>
      <c r="H62" s="174"/>
      <c r="I62" s="174"/>
      <c r="J62" s="175">
        <f>J91</f>
        <v>0</v>
      </c>
      <c r="K62" s="172"/>
      <c r="L62" s="17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2" customFormat="1" ht="21.8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6.95" customHeight="1">
      <c r="A64" s="38"/>
      <c r="B64" s="59"/>
      <c r="C64" s="60"/>
      <c r="D64" s="60"/>
      <c r="E64" s="60"/>
      <c r="F64" s="60"/>
      <c r="G64" s="60"/>
      <c r="H64" s="60"/>
      <c r="I64" s="60"/>
      <c r="J64" s="60"/>
      <c r="K64" s="60"/>
      <c r="L64" s="13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8" spans="1:31" s="2" customFormat="1" ht="6.95" customHeight="1">
      <c r="A68" s="38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24.95" customHeight="1">
      <c r="A69" s="38"/>
      <c r="B69" s="39"/>
      <c r="C69" s="23" t="s">
        <v>107</v>
      </c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2" customHeight="1">
      <c r="A71" s="38"/>
      <c r="B71" s="39"/>
      <c r="C71" s="32" t="s">
        <v>16</v>
      </c>
      <c r="D71" s="40"/>
      <c r="E71" s="40"/>
      <c r="F71" s="40"/>
      <c r="G71" s="40"/>
      <c r="H71" s="40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6.5" customHeight="1">
      <c r="A72" s="38"/>
      <c r="B72" s="39"/>
      <c r="C72" s="40"/>
      <c r="D72" s="40"/>
      <c r="E72" s="160" t="str">
        <f>E7</f>
        <v>Zabezpečovací práce krovu a stropu Sokolovna N. Bor R1</v>
      </c>
      <c r="F72" s="32"/>
      <c r="G72" s="32"/>
      <c r="H72" s="32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2" customHeight="1">
      <c r="A73" s="38"/>
      <c r="B73" s="39"/>
      <c r="C73" s="32" t="s">
        <v>92</v>
      </c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6.5" customHeight="1">
      <c r="A74" s="38"/>
      <c r="B74" s="39"/>
      <c r="C74" s="40"/>
      <c r="D74" s="40"/>
      <c r="E74" s="69" t="str">
        <f>E9</f>
        <v>03 - VRN</v>
      </c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6.95" customHeight="1">
      <c r="A75" s="38"/>
      <c r="B75" s="39"/>
      <c r="C75" s="40"/>
      <c r="D75" s="40"/>
      <c r="E75" s="40"/>
      <c r="F75" s="40"/>
      <c r="G75" s="40"/>
      <c r="H75" s="40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21</v>
      </c>
      <c r="D76" s="40"/>
      <c r="E76" s="40"/>
      <c r="F76" s="27" t="str">
        <f>F12</f>
        <v>Nový Bor</v>
      </c>
      <c r="G76" s="40"/>
      <c r="H76" s="40"/>
      <c r="I76" s="32" t="s">
        <v>23</v>
      </c>
      <c r="J76" s="72" t="str">
        <f>IF(J12="","",J12)</f>
        <v>29. 9. 2021</v>
      </c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25</v>
      </c>
      <c r="D78" s="40"/>
      <c r="E78" s="40"/>
      <c r="F78" s="27" t="str">
        <f>E15</f>
        <v>Město Nový Bor</v>
      </c>
      <c r="G78" s="40"/>
      <c r="H78" s="40"/>
      <c r="I78" s="32" t="s">
        <v>32</v>
      </c>
      <c r="J78" s="36" t="str">
        <f>E21</f>
        <v>Statik CL s.r.o.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5.15" customHeight="1">
      <c r="A79" s="38"/>
      <c r="B79" s="39"/>
      <c r="C79" s="32" t="s">
        <v>30</v>
      </c>
      <c r="D79" s="40"/>
      <c r="E79" s="40"/>
      <c r="F79" s="27" t="str">
        <f>IF(E18="","",E18)</f>
        <v>Vyplň údaj</v>
      </c>
      <c r="G79" s="40"/>
      <c r="H79" s="40"/>
      <c r="I79" s="32" t="s">
        <v>36</v>
      </c>
      <c r="J79" s="36" t="str">
        <f>E24</f>
        <v>J. Nešněra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0.3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11" customFormat="1" ht="29.25" customHeight="1">
      <c r="A81" s="177"/>
      <c r="B81" s="178"/>
      <c r="C81" s="179" t="s">
        <v>108</v>
      </c>
      <c r="D81" s="180" t="s">
        <v>59</v>
      </c>
      <c r="E81" s="180" t="s">
        <v>55</v>
      </c>
      <c r="F81" s="180" t="s">
        <v>56</v>
      </c>
      <c r="G81" s="180" t="s">
        <v>109</v>
      </c>
      <c r="H81" s="180" t="s">
        <v>110</v>
      </c>
      <c r="I81" s="180" t="s">
        <v>111</v>
      </c>
      <c r="J81" s="180" t="s">
        <v>96</v>
      </c>
      <c r="K81" s="181" t="s">
        <v>112</v>
      </c>
      <c r="L81" s="182"/>
      <c r="M81" s="92" t="s">
        <v>19</v>
      </c>
      <c r="N81" s="93" t="s">
        <v>44</v>
      </c>
      <c r="O81" s="93" t="s">
        <v>113</v>
      </c>
      <c r="P81" s="93" t="s">
        <v>114</v>
      </c>
      <c r="Q81" s="93" t="s">
        <v>115</v>
      </c>
      <c r="R81" s="93" t="s">
        <v>116</v>
      </c>
      <c r="S81" s="93" t="s">
        <v>117</v>
      </c>
      <c r="T81" s="94" t="s">
        <v>118</v>
      </c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</row>
    <row r="82" spans="1:63" s="2" customFormat="1" ht="22.8" customHeight="1">
      <c r="A82" s="38"/>
      <c r="B82" s="39"/>
      <c r="C82" s="99" t="s">
        <v>119</v>
      </c>
      <c r="D82" s="40"/>
      <c r="E82" s="40"/>
      <c r="F82" s="40"/>
      <c r="G82" s="40"/>
      <c r="H82" s="40"/>
      <c r="I82" s="40"/>
      <c r="J82" s="183">
        <f>BK82</f>
        <v>0</v>
      </c>
      <c r="K82" s="40"/>
      <c r="L82" s="44"/>
      <c r="M82" s="95"/>
      <c r="N82" s="184"/>
      <c r="O82" s="96"/>
      <c r="P82" s="185">
        <f>P83</f>
        <v>0</v>
      </c>
      <c r="Q82" s="96"/>
      <c r="R82" s="185">
        <f>R83</f>
        <v>0</v>
      </c>
      <c r="S82" s="96"/>
      <c r="T82" s="186">
        <f>T83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T82" s="17" t="s">
        <v>73</v>
      </c>
      <c r="AU82" s="17" t="s">
        <v>97</v>
      </c>
      <c r="BK82" s="187">
        <f>BK83</f>
        <v>0</v>
      </c>
    </row>
    <row r="83" spans="1:63" s="12" customFormat="1" ht="25.9" customHeight="1">
      <c r="A83" s="12"/>
      <c r="B83" s="188"/>
      <c r="C83" s="189"/>
      <c r="D83" s="190" t="s">
        <v>73</v>
      </c>
      <c r="E83" s="191" t="s">
        <v>89</v>
      </c>
      <c r="F83" s="191" t="s">
        <v>855</v>
      </c>
      <c r="G83" s="189"/>
      <c r="H83" s="189"/>
      <c r="I83" s="192"/>
      <c r="J83" s="193">
        <f>BK83</f>
        <v>0</v>
      </c>
      <c r="K83" s="189"/>
      <c r="L83" s="194"/>
      <c r="M83" s="195"/>
      <c r="N83" s="196"/>
      <c r="O83" s="196"/>
      <c r="P83" s="197">
        <f>P84+P91</f>
        <v>0</v>
      </c>
      <c r="Q83" s="196"/>
      <c r="R83" s="197">
        <f>R84+R91</f>
        <v>0</v>
      </c>
      <c r="S83" s="196"/>
      <c r="T83" s="198">
        <f>T84+T91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99" t="s">
        <v>165</v>
      </c>
      <c r="AT83" s="200" t="s">
        <v>73</v>
      </c>
      <c r="AU83" s="200" t="s">
        <v>74</v>
      </c>
      <c r="AY83" s="199" t="s">
        <v>122</v>
      </c>
      <c r="BK83" s="201">
        <f>BK84+BK91</f>
        <v>0</v>
      </c>
    </row>
    <row r="84" spans="1:63" s="12" customFormat="1" ht="22.8" customHeight="1">
      <c r="A84" s="12"/>
      <c r="B84" s="188"/>
      <c r="C84" s="189"/>
      <c r="D84" s="190" t="s">
        <v>73</v>
      </c>
      <c r="E84" s="202" t="s">
        <v>856</v>
      </c>
      <c r="F84" s="202" t="s">
        <v>857</v>
      </c>
      <c r="G84" s="189"/>
      <c r="H84" s="189"/>
      <c r="I84" s="192"/>
      <c r="J84" s="203">
        <f>BK84</f>
        <v>0</v>
      </c>
      <c r="K84" s="189"/>
      <c r="L84" s="194"/>
      <c r="M84" s="195"/>
      <c r="N84" s="196"/>
      <c r="O84" s="196"/>
      <c r="P84" s="197">
        <f>SUM(P85:P90)</f>
        <v>0</v>
      </c>
      <c r="Q84" s="196"/>
      <c r="R84" s="197">
        <f>SUM(R85:R90)</f>
        <v>0</v>
      </c>
      <c r="S84" s="196"/>
      <c r="T84" s="198">
        <f>SUM(T85:T90)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99" t="s">
        <v>165</v>
      </c>
      <c r="AT84" s="200" t="s">
        <v>73</v>
      </c>
      <c r="AU84" s="200" t="s">
        <v>82</v>
      </c>
      <c r="AY84" s="199" t="s">
        <v>122</v>
      </c>
      <c r="BK84" s="201">
        <f>SUM(BK85:BK90)</f>
        <v>0</v>
      </c>
    </row>
    <row r="85" spans="1:65" s="2" customFormat="1" ht="16.5" customHeight="1">
      <c r="A85" s="38"/>
      <c r="B85" s="39"/>
      <c r="C85" s="204" t="s">
        <v>82</v>
      </c>
      <c r="D85" s="204" t="s">
        <v>125</v>
      </c>
      <c r="E85" s="205" t="s">
        <v>858</v>
      </c>
      <c r="F85" s="206" t="s">
        <v>859</v>
      </c>
      <c r="G85" s="207" t="s">
        <v>239</v>
      </c>
      <c r="H85" s="208">
        <v>1</v>
      </c>
      <c r="I85" s="209"/>
      <c r="J85" s="210">
        <f>ROUND(I85*H85,2)</f>
        <v>0</v>
      </c>
      <c r="K85" s="206" t="s">
        <v>129</v>
      </c>
      <c r="L85" s="44"/>
      <c r="M85" s="211" t="s">
        <v>19</v>
      </c>
      <c r="N85" s="212" t="s">
        <v>45</v>
      </c>
      <c r="O85" s="84"/>
      <c r="P85" s="213">
        <f>O85*H85</f>
        <v>0</v>
      </c>
      <c r="Q85" s="213">
        <v>0</v>
      </c>
      <c r="R85" s="213">
        <f>Q85*H85</f>
        <v>0</v>
      </c>
      <c r="S85" s="213">
        <v>0</v>
      </c>
      <c r="T85" s="214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15" t="s">
        <v>860</v>
      </c>
      <c r="AT85" s="215" t="s">
        <v>125</v>
      </c>
      <c r="AU85" s="215" t="s">
        <v>84</v>
      </c>
      <c r="AY85" s="17" t="s">
        <v>122</v>
      </c>
      <c r="BE85" s="216">
        <f>IF(N85="základní",J85,0)</f>
        <v>0</v>
      </c>
      <c r="BF85" s="216">
        <f>IF(N85="snížená",J85,0)</f>
        <v>0</v>
      </c>
      <c r="BG85" s="216">
        <f>IF(N85="zákl. přenesená",J85,0)</f>
        <v>0</v>
      </c>
      <c r="BH85" s="216">
        <f>IF(N85="sníž. přenesená",J85,0)</f>
        <v>0</v>
      </c>
      <c r="BI85" s="216">
        <f>IF(N85="nulová",J85,0)</f>
        <v>0</v>
      </c>
      <c r="BJ85" s="17" t="s">
        <v>82</v>
      </c>
      <c r="BK85" s="216">
        <f>ROUND(I85*H85,2)</f>
        <v>0</v>
      </c>
      <c r="BL85" s="17" t="s">
        <v>860</v>
      </c>
      <c r="BM85" s="215" t="s">
        <v>861</v>
      </c>
    </row>
    <row r="86" spans="1:47" s="2" customFormat="1" ht="12">
      <c r="A86" s="38"/>
      <c r="B86" s="39"/>
      <c r="C86" s="40"/>
      <c r="D86" s="217" t="s">
        <v>132</v>
      </c>
      <c r="E86" s="40"/>
      <c r="F86" s="218" t="s">
        <v>859</v>
      </c>
      <c r="G86" s="40"/>
      <c r="H86" s="40"/>
      <c r="I86" s="219"/>
      <c r="J86" s="40"/>
      <c r="K86" s="40"/>
      <c r="L86" s="44"/>
      <c r="M86" s="220"/>
      <c r="N86" s="221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132</v>
      </c>
      <c r="AU86" s="17" t="s">
        <v>84</v>
      </c>
    </row>
    <row r="87" spans="1:47" s="2" customFormat="1" ht="12">
      <c r="A87" s="38"/>
      <c r="B87" s="39"/>
      <c r="C87" s="40"/>
      <c r="D87" s="222" t="s">
        <v>134</v>
      </c>
      <c r="E87" s="40"/>
      <c r="F87" s="223" t="s">
        <v>862</v>
      </c>
      <c r="G87" s="40"/>
      <c r="H87" s="40"/>
      <c r="I87" s="219"/>
      <c r="J87" s="40"/>
      <c r="K87" s="40"/>
      <c r="L87" s="44"/>
      <c r="M87" s="220"/>
      <c r="N87" s="221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134</v>
      </c>
      <c r="AU87" s="17" t="s">
        <v>84</v>
      </c>
    </row>
    <row r="88" spans="1:65" s="2" customFormat="1" ht="16.5" customHeight="1">
      <c r="A88" s="38"/>
      <c r="B88" s="39"/>
      <c r="C88" s="204" t="s">
        <v>84</v>
      </c>
      <c r="D88" s="204" t="s">
        <v>125</v>
      </c>
      <c r="E88" s="205" t="s">
        <v>863</v>
      </c>
      <c r="F88" s="206" t="s">
        <v>864</v>
      </c>
      <c r="G88" s="207" t="s">
        <v>239</v>
      </c>
      <c r="H88" s="208">
        <v>1</v>
      </c>
      <c r="I88" s="209"/>
      <c r="J88" s="210">
        <f>ROUND(I88*H88,2)</f>
        <v>0</v>
      </c>
      <c r="K88" s="206" t="s">
        <v>229</v>
      </c>
      <c r="L88" s="44"/>
      <c r="M88" s="211" t="s">
        <v>19</v>
      </c>
      <c r="N88" s="212" t="s">
        <v>45</v>
      </c>
      <c r="O88" s="84"/>
      <c r="P88" s="213">
        <f>O88*H88</f>
        <v>0</v>
      </c>
      <c r="Q88" s="213">
        <v>0</v>
      </c>
      <c r="R88" s="213">
        <f>Q88*H88</f>
        <v>0</v>
      </c>
      <c r="S88" s="213">
        <v>0</v>
      </c>
      <c r="T88" s="214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15" t="s">
        <v>860</v>
      </c>
      <c r="AT88" s="215" t="s">
        <v>125</v>
      </c>
      <c r="AU88" s="215" t="s">
        <v>84</v>
      </c>
      <c r="AY88" s="17" t="s">
        <v>122</v>
      </c>
      <c r="BE88" s="216">
        <f>IF(N88="základní",J88,0)</f>
        <v>0</v>
      </c>
      <c r="BF88" s="216">
        <f>IF(N88="snížená",J88,0)</f>
        <v>0</v>
      </c>
      <c r="BG88" s="216">
        <f>IF(N88="zákl. přenesená",J88,0)</f>
        <v>0</v>
      </c>
      <c r="BH88" s="216">
        <f>IF(N88="sníž. přenesená",J88,0)</f>
        <v>0</v>
      </c>
      <c r="BI88" s="216">
        <f>IF(N88="nulová",J88,0)</f>
        <v>0</v>
      </c>
      <c r="BJ88" s="17" t="s">
        <v>82</v>
      </c>
      <c r="BK88" s="216">
        <f>ROUND(I88*H88,2)</f>
        <v>0</v>
      </c>
      <c r="BL88" s="17" t="s">
        <v>860</v>
      </c>
      <c r="BM88" s="215" t="s">
        <v>865</v>
      </c>
    </row>
    <row r="89" spans="1:47" s="2" customFormat="1" ht="12">
      <c r="A89" s="38"/>
      <c r="B89" s="39"/>
      <c r="C89" s="40"/>
      <c r="D89" s="217" t="s">
        <v>132</v>
      </c>
      <c r="E89" s="40"/>
      <c r="F89" s="218" t="s">
        <v>864</v>
      </c>
      <c r="G89" s="40"/>
      <c r="H89" s="40"/>
      <c r="I89" s="219"/>
      <c r="J89" s="40"/>
      <c r="K89" s="40"/>
      <c r="L89" s="44"/>
      <c r="M89" s="220"/>
      <c r="N89" s="221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132</v>
      </c>
      <c r="AU89" s="17" t="s">
        <v>84</v>
      </c>
    </row>
    <row r="90" spans="1:47" s="2" customFormat="1" ht="12">
      <c r="A90" s="38"/>
      <c r="B90" s="39"/>
      <c r="C90" s="40"/>
      <c r="D90" s="222" t="s">
        <v>134</v>
      </c>
      <c r="E90" s="40"/>
      <c r="F90" s="223" t="s">
        <v>866</v>
      </c>
      <c r="G90" s="40"/>
      <c r="H90" s="40"/>
      <c r="I90" s="219"/>
      <c r="J90" s="40"/>
      <c r="K90" s="40"/>
      <c r="L90" s="44"/>
      <c r="M90" s="220"/>
      <c r="N90" s="221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134</v>
      </c>
      <c r="AU90" s="17" t="s">
        <v>84</v>
      </c>
    </row>
    <row r="91" spans="1:63" s="12" customFormat="1" ht="22.8" customHeight="1">
      <c r="A91" s="12"/>
      <c r="B91" s="188"/>
      <c r="C91" s="189"/>
      <c r="D91" s="190" t="s">
        <v>73</v>
      </c>
      <c r="E91" s="202" t="s">
        <v>867</v>
      </c>
      <c r="F91" s="202" t="s">
        <v>868</v>
      </c>
      <c r="G91" s="189"/>
      <c r="H91" s="189"/>
      <c r="I91" s="192"/>
      <c r="J91" s="203">
        <f>BK91</f>
        <v>0</v>
      </c>
      <c r="K91" s="189"/>
      <c r="L91" s="194"/>
      <c r="M91" s="195"/>
      <c r="N91" s="196"/>
      <c r="O91" s="196"/>
      <c r="P91" s="197">
        <f>SUM(P92:P97)</f>
        <v>0</v>
      </c>
      <c r="Q91" s="196"/>
      <c r="R91" s="197">
        <f>SUM(R92:R97)</f>
        <v>0</v>
      </c>
      <c r="S91" s="196"/>
      <c r="T91" s="198">
        <f>SUM(T92:T97)</f>
        <v>0</v>
      </c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R91" s="199" t="s">
        <v>165</v>
      </c>
      <c r="AT91" s="200" t="s">
        <v>73</v>
      </c>
      <c r="AU91" s="200" t="s">
        <v>82</v>
      </c>
      <c r="AY91" s="199" t="s">
        <v>122</v>
      </c>
      <c r="BK91" s="201">
        <f>SUM(BK92:BK97)</f>
        <v>0</v>
      </c>
    </row>
    <row r="92" spans="1:65" s="2" customFormat="1" ht="16.5" customHeight="1">
      <c r="A92" s="38"/>
      <c r="B92" s="39"/>
      <c r="C92" s="204" t="s">
        <v>148</v>
      </c>
      <c r="D92" s="204" t="s">
        <v>125</v>
      </c>
      <c r="E92" s="205" t="s">
        <v>869</v>
      </c>
      <c r="F92" s="206" t="s">
        <v>870</v>
      </c>
      <c r="G92" s="207" t="s">
        <v>239</v>
      </c>
      <c r="H92" s="208">
        <v>1</v>
      </c>
      <c r="I92" s="209"/>
      <c r="J92" s="210">
        <f>ROUND(I92*H92,2)</f>
        <v>0</v>
      </c>
      <c r="K92" s="206" t="s">
        <v>129</v>
      </c>
      <c r="L92" s="44"/>
      <c r="M92" s="211" t="s">
        <v>19</v>
      </c>
      <c r="N92" s="212" t="s">
        <v>45</v>
      </c>
      <c r="O92" s="84"/>
      <c r="P92" s="213">
        <f>O92*H92</f>
        <v>0</v>
      </c>
      <c r="Q92" s="213">
        <v>0</v>
      </c>
      <c r="R92" s="213">
        <f>Q92*H92</f>
        <v>0</v>
      </c>
      <c r="S92" s="213">
        <v>0</v>
      </c>
      <c r="T92" s="214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15" t="s">
        <v>860</v>
      </c>
      <c r="AT92" s="215" t="s">
        <v>125</v>
      </c>
      <c r="AU92" s="215" t="s">
        <v>84</v>
      </c>
      <c r="AY92" s="17" t="s">
        <v>122</v>
      </c>
      <c r="BE92" s="216">
        <f>IF(N92="základní",J92,0)</f>
        <v>0</v>
      </c>
      <c r="BF92" s="216">
        <f>IF(N92="snížená",J92,0)</f>
        <v>0</v>
      </c>
      <c r="BG92" s="216">
        <f>IF(N92="zákl. přenesená",J92,0)</f>
        <v>0</v>
      </c>
      <c r="BH92" s="216">
        <f>IF(N92="sníž. přenesená",J92,0)</f>
        <v>0</v>
      </c>
      <c r="BI92" s="216">
        <f>IF(N92="nulová",J92,0)</f>
        <v>0</v>
      </c>
      <c r="BJ92" s="17" t="s">
        <v>82</v>
      </c>
      <c r="BK92" s="216">
        <f>ROUND(I92*H92,2)</f>
        <v>0</v>
      </c>
      <c r="BL92" s="17" t="s">
        <v>860</v>
      </c>
      <c r="BM92" s="215" t="s">
        <v>871</v>
      </c>
    </row>
    <row r="93" spans="1:47" s="2" customFormat="1" ht="12">
      <c r="A93" s="38"/>
      <c r="B93" s="39"/>
      <c r="C93" s="40"/>
      <c r="D93" s="217" t="s">
        <v>132</v>
      </c>
      <c r="E93" s="40"/>
      <c r="F93" s="218" t="s">
        <v>870</v>
      </c>
      <c r="G93" s="40"/>
      <c r="H93" s="40"/>
      <c r="I93" s="219"/>
      <c r="J93" s="40"/>
      <c r="K93" s="40"/>
      <c r="L93" s="44"/>
      <c r="M93" s="220"/>
      <c r="N93" s="221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132</v>
      </c>
      <c r="AU93" s="17" t="s">
        <v>84</v>
      </c>
    </row>
    <row r="94" spans="1:47" s="2" customFormat="1" ht="12">
      <c r="A94" s="38"/>
      <c r="B94" s="39"/>
      <c r="C94" s="40"/>
      <c r="D94" s="222" t="s">
        <v>134</v>
      </c>
      <c r="E94" s="40"/>
      <c r="F94" s="223" t="s">
        <v>872</v>
      </c>
      <c r="G94" s="40"/>
      <c r="H94" s="40"/>
      <c r="I94" s="219"/>
      <c r="J94" s="40"/>
      <c r="K94" s="40"/>
      <c r="L94" s="44"/>
      <c r="M94" s="220"/>
      <c r="N94" s="221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134</v>
      </c>
      <c r="AU94" s="17" t="s">
        <v>84</v>
      </c>
    </row>
    <row r="95" spans="1:65" s="2" customFormat="1" ht="16.5" customHeight="1">
      <c r="A95" s="38"/>
      <c r="B95" s="39"/>
      <c r="C95" s="204" t="s">
        <v>130</v>
      </c>
      <c r="D95" s="204" t="s">
        <v>125</v>
      </c>
      <c r="E95" s="205" t="s">
        <v>873</v>
      </c>
      <c r="F95" s="206" t="s">
        <v>874</v>
      </c>
      <c r="G95" s="207" t="s">
        <v>239</v>
      </c>
      <c r="H95" s="208">
        <v>1</v>
      </c>
      <c r="I95" s="209"/>
      <c r="J95" s="210">
        <f>ROUND(I95*H95,2)</f>
        <v>0</v>
      </c>
      <c r="K95" s="206" t="s">
        <v>129</v>
      </c>
      <c r="L95" s="44"/>
      <c r="M95" s="211" t="s">
        <v>19</v>
      </c>
      <c r="N95" s="212" t="s">
        <v>45</v>
      </c>
      <c r="O95" s="84"/>
      <c r="P95" s="213">
        <f>O95*H95</f>
        <v>0</v>
      </c>
      <c r="Q95" s="213">
        <v>0</v>
      </c>
      <c r="R95" s="213">
        <f>Q95*H95</f>
        <v>0</v>
      </c>
      <c r="S95" s="213">
        <v>0</v>
      </c>
      <c r="T95" s="214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15" t="s">
        <v>860</v>
      </c>
      <c r="AT95" s="215" t="s">
        <v>125</v>
      </c>
      <c r="AU95" s="215" t="s">
        <v>84</v>
      </c>
      <c r="AY95" s="17" t="s">
        <v>122</v>
      </c>
      <c r="BE95" s="216">
        <f>IF(N95="základní",J95,0)</f>
        <v>0</v>
      </c>
      <c r="BF95" s="216">
        <f>IF(N95="snížená",J95,0)</f>
        <v>0</v>
      </c>
      <c r="BG95" s="216">
        <f>IF(N95="zákl. přenesená",J95,0)</f>
        <v>0</v>
      </c>
      <c r="BH95" s="216">
        <f>IF(N95="sníž. přenesená",J95,0)</f>
        <v>0</v>
      </c>
      <c r="BI95" s="216">
        <f>IF(N95="nulová",J95,0)</f>
        <v>0</v>
      </c>
      <c r="BJ95" s="17" t="s">
        <v>82</v>
      </c>
      <c r="BK95" s="216">
        <f>ROUND(I95*H95,2)</f>
        <v>0</v>
      </c>
      <c r="BL95" s="17" t="s">
        <v>860</v>
      </c>
      <c r="BM95" s="215" t="s">
        <v>875</v>
      </c>
    </row>
    <row r="96" spans="1:47" s="2" customFormat="1" ht="12">
      <c r="A96" s="38"/>
      <c r="B96" s="39"/>
      <c r="C96" s="40"/>
      <c r="D96" s="217" t="s">
        <v>132</v>
      </c>
      <c r="E96" s="40"/>
      <c r="F96" s="218" t="s">
        <v>874</v>
      </c>
      <c r="G96" s="40"/>
      <c r="H96" s="40"/>
      <c r="I96" s="219"/>
      <c r="J96" s="40"/>
      <c r="K96" s="40"/>
      <c r="L96" s="44"/>
      <c r="M96" s="220"/>
      <c r="N96" s="221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132</v>
      </c>
      <c r="AU96" s="17" t="s">
        <v>84</v>
      </c>
    </row>
    <row r="97" spans="1:47" s="2" customFormat="1" ht="12">
      <c r="A97" s="38"/>
      <c r="B97" s="39"/>
      <c r="C97" s="40"/>
      <c r="D97" s="222" t="s">
        <v>134</v>
      </c>
      <c r="E97" s="40"/>
      <c r="F97" s="223" t="s">
        <v>876</v>
      </c>
      <c r="G97" s="40"/>
      <c r="H97" s="40"/>
      <c r="I97" s="219"/>
      <c r="J97" s="40"/>
      <c r="K97" s="40"/>
      <c r="L97" s="44"/>
      <c r="M97" s="260"/>
      <c r="N97" s="261"/>
      <c r="O97" s="262"/>
      <c r="P97" s="262"/>
      <c r="Q97" s="262"/>
      <c r="R97" s="262"/>
      <c r="S97" s="262"/>
      <c r="T97" s="263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134</v>
      </c>
      <c r="AU97" s="17" t="s">
        <v>84</v>
      </c>
    </row>
    <row r="98" spans="1:31" s="2" customFormat="1" ht="6.95" customHeight="1">
      <c r="A98" s="38"/>
      <c r="B98" s="59"/>
      <c r="C98" s="60"/>
      <c r="D98" s="60"/>
      <c r="E98" s="60"/>
      <c r="F98" s="60"/>
      <c r="G98" s="60"/>
      <c r="H98" s="60"/>
      <c r="I98" s="60"/>
      <c r="J98" s="60"/>
      <c r="K98" s="60"/>
      <c r="L98" s="44"/>
      <c r="M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</sheetData>
  <sheetProtection password="CC35" sheet="1" objects="1" scenarios="1" formatColumns="0" formatRows="0" autoFilter="0"/>
  <autoFilter ref="C81:K97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hyperlinks>
    <hyperlink ref="F87" r:id="rId1" display="https://podminky.urs.cz/item/CS_URS_2021_02/013254000"/>
    <hyperlink ref="F90" r:id="rId2" display="https://podminky.urs.cz/item/CS_URS_2021_01/013294000"/>
    <hyperlink ref="F94" r:id="rId3" display="https://podminky.urs.cz/item/CS_URS_2021_02/032903000"/>
    <hyperlink ref="F97" r:id="rId4" display="https://podminky.urs.cz/item/CS_URS_2021_02/0341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4" customWidth="1"/>
    <col min="2" max="2" width="1.7109375" style="264" customWidth="1"/>
    <col min="3" max="4" width="5.00390625" style="264" customWidth="1"/>
    <col min="5" max="5" width="11.7109375" style="264" customWidth="1"/>
    <col min="6" max="6" width="9.140625" style="264" customWidth="1"/>
    <col min="7" max="7" width="5.00390625" style="264" customWidth="1"/>
    <col min="8" max="8" width="77.8515625" style="264" customWidth="1"/>
    <col min="9" max="10" width="20.00390625" style="264" customWidth="1"/>
    <col min="11" max="11" width="1.7109375" style="264" customWidth="1"/>
  </cols>
  <sheetData>
    <row r="1" s="1" customFormat="1" ht="37.5" customHeight="1"/>
    <row r="2" spans="2:11" s="1" customFormat="1" ht="7.5" customHeight="1">
      <c r="B2" s="265"/>
      <c r="C2" s="266"/>
      <c r="D2" s="266"/>
      <c r="E2" s="266"/>
      <c r="F2" s="266"/>
      <c r="G2" s="266"/>
      <c r="H2" s="266"/>
      <c r="I2" s="266"/>
      <c r="J2" s="266"/>
      <c r="K2" s="267"/>
    </row>
    <row r="3" spans="2:11" s="15" customFormat="1" ht="45" customHeight="1">
      <c r="B3" s="268"/>
      <c r="C3" s="269" t="s">
        <v>877</v>
      </c>
      <c r="D3" s="269"/>
      <c r="E3" s="269"/>
      <c r="F3" s="269"/>
      <c r="G3" s="269"/>
      <c r="H3" s="269"/>
      <c r="I3" s="269"/>
      <c r="J3" s="269"/>
      <c r="K3" s="270"/>
    </row>
    <row r="4" spans="2:11" s="1" customFormat="1" ht="25.5" customHeight="1">
      <c r="B4" s="271"/>
      <c r="C4" s="272" t="s">
        <v>878</v>
      </c>
      <c r="D4" s="272"/>
      <c r="E4" s="272"/>
      <c r="F4" s="272"/>
      <c r="G4" s="272"/>
      <c r="H4" s="272"/>
      <c r="I4" s="272"/>
      <c r="J4" s="272"/>
      <c r="K4" s="273"/>
    </row>
    <row r="5" spans="2:11" s="1" customFormat="1" ht="5.25" customHeight="1">
      <c r="B5" s="271"/>
      <c r="C5" s="274"/>
      <c r="D5" s="274"/>
      <c r="E5" s="274"/>
      <c r="F5" s="274"/>
      <c r="G5" s="274"/>
      <c r="H5" s="274"/>
      <c r="I5" s="274"/>
      <c r="J5" s="274"/>
      <c r="K5" s="273"/>
    </row>
    <row r="6" spans="2:11" s="1" customFormat="1" ht="15" customHeight="1">
      <c r="B6" s="271"/>
      <c r="C6" s="275" t="s">
        <v>879</v>
      </c>
      <c r="D6" s="275"/>
      <c r="E6" s="275"/>
      <c r="F6" s="275"/>
      <c r="G6" s="275"/>
      <c r="H6" s="275"/>
      <c r="I6" s="275"/>
      <c r="J6" s="275"/>
      <c r="K6" s="273"/>
    </row>
    <row r="7" spans="2:11" s="1" customFormat="1" ht="15" customHeight="1">
      <c r="B7" s="276"/>
      <c r="C7" s="275" t="s">
        <v>880</v>
      </c>
      <c r="D7" s="275"/>
      <c r="E7" s="275"/>
      <c r="F7" s="275"/>
      <c r="G7" s="275"/>
      <c r="H7" s="275"/>
      <c r="I7" s="275"/>
      <c r="J7" s="275"/>
      <c r="K7" s="273"/>
    </row>
    <row r="8" spans="2:11" s="1" customFormat="1" ht="12.75" customHeight="1">
      <c r="B8" s="276"/>
      <c r="C8" s="275"/>
      <c r="D8" s="275"/>
      <c r="E8" s="275"/>
      <c r="F8" s="275"/>
      <c r="G8" s="275"/>
      <c r="H8" s="275"/>
      <c r="I8" s="275"/>
      <c r="J8" s="275"/>
      <c r="K8" s="273"/>
    </row>
    <row r="9" spans="2:11" s="1" customFormat="1" ht="15" customHeight="1">
      <c r="B9" s="276"/>
      <c r="C9" s="275" t="s">
        <v>881</v>
      </c>
      <c r="D9" s="275"/>
      <c r="E9" s="275"/>
      <c r="F9" s="275"/>
      <c r="G9" s="275"/>
      <c r="H9" s="275"/>
      <c r="I9" s="275"/>
      <c r="J9" s="275"/>
      <c r="K9" s="273"/>
    </row>
    <row r="10" spans="2:11" s="1" customFormat="1" ht="15" customHeight="1">
      <c r="B10" s="276"/>
      <c r="C10" s="275"/>
      <c r="D10" s="275" t="s">
        <v>882</v>
      </c>
      <c r="E10" s="275"/>
      <c r="F10" s="275"/>
      <c r="G10" s="275"/>
      <c r="H10" s="275"/>
      <c r="I10" s="275"/>
      <c r="J10" s="275"/>
      <c r="K10" s="273"/>
    </row>
    <row r="11" spans="2:11" s="1" customFormat="1" ht="15" customHeight="1">
      <c r="B11" s="276"/>
      <c r="C11" s="277"/>
      <c r="D11" s="275" t="s">
        <v>883</v>
      </c>
      <c r="E11" s="275"/>
      <c r="F11" s="275"/>
      <c r="G11" s="275"/>
      <c r="H11" s="275"/>
      <c r="I11" s="275"/>
      <c r="J11" s="275"/>
      <c r="K11" s="273"/>
    </row>
    <row r="12" spans="2:11" s="1" customFormat="1" ht="15" customHeight="1">
      <c r="B12" s="276"/>
      <c r="C12" s="277"/>
      <c r="D12" s="275"/>
      <c r="E12" s="275"/>
      <c r="F12" s="275"/>
      <c r="G12" s="275"/>
      <c r="H12" s="275"/>
      <c r="I12" s="275"/>
      <c r="J12" s="275"/>
      <c r="K12" s="273"/>
    </row>
    <row r="13" spans="2:11" s="1" customFormat="1" ht="15" customHeight="1">
      <c r="B13" s="276"/>
      <c r="C13" s="277"/>
      <c r="D13" s="278" t="s">
        <v>884</v>
      </c>
      <c r="E13" s="275"/>
      <c r="F13" s="275"/>
      <c r="G13" s="275"/>
      <c r="H13" s="275"/>
      <c r="I13" s="275"/>
      <c r="J13" s="275"/>
      <c r="K13" s="273"/>
    </row>
    <row r="14" spans="2:11" s="1" customFormat="1" ht="12.75" customHeight="1">
      <c r="B14" s="276"/>
      <c r="C14" s="277"/>
      <c r="D14" s="277"/>
      <c r="E14" s="277"/>
      <c r="F14" s="277"/>
      <c r="G14" s="277"/>
      <c r="H14" s="277"/>
      <c r="I14" s="277"/>
      <c r="J14" s="277"/>
      <c r="K14" s="273"/>
    </row>
    <row r="15" spans="2:11" s="1" customFormat="1" ht="15" customHeight="1">
      <c r="B15" s="276"/>
      <c r="C15" s="277"/>
      <c r="D15" s="275" t="s">
        <v>885</v>
      </c>
      <c r="E15" s="275"/>
      <c r="F15" s="275"/>
      <c r="G15" s="275"/>
      <c r="H15" s="275"/>
      <c r="I15" s="275"/>
      <c r="J15" s="275"/>
      <c r="K15" s="273"/>
    </row>
    <row r="16" spans="2:11" s="1" customFormat="1" ht="15" customHeight="1">
      <c r="B16" s="276"/>
      <c r="C16" s="277"/>
      <c r="D16" s="275" t="s">
        <v>886</v>
      </c>
      <c r="E16" s="275"/>
      <c r="F16" s="275"/>
      <c r="G16" s="275"/>
      <c r="H16" s="275"/>
      <c r="I16" s="275"/>
      <c r="J16" s="275"/>
      <c r="K16" s="273"/>
    </row>
    <row r="17" spans="2:11" s="1" customFormat="1" ht="15" customHeight="1">
      <c r="B17" s="276"/>
      <c r="C17" s="277"/>
      <c r="D17" s="275" t="s">
        <v>887</v>
      </c>
      <c r="E17" s="275"/>
      <c r="F17" s="275"/>
      <c r="G17" s="275"/>
      <c r="H17" s="275"/>
      <c r="I17" s="275"/>
      <c r="J17" s="275"/>
      <c r="K17" s="273"/>
    </row>
    <row r="18" spans="2:11" s="1" customFormat="1" ht="15" customHeight="1">
      <c r="B18" s="276"/>
      <c r="C18" s="277"/>
      <c r="D18" s="277"/>
      <c r="E18" s="279" t="s">
        <v>81</v>
      </c>
      <c r="F18" s="275" t="s">
        <v>888</v>
      </c>
      <c r="G18" s="275"/>
      <c r="H18" s="275"/>
      <c r="I18" s="275"/>
      <c r="J18" s="275"/>
      <c r="K18" s="273"/>
    </row>
    <row r="19" spans="2:11" s="1" customFormat="1" ht="15" customHeight="1">
      <c r="B19" s="276"/>
      <c r="C19" s="277"/>
      <c r="D19" s="277"/>
      <c r="E19" s="279" t="s">
        <v>889</v>
      </c>
      <c r="F19" s="275" t="s">
        <v>890</v>
      </c>
      <c r="G19" s="275"/>
      <c r="H19" s="275"/>
      <c r="I19" s="275"/>
      <c r="J19" s="275"/>
      <c r="K19" s="273"/>
    </row>
    <row r="20" spans="2:11" s="1" customFormat="1" ht="15" customHeight="1">
      <c r="B20" s="276"/>
      <c r="C20" s="277"/>
      <c r="D20" s="277"/>
      <c r="E20" s="279" t="s">
        <v>891</v>
      </c>
      <c r="F20" s="275" t="s">
        <v>892</v>
      </c>
      <c r="G20" s="275"/>
      <c r="H20" s="275"/>
      <c r="I20" s="275"/>
      <c r="J20" s="275"/>
      <c r="K20" s="273"/>
    </row>
    <row r="21" spans="2:11" s="1" customFormat="1" ht="15" customHeight="1">
      <c r="B21" s="276"/>
      <c r="C21" s="277"/>
      <c r="D21" s="277"/>
      <c r="E21" s="279" t="s">
        <v>893</v>
      </c>
      <c r="F21" s="275" t="s">
        <v>894</v>
      </c>
      <c r="G21" s="275"/>
      <c r="H21" s="275"/>
      <c r="I21" s="275"/>
      <c r="J21" s="275"/>
      <c r="K21" s="273"/>
    </row>
    <row r="22" spans="2:11" s="1" customFormat="1" ht="15" customHeight="1">
      <c r="B22" s="276"/>
      <c r="C22" s="277"/>
      <c r="D22" s="277"/>
      <c r="E22" s="279" t="s">
        <v>895</v>
      </c>
      <c r="F22" s="275" t="s">
        <v>896</v>
      </c>
      <c r="G22" s="275"/>
      <c r="H22" s="275"/>
      <c r="I22" s="275"/>
      <c r="J22" s="275"/>
      <c r="K22" s="273"/>
    </row>
    <row r="23" spans="2:11" s="1" customFormat="1" ht="15" customHeight="1">
      <c r="B23" s="276"/>
      <c r="C23" s="277"/>
      <c r="D23" s="277"/>
      <c r="E23" s="279" t="s">
        <v>897</v>
      </c>
      <c r="F23" s="275" t="s">
        <v>898</v>
      </c>
      <c r="G23" s="275"/>
      <c r="H23" s="275"/>
      <c r="I23" s="275"/>
      <c r="J23" s="275"/>
      <c r="K23" s="273"/>
    </row>
    <row r="24" spans="2:11" s="1" customFormat="1" ht="12.75" customHeight="1">
      <c r="B24" s="276"/>
      <c r="C24" s="277"/>
      <c r="D24" s="277"/>
      <c r="E24" s="277"/>
      <c r="F24" s="277"/>
      <c r="G24" s="277"/>
      <c r="H24" s="277"/>
      <c r="I24" s="277"/>
      <c r="J24" s="277"/>
      <c r="K24" s="273"/>
    </row>
    <row r="25" spans="2:11" s="1" customFormat="1" ht="15" customHeight="1">
      <c r="B25" s="276"/>
      <c r="C25" s="275" t="s">
        <v>899</v>
      </c>
      <c r="D25" s="275"/>
      <c r="E25" s="275"/>
      <c r="F25" s="275"/>
      <c r="G25" s="275"/>
      <c r="H25" s="275"/>
      <c r="I25" s="275"/>
      <c r="J25" s="275"/>
      <c r="K25" s="273"/>
    </row>
    <row r="26" spans="2:11" s="1" customFormat="1" ht="15" customHeight="1">
      <c r="B26" s="276"/>
      <c r="C26" s="275" t="s">
        <v>900</v>
      </c>
      <c r="D26" s="275"/>
      <c r="E26" s="275"/>
      <c r="F26" s="275"/>
      <c r="G26" s="275"/>
      <c r="H26" s="275"/>
      <c r="I26" s="275"/>
      <c r="J26" s="275"/>
      <c r="K26" s="273"/>
    </row>
    <row r="27" spans="2:11" s="1" customFormat="1" ht="15" customHeight="1">
      <c r="B27" s="276"/>
      <c r="C27" s="275"/>
      <c r="D27" s="275" t="s">
        <v>901</v>
      </c>
      <c r="E27" s="275"/>
      <c r="F27" s="275"/>
      <c r="G27" s="275"/>
      <c r="H27" s="275"/>
      <c r="I27" s="275"/>
      <c r="J27" s="275"/>
      <c r="K27" s="273"/>
    </row>
    <row r="28" spans="2:11" s="1" customFormat="1" ht="15" customHeight="1">
      <c r="B28" s="276"/>
      <c r="C28" s="277"/>
      <c r="D28" s="275" t="s">
        <v>902</v>
      </c>
      <c r="E28" s="275"/>
      <c r="F28" s="275"/>
      <c r="G28" s="275"/>
      <c r="H28" s="275"/>
      <c r="I28" s="275"/>
      <c r="J28" s="275"/>
      <c r="K28" s="273"/>
    </row>
    <row r="29" spans="2:11" s="1" customFormat="1" ht="12.75" customHeight="1">
      <c r="B29" s="276"/>
      <c r="C29" s="277"/>
      <c r="D29" s="277"/>
      <c r="E29" s="277"/>
      <c r="F29" s="277"/>
      <c r="G29" s="277"/>
      <c r="H29" s="277"/>
      <c r="I29" s="277"/>
      <c r="J29" s="277"/>
      <c r="K29" s="273"/>
    </row>
    <row r="30" spans="2:11" s="1" customFormat="1" ht="15" customHeight="1">
      <c r="B30" s="276"/>
      <c r="C30" s="277"/>
      <c r="D30" s="275" t="s">
        <v>903</v>
      </c>
      <c r="E30" s="275"/>
      <c r="F30" s="275"/>
      <c r="G30" s="275"/>
      <c r="H30" s="275"/>
      <c r="I30" s="275"/>
      <c r="J30" s="275"/>
      <c r="K30" s="273"/>
    </row>
    <row r="31" spans="2:11" s="1" customFormat="1" ht="15" customHeight="1">
      <c r="B31" s="276"/>
      <c r="C31" s="277"/>
      <c r="D31" s="275" t="s">
        <v>904</v>
      </c>
      <c r="E31" s="275"/>
      <c r="F31" s="275"/>
      <c r="G31" s="275"/>
      <c r="H31" s="275"/>
      <c r="I31" s="275"/>
      <c r="J31" s="275"/>
      <c r="K31" s="273"/>
    </row>
    <row r="32" spans="2:11" s="1" customFormat="1" ht="12.75" customHeight="1">
      <c r="B32" s="276"/>
      <c r="C32" s="277"/>
      <c r="D32" s="277"/>
      <c r="E32" s="277"/>
      <c r="F32" s="277"/>
      <c r="G32" s="277"/>
      <c r="H32" s="277"/>
      <c r="I32" s="277"/>
      <c r="J32" s="277"/>
      <c r="K32" s="273"/>
    </row>
    <row r="33" spans="2:11" s="1" customFormat="1" ht="15" customHeight="1">
      <c r="B33" s="276"/>
      <c r="C33" s="277"/>
      <c r="D33" s="275" t="s">
        <v>905</v>
      </c>
      <c r="E33" s="275"/>
      <c r="F33" s="275"/>
      <c r="G33" s="275"/>
      <c r="H33" s="275"/>
      <c r="I33" s="275"/>
      <c r="J33" s="275"/>
      <c r="K33" s="273"/>
    </row>
    <row r="34" spans="2:11" s="1" customFormat="1" ht="15" customHeight="1">
      <c r="B34" s="276"/>
      <c r="C34" s="277"/>
      <c r="D34" s="275" t="s">
        <v>906</v>
      </c>
      <c r="E34" s="275"/>
      <c r="F34" s="275"/>
      <c r="G34" s="275"/>
      <c r="H34" s="275"/>
      <c r="I34" s="275"/>
      <c r="J34" s="275"/>
      <c r="K34" s="273"/>
    </row>
    <row r="35" spans="2:11" s="1" customFormat="1" ht="15" customHeight="1">
      <c r="B35" s="276"/>
      <c r="C35" s="277"/>
      <c r="D35" s="275" t="s">
        <v>907</v>
      </c>
      <c r="E35" s="275"/>
      <c r="F35" s="275"/>
      <c r="G35" s="275"/>
      <c r="H35" s="275"/>
      <c r="I35" s="275"/>
      <c r="J35" s="275"/>
      <c r="K35" s="273"/>
    </row>
    <row r="36" spans="2:11" s="1" customFormat="1" ht="15" customHeight="1">
      <c r="B36" s="276"/>
      <c r="C36" s="277"/>
      <c r="D36" s="275"/>
      <c r="E36" s="278" t="s">
        <v>108</v>
      </c>
      <c r="F36" s="275"/>
      <c r="G36" s="275" t="s">
        <v>908</v>
      </c>
      <c r="H36" s="275"/>
      <c r="I36" s="275"/>
      <c r="J36" s="275"/>
      <c r="K36" s="273"/>
    </row>
    <row r="37" spans="2:11" s="1" customFormat="1" ht="30.75" customHeight="1">
      <c r="B37" s="276"/>
      <c r="C37" s="277"/>
      <c r="D37" s="275"/>
      <c r="E37" s="278" t="s">
        <v>909</v>
      </c>
      <c r="F37" s="275"/>
      <c r="G37" s="275" t="s">
        <v>910</v>
      </c>
      <c r="H37" s="275"/>
      <c r="I37" s="275"/>
      <c r="J37" s="275"/>
      <c r="K37" s="273"/>
    </row>
    <row r="38" spans="2:11" s="1" customFormat="1" ht="15" customHeight="1">
      <c r="B38" s="276"/>
      <c r="C38" s="277"/>
      <c r="D38" s="275"/>
      <c r="E38" s="278" t="s">
        <v>55</v>
      </c>
      <c r="F38" s="275"/>
      <c r="G38" s="275" t="s">
        <v>911</v>
      </c>
      <c r="H38" s="275"/>
      <c r="I38" s="275"/>
      <c r="J38" s="275"/>
      <c r="K38" s="273"/>
    </row>
    <row r="39" spans="2:11" s="1" customFormat="1" ht="15" customHeight="1">
      <c r="B39" s="276"/>
      <c r="C39" s="277"/>
      <c r="D39" s="275"/>
      <c r="E39" s="278" t="s">
        <v>56</v>
      </c>
      <c r="F39" s="275"/>
      <c r="G39" s="275" t="s">
        <v>912</v>
      </c>
      <c r="H39" s="275"/>
      <c r="I39" s="275"/>
      <c r="J39" s="275"/>
      <c r="K39" s="273"/>
    </row>
    <row r="40" spans="2:11" s="1" customFormat="1" ht="15" customHeight="1">
      <c r="B40" s="276"/>
      <c r="C40" s="277"/>
      <c r="D40" s="275"/>
      <c r="E40" s="278" t="s">
        <v>109</v>
      </c>
      <c r="F40" s="275"/>
      <c r="G40" s="275" t="s">
        <v>913</v>
      </c>
      <c r="H40" s="275"/>
      <c r="I40" s="275"/>
      <c r="J40" s="275"/>
      <c r="K40" s="273"/>
    </row>
    <row r="41" spans="2:11" s="1" customFormat="1" ht="15" customHeight="1">
      <c r="B41" s="276"/>
      <c r="C41" s="277"/>
      <c r="D41" s="275"/>
      <c r="E41" s="278" t="s">
        <v>110</v>
      </c>
      <c r="F41" s="275"/>
      <c r="G41" s="275" t="s">
        <v>914</v>
      </c>
      <c r="H41" s="275"/>
      <c r="I41" s="275"/>
      <c r="J41" s="275"/>
      <c r="K41" s="273"/>
    </row>
    <row r="42" spans="2:11" s="1" customFormat="1" ht="15" customHeight="1">
      <c r="B42" s="276"/>
      <c r="C42" s="277"/>
      <c r="D42" s="275"/>
      <c r="E42" s="278" t="s">
        <v>915</v>
      </c>
      <c r="F42" s="275"/>
      <c r="G42" s="275" t="s">
        <v>916</v>
      </c>
      <c r="H42" s="275"/>
      <c r="I42" s="275"/>
      <c r="J42" s="275"/>
      <c r="K42" s="273"/>
    </row>
    <row r="43" spans="2:11" s="1" customFormat="1" ht="15" customHeight="1">
      <c r="B43" s="276"/>
      <c r="C43" s="277"/>
      <c r="D43" s="275"/>
      <c r="E43" s="278"/>
      <c r="F43" s="275"/>
      <c r="G43" s="275" t="s">
        <v>917</v>
      </c>
      <c r="H43" s="275"/>
      <c r="I43" s="275"/>
      <c r="J43" s="275"/>
      <c r="K43" s="273"/>
    </row>
    <row r="44" spans="2:11" s="1" customFormat="1" ht="15" customHeight="1">
      <c r="B44" s="276"/>
      <c r="C44" s="277"/>
      <c r="D44" s="275"/>
      <c r="E44" s="278" t="s">
        <v>918</v>
      </c>
      <c r="F44" s="275"/>
      <c r="G44" s="275" t="s">
        <v>919</v>
      </c>
      <c r="H44" s="275"/>
      <c r="I44" s="275"/>
      <c r="J44" s="275"/>
      <c r="K44" s="273"/>
    </row>
    <row r="45" spans="2:11" s="1" customFormat="1" ht="15" customHeight="1">
      <c r="B45" s="276"/>
      <c r="C45" s="277"/>
      <c r="D45" s="275"/>
      <c r="E45" s="278" t="s">
        <v>112</v>
      </c>
      <c r="F45" s="275"/>
      <c r="G45" s="275" t="s">
        <v>920</v>
      </c>
      <c r="H45" s="275"/>
      <c r="I45" s="275"/>
      <c r="J45" s="275"/>
      <c r="K45" s="273"/>
    </row>
    <row r="46" spans="2:11" s="1" customFormat="1" ht="12.75" customHeight="1">
      <c r="B46" s="276"/>
      <c r="C46" s="277"/>
      <c r="D46" s="275"/>
      <c r="E46" s="275"/>
      <c r="F46" s="275"/>
      <c r="G46" s="275"/>
      <c r="H46" s="275"/>
      <c r="I46" s="275"/>
      <c r="J46" s="275"/>
      <c r="K46" s="273"/>
    </row>
    <row r="47" spans="2:11" s="1" customFormat="1" ht="15" customHeight="1">
      <c r="B47" s="276"/>
      <c r="C47" s="277"/>
      <c r="D47" s="275" t="s">
        <v>921</v>
      </c>
      <c r="E47" s="275"/>
      <c r="F47" s="275"/>
      <c r="G47" s="275"/>
      <c r="H47" s="275"/>
      <c r="I47" s="275"/>
      <c r="J47" s="275"/>
      <c r="K47" s="273"/>
    </row>
    <row r="48" spans="2:11" s="1" customFormat="1" ht="15" customHeight="1">
      <c r="B48" s="276"/>
      <c r="C48" s="277"/>
      <c r="D48" s="277"/>
      <c r="E48" s="275" t="s">
        <v>922</v>
      </c>
      <c r="F48" s="275"/>
      <c r="G48" s="275"/>
      <c r="H48" s="275"/>
      <c r="I48" s="275"/>
      <c r="J48" s="275"/>
      <c r="K48" s="273"/>
    </row>
    <row r="49" spans="2:11" s="1" customFormat="1" ht="15" customHeight="1">
      <c r="B49" s="276"/>
      <c r="C49" s="277"/>
      <c r="D49" s="277"/>
      <c r="E49" s="275" t="s">
        <v>923</v>
      </c>
      <c r="F49" s="275"/>
      <c r="G49" s="275"/>
      <c r="H49" s="275"/>
      <c r="I49" s="275"/>
      <c r="J49" s="275"/>
      <c r="K49" s="273"/>
    </row>
    <row r="50" spans="2:11" s="1" customFormat="1" ht="15" customHeight="1">
      <c r="B50" s="276"/>
      <c r="C50" s="277"/>
      <c r="D50" s="277"/>
      <c r="E50" s="275" t="s">
        <v>924</v>
      </c>
      <c r="F50" s="275"/>
      <c r="G50" s="275"/>
      <c r="H50" s="275"/>
      <c r="I50" s="275"/>
      <c r="J50" s="275"/>
      <c r="K50" s="273"/>
    </row>
    <row r="51" spans="2:11" s="1" customFormat="1" ht="15" customHeight="1">
      <c r="B51" s="276"/>
      <c r="C51" s="277"/>
      <c r="D51" s="275" t="s">
        <v>925</v>
      </c>
      <c r="E51" s="275"/>
      <c r="F51" s="275"/>
      <c r="G51" s="275"/>
      <c r="H51" s="275"/>
      <c r="I51" s="275"/>
      <c r="J51" s="275"/>
      <c r="K51" s="273"/>
    </row>
    <row r="52" spans="2:11" s="1" customFormat="1" ht="25.5" customHeight="1">
      <c r="B52" s="271"/>
      <c r="C52" s="272" t="s">
        <v>926</v>
      </c>
      <c r="D52" s="272"/>
      <c r="E52" s="272"/>
      <c r="F52" s="272"/>
      <c r="G52" s="272"/>
      <c r="H52" s="272"/>
      <c r="I52" s="272"/>
      <c r="J52" s="272"/>
      <c r="K52" s="273"/>
    </row>
    <row r="53" spans="2:11" s="1" customFormat="1" ht="5.25" customHeight="1">
      <c r="B53" s="271"/>
      <c r="C53" s="274"/>
      <c r="D53" s="274"/>
      <c r="E53" s="274"/>
      <c r="F53" s="274"/>
      <c r="G53" s="274"/>
      <c r="H53" s="274"/>
      <c r="I53" s="274"/>
      <c r="J53" s="274"/>
      <c r="K53" s="273"/>
    </row>
    <row r="54" spans="2:11" s="1" customFormat="1" ht="15" customHeight="1">
      <c r="B54" s="271"/>
      <c r="C54" s="275" t="s">
        <v>927</v>
      </c>
      <c r="D54" s="275"/>
      <c r="E54" s="275"/>
      <c r="F54" s="275"/>
      <c r="G54" s="275"/>
      <c r="H54" s="275"/>
      <c r="I54" s="275"/>
      <c r="J54" s="275"/>
      <c r="K54" s="273"/>
    </row>
    <row r="55" spans="2:11" s="1" customFormat="1" ht="15" customHeight="1">
      <c r="B55" s="271"/>
      <c r="C55" s="275" t="s">
        <v>928</v>
      </c>
      <c r="D55" s="275"/>
      <c r="E55" s="275"/>
      <c r="F55" s="275"/>
      <c r="G55" s="275"/>
      <c r="H55" s="275"/>
      <c r="I55" s="275"/>
      <c r="J55" s="275"/>
      <c r="K55" s="273"/>
    </row>
    <row r="56" spans="2:11" s="1" customFormat="1" ht="12.75" customHeight="1">
      <c r="B56" s="271"/>
      <c r="C56" s="275"/>
      <c r="D56" s="275"/>
      <c r="E56" s="275"/>
      <c r="F56" s="275"/>
      <c r="G56" s="275"/>
      <c r="H56" s="275"/>
      <c r="I56" s="275"/>
      <c r="J56" s="275"/>
      <c r="K56" s="273"/>
    </row>
    <row r="57" spans="2:11" s="1" customFormat="1" ht="15" customHeight="1">
      <c r="B57" s="271"/>
      <c r="C57" s="275" t="s">
        <v>929</v>
      </c>
      <c r="D57" s="275"/>
      <c r="E57" s="275"/>
      <c r="F57" s="275"/>
      <c r="G57" s="275"/>
      <c r="H57" s="275"/>
      <c r="I57" s="275"/>
      <c r="J57" s="275"/>
      <c r="K57" s="273"/>
    </row>
    <row r="58" spans="2:11" s="1" customFormat="1" ht="15" customHeight="1">
      <c r="B58" s="271"/>
      <c r="C58" s="277"/>
      <c r="D58" s="275" t="s">
        <v>930</v>
      </c>
      <c r="E58" s="275"/>
      <c r="F58" s="275"/>
      <c r="G58" s="275"/>
      <c r="H58" s="275"/>
      <c r="I58" s="275"/>
      <c r="J58" s="275"/>
      <c r="K58" s="273"/>
    </row>
    <row r="59" spans="2:11" s="1" customFormat="1" ht="15" customHeight="1">
      <c r="B59" s="271"/>
      <c r="C59" s="277"/>
      <c r="D59" s="275" t="s">
        <v>931</v>
      </c>
      <c r="E59" s="275"/>
      <c r="F59" s="275"/>
      <c r="G59" s="275"/>
      <c r="H59" s="275"/>
      <c r="I59" s="275"/>
      <c r="J59" s="275"/>
      <c r="K59" s="273"/>
    </row>
    <row r="60" spans="2:11" s="1" customFormat="1" ht="15" customHeight="1">
      <c r="B60" s="271"/>
      <c r="C60" s="277"/>
      <c r="D60" s="275" t="s">
        <v>932</v>
      </c>
      <c r="E60" s="275"/>
      <c r="F60" s="275"/>
      <c r="G60" s="275"/>
      <c r="H60" s="275"/>
      <c r="I60" s="275"/>
      <c r="J60" s="275"/>
      <c r="K60" s="273"/>
    </row>
    <row r="61" spans="2:11" s="1" customFormat="1" ht="15" customHeight="1">
      <c r="B61" s="271"/>
      <c r="C61" s="277"/>
      <c r="D61" s="275" t="s">
        <v>933</v>
      </c>
      <c r="E61" s="275"/>
      <c r="F61" s="275"/>
      <c r="G61" s="275"/>
      <c r="H61" s="275"/>
      <c r="I61" s="275"/>
      <c r="J61" s="275"/>
      <c r="K61" s="273"/>
    </row>
    <row r="62" spans="2:11" s="1" customFormat="1" ht="15" customHeight="1">
      <c r="B62" s="271"/>
      <c r="C62" s="277"/>
      <c r="D62" s="280" t="s">
        <v>934</v>
      </c>
      <c r="E62" s="280"/>
      <c r="F62" s="280"/>
      <c r="G62" s="280"/>
      <c r="H62" s="280"/>
      <c r="I62" s="280"/>
      <c r="J62" s="280"/>
      <c r="K62" s="273"/>
    </row>
    <row r="63" spans="2:11" s="1" customFormat="1" ht="15" customHeight="1">
      <c r="B63" s="271"/>
      <c r="C63" s="277"/>
      <c r="D63" s="275" t="s">
        <v>935</v>
      </c>
      <c r="E63" s="275"/>
      <c r="F63" s="275"/>
      <c r="G63" s="275"/>
      <c r="H63" s="275"/>
      <c r="I63" s="275"/>
      <c r="J63" s="275"/>
      <c r="K63" s="273"/>
    </row>
    <row r="64" spans="2:11" s="1" customFormat="1" ht="12.75" customHeight="1">
      <c r="B64" s="271"/>
      <c r="C64" s="277"/>
      <c r="D64" s="277"/>
      <c r="E64" s="281"/>
      <c r="F64" s="277"/>
      <c r="G64" s="277"/>
      <c r="H64" s="277"/>
      <c r="I64" s="277"/>
      <c r="J64" s="277"/>
      <c r="K64" s="273"/>
    </row>
    <row r="65" spans="2:11" s="1" customFormat="1" ht="15" customHeight="1">
      <c r="B65" s="271"/>
      <c r="C65" s="277"/>
      <c r="D65" s="275" t="s">
        <v>936</v>
      </c>
      <c r="E65" s="275"/>
      <c r="F65" s="275"/>
      <c r="G65" s="275"/>
      <c r="H65" s="275"/>
      <c r="I65" s="275"/>
      <c r="J65" s="275"/>
      <c r="K65" s="273"/>
    </row>
    <row r="66" spans="2:11" s="1" customFormat="1" ht="15" customHeight="1">
      <c r="B66" s="271"/>
      <c r="C66" s="277"/>
      <c r="D66" s="280" t="s">
        <v>937</v>
      </c>
      <c r="E66" s="280"/>
      <c r="F66" s="280"/>
      <c r="G66" s="280"/>
      <c r="H66" s="280"/>
      <c r="I66" s="280"/>
      <c r="J66" s="280"/>
      <c r="K66" s="273"/>
    </row>
    <row r="67" spans="2:11" s="1" customFormat="1" ht="15" customHeight="1">
      <c r="B67" s="271"/>
      <c r="C67" s="277"/>
      <c r="D67" s="275" t="s">
        <v>938</v>
      </c>
      <c r="E67" s="275"/>
      <c r="F67" s="275"/>
      <c r="G67" s="275"/>
      <c r="H67" s="275"/>
      <c r="I67" s="275"/>
      <c r="J67" s="275"/>
      <c r="K67" s="273"/>
    </row>
    <row r="68" spans="2:11" s="1" customFormat="1" ht="15" customHeight="1">
      <c r="B68" s="271"/>
      <c r="C68" s="277"/>
      <c r="D68" s="275" t="s">
        <v>939</v>
      </c>
      <c r="E68" s="275"/>
      <c r="F68" s="275"/>
      <c r="G68" s="275"/>
      <c r="H68" s="275"/>
      <c r="I68" s="275"/>
      <c r="J68" s="275"/>
      <c r="K68" s="273"/>
    </row>
    <row r="69" spans="2:11" s="1" customFormat="1" ht="15" customHeight="1">
      <c r="B69" s="271"/>
      <c r="C69" s="277"/>
      <c r="D69" s="275" t="s">
        <v>940</v>
      </c>
      <c r="E69" s="275"/>
      <c r="F69" s="275"/>
      <c r="G69" s="275"/>
      <c r="H69" s="275"/>
      <c r="I69" s="275"/>
      <c r="J69" s="275"/>
      <c r="K69" s="273"/>
    </row>
    <row r="70" spans="2:11" s="1" customFormat="1" ht="15" customHeight="1">
      <c r="B70" s="271"/>
      <c r="C70" s="277"/>
      <c r="D70" s="275" t="s">
        <v>941</v>
      </c>
      <c r="E70" s="275"/>
      <c r="F70" s="275"/>
      <c r="G70" s="275"/>
      <c r="H70" s="275"/>
      <c r="I70" s="275"/>
      <c r="J70" s="275"/>
      <c r="K70" s="273"/>
    </row>
    <row r="71" spans="2:11" s="1" customFormat="1" ht="12.75" customHeight="1">
      <c r="B71" s="282"/>
      <c r="C71" s="283"/>
      <c r="D71" s="283"/>
      <c r="E71" s="283"/>
      <c r="F71" s="283"/>
      <c r="G71" s="283"/>
      <c r="H71" s="283"/>
      <c r="I71" s="283"/>
      <c r="J71" s="283"/>
      <c r="K71" s="284"/>
    </row>
    <row r="72" spans="2:11" s="1" customFormat="1" ht="18.75" customHeight="1">
      <c r="B72" s="285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s="1" customFormat="1" ht="18.75" customHeight="1">
      <c r="B73" s="286"/>
      <c r="C73" s="286"/>
      <c r="D73" s="286"/>
      <c r="E73" s="286"/>
      <c r="F73" s="286"/>
      <c r="G73" s="286"/>
      <c r="H73" s="286"/>
      <c r="I73" s="286"/>
      <c r="J73" s="286"/>
      <c r="K73" s="286"/>
    </row>
    <row r="74" spans="2:11" s="1" customFormat="1" ht="7.5" customHeight="1">
      <c r="B74" s="287"/>
      <c r="C74" s="288"/>
      <c r="D74" s="288"/>
      <c r="E74" s="288"/>
      <c r="F74" s="288"/>
      <c r="G74" s="288"/>
      <c r="H74" s="288"/>
      <c r="I74" s="288"/>
      <c r="J74" s="288"/>
      <c r="K74" s="289"/>
    </row>
    <row r="75" spans="2:11" s="1" customFormat="1" ht="45" customHeight="1">
      <c r="B75" s="290"/>
      <c r="C75" s="291" t="s">
        <v>942</v>
      </c>
      <c r="D75" s="291"/>
      <c r="E75" s="291"/>
      <c r="F75" s="291"/>
      <c r="G75" s="291"/>
      <c r="H75" s="291"/>
      <c r="I75" s="291"/>
      <c r="J75" s="291"/>
      <c r="K75" s="292"/>
    </row>
    <row r="76" spans="2:11" s="1" customFormat="1" ht="17.25" customHeight="1">
      <c r="B76" s="290"/>
      <c r="C76" s="293" t="s">
        <v>943</v>
      </c>
      <c r="D76" s="293"/>
      <c r="E76" s="293"/>
      <c r="F76" s="293" t="s">
        <v>944</v>
      </c>
      <c r="G76" s="294"/>
      <c r="H76" s="293" t="s">
        <v>56</v>
      </c>
      <c r="I76" s="293" t="s">
        <v>59</v>
      </c>
      <c r="J76" s="293" t="s">
        <v>945</v>
      </c>
      <c r="K76" s="292"/>
    </row>
    <row r="77" spans="2:11" s="1" customFormat="1" ht="17.25" customHeight="1">
      <c r="B77" s="290"/>
      <c r="C77" s="295" t="s">
        <v>946</v>
      </c>
      <c r="D77" s="295"/>
      <c r="E77" s="295"/>
      <c r="F77" s="296" t="s">
        <v>947</v>
      </c>
      <c r="G77" s="297"/>
      <c r="H77" s="295"/>
      <c r="I77" s="295"/>
      <c r="J77" s="295" t="s">
        <v>948</v>
      </c>
      <c r="K77" s="292"/>
    </row>
    <row r="78" spans="2:11" s="1" customFormat="1" ht="5.25" customHeight="1">
      <c r="B78" s="290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0"/>
      <c r="C79" s="278" t="s">
        <v>55</v>
      </c>
      <c r="D79" s="300"/>
      <c r="E79" s="300"/>
      <c r="F79" s="301" t="s">
        <v>949</v>
      </c>
      <c r="G79" s="302"/>
      <c r="H79" s="278" t="s">
        <v>950</v>
      </c>
      <c r="I79" s="278" t="s">
        <v>951</v>
      </c>
      <c r="J79" s="278">
        <v>20</v>
      </c>
      <c r="K79" s="292"/>
    </row>
    <row r="80" spans="2:11" s="1" customFormat="1" ht="15" customHeight="1">
      <c r="B80" s="290"/>
      <c r="C80" s="278" t="s">
        <v>952</v>
      </c>
      <c r="D80" s="278"/>
      <c r="E80" s="278"/>
      <c r="F80" s="301" t="s">
        <v>949</v>
      </c>
      <c r="G80" s="302"/>
      <c r="H80" s="278" t="s">
        <v>953</v>
      </c>
      <c r="I80" s="278" t="s">
        <v>951</v>
      </c>
      <c r="J80" s="278">
        <v>120</v>
      </c>
      <c r="K80" s="292"/>
    </row>
    <row r="81" spans="2:11" s="1" customFormat="1" ht="15" customHeight="1">
      <c r="B81" s="303"/>
      <c r="C81" s="278" t="s">
        <v>954</v>
      </c>
      <c r="D81" s="278"/>
      <c r="E81" s="278"/>
      <c r="F81" s="301" t="s">
        <v>955</v>
      </c>
      <c r="G81" s="302"/>
      <c r="H81" s="278" t="s">
        <v>956</v>
      </c>
      <c r="I81" s="278" t="s">
        <v>951</v>
      </c>
      <c r="J81" s="278">
        <v>50</v>
      </c>
      <c r="K81" s="292"/>
    </row>
    <row r="82" spans="2:11" s="1" customFormat="1" ht="15" customHeight="1">
      <c r="B82" s="303"/>
      <c r="C82" s="278" t="s">
        <v>957</v>
      </c>
      <c r="D82" s="278"/>
      <c r="E82" s="278"/>
      <c r="F82" s="301" t="s">
        <v>949</v>
      </c>
      <c r="G82" s="302"/>
      <c r="H82" s="278" t="s">
        <v>958</v>
      </c>
      <c r="I82" s="278" t="s">
        <v>959</v>
      </c>
      <c r="J82" s="278"/>
      <c r="K82" s="292"/>
    </row>
    <row r="83" spans="2:11" s="1" customFormat="1" ht="15" customHeight="1">
      <c r="B83" s="303"/>
      <c r="C83" s="304" t="s">
        <v>960</v>
      </c>
      <c r="D83" s="304"/>
      <c r="E83" s="304"/>
      <c r="F83" s="305" t="s">
        <v>955</v>
      </c>
      <c r="G83" s="304"/>
      <c r="H83" s="304" t="s">
        <v>961</v>
      </c>
      <c r="I83" s="304" t="s">
        <v>951</v>
      </c>
      <c r="J83" s="304">
        <v>15</v>
      </c>
      <c r="K83" s="292"/>
    </row>
    <row r="84" spans="2:11" s="1" customFormat="1" ht="15" customHeight="1">
      <c r="B84" s="303"/>
      <c r="C84" s="304" t="s">
        <v>962</v>
      </c>
      <c r="D84" s="304"/>
      <c r="E84" s="304"/>
      <c r="F84" s="305" t="s">
        <v>955</v>
      </c>
      <c r="G84" s="304"/>
      <c r="H84" s="304" t="s">
        <v>963</v>
      </c>
      <c r="I84" s="304" t="s">
        <v>951</v>
      </c>
      <c r="J84" s="304">
        <v>15</v>
      </c>
      <c r="K84" s="292"/>
    </row>
    <row r="85" spans="2:11" s="1" customFormat="1" ht="15" customHeight="1">
      <c r="B85" s="303"/>
      <c r="C85" s="304" t="s">
        <v>964</v>
      </c>
      <c r="D85" s="304"/>
      <c r="E85" s="304"/>
      <c r="F85" s="305" t="s">
        <v>955</v>
      </c>
      <c r="G85" s="304"/>
      <c r="H85" s="304" t="s">
        <v>965</v>
      </c>
      <c r="I85" s="304" t="s">
        <v>951</v>
      </c>
      <c r="J85" s="304">
        <v>20</v>
      </c>
      <c r="K85" s="292"/>
    </row>
    <row r="86" spans="2:11" s="1" customFormat="1" ht="15" customHeight="1">
      <c r="B86" s="303"/>
      <c r="C86" s="304" t="s">
        <v>966</v>
      </c>
      <c r="D86" s="304"/>
      <c r="E86" s="304"/>
      <c r="F86" s="305" t="s">
        <v>955</v>
      </c>
      <c r="G86" s="304"/>
      <c r="H86" s="304" t="s">
        <v>967</v>
      </c>
      <c r="I86" s="304" t="s">
        <v>951</v>
      </c>
      <c r="J86" s="304">
        <v>20</v>
      </c>
      <c r="K86" s="292"/>
    </row>
    <row r="87" spans="2:11" s="1" customFormat="1" ht="15" customHeight="1">
      <c r="B87" s="303"/>
      <c r="C87" s="278" t="s">
        <v>968</v>
      </c>
      <c r="D87" s="278"/>
      <c r="E87" s="278"/>
      <c r="F87" s="301" t="s">
        <v>955</v>
      </c>
      <c r="G87" s="302"/>
      <c r="H87" s="278" t="s">
        <v>969</v>
      </c>
      <c r="I87" s="278" t="s">
        <v>951</v>
      </c>
      <c r="J87" s="278">
        <v>50</v>
      </c>
      <c r="K87" s="292"/>
    </row>
    <row r="88" spans="2:11" s="1" customFormat="1" ht="15" customHeight="1">
      <c r="B88" s="303"/>
      <c r="C88" s="278" t="s">
        <v>970</v>
      </c>
      <c r="D88" s="278"/>
      <c r="E88" s="278"/>
      <c r="F88" s="301" t="s">
        <v>955</v>
      </c>
      <c r="G88" s="302"/>
      <c r="H88" s="278" t="s">
        <v>971</v>
      </c>
      <c r="I88" s="278" t="s">
        <v>951</v>
      </c>
      <c r="J88" s="278">
        <v>20</v>
      </c>
      <c r="K88" s="292"/>
    </row>
    <row r="89" spans="2:11" s="1" customFormat="1" ht="15" customHeight="1">
      <c r="B89" s="303"/>
      <c r="C89" s="278" t="s">
        <v>972</v>
      </c>
      <c r="D89" s="278"/>
      <c r="E89" s="278"/>
      <c r="F89" s="301" t="s">
        <v>955</v>
      </c>
      <c r="G89" s="302"/>
      <c r="H89" s="278" t="s">
        <v>973</v>
      </c>
      <c r="I89" s="278" t="s">
        <v>951</v>
      </c>
      <c r="J89" s="278">
        <v>20</v>
      </c>
      <c r="K89" s="292"/>
    </row>
    <row r="90" spans="2:11" s="1" customFormat="1" ht="15" customHeight="1">
      <c r="B90" s="303"/>
      <c r="C90" s="278" t="s">
        <v>974</v>
      </c>
      <c r="D90" s="278"/>
      <c r="E90" s="278"/>
      <c r="F90" s="301" t="s">
        <v>955</v>
      </c>
      <c r="G90" s="302"/>
      <c r="H90" s="278" t="s">
        <v>975</v>
      </c>
      <c r="I90" s="278" t="s">
        <v>951</v>
      </c>
      <c r="J90" s="278">
        <v>50</v>
      </c>
      <c r="K90" s="292"/>
    </row>
    <row r="91" spans="2:11" s="1" customFormat="1" ht="15" customHeight="1">
      <c r="B91" s="303"/>
      <c r="C91" s="278" t="s">
        <v>976</v>
      </c>
      <c r="D91" s="278"/>
      <c r="E91" s="278"/>
      <c r="F91" s="301" t="s">
        <v>955</v>
      </c>
      <c r="G91" s="302"/>
      <c r="H91" s="278" t="s">
        <v>976</v>
      </c>
      <c r="I91" s="278" t="s">
        <v>951</v>
      </c>
      <c r="J91" s="278">
        <v>50</v>
      </c>
      <c r="K91" s="292"/>
    </row>
    <row r="92" spans="2:11" s="1" customFormat="1" ht="15" customHeight="1">
      <c r="B92" s="303"/>
      <c r="C92" s="278" t="s">
        <v>977</v>
      </c>
      <c r="D92" s="278"/>
      <c r="E92" s="278"/>
      <c r="F92" s="301" t="s">
        <v>955</v>
      </c>
      <c r="G92" s="302"/>
      <c r="H92" s="278" t="s">
        <v>978</v>
      </c>
      <c r="I92" s="278" t="s">
        <v>951</v>
      </c>
      <c r="J92" s="278">
        <v>255</v>
      </c>
      <c r="K92" s="292"/>
    </row>
    <row r="93" spans="2:11" s="1" customFormat="1" ht="15" customHeight="1">
      <c r="B93" s="303"/>
      <c r="C93" s="278" t="s">
        <v>979</v>
      </c>
      <c r="D93" s="278"/>
      <c r="E93" s="278"/>
      <c r="F93" s="301" t="s">
        <v>949</v>
      </c>
      <c r="G93" s="302"/>
      <c r="H93" s="278" t="s">
        <v>980</v>
      </c>
      <c r="I93" s="278" t="s">
        <v>981</v>
      </c>
      <c r="J93" s="278"/>
      <c r="K93" s="292"/>
    </row>
    <row r="94" spans="2:11" s="1" customFormat="1" ht="15" customHeight="1">
      <c r="B94" s="303"/>
      <c r="C94" s="278" t="s">
        <v>982</v>
      </c>
      <c r="D94" s="278"/>
      <c r="E94" s="278"/>
      <c r="F94" s="301" t="s">
        <v>949</v>
      </c>
      <c r="G94" s="302"/>
      <c r="H94" s="278" t="s">
        <v>983</v>
      </c>
      <c r="I94" s="278" t="s">
        <v>984</v>
      </c>
      <c r="J94" s="278"/>
      <c r="K94" s="292"/>
    </row>
    <row r="95" spans="2:11" s="1" customFormat="1" ht="15" customHeight="1">
      <c r="B95" s="303"/>
      <c r="C95" s="278" t="s">
        <v>985</v>
      </c>
      <c r="D95" s="278"/>
      <c r="E95" s="278"/>
      <c r="F95" s="301" t="s">
        <v>949</v>
      </c>
      <c r="G95" s="302"/>
      <c r="H95" s="278" t="s">
        <v>985</v>
      </c>
      <c r="I95" s="278" t="s">
        <v>984</v>
      </c>
      <c r="J95" s="278"/>
      <c r="K95" s="292"/>
    </row>
    <row r="96" spans="2:11" s="1" customFormat="1" ht="15" customHeight="1">
      <c r="B96" s="303"/>
      <c r="C96" s="278" t="s">
        <v>40</v>
      </c>
      <c r="D96" s="278"/>
      <c r="E96" s="278"/>
      <c r="F96" s="301" t="s">
        <v>949</v>
      </c>
      <c r="G96" s="302"/>
      <c r="H96" s="278" t="s">
        <v>986</v>
      </c>
      <c r="I96" s="278" t="s">
        <v>984</v>
      </c>
      <c r="J96" s="278"/>
      <c r="K96" s="292"/>
    </row>
    <row r="97" spans="2:11" s="1" customFormat="1" ht="15" customHeight="1">
      <c r="B97" s="303"/>
      <c r="C97" s="278" t="s">
        <v>50</v>
      </c>
      <c r="D97" s="278"/>
      <c r="E97" s="278"/>
      <c r="F97" s="301" t="s">
        <v>949</v>
      </c>
      <c r="G97" s="302"/>
      <c r="H97" s="278" t="s">
        <v>987</v>
      </c>
      <c r="I97" s="278" t="s">
        <v>984</v>
      </c>
      <c r="J97" s="278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6"/>
      <c r="C100" s="286"/>
      <c r="D100" s="286"/>
      <c r="E100" s="286"/>
      <c r="F100" s="286"/>
      <c r="G100" s="286"/>
      <c r="H100" s="286"/>
      <c r="I100" s="286"/>
      <c r="J100" s="286"/>
      <c r="K100" s="286"/>
    </row>
    <row r="101" spans="2:11" s="1" customFormat="1" ht="7.5" customHeight="1">
      <c r="B101" s="287"/>
      <c r="C101" s="288"/>
      <c r="D101" s="288"/>
      <c r="E101" s="288"/>
      <c r="F101" s="288"/>
      <c r="G101" s="288"/>
      <c r="H101" s="288"/>
      <c r="I101" s="288"/>
      <c r="J101" s="288"/>
      <c r="K101" s="289"/>
    </row>
    <row r="102" spans="2:11" s="1" customFormat="1" ht="45" customHeight="1">
      <c r="B102" s="290"/>
      <c r="C102" s="291" t="s">
        <v>988</v>
      </c>
      <c r="D102" s="291"/>
      <c r="E102" s="291"/>
      <c r="F102" s="291"/>
      <c r="G102" s="291"/>
      <c r="H102" s="291"/>
      <c r="I102" s="291"/>
      <c r="J102" s="291"/>
      <c r="K102" s="292"/>
    </row>
    <row r="103" spans="2:11" s="1" customFormat="1" ht="17.25" customHeight="1">
      <c r="B103" s="290"/>
      <c r="C103" s="293" t="s">
        <v>943</v>
      </c>
      <c r="D103" s="293"/>
      <c r="E103" s="293"/>
      <c r="F103" s="293" t="s">
        <v>944</v>
      </c>
      <c r="G103" s="294"/>
      <c r="H103" s="293" t="s">
        <v>56</v>
      </c>
      <c r="I103" s="293" t="s">
        <v>59</v>
      </c>
      <c r="J103" s="293" t="s">
        <v>945</v>
      </c>
      <c r="K103" s="292"/>
    </row>
    <row r="104" spans="2:11" s="1" customFormat="1" ht="17.25" customHeight="1">
      <c r="B104" s="290"/>
      <c r="C104" s="295" t="s">
        <v>946</v>
      </c>
      <c r="D104" s="295"/>
      <c r="E104" s="295"/>
      <c r="F104" s="296" t="s">
        <v>947</v>
      </c>
      <c r="G104" s="297"/>
      <c r="H104" s="295"/>
      <c r="I104" s="295"/>
      <c r="J104" s="295" t="s">
        <v>948</v>
      </c>
      <c r="K104" s="292"/>
    </row>
    <row r="105" spans="2:11" s="1" customFormat="1" ht="5.25" customHeight="1">
      <c r="B105" s="290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0"/>
      <c r="C106" s="278" t="s">
        <v>55</v>
      </c>
      <c r="D106" s="300"/>
      <c r="E106" s="300"/>
      <c r="F106" s="301" t="s">
        <v>949</v>
      </c>
      <c r="G106" s="278"/>
      <c r="H106" s="278" t="s">
        <v>989</v>
      </c>
      <c r="I106" s="278" t="s">
        <v>951</v>
      </c>
      <c r="J106" s="278">
        <v>20</v>
      </c>
      <c r="K106" s="292"/>
    </row>
    <row r="107" spans="2:11" s="1" customFormat="1" ht="15" customHeight="1">
      <c r="B107" s="290"/>
      <c r="C107" s="278" t="s">
        <v>952</v>
      </c>
      <c r="D107" s="278"/>
      <c r="E107" s="278"/>
      <c r="F107" s="301" t="s">
        <v>949</v>
      </c>
      <c r="G107" s="278"/>
      <c r="H107" s="278" t="s">
        <v>989</v>
      </c>
      <c r="I107" s="278" t="s">
        <v>951</v>
      </c>
      <c r="J107" s="278">
        <v>120</v>
      </c>
      <c r="K107" s="292"/>
    </row>
    <row r="108" spans="2:11" s="1" customFormat="1" ht="15" customHeight="1">
      <c r="B108" s="303"/>
      <c r="C108" s="278" t="s">
        <v>954</v>
      </c>
      <c r="D108" s="278"/>
      <c r="E108" s="278"/>
      <c r="F108" s="301" t="s">
        <v>955</v>
      </c>
      <c r="G108" s="278"/>
      <c r="H108" s="278" t="s">
        <v>989</v>
      </c>
      <c r="I108" s="278" t="s">
        <v>951</v>
      </c>
      <c r="J108" s="278">
        <v>50</v>
      </c>
      <c r="K108" s="292"/>
    </row>
    <row r="109" spans="2:11" s="1" customFormat="1" ht="15" customHeight="1">
      <c r="B109" s="303"/>
      <c r="C109" s="278" t="s">
        <v>957</v>
      </c>
      <c r="D109" s="278"/>
      <c r="E109" s="278"/>
      <c r="F109" s="301" t="s">
        <v>949</v>
      </c>
      <c r="G109" s="278"/>
      <c r="H109" s="278" t="s">
        <v>989</v>
      </c>
      <c r="I109" s="278" t="s">
        <v>959</v>
      </c>
      <c r="J109" s="278"/>
      <c r="K109" s="292"/>
    </row>
    <row r="110" spans="2:11" s="1" customFormat="1" ht="15" customHeight="1">
      <c r="B110" s="303"/>
      <c r="C110" s="278" t="s">
        <v>968</v>
      </c>
      <c r="D110" s="278"/>
      <c r="E110" s="278"/>
      <c r="F110" s="301" t="s">
        <v>955</v>
      </c>
      <c r="G110" s="278"/>
      <c r="H110" s="278" t="s">
        <v>989</v>
      </c>
      <c r="I110" s="278" t="s">
        <v>951</v>
      </c>
      <c r="J110" s="278">
        <v>50</v>
      </c>
      <c r="K110" s="292"/>
    </row>
    <row r="111" spans="2:11" s="1" customFormat="1" ht="15" customHeight="1">
      <c r="B111" s="303"/>
      <c r="C111" s="278" t="s">
        <v>976</v>
      </c>
      <c r="D111" s="278"/>
      <c r="E111" s="278"/>
      <c r="F111" s="301" t="s">
        <v>955</v>
      </c>
      <c r="G111" s="278"/>
      <c r="H111" s="278" t="s">
        <v>989</v>
      </c>
      <c r="I111" s="278" t="s">
        <v>951</v>
      </c>
      <c r="J111" s="278">
        <v>50</v>
      </c>
      <c r="K111" s="292"/>
    </row>
    <row r="112" spans="2:11" s="1" customFormat="1" ht="15" customHeight="1">
      <c r="B112" s="303"/>
      <c r="C112" s="278" t="s">
        <v>974</v>
      </c>
      <c r="D112" s="278"/>
      <c r="E112" s="278"/>
      <c r="F112" s="301" t="s">
        <v>955</v>
      </c>
      <c r="G112" s="278"/>
      <c r="H112" s="278" t="s">
        <v>989</v>
      </c>
      <c r="I112" s="278" t="s">
        <v>951</v>
      </c>
      <c r="J112" s="278">
        <v>50</v>
      </c>
      <c r="K112" s="292"/>
    </row>
    <row r="113" spans="2:11" s="1" customFormat="1" ht="15" customHeight="1">
      <c r="B113" s="303"/>
      <c r="C113" s="278" t="s">
        <v>55</v>
      </c>
      <c r="D113" s="278"/>
      <c r="E113" s="278"/>
      <c r="F113" s="301" t="s">
        <v>949</v>
      </c>
      <c r="G113" s="278"/>
      <c r="H113" s="278" t="s">
        <v>990</v>
      </c>
      <c r="I113" s="278" t="s">
        <v>951</v>
      </c>
      <c r="J113" s="278">
        <v>20</v>
      </c>
      <c r="K113" s="292"/>
    </row>
    <row r="114" spans="2:11" s="1" customFormat="1" ht="15" customHeight="1">
      <c r="B114" s="303"/>
      <c r="C114" s="278" t="s">
        <v>991</v>
      </c>
      <c r="D114" s="278"/>
      <c r="E114" s="278"/>
      <c r="F114" s="301" t="s">
        <v>949</v>
      </c>
      <c r="G114" s="278"/>
      <c r="H114" s="278" t="s">
        <v>992</v>
      </c>
      <c r="I114" s="278" t="s">
        <v>951</v>
      </c>
      <c r="J114" s="278">
        <v>120</v>
      </c>
      <c r="K114" s="292"/>
    </row>
    <row r="115" spans="2:11" s="1" customFormat="1" ht="15" customHeight="1">
      <c r="B115" s="303"/>
      <c r="C115" s="278" t="s">
        <v>40</v>
      </c>
      <c r="D115" s="278"/>
      <c r="E115" s="278"/>
      <c r="F115" s="301" t="s">
        <v>949</v>
      </c>
      <c r="G115" s="278"/>
      <c r="H115" s="278" t="s">
        <v>993</v>
      </c>
      <c r="I115" s="278" t="s">
        <v>984</v>
      </c>
      <c r="J115" s="278"/>
      <c r="K115" s="292"/>
    </row>
    <row r="116" spans="2:11" s="1" customFormat="1" ht="15" customHeight="1">
      <c r="B116" s="303"/>
      <c r="C116" s="278" t="s">
        <v>50</v>
      </c>
      <c r="D116" s="278"/>
      <c r="E116" s="278"/>
      <c r="F116" s="301" t="s">
        <v>949</v>
      </c>
      <c r="G116" s="278"/>
      <c r="H116" s="278" t="s">
        <v>994</v>
      </c>
      <c r="I116" s="278" t="s">
        <v>984</v>
      </c>
      <c r="J116" s="278"/>
      <c r="K116" s="292"/>
    </row>
    <row r="117" spans="2:11" s="1" customFormat="1" ht="15" customHeight="1">
      <c r="B117" s="303"/>
      <c r="C117" s="278" t="s">
        <v>59</v>
      </c>
      <c r="D117" s="278"/>
      <c r="E117" s="278"/>
      <c r="F117" s="301" t="s">
        <v>949</v>
      </c>
      <c r="G117" s="278"/>
      <c r="H117" s="278" t="s">
        <v>995</v>
      </c>
      <c r="I117" s="278" t="s">
        <v>996</v>
      </c>
      <c r="J117" s="278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6"/>
      <c r="C120" s="286"/>
      <c r="D120" s="286"/>
      <c r="E120" s="286"/>
      <c r="F120" s="286"/>
      <c r="G120" s="286"/>
      <c r="H120" s="286"/>
      <c r="I120" s="286"/>
      <c r="J120" s="286"/>
      <c r="K120" s="286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269" t="s">
        <v>997</v>
      </c>
      <c r="D122" s="269"/>
      <c r="E122" s="269"/>
      <c r="F122" s="269"/>
      <c r="G122" s="269"/>
      <c r="H122" s="269"/>
      <c r="I122" s="269"/>
      <c r="J122" s="269"/>
      <c r="K122" s="320"/>
    </row>
    <row r="123" spans="2:11" s="1" customFormat="1" ht="17.25" customHeight="1">
      <c r="B123" s="321"/>
      <c r="C123" s="293" t="s">
        <v>943</v>
      </c>
      <c r="D123" s="293"/>
      <c r="E123" s="293"/>
      <c r="F123" s="293" t="s">
        <v>944</v>
      </c>
      <c r="G123" s="294"/>
      <c r="H123" s="293" t="s">
        <v>56</v>
      </c>
      <c r="I123" s="293" t="s">
        <v>59</v>
      </c>
      <c r="J123" s="293" t="s">
        <v>945</v>
      </c>
      <c r="K123" s="322"/>
    </row>
    <row r="124" spans="2:11" s="1" customFormat="1" ht="17.25" customHeight="1">
      <c r="B124" s="321"/>
      <c r="C124" s="295" t="s">
        <v>946</v>
      </c>
      <c r="D124" s="295"/>
      <c r="E124" s="295"/>
      <c r="F124" s="296" t="s">
        <v>947</v>
      </c>
      <c r="G124" s="297"/>
      <c r="H124" s="295"/>
      <c r="I124" s="295"/>
      <c r="J124" s="295" t="s">
        <v>948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78" t="s">
        <v>952</v>
      </c>
      <c r="D126" s="300"/>
      <c r="E126" s="300"/>
      <c r="F126" s="301" t="s">
        <v>949</v>
      </c>
      <c r="G126" s="278"/>
      <c r="H126" s="278" t="s">
        <v>989</v>
      </c>
      <c r="I126" s="278" t="s">
        <v>951</v>
      </c>
      <c r="J126" s="278">
        <v>120</v>
      </c>
      <c r="K126" s="326"/>
    </row>
    <row r="127" spans="2:11" s="1" customFormat="1" ht="15" customHeight="1">
      <c r="B127" s="323"/>
      <c r="C127" s="278" t="s">
        <v>998</v>
      </c>
      <c r="D127" s="278"/>
      <c r="E127" s="278"/>
      <c r="F127" s="301" t="s">
        <v>949</v>
      </c>
      <c r="G127" s="278"/>
      <c r="H127" s="278" t="s">
        <v>999</v>
      </c>
      <c r="I127" s="278" t="s">
        <v>951</v>
      </c>
      <c r="J127" s="278" t="s">
        <v>1000</v>
      </c>
      <c r="K127" s="326"/>
    </row>
    <row r="128" spans="2:11" s="1" customFormat="1" ht="15" customHeight="1">
      <c r="B128" s="323"/>
      <c r="C128" s="278" t="s">
        <v>897</v>
      </c>
      <c r="D128" s="278"/>
      <c r="E128" s="278"/>
      <c r="F128" s="301" t="s">
        <v>949</v>
      </c>
      <c r="G128" s="278"/>
      <c r="H128" s="278" t="s">
        <v>1001</v>
      </c>
      <c r="I128" s="278" t="s">
        <v>951</v>
      </c>
      <c r="J128" s="278" t="s">
        <v>1000</v>
      </c>
      <c r="K128" s="326"/>
    </row>
    <row r="129" spans="2:11" s="1" customFormat="1" ht="15" customHeight="1">
      <c r="B129" s="323"/>
      <c r="C129" s="278" t="s">
        <v>960</v>
      </c>
      <c r="D129" s="278"/>
      <c r="E129" s="278"/>
      <c r="F129" s="301" t="s">
        <v>955</v>
      </c>
      <c r="G129" s="278"/>
      <c r="H129" s="278" t="s">
        <v>961</v>
      </c>
      <c r="I129" s="278" t="s">
        <v>951</v>
      </c>
      <c r="J129" s="278">
        <v>15</v>
      </c>
      <c r="K129" s="326"/>
    </row>
    <row r="130" spans="2:11" s="1" customFormat="1" ht="15" customHeight="1">
      <c r="B130" s="323"/>
      <c r="C130" s="304" t="s">
        <v>962</v>
      </c>
      <c r="D130" s="304"/>
      <c r="E130" s="304"/>
      <c r="F130" s="305" t="s">
        <v>955</v>
      </c>
      <c r="G130" s="304"/>
      <c r="H130" s="304" t="s">
        <v>963</v>
      </c>
      <c r="I130" s="304" t="s">
        <v>951</v>
      </c>
      <c r="J130" s="304">
        <v>15</v>
      </c>
      <c r="K130" s="326"/>
    </row>
    <row r="131" spans="2:11" s="1" customFormat="1" ht="15" customHeight="1">
      <c r="B131" s="323"/>
      <c r="C131" s="304" t="s">
        <v>964</v>
      </c>
      <c r="D131" s="304"/>
      <c r="E131" s="304"/>
      <c r="F131" s="305" t="s">
        <v>955</v>
      </c>
      <c r="G131" s="304"/>
      <c r="H131" s="304" t="s">
        <v>965</v>
      </c>
      <c r="I131" s="304" t="s">
        <v>951</v>
      </c>
      <c r="J131" s="304">
        <v>20</v>
      </c>
      <c r="K131" s="326"/>
    </row>
    <row r="132" spans="2:11" s="1" customFormat="1" ht="15" customHeight="1">
      <c r="B132" s="323"/>
      <c r="C132" s="304" t="s">
        <v>966</v>
      </c>
      <c r="D132" s="304"/>
      <c r="E132" s="304"/>
      <c r="F132" s="305" t="s">
        <v>955</v>
      </c>
      <c r="G132" s="304"/>
      <c r="H132" s="304" t="s">
        <v>967</v>
      </c>
      <c r="I132" s="304" t="s">
        <v>951</v>
      </c>
      <c r="J132" s="304">
        <v>20</v>
      </c>
      <c r="K132" s="326"/>
    </row>
    <row r="133" spans="2:11" s="1" customFormat="1" ht="15" customHeight="1">
      <c r="B133" s="323"/>
      <c r="C133" s="278" t="s">
        <v>954</v>
      </c>
      <c r="D133" s="278"/>
      <c r="E133" s="278"/>
      <c r="F133" s="301" t="s">
        <v>955</v>
      </c>
      <c r="G133" s="278"/>
      <c r="H133" s="278" t="s">
        <v>989</v>
      </c>
      <c r="I133" s="278" t="s">
        <v>951</v>
      </c>
      <c r="J133" s="278">
        <v>50</v>
      </c>
      <c r="K133" s="326"/>
    </row>
    <row r="134" spans="2:11" s="1" customFormat="1" ht="15" customHeight="1">
      <c r="B134" s="323"/>
      <c r="C134" s="278" t="s">
        <v>968</v>
      </c>
      <c r="D134" s="278"/>
      <c r="E134" s="278"/>
      <c r="F134" s="301" t="s">
        <v>955</v>
      </c>
      <c r="G134" s="278"/>
      <c r="H134" s="278" t="s">
        <v>989</v>
      </c>
      <c r="I134" s="278" t="s">
        <v>951</v>
      </c>
      <c r="J134" s="278">
        <v>50</v>
      </c>
      <c r="K134" s="326"/>
    </row>
    <row r="135" spans="2:11" s="1" customFormat="1" ht="15" customHeight="1">
      <c r="B135" s="323"/>
      <c r="C135" s="278" t="s">
        <v>974</v>
      </c>
      <c r="D135" s="278"/>
      <c r="E135" s="278"/>
      <c r="F135" s="301" t="s">
        <v>955</v>
      </c>
      <c r="G135" s="278"/>
      <c r="H135" s="278" t="s">
        <v>989</v>
      </c>
      <c r="I135" s="278" t="s">
        <v>951</v>
      </c>
      <c r="J135" s="278">
        <v>50</v>
      </c>
      <c r="K135" s="326"/>
    </row>
    <row r="136" spans="2:11" s="1" customFormat="1" ht="15" customHeight="1">
      <c r="B136" s="323"/>
      <c r="C136" s="278" t="s">
        <v>976</v>
      </c>
      <c r="D136" s="278"/>
      <c r="E136" s="278"/>
      <c r="F136" s="301" t="s">
        <v>955</v>
      </c>
      <c r="G136" s="278"/>
      <c r="H136" s="278" t="s">
        <v>989</v>
      </c>
      <c r="I136" s="278" t="s">
        <v>951</v>
      </c>
      <c r="J136" s="278">
        <v>50</v>
      </c>
      <c r="K136" s="326"/>
    </row>
    <row r="137" spans="2:11" s="1" customFormat="1" ht="15" customHeight="1">
      <c r="B137" s="323"/>
      <c r="C137" s="278" t="s">
        <v>977</v>
      </c>
      <c r="D137" s="278"/>
      <c r="E137" s="278"/>
      <c r="F137" s="301" t="s">
        <v>955</v>
      </c>
      <c r="G137" s="278"/>
      <c r="H137" s="278" t="s">
        <v>1002</v>
      </c>
      <c r="I137" s="278" t="s">
        <v>951</v>
      </c>
      <c r="J137" s="278">
        <v>255</v>
      </c>
      <c r="K137" s="326"/>
    </row>
    <row r="138" spans="2:11" s="1" customFormat="1" ht="15" customHeight="1">
      <c r="B138" s="323"/>
      <c r="C138" s="278" t="s">
        <v>979</v>
      </c>
      <c r="D138" s="278"/>
      <c r="E138" s="278"/>
      <c r="F138" s="301" t="s">
        <v>949</v>
      </c>
      <c r="G138" s="278"/>
      <c r="H138" s="278" t="s">
        <v>1003</v>
      </c>
      <c r="I138" s="278" t="s">
        <v>981</v>
      </c>
      <c r="J138" s="278"/>
      <c r="K138" s="326"/>
    </row>
    <row r="139" spans="2:11" s="1" customFormat="1" ht="15" customHeight="1">
      <c r="B139" s="323"/>
      <c r="C139" s="278" t="s">
        <v>982</v>
      </c>
      <c r="D139" s="278"/>
      <c r="E139" s="278"/>
      <c r="F139" s="301" t="s">
        <v>949</v>
      </c>
      <c r="G139" s="278"/>
      <c r="H139" s="278" t="s">
        <v>1004</v>
      </c>
      <c r="I139" s="278" t="s">
        <v>984</v>
      </c>
      <c r="J139" s="278"/>
      <c r="K139" s="326"/>
    </row>
    <row r="140" spans="2:11" s="1" customFormat="1" ht="15" customHeight="1">
      <c r="B140" s="323"/>
      <c r="C140" s="278" t="s">
        <v>985</v>
      </c>
      <c r="D140" s="278"/>
      <c r="E140" s="278"/>
      <c r="F140" s="301" t="s">
        <v>949</v>
      </c>
      <c r="G140" s="278"/>
      <c r="H140" s="278" t="s">
        <v>985</v>
      </c>
      <c r="I140" s="278" t="s">
        <v>984</v>
      </c>
      <c r="J140" s="278"/>
      <c r="K140" s="326"/>
    </row>
    <row r="141" spans="2:11" s="1" customFormat="1" ht="15" customHeight="1">
      <c r="B141" s="323"/>
      <c r="C141" s="278" t="s">
        <v>40</v>
      </c>
      <c r="D141" s="278"/>
      <c r="E141" s="278"/>
      <c r="F141" s="301" t="s">
        <v>949</v>
      </c>
      <c r="G141" s="278"/>
      <c r="H141" s="278" t="s">
        <v>1005</v>
      </c>
      <c r="I141" s="278" t="s">
        <v>984</v>
      </c>
      <c r="J141" s="278"/>
      <c r="K141" s="326"/>
    </row>
    <row r="142" spans="2:11" s="1" customFormat="1" ht="15" customHeight="1">
      <c r="B142" s="323"/>
      <c r="C142" s="278" t="s">
        <v>1006</v>
      </c>
      <c r="D142" s="278"/>
      <c r="E142" s="278"/>
      <c r="F142" s="301" t="s">
        <v>949</v>
      </c>
      <c r="G142" s="278"/>
      <c r="H142" s="278" t="s">
        <v>1007</v>
      </c>
      <c r="I142" s="278" t="s">
        <v>984</v>
      </c>
      <c r="J142" s="278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6"/>
      <c r="C145" s="286"/>
      <c r="D145" s="286"/>
      <c r="E145" s="286"/>
      <c r="F145" s="286"/>
      <c r="G145" s="286"/>
      <c r="H145" s="286"/>
      <c r="I145" s="286"/>
      <c r="J145" s="286"/>
      <c r="K145" s="286"/>
    </row>
    <row r="146" spans="2:11" s="1" customFormat="1" ht="7.5" customHeight="1">
      <c r="B146" s="287"/>
      <c r="C146" s="288"/>
      <c r="D146" s="288"/>
      <c r="E146" s="288"/>
      <c r="F146" s="288"/>
      <c r="G146" s="288"/>
      <c r="H146" s="288"/>
      <c r="I146" s="288"/>
      <c r="J146" s="288"/>
      <c r="K146" s="289"/>
    </row>
    <row r="147" spans="2:11" s="1" customFormat="1" ht="45" customHeight="1">
      <c r="B147" s="290"/>
      <c r="C147" s="291" t="s">
        <v>1008</v>
      </c>
      <c r="D147" s="291"/>
      <c r="E147" s="291"/>
      <c r="F147" s="291"/>
      <c r="G147" s="291"/>
      <c r="H147" s="291"/>
      <c r="I147" s="291"/>
      <c r="J147" s="291"/>
      <c r="K147" s="292"/>
    </row>
    <row r="148" spans="2:11" s="1" customFormat="1" ht="17.25" customHeight="1">
      <c r="B148" s="290"/>
      <c r="C148" s="293" t="s">
        <v>943</v>
      </c>
      <c r="D148" s="293"/>
      <c r="E148" s="293"/>
      <c r="F148" s="293" t="s">
        <v>944</v>
      </c>
      <c r="G148" s="294"/>
      <c r="H148" s="293" t="s">
        <v>56</v>
      </c>
      <c r="I148" s="293" t="s">
        <v>59</v>
      </c>
      <c r="J148" s="293" t="s">
        <v>945</v>
      </c>
      <c r="K148" s="292"/>
    </row>
    <row r="149" spans="2:11" s="1" customFormat="1" ht="17.25" customHeight="1">
      <c r="B149" s="290"/>
      <c r="C149" s="295" t="s">
        <v>946</v>
      </c>
      <c r="D149" s="295"/>
      <c r="E149" s="295"/>
      <c r="F149" s="296" t="s">
        <v>947</v>
      </c>
      <c r="G149" s="297"/>
      <c r="H149" s="295"/>
      <c r="I149" s="295"/>
      <c r="J149" s="295" t="s">
        <v>948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952</v>
      </c>
      <c r="D151" s="278"/>
      <c r="E151" s="278"/>
      <c r="F151" s="331" t="s">
        <v>949</v>
      </c>
      <c r="G151" s="278"/>
      <c r="H151" s="330" t="s">
        <v>989</v>
      </c>
      <c r="I151" s="330" t="s">
        <v>951</v>
      </c>
      <c r="J151" s="330">
        <v>120</v>
      </c>
      <c r="K151" s="326"/>
    </row>
    <row r="152" spans="2:11" s="1" customFormat="1" ht="15" customHeight="1">
      <c r="B152" s="303"/>
      <c r="C152" s="330" t="s">
        <v>998</v>
      </c>
      <c r="D152" s="278"/>
      <c r="E152" s="278"/>
      <c r="F152" s="331" t="s">
        <v>949</v>
      </c>
      <c r="G152" s="278"/>
      <c r="H152" s="330" t="s">
        <v>1009</v>
      </c>
      <c r="I152" s="330" t="s">
        <v>951</v>
      </c>
      <c r="J152" s="330" t="s">
        <v>1000</v>
      </c>
      <c r="K152" s="326"/>
    </row>
    <row r="153" spans="2:11" s="1" customFormat="1" ht="15" customHeight="1">
      <c r="B153" s="303"/>
      <c r="C153" s="330" t="s">
        <v>897</v>
      </c>
      <c r="D153" s="278"/>
      <c r="E153" s="278"/>
      <c r="F153" s="331" t="s">
        <v>949</v>
      </c>
      <c r="G153" s="278"/>
      <c r="H153" s="330" t="s">
        <v>1010</v>
      </c>
      <c r="I153" s="330" t="s">
        <v>951</v>
      </c>
      <c r="J153" s="330" t="s">
        <v>1000</v>
      </c>
      <c r="K153" s="326"/>
    </row>
    <row r="154" spans="2:11" s="1" customFormat="1" ht="15" customHeight="1">
      <c r="B154" s="303"/>
      <c r="C154" s="330" t="s">
        <v>954</v>
      </c>
      <c r="D154" s="278"/>
      <c r="E154" s="278"/>
      <c r="F154" s="331" t="s">
        <v>955</v>
      </c>
      <c r="G154" s="278"/>
      <c r="H154" s="330" t="s">
        <v>989</v>
      </c>
      <c r="I154" s="330" t="s">
        <v>951</v>
      </c>
      <c r="J154" s="330">
        <v>50</v>
      </c>
      <c r="K154" s="326"/>
    </row>
    <row r="155" spans="2:11" s="1" customFormat="1" ht="15" customHeight="1">
      <c r="B155" s="303"/>
      <c r="C155" s="330" t="s">
        <v>957</v>
      </c>
      <c r="D155" s="278"/>
      <c r="E155" s="278"/>
      <c r="F155" s="331" t="s">
        <v>949</v>
      </c>
      <c r="G155" s="278"/>
      <c r="H155" s="330" t="s">
        <v>989</v>
      </c>
      <c r="I155" s="330" t="s">
        <v>959</v>
      </c>
      <c r="J155" s="330"/>
      <c r="K155" s="326"/>
    </row>
    <row r="156" spans="2:11" s="1" customFormat="1" ht="15" customHeight="1">
      <c r="B156" s="303"/>
      <c r="C156" s="330" t="s">
        <v>968</v>
      </c>
      <c r="D156" s="278"/>
      <c r="E156" s="278"/>
      <c r="F156" s="331" t="s">
        <v>955</v>
      </c>
      <c r="G156" s="278"/>
      <c r="H156" s="330" t="s">
        <v>989</v>
      </c>
      <c r="I156" s="330" t="s">
        <v>951</v>
      </c>
      <c r="J156" s="330">
        <v>50</v>
      </c>
      <c r="K156" s="326"/>
    </row>
    <row r="157" spans="2:11" s="1" customFormat="1" ht="15" customHeight="1">
      <c r="B157" s="303"/>
      <c r="C157" s="330" t="s">
        <v>976</v>
      </c>
      <c r="D157" s="278"/>
      <c r="E157" s="278"/>
      <c r="F157" s="331" t="s">
        <v>955</v>
      </c>
      <c r="G157" s="278"/>
      <c r="H157" s="330" t="s">
        <v>989</v>
      </c>
      <c r="I157" s="330" t="s">
        <v>951</v>
      </c>
      <c r="J157" s="330">
        <v>50</v>
      </c>
      <c r="K157" s="326"/>
    </row>
    <row r="158" spans="2:11" s="1" customFormat="1" ht="15" customHeight="1">
      <c r="B158" s="303"/>
      <c r="C158" s="330" t="s">
        <v>974</v>
      </c>
      <c r="D158" s="278"/>
      <c r="E158" s="278"/>
      <c r="F158" s="331" t="s">
        <v>955</v>
      </c>
      <c r="G158" s="278"/>
      <c r="H158" s="330" t="s">
        <v>989</v>
      </c>
      <c r="I158" s="330" t="s">
        <v>951</v>
      </c>
      <c r="J158" s="330">
        <v>50</v>
      </c>
      <c r="K158" s="326"/>
    </row>
    <row r="159" spans="2:11" s="1" customFormat="1" ht="15" customHeight="1">
      <c r="B159" s="303"/>
      <c r="C159" s="330" t="s">
        <v>95</v>
      </c>
      <c r="D159" s="278"/>
      <c r="E159" s="278"/>
      <c r="F159" s="331" t="s">
        <v>949</v>
      </c>
      <c r="G159" s="278"/>
      <c r="H159" s="330" t="s">
        <v>1011</v>
      </c>
      <c r="I159" s="330" t="s">
        <v>951</v>
      </c>
      <c r="J159" s="330" t="s">
        <v>1012</v>
      </c>
      <c r="K159" s="326"/>
    </row>
    <row r="160" spans="2:11" s="1" customFormat="1" ht="15" customHeight="1">
      <c r="B160" s="303"/>
      <c r="C160" s="330" t="s">
        <v>1013</v>
      </c>
      <c r="D160" s="278"/>
      <c r="E160" s="278"/>
      <c r="F160" s="331" t="s">
        <v>949</v>
      </c>
      <c r="G160" s="278"/>
      <c r="H160" s="330" t="s">
        <v>1014</v>
      </c>
      <c r="I160" s="330" t="s">
        <v>984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6"/>
      <c r="C163" s="286"/>
      <c r="D163" s="286"/>
      <c r="E163" s="286"/>
      <c r="F163" s="286"/>
      <c r="G163" s="286"/>
      <c r="H163" s="286"/>
      <c r="I163" s="286"/>
      <c r="J163" s="286"/>
      <c r="K163" s="286"/>
    </row>
    <row r="164" spans="2:11" s="1" customFormat="1" ht="7.5" customHeight="1">
      <c r="B164" s="265"/>
      <c r="C164" s="266"/>
      <c r="D164" s="266"/>
      <c r="E164" s="266"/>
      <c r="F164" s="266"/>
      <c r="G164" s="266"/>
      <c r="H164" s="266"/>
      <c r="I164" s="266"/>
      <c r="J164" s="266"/>
      <c r="K164" s="267"/>
    </row>
    <row r="165" spans="2:11" s="1" customFormat="1" ht="45" customHeight="1">
      <c r="B165" s="268"/>
      <c r="C165" s="269" t="s">
        <v>1015</v>
      </c>
      <c r="D165" s="269"/>
      <c r="E165" s="269"/>
      <c r="F165" s="269"/>
      <c r="G165" s="269"/>
      <c r="H165" s="269"/>
      <c r="I165" s="269"/>
      <c r="J165" s="269"/>
      <c r="K165" s="270"/>
    </row>
    <row r="166" spans="2:11" s="1" customFormat="1" ht="17.25" customHeight="1">
      <c r="B166" s="268"/>
      <c r="C166" s="293" t="s">
        <v>943</v>
      </c>
      <c r="D166" s="293"/>
      <c r="E166" s="293"/>
      <c r="F166" s="293" t="s">
        <v>944</v>
      </c>
      <c r="G166" s="335"/>
      <c r="H166" s="336" t="s">
        <v>56</v>
      </c>
      <c r="I166" s="336" t="s">
        <v>59</v>
      </c>
      <c r="J166" s="293" t="s">
        <v>945</v>
      </c>
      <c r="K166" s="270"/>
    </row>
    <row r="167" spans="2:11" s="1" customFormat="1" ht="17.25" customHeight="1">
      <c r="B167" s="271"/>
      <c r="C167" s="295" t="s">
        <v>946</v>
      </c>
      <c r="D167" s="295"/>
      <c r="E167" s="295"/>
      <c r="F167" s="296" t="s">
        <v>947</v>
      </c>
      <c r="G167" s="337"/>
      <c r="H167" s="338"/>
      <c r="I167" s="338"/>
      <c r="J167" s="295" t="s">
        <v>948</v>
      </c>
      <c r="K167" s="273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78" t="s">
        <v>952</v>
      </c>
      <c r="D169" s="278"/>
      <c r="E169" s="278"/>
      <c r="F169" s="301" t="s">
        <v>949</v>
      </c>
      <c r="G169" s="278"/>
      <c r="H169" s="278" t="s">
        <v>989</v>
      </c>
      <c r="I169" s="278" t="s">
        <v>951</v>
      </c>
      <c r="J169" s="278">
        <v>120</v>
      </c>
      <c r="K169" s="326"/>
    </row>
    <row r="170" spans="2:11" s="1" customFormat="1" ht="15" customHeight="1">
      <c r="B170" s="303"/>
      <c r="C170" s="278" t="s">
        <v>998</v>
      </c>
      <c r="D170" s="278"/>
      <c r="E170" s="278"/>
      <c r="F170" s="301" t="s">
        <v>949</v>
      </c>
      <c r="G170" s="278"/>
      <c r="H170" s="278" t="s">
        <v>999</v>
      </c>
      <c r="I170" s="278" t="s">
        <v>951</v>
      </c>
      <c r="J170" s="278" t="s">
        <v>1000</v>
      </c>
      <c r="K170" s="326"/>
    </row>
    <row r="171" spans="2:11" s="1" customFormat="1" ht="15" customHeight="1">
      <c r="B171" s="303"/>
      <c r="C171" s="278" t="s">
        <v>897</v>
      </c>
      <c r="D171" s="278"/>
      <c r="E171" s="278"/>
      <c r="F171" s="301" t="s">
        <v>949</v>
      </c>
      <c r="G171" s="278"/>
      <c r="H171" s="278" t="s">
        <v>1016</v>
      </c>
      <c r="I171" s="278" t="s">
        <v>951</v>
      </c>
      <c r="J171" s="278" t="s">
        <v>1000</v>
      </c>
      <c r="K171" s="326"/>
    </row>
    <row r="172" spans="2:11" s="1" customFormat="1" ht="15" customHeight="1">
      <c r="B172" s="303"/>
      <c r="C172" s="278" t="s">
        <v>954</v>
      </c>
      <c r="D172" s="278"/>
      <c r="E172" s="278"/>
      <c r="F172" s="301" t="s">
        <v>955</v>
      </c>
      <c r="G172" s="278"/>
      <c r="H172" s="278" t="s">
        <v>1016</v>
      </c>
      <c r="I172" s="278" t="s">
        <v>951</v>
      </c>
      <c r="J172" s="278">
        <v>50</v>
      </c>
      <c r="K172" s="326"/>
    </row>
    <row r="173" spans="2:11" s="1" customFormat="1" ht="15" customHeight="1">
      <c r="B173" s="303"/>
      <c r="C173" s="278" t="s">
        <v>957</v>
      </c>
      <c r="D173" s="278"/>
      <c r="E173" s="278"/>
      <c r="F173" s="301" t="s">
        <v>949</v>
      </c>
      <c r="G173" s="278"/>
      <c r="H173" s="278" t="s">
        <v>1016</v>
      </c>
      <c r="I173" s="278" t="s">
        <v>959</v>
      </c>
      <c r="J173" s="278"/>
      <c r="K173" s="326"/>
    </row>
    <row r="174" spans="2:11" s="1" customFormat="1" ht="15" customHeight="1">
      <c r="B174" s="303"/>
      <c r="C174" s="278" t="s">
        <v>968</v>
      </c>
      <c r="D174" s="278"/>
      <c r="E174" s="278"/>
      <c r="F174" s="301" t="s">
        <v>955</v>
      </c>
      <c r="G174" s="278"/>
      <c r="H174" s="278" t="s">
        <v>1016</v>
      </c>
      <c r="I174" s="278" t="s">
        <v>951</v>
      </c>
      <c r="J174" s="278">
        <v>50</v>
      </c>
      <c r="K174" s="326"/>
    </row>
    <row r="175" spans="2:11" s="1" customFormat="1" ht="15" customHeight="1">
      <c r="B175" s="303"/>
      <c r="C175" s="278" t="s">
        <v>976</v>
      </c>
      <c r="D175" s="278"/>
      <c r="E175" s="278"/>
      <c r="F175" s="301" t="s">
        <v>955</v>
      </c>
      <c r="G175" s="278"/>
      <c r="H175" s="278" t="s">
        <v>1016</v>
      </c>
      <c r="I175" s="278" t="s">
        <v>951</v>
      </c>
      <c r="J175" s="278">
        <v>50</v>
      </c>
      <c r="K175" s="326"/>
    </row>
    <row r="176" spans="2:11" s="1" customFormat="1" ht="15" customHeight="1">
      <c r="B176" s="303"/>
      <c r="C176" s="278" t="s">
        <v>974</v>
      </c>
      <c r="D176" s="278"/>
      <c r="E176" s="278"/>
      <c r="F176" s="301" t="s">
        <v>955</v>
      </c>
      <c r="G176" s="278"/>
      <c r="H176" s="278" t="s">
        <v>1016</v>
      </c>
      <c r="I176" s="278" t="s">
        <v>951</v>
      </c>
      <c r="J176" s="278">
        <v>50</v>
      </c>
      <c r="K176" s="326"/>
    </row>
    <row r="177" spans="2:11" s="1" customFormat="1" ht="15" customHeight="1">
      <c r="B177" s="303"/>
      <c r="C177" s="278" t="s">
        <v>108</v>
      </c>
      <c r="D177" s="278"/>
      <c r="E177" s="278"/>
      <c r="F177" s="301" t="s">
        <v>949</v>
      </c>
      <c r="G177" s="278"/>
      <c r="H177" s="278" t="s">
        <v>1017</v>
      </c>
      <c r="I177" s="278" t="s">
        <v>1018</v>
      </c>
      <c r="J177" s="278"/>
      <c r="K177" s="326"/>
    </row>
    <row r="178" spans="2:11" s="1" customFormat="1" ht="15" customHeight="1">
      <c r="B178" s="303"/>
      <c r="C178" s="278" t="s">
        <v>59</v>
      </c>
      <c r="D178" s="278"/>
      <c r="E178" s="278"/>
      <c r="F178" s="301" t="s">
        <v>949</v>
      </c>
      <c r="G178" s="278"/>
      <c r="H178" s="278" t="s">
        <v>1019</v>
      </c>
      <c r="I178" s="278" t="s">
        <v>1020</v>
      </c>
      <c r="J178" s="278">
        <v>1</v>
      </c>
      <c r="K178" s="326"/>
    </row>
    <row r="179" spans="2:11" s="1" customFormat="1" ht="15" customHeight="1">
      <c r="B179" s="303"/>
      <c r="C179" s="278" t="s">
        <v>55</v>
      </c>
      <c r="D179" s="278"/>
      <c r="E179" s="278"/>
      <c r="F179" s="301" t="s">
        <v>949</v>
      </c>
      <c r="G179" s="278"/>
      <c r="H179" s="278" t="s">
        <v>1021</v>
      </c>
      <c r="I179" s="278" t="s">
        <v>951</v>
      </c>
      <c r="J179" s="278">
        <v>20</v>
      </c>
      <c r="K179" s="326"/>
    </row>
    <row r="180" spans="2:11" s="1" customFormat="1" ht="15" customHeight="1">
      <c r="B180" s="303"/>
      <c r="C180" s="278" t="s">
        <v>56</v>
      </c>
      <c r="D180" s="278"/>
      <c r="E180" s="278"/>
      <c r="F180" s="301" t="s">
        <v>949</v>
      </c>
      <c r="G180" s="278"/>
      <c r="H180" s="278" t="s">
        <v>1022</v>
      </c>
      <c r="I180" s="278" t="s">
        <v>951</v>
      </c>
      <c r="J180" s="278">
        <v>255</v>
      </c>
      <c r="K180" s="326"/>
    </row>
    <row r="181" spans="2:11" s="1" customFormat="1" ht="15" customHeight="1">
      <c r="B181" s="303"/>
      <c r="C181" s="278" t="s">
        <v>109</v>
      </c>
      <c r="D181" s="278"/>
      <c r="E181" s="278"/>
      <c r="F181" s="301" t="s">
        <v>949</v>
      </c>
      <c r="G181" s="278"/>
      <c r="H181" s="278" t="s">
        <v>913</v>
      </c>
      <c r="I181" s="278" t="s">
        <v>951</v>
      </c>
      <c r="J181" s="278">
        <v>10</v>
      </c>
      <c r="K181" s="326"/>
    </row>
    <row r="182" spans="2:11" s="1" customFormat="1" ht="15" customHeight="1">
      <c r="B182" s="303"/>
      <c r="C182" s="278" t="s">
        <v>110</v>
      </c>
      <c r="D182" s="278"/>
      <c r="E182" s="278"/>
      <c r="F182" s="301" t="s">
        <v>949</v>
      </c>
      <c r="G182" s="278"/>
      <c r="H182" s="278" t="s">
        <v>1023</v>
      </c>
      <c r="I182" s="278" t="s">
        <v>984</v>
      </c>
      <c r="J182" s="278"/>
      <c r="K182" s="326"/>
    </row>
    <row r="183" spans="2:11" s="1" customFormat="1" ht="15" customHeight="1">
      <c r="B183" s="303"/>
      <c r="C183" s="278" t="s">
        <v>1024</v>
      </c>
      <c r="D183" s="278"/>
      <c r="E183" s="278"/>
      <c r="F183" s="301" t="s">
        <v>949</v>
      </c>
      <c r="G183" s="278"/>
      <c r="H183" s="278" t="s">
        <v>1025</v>
      </c>
      <c r="I183" s="278" t="s">
        <v>984</v>
      </c>
      <c r="J183" s="278"/>
      <c r="K183" s="326"/>
    </row>
    <row r="184" spans="2:11" s="1" customFormat="1" ht="15" customHeight="1">
      <c r="B184" s="303"/>
      <c r="C184" s="278" t="s">
        <v>1013</v>
      </c>
      <c r="D184" s="278"/>
      <c r="E184" s="278"/>
      <c r="F184" s="301" t="s">
        <v>949</v>
      </c>
      <c r="G184" s="278"/>
      <c r="H184" s="278" t="s">
        <v>1026</v>
      </c>
      <c r="I184" s="278" t="s">
        <v>984</v>
      </c>
      <c r="J184" s="278"/>
      <c r="K184" s="326"/>
    </row>
    <row r="185" spans="2:11" s="1" customFormat="1" ht="15" customHeight="1">
      <c r="B185" s="303"/>
      <c r="C185" s="278" t="s">
        <v>112</v>
      </c>
      <c r="D185" s="278"/>
      <c r="E185" s="278"/>
      <c r="F185" s="301" t="s">
        <v>955</v>
      </c>
      <c r="G185" s="278"/>
      <c r="H185" s="278" t="s">
        <v>1027</v>
      </c>
      <c r="I185" s="278" t="s">
        <v>951</v>
      </c>
      <c r="J185" s="278">
        <v>50</v>
      </c>
      <c r="K185" s="326"/>
    </row>
    <row r="186" spans="2:11" s="1" customFormat="1" ht="15" customHeight="1">
      <c r="B186" s="303"/>
      <c r="C186" s="278" t="s">
        <v>1028</v>
      </c>
      <c r="D186" s="278"/>
      <c r="E186" s="278"/>
      <c r="F186" s="301" t="s">
        <v>955</v>
      </c>
      <c r="G186" s="278"/>
      <c r="H186" s="278" t="s">
        <v>1029</v>
      </c>
      <c r="I186" s="278" t="s">
        <v>1030</v>
      </c>
      <c r="J186" s="278"/>
      <c r="K186" s="326"/>
    </row>
    <row r="187" spans="2:11" s="1" customFormat="1" ht="15" customHeight="1">
      <c r="B187" s="303"/>
      <c r="C187" s="278" t="s">
        <v>1031</v>
      </c>
      <c r="D187" s="278"/>
      <c r="E187" s="278"/>
      <c r="F187" s="301" t="s">
        <v>955</v>
      </c>
      <c r="G187" s="278"/>
      <c r="H187" s="278" t="s">
        <v>1032</v>
      </c>
      <c r="I187" s="278" t="s">
        <v>1030</v>
      </c>
      <c r="J187" s="278"/>
      <c r="K187" s="326"/>
    </row>
    <row r="188" spans="2:11" s="1" customFormat="1" ht="15" customHeight="1">
      <c r="B188" s="303"/>
      <c r="C188" s="278" t="s">
        <v>1033</v>
      </c>
      <c r="D188" s="278"/>
      <c r="E188" s="278"/>
      <c r="F188" s="301" t="s">
        <v>955</v>
      </c>
      <c r="G188" s="278"/>
      <c r="H188" s="278" t="s">
        <v>1034</v>
      </c>
      <c r="I188" s="278" t="s">
        <v>1030</v>
      </c>
      <c r="J188" s="278"/>
      <c r="K188" s="326"/>
    </row>
    <row r="189" spans="2:11" s="1" customFormat="1" ht="15" customHeight="1">
      <c r="B189" s="303"/>
      <c r="C189" s="339" t="s">
        <v>1035</v>
      </c>
      <c r="D189" s="278"/>
      <c r="E189" s="278"/>
      <c r="F189" s="301" t="s">
        <v>955</v>
      </c>
      <c r="G189" s="278"/>
      <c r="H189" s="278" t="s">
        <v>1036</v>
      </c>
      <c r="I189" s="278" t="s">
        <v>1037</v>
      </c>
      <c r="J189" s="340" t="s">
        <v>1038</v>
      </c>
      <c r="K189" s="326"/>
    </row>
    <row r="190" spans="2:11" s="1" customFormat="1" ht="15" customHeight="1">
      <c r="B190" s="303"/>
      <c r="C190" s="339" t="s">
        <v>44</v>
      </c>
      <c r="D190" s="278"/>
      <c r="E190" s="278"/>
      <c r="F190" s="301" t="s">
        <v>949</v>
      </c>
      <c r="G190" s="278"/>
      <c r="H190" s="275" t="s">
        <v>1039</v>
      </c>
      <c r="I190" s="278" t="s">
        <v>1040</v>
      </c>
      <c r="J190" s="278"/>
      <c r="K190" s="326"/>
    </row>
    <row r="191" spans="2:11" s="1" customFormat="1" ht="15" customHeight="1">
      <c r="B191" s="303"/>
      <c r="C191" s="339" t="s">
        <v>1041</v>
      </c>
      <c r="D191" s="278"/>
      <c r="E191" s="278"/>
      <c r="F191" s="301" t="s">
        <v>949</v>
      </c>
      <c r="G191" s="278"/>
      <c r="H191" s="278" t="s">
        <v>1042</v>
      </c>
      <c r="I191" s="278" t="s">
        <v>984</v>
      </c>
      <c r="J191" s="278"/>
      <c r="K191" s="326"/>
    </row>
    <row r="192" spans="2:11" s="1" customFormat="1" ht="15" customHeight="1">
      <c r="B192" s="303"/>
      <c r="C192" s="339" t="s">
        <v>1043</v>
      </c>
      <c r="D192" s="278"/>
      <c r="E192" s="278"/>
      <c r="F192" s="301" t="s">
        <v>949</v>
      </c>
      <c r="G192" s="278"/>
      <c r="H192" s="278" t="s">
        <v>1044</v>
      </c>
      <c r="I192" s="278" t="s">
        <v>984</v>
      </c>
      <c r="J192" s="278"/>
      <c r="K192" s="326"/>
    </row>
    <row r="193" spans="2:11" s="1" customFormat="1" ht="15" customHeight="1">
      <c r="B193" s="303"/>
      <c r="C193" s="339" t="s">
        <v>1045</v>
      </c>
      <c r="D193" s="278"/>
      <c r="E193" s="278"/>
      <c r="F193" s="301" t="s">
        <v>955</v>
      </c>
      <c r="G193" s="278"/>
      <c r="H193" s="278" t="s">
        <v>1046</v>
      </c>
      <c r="I193" s="278" t="s">
        <v>984</v>
      </c>
      <c r="J193" s="278"/>
      <c r="K193" s="326"/>
    </row>
    <row r="194" spans="2:11" s="1" customFormat="1" ht="15" customHeight="1">
      <c r="B194" s="332"/>
      <c r="C194" s="341"/>
      <c r="D194" s="312"/>
      <c r="E194" s="312"/>
      <c r="F194" s="312"/>
      <c r="G194" s="312"/>
      <c r="H194" s="312"/>
      <c r="I194" s="312"/>
      <c r="J194" s="312"/>
      <c r="K194" s="333"/>
    </row>
    <row r="195" spans="2:11" s="1" customFormat="1" ht="18.75" customHeight="1">
      <c r="B195" s="314"/>
      <c r="C195" s="324"/>
      <c r="D195" s="324"/>
      <c r="E195" s="324"/>
      <c r="F195" s="334"/>
      <c r="G195" s="324"/>
      <c r="H195" s="324"/>
      <c r="I195" s="324"/>
      <c r="J195" s="324"/>
      <c r="K195" s="314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286"/>
      <c r="C197" s="286"/>
      <c r="D197" s="286"/>
      <c r="E197" s="286"/>
      <c r="F197" s="286"/>
      <c r="G197" s="286"/>
      <c r="H197" s="286"/>
      <c r="I197" s="286"/>
      <c r="J197" s="286"/>
      <c r="K197" s="286"/>
    </row>
    <row r="198" spans="2:11" s="1" customFormat="1" ht="13.5">
      <c r="B198" s="265"/>
      <c r="C198" s="266"/>
      <c r="D198" s="266"/>
      <c r="E198" s="266"/>
      <c r="F198" s="266"/>
      <c r="G198" s="266"/>
      <c r="H198" s="266"/>
      <c r="I198" s="266"/>
      <c r="J198" s="266"/>
      <c r="K198" s="267"/>
    </row>
    <row r="199" spans="2:11" s="1" customFormat="1" ht="21">
      <c r="B199" s="268"/>
      <c r="C199" s="269" t="s">
        <v>1047</v>
      </c>
      <c r="D199" s="269"/>
      <c r="E199" s="269"/>
      <c r="F199" s="269"/>
      <c r="G199" s="269"/>
      <c r="H199" s="269"/>
      <c r="I199" s="269"/>
      <c r="J199" s="269"/>
      <c r="K199" s="270"/>
    </row>
    <row r="200" spans="2:11" s="1" customFormat="1" ht="25.5" customHeight="1">
      <c r="B200" s="268"/>
      <c r="C200" s="342" t="s">
        <v>1048</v>
      </c>
      <c r="D200" s="342"/>
      <c r="E200" s="342"/>
      <c r="F200" s="342" t="s">
        <v>1049</v>
      </c>
      <c r="G200" s="343"/>
      <c r="H200" s="342" t="s">
        <v>1050</v>
      </c>
      <c r="I200" s="342"/>
      <c r="J200" s="342"/>
      <c r="K200" s="270"/>
    </row>
    <row r="201" spans="2:11" s="1" customFormat="1" ht="5.25" customHeight="1">
      <c r="B201" s="303"/>
      <c r="C201" s="298"/>
      <c r="D201" s="298"/>
      <c r="E201" s="298"/>
      <c r="F201" s="298"/>
      <c r="G201" s="324"/>
      <c r="H201" s="298"/>
      <c r="I201" s="298"/>
      <c r="J201" s="298"/>
      <c r="K201" s="326"/>
    </row>
    <row r="202" spans="2:11" s="1" customFormat="1" ht="15" customHeight="1">
      <c r="B202" s="303"/>
      <c r="C202" s="278" t="s">
        <v>1040</v>
      </c>
      <c r="D202" s="278"/>
      <c r="E202" s="278"/>
      <c r="F202" s="301" t="s">
        <v>45</v>
      </c>
      <c r="G202" s="278"/>
      <c r="H202" s="278" t="s">
        <v>1051</v>
      </c>
      <c r="I202" s="278"/>
      <c r="J202" s="278"/>
      <c r="K202" s="326"/>
    </row>
    <row r="203" spans="2:11" s="1" customFormat="1" ht="15" customHeight="1">
      <c r="B203" s="303"/>
      <c r="C203" s="278"/>
      <c r="D203" s="278"/>
      <c r="E203" s="278"/>
      <c r="F203" s="301" t="s">
        <v>46</v>
      </c>
      <c r="G203" s="278"/>
      <c r="H203" s="278" t="s">
        <v>1052</v>
      </c>
      <c r="I203" s="278"/>
      <c r="J203" s="278"/>
      <c r="K203" s="326"/>
    </row>
    <row r="204" spans="2:11" s="1" customFormat="1" ht="15" customHeight="1">
      <c r="B204" s="303"/>
      <c r="C204" s="278"/>
      <c r="D204" s="278"/>
      <c r="E204" s="278"/>
      <c r="F204" s="301" t="s">
        <v>49</v>
      </c>
      <c r="G204" s="278"/>
      <c r="H204" s="278" t="s">
        <v>1053</v>
      </c>
      <c r="I204" s="278"/>
      <c r="J204" s="278"/>
      <c r="K204" s="326"/>
    </row>
    <row r="205" spans="2:11" s="1" customFormat="1" ht="15" customHeight="1">
      <c r="B205" s="303"/>
      <c r="C205" s="278"/>
      <c r="D205" s="278"/>
      <c r="E205" s="278"/>
      <c r="F205" s="301" t="s">
        <v>47</v>
      </c>
      <c r="G205" s="278"/>
      <c r="H205" s="278" t="s">
        <v>1054</v>
      </c>
      <c r="I205" s="278"/>
      <c r="J205" s="278"/>
      <c r="K205" s="326"/>
    </row>
    <row r="206" spans="2:11" s="1" customFormat="1" ht="15" customHeight="1">
      <c r="B206" s="303"/>
      <c r="C206" s="278"/>
      <c r="D206" s="278"/>
      <c r="E206" s="278"/>
      <c r="F206" s="301" t="s">
        <v>48</v>
      </c>
      <c r="G206" s="278"/>
      <c r="H206" s="278" t="s">
        <v>1055</v>
      </c>
      <c r="I206" s="278"/>
      <c r="J206" s="278"/>
      <c r="K206" s="326"/>
    </row>
    <row r="207" spans="2:11" s="1" customFormat="1" ht="15" customHeight="1">
      <c r="B207" s="303"/>
      <c r="C207" s="278"/>
      <c r="D207" s="278"/>
      <c r="E207" s="278"/>
      <c r="F207" s="301"/>
      <c r="G207" s="278"/>
      <c r="H207" s="278"/>
      <c r="I207" s="278"/>
      <c r="J207" s="278"/>
      <c r="K207" s="326"/>
    </row>
    <row r="208" spans="2:11" s="1" customFormat="1" ht="15" customHeight="1">
      <c r="B208" s="303"/>
      <c r="C208" s="278" t="s">
        <v>996</v>
      </c>
      <c r="D208" s="278"/>
      <c r="E208" s="278"/>
      <c r="F208" s="301" t="s">
        <v>81</v>
      </c>
      <c r="G208" s="278"/>
      <c r="H208" s="278" t="s">
        <v>1056</v>
      </c>
      <c r="I208" s="278"/>
      <c r="J208" s="278"/>
      <c r="K208" s="326"/>
    </row>
    <row r="209" spans="2:11" s="1" customFormat="1" ht="15" customHeight="1">
      <c r="B209" s="303"/>
      <c r="C209" s="278"/>
      <c r="D209" s="278"/>
      <c r="E209" s="278"/>
      <c r="F209" s="301" t="s">
        <v>891</v>
      </c>
      <c r="G209" s="278"/>
      <c r="H209" s="278" t="s">
        <v>892</v>
      </c>
      <c r="I209" s="278"/>
      <c r="J209" s="278"/>
      <c r="K209" s="326"/>
    </row>
    <row r="210" spans="2:11" s="1" customFormat="1" ht="15" customHeight="1">
      <c r="B210" s="303"/>
      <c r="C210" s="278"/>
      <c r="D210" s="278"/>
      <c r="E210" s="278"/>
      <c r="F210" s="301" t="s">
        <v>889</v>
      </c>
      <c r="G210" s="278"/>
      <c r="H210" s="278" t="s">
        <v>1057</v>
      </c>
      <c r="I210" s="278"/>
      <c r="J210" s="278"/>
      <c r="K210" s="326"/>
    </row>
    <row r="211" spans="2:11" s="1" customFormat="1" ht="15" customHeight="1">
      <c r="B211" s="344"/>
      <c r="C211" s="278"/>
      <c r="D211" s="278"/>
      <c r="E211" s="278"/>
      <c r="F211" s="301" t="s">
        <v>893</v>
      </c>
      <c r="G211" s="339"/>
      <c r="H211" s="330" t="s">
        <v>894</v>
      </c>
      <c r="I211" s="330"/>
      <c r="J211" s="330"/>
      <c r="K211" s="345"/>
    </row>
    <row r="212" spans="2:11" s="1" customFormat="1" ht="15" customHeight="1">
      <c r="B212" s="344"/>
      <c r="C212" s="278"/>
      <c r="D212" s="278"/>
      <c r="E212" s="278"/>
      <c r="F212" s="301" t="s">
        <v>895</v>
      </c>
      <c r="G212" s="339"/>
      <c r="H212" s="330" t="s">
        <v>1058</v>
      </c>
      <c r="I212" s="330"/>
      <c r="J212" s="330"/>
      <c r="K212" s="345"/>
    </row>
    <row r="213" spans="2:11" s="1" customFormat="1" ht="15" customHeight="1">
      <c r="B213" s="344"/>
      <c r="C213" s="278"/>
      <c r="D213" s="278"/>
      <c r="E213" s="278"/>
      <c r="F213" s="301"/>
      <c r="G213" s="339"/>
      <c r="H213" s="330"/>
      <c r="I213" s="330"/>
      <c r="J213" s="330"/>
      <c r="K213" s="345"/>
    </row>
    <row r="214" spans="2:11" s="1" customFormat="1" ht="15" customHeight="1">
      <c r="B214" s="344"/>
      <c r="C214" s="278" t="s">
        <v>1020</v>
      </c>
      <c r="D214" s="278"/>
      <c r="E214" s="278"/>
      <c r="F214" s="301">
        <v>1</v>
      </c>
      <c r="G214" s="339"/>
      <c r="H214" s="330" t="s">
        <v>1059</v>
      </c>
      <c r="I214" s="330"/>
      <c r="J214" s="330"/>
      <c r="K214" s="345"/>
    </row>
    <row r="215" spans="2:11" s="1" customFormat="1" ht="15" customHeight="1">
      <c r="B215" s="344"/>
      <c r="C215" s="278"/>
      <c r="D215" s="278"/>
      <c r="E215" s="278"/>
      <c r="F215" s="301">
        <v>2</v>
      </c>
      <c r="G215" s="339"/>
      <c r="H215" s="330" t="s">
        <v>1060</v>
      </c>
      <c r="I215" s="330"/>
      <c r="J215" s="330"/>
      <c r="K215" s="345"/>
    </row>
    <row r="216" spans="2:11" s="1" customFormat="1" ht="15" customHeight="1">
      <c r="B216" s="344"/>
      <c r="C216" s="278"/>
      <c r="D216" s="278"/>
      <c r="E216" s="278"/>
      <c r="F216" s="301">
        <v>3</v>
      </c>
      <c r="G216" s="339"/>
      <c r="H216" s="330" t="s">
        <v>1061</v>
      </c>
      <c r="I216" s="330"/>
      <c r="J216" s="330"/>
      <c r="K216" s="345"/>
    </row>
    <row r="217" spans="2:11" s="1" customFormat="1" ht="15" customHeight="1">
      <c r="B217" s="344"/>
      <c r="C217" s="278"/>
      <c r="D217" s="278"/>
      <c r="E217" s="278"/>
      <c r="F217" s="301">
        <v>4</v>
      </c>
      <c r="G217" s="339"/>
      <c r="H217" s="330" t="s">
        <v>1062</v>
      </c>
      <c r="I217" s="330"/>
      <c r="J217" s="330"/>
      <c r="K217" s="345"/>
    </row>
    <row r="218" spans="2:11" s="1" customFormat="1" ht="12.75" customHeight="1">
      <c r="B218" s="346"/>
      <c r="C218" s="347"/>
      <c r="D218" s="347"/>
      <c r="E218" s="347"/>
      <c r="F218" s="347"/>
      <c r="G218" s="347"/>
      <c r="H218" s="347"/>
      <c r="I218" s="347"/>
      <c r="J218" s="347"/>
      <c r="K218" s="34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Toms Jan</dc:creator>
  <cp:keywords/>
  <dc:description/>
  <cp:lastModifiedBy>Toms Jan</cp:lastModifiedBy>
  <dcterms:created xsi:type="dcterms:W3CDTF">2022-01-24T08:56:33Z</dcterms:created>
  <dcterms:modified xsi:type="dcterms:W3CDTF">2022-01-24T08:56:37Z</dcterms:modified>
  <cp:category/>
  <cp:version/>
  <cp:contentType/>
  <cp:contentStatus/>
</cp:coreProperties>
</file>