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jtoms\Desktop\"/>
    </mc:Choice>
  </mc:AlternateContent>
  <bookViews>
    <workbookView xWindow="0" yWindow="0" windowWidth="0" windowHeight="0"/>
  </bookViews>
  <sheets>
    <sheet name="Rekapitulace stavby" sheetId="1" r:id="rId1"/>
    <sheet name="01 - Výměna oken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'01 - Výměna oken'!$C$91:$K$450</definedName>
    <definedName name="_xlnm.Print_Area" localSheetId="1">'01 - Výměna oken'!$C$4:$J$39,'01 - Výměna oken'!$C$45:$J$73,'01 - Výměna oken'!$C$79:$K$450</definedName>
    <definedName name="_xlnm.Print_Titles" localSheetId="1">'01 - Výměna oken'!$91:$91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448"/>
  <c r="BH448"/>
  <c r="BG448"/>
  <c r="BF448"/>
  <c r="T448"/>
  <c r="R448"/>
  <c r="P448"/>
  <c r="BI444"/>
  <c r="BH444"/>
  <c r="BG444"/>
  <c r="BF444"/>
  <c r="T444"/>
  <c r="R444"/>
  <c r="P444"/>
  <c r="BI440"/>
  <c r="BH440"/>
  <c r="BG440"/>
  <c r="BF440"/>
  <c r="T440"/>
  <c r="R440"/>
  <c r="P440"/>
  <c r="BI437"/>
  <c r="BH437"/>
  <c r="BG437"/>
  <c r="BF437"/>
  <c r="T437"/>
  <c r="R437"/>
  <c r="P437"/>
  <c r="BI433"/>
  <c r="BH433"/>
  <c r="BG433"/>
  <c r="BF433"/>
  <c r="T433"/>
  <c r="R433"/>
  <c r="P433"/>
  <c r="BI428"/>
  <c r="BH428"/>
  <c r="BG428"/>
  <c r="BF428"/>
  <c r="T428"/>
  <c r="R428"/>
  <c r="P428"/>
  <c r="BI425"/>
  <c r="BH425"/>
  <c r="BG425"/>
  <c r="BF425"/>
  <c r="T425"/>
  <c r="R425"/>
  <c r="P425"/>
  <c r="BI422"/>
  <c r="BH422"/>
  <c r="BG422"/>
  <c r="BF422"/>
  <c r="T422"/>
  <c r="R422"/>
  <c r="P422"/>
  <c r="BI419"/>
  <c r="BH419"/>
  <c r="BG419"/>
  <c r="BF419"/>
  <c r="T419"/>
  <c r="R419"/>
  <c r="P419"/>
  <c r="BI416"/>
  <c r="BH416"/>
  <c r="BG416"/>
  <c r="BF416"/>
  <c r="T416"/>
  <c r="R416"/>
  <c r="P416"/>
  <c r="BI413"/>
  <c r="BH413"/>
  <c r="BG413"/>
  <c r="BF413"/>
  <c r="T413"/>
  <c r="R413"/>
  <c r="P413"/>
  <c r="BI403"/>
  <c r="BH403"/>
  <c r="BG403"/>
  <c r="BF403"/>
  <c r="T403"/>
  <c r="R403"/>
  <c r="P403"/>
  <c r="BI400"/>
  <c r="BH400"/>
  <c r="BG400"/>
  <c r="BF400"/>
  <c r="T400"/>
  <c r="R400"/>
  <c r="P400"/>
  <c r="BI393"/>
  <c r="BH393"/>
  <c r="BG393"/>
  <c r="BF393"/>
  <c r="T393"/>
  <c r="R393"/>
  <c r="P393"/>
  <c r="BI390"/>
  <c r="BH390"/>
  <c r="BG390"/>
  <c r="BF390"/>
  <c r="T390"/>
  <c r="R390"/>
  <c r="P390"/>
  <c r="BI386"/>
  <c r="BH386"/>
  <c r="BG386"/>
  <c r="BF386"/>
  <c r="T386"/>
  <c r="R386"/>
  <c r="P386"/>
  <c r="BI382"/>
  <c r="BH382"/>
  <c r="BG382"/>
  <c r="BF382"/>
  <c r="T382"/>
  <c r="R382"/>
  <c r="P382"/>
  <c r="BI377"/>
  <c r="BH377"/>
  <c r="BG377"/>
  <c r="BF377"/>
  <c r="T377"/>
  <c r="R377"/>
  <c r="P377"/>
  <c r="BI369"/>
  <c r="BH369"/>
  <c r="BG369"/>
  <c r="BF369"/>
  <c r="T369"/>
  <c r="R369"/>
  <c r="P369"/>
  <c r="BI364"/>
  <c r="BH364"/>
  <c r="BG364"/>
  <c r="BF364"/>
  <c r="T364"/>
  <c r="R364"/>
  <c r="P364"/>
  <c r="BI351"/>
  <c r="BH351"/>
  <c r="BG351"/>
  <c r="BF351"/>
  <c r="T351"/>
  <c r="R351"/>
  <c r="P351"/>
  <c r="BI347"/>
  <c r="BH347"/>
  <c r="BG347"/>
  <c r="BF347"/>
  <c r="T347"/>
  <c r="R347"/>
  <c r="P347"/>
  <c r="BI334"/>
  <c r="BH334"/>
  <c r="BG334"/>
  <c r="BF334"/>
  <c r="T334"/>
  <c r="R334"/>
  <c r="P334"/>
  <c r="BI311"/>
  <c r="BH311"/>
  <c r="BG311"/>
  <c r="BF311"/>
  <c r="T311"/>
  <c r="R311"/>
  <c r="P311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301"/>
  <c r="BH301"/>
  <c r="BG301"/>
  <c r="BF301"/>
  <c r="T301"/>
  <c r="R301"/>
  <c r="P301"/>
  <c r="BI299"/>
  <c r="BH299"/>
  <c r="BG299"/>
  <c r="BF299"/>
  <c r="T299"/>
  <c r="R299"/>
  <c r="P299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56"/>
  <c r="BH256"/>
  <c r="BG256"/>
  <c r="BF256"/>
  <c r="T256"/>
  <c r="R256"/>
  <c r="P256"/>
  <c r="BI243"/>
  <c r="BH243"/>
  <c r="BG243"/>
  <c r="BF243"/>
  <c r="T243"/>
  <c r="R243"/>
  <c r="P243"/>
  <c r="BI236"/>
  <c r="BH236"/>
  <c r="BG236"/>
  <c r="BF236"/>
  <c r="T236"/>
  <c r="R236"/>
  <c r="P236"/>
  <c r="BI232"/>
  <c r="BH232"/>
  <c r="BG232"/>
  <c r="BF232"/>
  <c r="T232"/>
  <c r="R232"/>
  <c r="P232"/>
  <c r="BI229"/>
  <c r="BH229"/>
  <c r="BG229"/>
  <c r="BF229"/>
  <c r="T229"/>
  <c r="R229"/>
  <c r="P229"/>
  <c r="BI225"/>
  <c r="BH225"/>
  <c r="BG225"/>
  <c r="BF225"/>
  <c r="T225"/>
  <c r="R225"/>
  <c r="P225"/>
  <c r="BI222"/>
  <c r="BH222"/>
  <c r="BG222"/>
  <c r="BF222"/>
  <c r="T222"/>
  <c r="R222"/>
  <c r="P222"/>
  <c r="BI218"/>
  <c r="BH218"/>
  <c r="BG218"/>
  <c r="BF218"/>
  <c r="T218"/>
  <c r="R218"/>
  <c r="P218"/>
  <c r="BI213"/>
  <c r="BH213"/>
  <c r="BG213"/>
  <c r="BF213"/>
  <c r="T213"/>
  <c r="R213"/>
  <c r="P213"/>
  <c r="BI208"/>
  <c r="BH208"/>
  <c r="BG208"/>
  <c r="BF208"/>
  <c r="T208"/>
  <c r="R208"/>
  <c r="P208"/>
  <c r="BI205"/>
  <c r="BH205"/>
  <c r="BG205"/>
  <c r="BF205"/>
  <c r="T205"/>
  <c r="R205"/>
  <c r="P205"/>
  <c r="BI201"/>
  <c r="BH201"/>
  <c r="BG201"/>
  <c r="BF201"/>
  <c r="T201"/>
  <c r="R201"/>
  <c r="P201"/>
  <c r="BI197"/>
  <c r="BH197"/>
  <c r="BG197"/>
  <c r="BF197"/>
  <c r="T197"/>
  <c r="R197"/>
  <c r="P197"/>
  <c r="BI194"/>
  <c r="BH194"/>
  <c r="BG194"/>
  <c r="BF194"/>
  <c r="T194"/>
  <c r="R194"/>
  <c r="P194"/>
  <c r="BI190"/>
  <c r="BH190"/>
  <c r="BG190"/>
  <c r="BF190"/>
  <c r="T190"/>
  <c r="R190"/>
  <c r="P190"/>
  <c r="BI184"/>
  <c r="BH184"/>
  <c r="BG184"/>
  <c r="BF184"/>
  <c r="T184"/>
  <c r="R184"/>
  <c r="P184"/>
  <c r="BI179"/>
  <c r="BH179"/>
  <c r="BG179"/>
  <c r="BF179"/>
  <c r="T179"/>
  <c r="T178"/>
  <c r="R179"/>
  <c r="R178"/>
  <c r="P179"/>
  <c r="P178"/>
  <c r="BI175"/>
  <c r="BH175"/>
  <c r="BG175"/>
  <c r="BF175"/>
  <c r="T175"/>
  <c r="R175"/>
  <c r="P175"/>
  <c r="BI172"/>
  <c r="BH172"/>
  <c r="BG172"/>
  <c r="BF172"/>
  <c r="T172"/>
  <c r="R172"/>
  <c r="P172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57"/>
  <c r="BH157"/>
  <c r="BG157"/>
  <c r="BF157"/>
  <c r="T157"/>
  <c r="R157"/>
  <c r="P157"/>
  <c r="BI153"/>
  <c r="BH153"/>
  <c r="BG153"/>
  <c r="BF153"/>
  <c r="T153"/>
  <c r="R153"/>
  <c r="P153"/>
  <c r="BI149"/>
  <c r="BH149"/>
  <c r="BG149"/>
  <c r="BF149"/>
  <c r="T149"/>
  <c r="R149"/>
  <c r="P149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BI129"/>
  <c r="BH129"/>
  <c r="BG129"/>
  <c r="BF129"/>
  <c r="T129"/>
  <c r="R129"/>
  <c r="P129"/>
  <c r="BI126"/>
  <c r="BH126"/>
  <c r="BG126"/>
  <c r="BF126"/>
  <c r="T126"/>
  <c r="R126"/>
  <c r="P126"/>
  <c r="BI122"/>
  <c r="BH122"/>
  <c r="BG122"/>
  <c r="BF122"/>
  <c r="T122"/>
  <c r="R122"/>
  <c r="P122"/>
  <c r="BI119"/>
  <c r="BH119"/>
  <c r="BG119"/>
  <c r="BF119"/>
  <c r="T119"/>
  <c r="R119"/>
  <c r="P119"/>
  <c r="BI115"/>
  <c r="BH115"/>
  <c r="BG115"/>
  <c r="BF115"/>
  <c r="T115"/>
  <c r="R115"/>
  <c r="P115"/>
  <c r="BI108"/>
  <c r="BH108"/>
  <c r="BG108"/>
  <c r="BF108"/>
  <c r="T108"/>
  <c r="R108"/>
  <c r="P108"/>
  <c r="BI101"/>
  <c r="BH101"/>
  <c r="BG101"/>
  <c r="BF101"/>
  <c r="T101"/>
  <c r="T94"/>
  <c r="R101"/>
  <c r="R94"/>
  <c r="P101"/>
  <c r="P94"/>
  <c r="BI95"/>
  <c r="BH95"/>
  <c r="BG95"/>
  <c r="BF95"/>
  <c r="T95"/>
  <c r="R95"/>
  <c r="P95"/>
  <c r="J89"/>
  <c r="J88"/>
  <c r="F88"/>
  <c r="F86"/>
  <c r="E84"/>
  <c r="J55"/>
  <c r="J54"/>
  <c r="F54"/>
  <c r="F52"/>
  <c r="E50"/>
  <c r="J18"/>
  <c r="E18"/>
  <c r="F55"/>
  <c r="J17"/>
  <c r="J12"/>
  <c r="J86"/>
  <c r="E7"/>
  <c r="E82"/>
  <c i="1" r="AS54"/>
  <c r="L50"/>
  <c r="AM50"/>
  <c r="AM49"/>
  <c r="L49"/>
  <c r="AM47"/>
  <c r="L47"/>
  <c r="L45"/>
  <c r="L44"/>
  <c i="2" r="J281"/>
  <c r="BK122"/>
  <c r="J291"/>
  <c r="BK390"/>
  <c r="J393"/>
  <c r="BK416"/>
  <c r="J287"/>
  <c r="BK179"/>
  <c r="J143"/>
  <c r="J422"/>
  <c r="J433"/>
  <c r="BK422"/>
  <c r="BK287"/>
  <c r="BK293"/>
  <c r="J208"/>
  <c r="BK437"/>
  <c r="BK95"/>
  <c r="BK364"/>
  <c r="BK269"/>
  <c r="BK277"/>
  <c r="BK129"/>
  <c r="J440"/>
  <c r="J256"/>
  <c r="J299"/>
  <c r="BK273"/>
  <c r="BK413"/>
  <c r="BK281"/>
  <c r="BK197"/>
  <c r="BK229"/>
  <c r="J305"/>
  <c r="J369"/>
  <c r="BK222"/>
  <c r="J311"/>
  <c r="J168"/>
  <c r="BK126"/>
  <c r="J277"/>
  <c r="J301"/>
  <c r="BK101"/>
  <c r="J201"/>
  <c r="J218"/>
  <c r="J243"/>
  <c r="J129"/>
  <c r="J437"/>
  <c r="BK403"/>
  <c r="J149"/>
  <c r="J232"/>
  <c r="BK301"/>
  <c r="BK194"/>
  <c r="BK168"/>
  <c r="J122"/>
  <c r="J297"/>
  <c r="BK291"/>
  <c r="BK279"/>
  <c r="BK334"/>
  <c r="J364"/>
  <c r="J236"/>
  <c r="BK440"/>
  <c r="J275"/>
  <c r="BK149"/>
  <c r="J153"/>
  <c r="J403"/>
  <c r="BK218"/>
  <c r="BK295"/>
  <c r="BK393"/>
  <c r="J448"/>
  <c r="J413"/>
  <c r="BK289"/>
  <c r="J229"/>
  <c r="BK137"/>
  <c r="BK382"/>
  <c r="J386"/>
  <c r="BK428"/>
  <c r="BK201"/>
  <c r="BK347"/>
  <c r="BK243"/>
  <c r="BK419"/>
  <c r="J222"/>
  <c r="J184"/>
  <c r="J197"/>
  <c r="J334"/>
  <c r="BK115"/>
  <c r="J351"/>
  <c r="J205"/>
  <c r="J419"/>
  <c r="BK175"/>
  <c r="J390"/>
  <c r="J428"/>
  <c r="J271"/>
  <c r="BK311"/>
  <c r="J190"/>
  <c r="J225"/>
  <c r="J279"/>
  <c r="J179"/>
  <c r="BK285"/>
  <c r="J295"/>
  <c r="BK448"/>
  <c r="J267"/>
  <c r="BK425"/>
  <c r="J416"/>
  <c r="BK225"/>
  <c r="J175"/>
  <c r="BK386"/>
  <c r="BK232"/>
  <c r="J140"/>
  <c r="BK256"/>
  <c r="BK108"/>
  <c r="BK205"/>
  <c r="BK275"/>
  <c r="J172"/>
  <c r="BK299"/>
  <c r="BK119"/>
  <c r="BK433"/>
  <c r="BK267"/>
  <c r="J425"/>
  <c r="BK297"/>
  <c r="J101"/>
  <c r="J382"/>
  <c r="BK165"/>
  <c r="J126"/>
  <c r="BK236"/>
  <c r="BK172"/>
  <c r="BK153"/>
  <c r="BK208"/>
  <c r="J133"/>
  <c r="J213"/>
  <c r="J157"/>
  <c r="J283"/>
  <c r="J115"/>
  <c r="BK133"/>
  <c r="J347"/>
  <c r="BK400"/>
  <c r="BK213"/>
  <c r="BK140"/>
  <c r="J162"/>
  <c r="BK143"/>
  <c r="BK162"/>
  <c r="BK283"/>
  <c r="J108"/>
  <c r="BK369"/>
  <c r="BK190"/>
  <c r="J165"/>
  <c r="J285"/>
  <c r="J289"/>
  <c r="J307"/>
  <c r="BK377"/>
  <c r="J137"/>
  <c r="J400"/>
  <c r="J444"/>
  <c r="J194"/>
  <c r="BK307"/>
  <c r="BK303"/>
  <c r="J377"/>
  <c r="J293"/>
  <c r="J95"/>
  <c r="J273"/>
  <c r="BK184"/>
  <c r="BK157"/>
  <c r="BK444"/>
  <c r="BK271"/>
  <c r="J119"/>
  <c r="J303"/>
  <c r="BK305"/>
  <c r="J269"/>
  <c r="BK351"/>
  <c l="1" r="J34"/>
  <c i="1" r="AW55"/>
  <c i="2" r="R136"/>
  <c r="BK183"/>
  <c r="R183"/>
  <c r="P235"/>
  <c r="F34"/>
  <c i="1" r="BA55"/>
  <c r="BA54"/>
  <c r="W30"/>
  <c i="2" r="P107"/>
  <c r="T136"/>
  <c r="BK196"/>
  <c r="J196"/>
  <c r="J68"/>
  <c r="BK385"/>
  <c r="J385"/>
  <c r="J70"/>
  <c r="BK107"/>
  <c r="J107"/>
  <c r="J62"/>
  <c r="P136"/>
  <c r="R161"/>
  <c r="P183"/>
  <c r="T183"/>
  <c r="P399"/>
  <c r="F37"/>
  <c i="1" r="BD55"/>
  <c r="BD54"/>
  <c r="W33"/>
  <c i="2" r="T107"/>
  <c r="BK161"/>
  <c r="J161"/>
  <c r="J64"/>
  <c r="T196"/>
  <c r="R399"/>
  <c r="T235"/>
  <c r="P385"/>
  <c r="BK432"/>
  <c r="J432"/>
  <c r="J72"/>
  <c r="F36"/>
  <c i="1" r="BC55"/>
  <c r="BC54"/>
  <c r="W32"/>
  <c i="2" r="R107"/>
  <c r="R93"/>
  <c r="T161"/>
  <c r="R196"/>
  <c r="T399"/>
  <c r="F35"/>
  <c i="1" r="BB55"/>
  <c r="BB54"/>
  <c r="W31"/>
  <c i="2" r="BK136"/>
  <c r="J136"/>
  <c r="J63"/>
  <c r="P161"/>
  <c r="P196"/>
  <c r="BK399"/>
  <c r="J399"/>
  <c r="J71"/>
  <c r="P432"/>
  <c r="R235"/>
  <c r="R385"/>
  <c r="R432"/>
  <c r="BK235"/>
  <c r="J235"/>
  <c r="J69"/>
  <c r="T385"/>
  <c r="T432"/>
  <c r="BK178"/>
  <c r="J178"/>
  <c r="J65"/>
  <c r="BK94"/>
  <c r="J94"/>
  <c r="J61"/>
  <c r="F89"/>
  <c r="BE133"/>
  <c r="BE157"/>
  <c r="BE168"/>
  <c r="BE428"/>
  <c r="BE433"/>
  <c r="BE137"/>
  <c r="BE149"/>
  <c r="BE175"/>
  <c r="BE179"/>
  <c r="BE184"/>
  <c r="BE190"/>
  <c r="BE194"/>
  <c r="BE208"/>
  <c r="BE222"/>
  <c r="BE225"/>
  <c r="BE236"/>
  <c r="BE267"/>
  <c r="BE273"/>
  <c r="BE275"/>
  <c r="BE377"/>
  <c r="BE382"/>
  <c r="BE386"/>
  <c r="BE390"/>
  <c r="BE393"/>
  <c r="BE400"/>
  <c r="BE403"/>
  <c r="BE413"/>
  <c r="BE416"/>
  <c r="BE419"/>
  <c r="BE422"/>
  <c r="BE437"/>
  <c r="BE440"/>
  <c r="BE448"/>
  <c i="1" r="AW54"/>
  <c r="AK30"/>
  <c i="2" r="J52"/>
  <c r="BE115"/>
  <c r="BE162"/>
  <c r="BE425"/>
  <c r="E48"/>
  <c r="BE95"/>
  <c r="BE101"/>
  <c r="BE119"/>
  <c r="BE129"/>
  <c r="BE140"/>
  <c r="BE165"/>
  <c r="BE172"/>
  <c r="BE197"/>
  <c r="BE201"/>
  <c r="BE205"/>
  <c r="BE213"/>
  <c r="BE218"/>
  <c r="BE229"/>
  <c r="BE232"/>
  <c r="BE243"/>
  <c r="BE256"/>
  <c r="BE269"/>
  <c r="BE271"/>
  <c r="BE277"/>
  <c r="BE279"/>
  <c r="BE281"/>
  <c r="BE283"/>
  <c r="BE285"/>
  <c r="BE287"/>
  <c r="BE289"/>
  <c r="BE291"/>
  <c r="BE293"/>
  <c r="BE295"/>
  <c r="BE297"/>
  <c r="BE299"/>
  <c r="BE301"/>
  <c r="BE303"/>
  <c r="BE305"/>
  <c r="BE307"/>
  <c r="BE311"/>
  <c r="BE334"/>
  <c r="BE347"/>
  <c r="BE351"/>
  <c r="BE364"/>
  <c r="BE369"/>
  <c r="BE444"/>
  <c r="BE108"/>
  <c r="BE122"/>
  <c r="BE126"/>
  <c r="BE143"/>
  <c r="BE153"/>
  <c l="1" r="T93"/>
  <c r="P93"/>
  <c r="T182"/>
  <c r="T92"/>
  <c r="R182"/>
  <c r="R92"/>
  <c r="P182"/>
  <c r="P92"/>
  <c i="1" r="AU55"/>
  <c r="AU54"/>
  <c i="2" r="BK182"/>
  <c r="J182"/>
  <c r="J66"/>
  <c i="1" r="AY54"/>
  <c r="AX54"/>
  <c i="2" r="BK93"/>
  <c r="J93"/>
  <c r="J60"/>
  <c r="J183"/>
  <c r="J67"/>
  <c r="J33"/>
  <c i="1" r="AV55"/>
  <c r="AT55"/>
  <c i="2" r="F33"/>
  <c i="1" r="AZ55"/>
  <c r="AZ54"/>
  <c r="AV54"/>
  <c r="AK29"/>
  <c i="2" l="1" r="BK92"/>
  <c r="J92"/>
  <c r="J59"/>
  <c i="1" r="AT54"/>
  <c r="W29"/>
  <c i="2" l="1" r="J30"/>
  <c i="1" r="AG55"/>
  <c r="AG54"/>
  <c r="AK26"/>
  <c r="AK35"/>
  <c l="1" r="AN55"/>
  <c r="AN54"/>
  <c i="2" r="J39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<sst xmlns="http://schemas.openxmlformats.org/spreadsheetml/2006/main">
  <si>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</si>
  <si>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</si>
  <si>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</si>
  <si>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</si>
  <si>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</si>
  <si>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{78ab9c7c-6178-43f9-acad-2212be95bb05}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</si>
  <si>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</si>
  <si>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</si>
  <si>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</si>
  <si>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</si>
  <si>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</si>
  <si>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</si>
  <si>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</si>
  <si>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</si>
  <si>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20200530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</si>
  <si>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</si>
  <si>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</si>
  <si>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oken ZŠ praktická č.p. 104</t>
  </si>
  <si>
    <t>KSO:</t>
  </si>
  <si>
    <t/>
  </si>
  <si>
    <t>CC-CZ:</t>
  </si>
  <si>
    <t>Místo:</t>
  </si>
  <si>
    <t>Nový Bor</t>
  </si>
  <si>
    <t>Datum:</t>
  </si>
  <si>
    <t>30. 5. 2020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</si>
  <si>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</si>
  <si>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</si>
  <si>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</si>
  <si>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</si>
  <si>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</si>
  <si>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</si>
  <si>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</si>
  <si>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R. Voce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</si>
  <si>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</si>
  <si>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</si>
  <si>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</si>
  <si>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</si>
  <si>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</si>
  <si>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</si>
  <si>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</si>
  <si>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</si>
  <si>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</si>
  <si>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</si>
  <si>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</si>
  <si>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</si>
  <si>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</si>
  <si>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</si>
  <si>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</si>
  <si>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</si>
  <si>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</si>
  <si>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</si>
  <si>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</si>
  <si>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</si>
  <si>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</si>
  <si>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</si>
  <si>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</si>
  <si>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</si>
  <si>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</si>
  <si>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</si>
  <si>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</si>
  <si>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</si>
  <si>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</si>
  <si>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</si>
  <si>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</si>
  <si>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</si>
  <si>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</si>
  <si>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</si>
  <si>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</si>
  <si>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</si>
  <si>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</si>
  <si>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</si>
  <si>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</si>
  <si>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</si>
  <si>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</si>
  <si>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</si>
  <si>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</si>
  <si>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</si>
  <si>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</si>
  <si>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Výměna oken</t>
  </si>
  <si>
    <t>STA</t>
  </si>
  <si>
    <t>1</t>
  </si>
  <si>
    <t>{07d97605-f89f-4661-8d00-ec656901443f}</t>
  </si>
  <si>
    <t>2</t>
  </si>
  <si>
    <t>KRYCÍ LIST SOUPISU PRACÍ</t>
  </si>
  <si>
    <t>Objekt:</t>
  </si>
  <si>
    <t>01 - Výměna oken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</si>
  <si>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</si>
  <si>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</si>
  <si>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</si>
  <si>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</si>
  <si>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</si>
  <si>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</si>
  <si>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</si>
  <si>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</si>
  <si>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</si>
  <si>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</si>
  <si>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</si>
  <si>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</si>
  <si>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</si>
  <si>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</si>
  <si>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</si>
  <si>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</si>
  <si>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</si>
  <si>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</si>
  <si>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</si>
  <si>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</si>
  <si>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</si>
  <si>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</si>
  <si>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</si>
  <si>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</si>
  <si>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</si>
  <si>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</si>
  <si>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</si>
  <si>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</si>
  <si>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</si>
  <si>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</si>
  <si>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</si>
  <si>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</si>
  <si>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</si>
  <si>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</si>
  <si>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</si>
  <si>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</si>
  <si>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</si>
  <si>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pl přes 0,25 do 1 m2 ve zdivu nadzákladovém cihlami pálenými na MVC</t>
  </si>
  <si>
    <t>m3</t>
  </si>
  <si>
    <t>CS ÚRS 2021 02</t>
  </si>
  <si>
    <t>4</t>
  </si>
  <si>
    <t>-788497984</t>
  </si>
  <si>
    <t>PP</t>
  </si>
  <si>
    <t>Zazdívka otvorů ve zdivu nadzákladovém cihlami pálenými plochy přes 0,25 m2 do 1 m2 na maltu vápenocementovou</t>
  </si>
  <si>
    <t>Online PSC</t>
  </si>
  <si>
    <t>https://podminky.urs.cz/item/CS_URS_2021_02/310238211</t>
  </si>
  <si>
    <t>VV</t>
  </si>
  <si>
    <t>1,12*0,07*0,31</t>
  </si>
  <si>
    <t>1,12*0,35*0,44"dozdívky parapetu</t>
  </si>
  <si>
    <t>Součet</t>
  </si>
  <si>
    <t>349231811</t>
  </si>
  <si>
    <t>Přizdívka ostění s ozubem z cihel tl přes 80 do 150 mm</t>
  </si>
  <si>
    <t>m2</t>
  </si>
  <si>
    <t>-972243264</t>
  </si>
  <si>
    <t>Přizdívka z cihel ostění s ozubem ve vybouraných otvorech, s vysekáním kapes pro zavázaní přes 80 do 150 mm</t>
  </si>
  <si>
    <t>https://podminky.urs.cz/item/CS_URS_2021_02/349231811</t>
  </si>
  <si>
    <t>16,1"rezerva ostění</t>
  </si>
  <si>
    <t>5,8"rezerva nadpraží</t>
  </si>
  <si>
    <t>6</t>
  </si>
  <si>
    <t>Úpravy povrchů, podlahy a osazování výplní</t>
  </si>
  <si>
    <t>612325302</t>
  </si>
  <si>
    <t>Vápenocementová štuková omítka ostění nebo nadpraží</t>
  </si>
  <si>
    <t>-1836857344</t>
  </si>
  <si>
    <t>Vápenocementová omítka ostění nebo nadpraží štuková</t>
  </si>
  <si>
    <t>https://podminky.urs.cz/item/CS_URS_2021_02/612325302</t>
  </si>
  <si>
    <t>P</t>
  </si>
  <si>
    <t>Poznámka k položce:_x000d_
omítka v tl. do 50mm</t>
  </si>
  <si>
    <t>58,47+21,51</t>
  </si>
  <si>
    <t>5,37+1,93"rezerva</t>
  </si>
  <si>
    <t>619991001</t>
  </si>
  <si>
    <t>Zakrytí podlah fólií přilepenou lepící páskou</t>
  </si>
  <si>
    <t>2134261697</t>
  </si>
  <si>
    <t>Zakrytí vnitřních ploch před znečištěním včetně pozdějšího odkrytí podlah fólií přilepenou lepící páskou</t>
  </si>
  <si>
    <t>https://podminky.urs.cz/item/CS_URS_2021_02/619991001</t>
  </si>
  <si>
    <t>320+280+165+20</t>
  </si>
  <si>
    <t>5</t>
  </si>
  <si>
    <t>619991011</t>
  </si>
  <si>
    <t>Obalení konstrukcí a prvků fólií přilepenou lepící páskou</t>
  </si>
  <si>
    <t>-1539495067</t>
  </si>
  <si>
    <t>Zakrytí vnitřních ploch před znečištěním včetně pozdějšího odkrytí konstrukcí a prvků obalením fólií a přelepením páskou</t>
  </si>
  <si>
    <t>https://podminky.urs.cz/item/CS_URS_2021_02/619991011</t>
  </si>
  <si>
    <t>619991021</t>
  </si>
  <si>
    <t>Oblepení rámů a keramických soklů lepící páskou</t>
  </si>
  <si>
    <t>m</t>
  </si>
  <si>
    <t>439942712</t>
  </si>
  <si>
    <t>Zakrytí vnitřních ploch před znečištěním včetně pozdějšího odkrytí rámů oken a dveří, keramických soklů oblepením malířskou páskou</t>
  </si>
  <si>
    <t>https://podminky.urs.cz/item/CS_URS_2021_02/619991021</t>
  </si>
  <si>
    <t>303,48</t>
  </si>
  <si>
    <t>7</t>
  </si>
  <si>
    <t>622325257</t>
  </si>
  <si>
    <t>Oprava vnější vápenné omítky s celoplošným přeštukováním členitosti 1 v rozsahu přes 50 do 65 %</t>
  </si>
  <si>
    <t>-1551383352</t>
  </si>
  <si>
    <t>Oprava vápenné omítky s celoplošným přeštukováním vnějších ploch stupně členitosti 1, v rozsahu opravované plochy přes 50 do 65%</t>
  </si>
  <si>
    <t>https://podminky.urs.cz/item/CS_URS_2021_02/622325257</t>
  </si>
  <si>
    <t>8</t>
  </si>
  <si>
    <t>629991011</t>
  </si>
  <si>
    <t>Zakrytí výplní otvorů a svislých ploch fólií přilepenou lepící páskou</t>
  </si>
  <si>
    <t>-1905810667</t>
  </si>
  <si>
    <t>Zakrytí vnějších ploch před znečištěním včetně pozdějšího odkrytí výplní otvorů a svislých ploch fólií přilepenou lepící páskou</t>
  </si>
  <si>
    <t>https://podminky.urs.cz/item/CS_URS_2021_02/629991011</t>
  </si>
  <si>
    <t>67,284+34,5</t>
  </si>
  <si>
    <t>9</t>
  </si>
  <si>
    <t>632450124</t>
  </si>
  <si>
    <t>Vyrovnávací cementový potěr tl přes 40 do 50 mm ze suchých směsí provedený v pásu</t>
  </si>
  <si>
    <t>1213168773</t>
  </si>
  <si>
    <t>Potěr cementový vyrovnávací ze suchých směsí v pásu o průměrné (střední) tl. přes 40 do 50 mm</t>
  </si>
  <si>
    <t>https://podminky.urs.cz/item/CS_URS_2021_02/632450124</t>
  </si>
  <si>
    <t>Ostatní konstrukce a práce, bourání</t>
  </si>
  <si>
    <t>10</t>
  </si>
  <si>
    <t>945421110</t>
  </si>
  <si>
    <t>Hydraulická zvedací plošina na automobilovém podvozku výška zdvihu do 18 m včetně obsluhy</t>
  </si>
  <si>
    <t>hod</t>
  </si>
  <si>
    <t>1594840426</t>
  </si>
  <si>
    <t>Hydraulická zvedací plošina včetně obsluhy instalovaná na automobilovém podvozku, výšky zdvihu do 18 m</t>
  </si>
  <si>
    <t>https://podminky.urs.cz/item/CS_URS_2021_02/945421110</t>
  </si>
  <si>
    <t>11</t>
  </si>
  <si>
    <t>949101111</t>
  </si>
  <si>
    <t>Lešení pomocné pro objekty pozemních staveb s lešeňovou podlahou v do 1,9 m zatížení do 150 kg/m2</t>
  </si>
  <si>
    <t>-1854863310</t>
  </si>
  <si>
    <t>Lešení pomocné pracovní pro objekty pozemních staveb pro zatížení do 150 kg/m2, o výšce lešeňové podlahy do 1,9 m</t>
  </si>
  <si>
    <t>https://podminky.urs.cz/item/CS_URS_2021_02/949101111</t>
  </si>
  <si>
    <t>12</t>
  </si>
  <si>
    <t>968062375</t>
  </si>
  <si>
    <t>Vybourání dřevěných rámů oken zdvojených včetně křídel pl do 2 m2</t>
  </si>
  <si>
    <t>-678296734</t>
  </si>
  <si>
    <t>Vybourání dřevěných rámů oken s křídly, dveřních zárubní, vrat, stěn, ostění nebo obkladů rámů oken s křídly zdvojených, plochy do 2 m2</t>
  </si>
  <si>
    <t>https://podminky.urs.cz/item/CS_URS_2021_02/968062375</t>
  </si>
  <si>
    <t>17,557+67,284+16,995</t>
  </si>
  <si>
    <t>1,12*0,5</t>
  </si>
  <si>
    <t>13</t>
  </si>
  <si>
    <t>978011191</t>
  </si>
  <si>
    <t>Otlučení (osekání) vnitřní vápenné nebo vápenocementové omítky stropů v rozsahu přes 50 do 100 %</t>
  </si>
  <si>
    <t>-302799940</t>
  </si>
  <si>
    <t>Otlučení vápenných nebo vápenocementových omítek vnitřních ploch stropů, v rozsahu přes 50 do 100 %</t>
  </si>
  <si>
    <t>https://podminky.urs.cz/item/CS_URS_2021_02/978011191</t>
  </si>
  <si>
    <t>21,51"nadpraží</t>
  </si>
  <si>
    <t>14</t>
  </si>
  <si>
    <t>978013191</t>
  </si>
  <si>
    <t>Otlučení (osekání) vnitřní vápenné nebo vápenocementové omítky stěn v rozsahu přes 50 do 100 %</t>
  </si>
  <si>
    <t>153282750</t>
  </si>
  <si>
    <t>Otlučení vápenných nebo vápenocementových omítek vnitřních ploch stěn s vyškrabáním spar, s očištěním zdiva, v rozsahu přes 50 do 100 %</t>
  </si>
  <si>
    <t>https://podminky.urs.cz/item/CS_URS_2021_02/978013191</t>
  </si>
  <si>
    <t>58,47"ostění</t>
  </si>
  <si>
    <t>978015371</t>
  </si>
  <si>
    <t>Otlučení (osekání) vnější vápenné nebo vápenocementové omítky stupně členitosti 1 a 2 v rozsahu přes 50 do 65 %</t>
  </si>
  <si>
    <t>925986658</t>
  </si>
  <si>
    <t>Otlučení vápenných nebo vápenocementových omítek vnějších ploch s vyškrabáním spar a s očištěním zdiva stupně členitosti 1 a 2, v rozsahu přes 50 do 65 %</t>
  </si>
  <si>
    <t>https://podminky.urs.cz/item/CS_URS_2021_02/978015371</t>
  </si>
  <si>
    <t>16,43+6,11</t>
  </si>
  <si>
    <t>997</t>
  </si>
  <si>
    <t>Přesun sutě</t>
  </si>
  <si>
    <t>16</t>
  </si>
  <si>
    <t>997013212</t>
  </si>
  <si>
    <t>Vnitrostaveništní doprava suti a vybouraných hmot pro budovy v přes 6 do 9 m ručně</t>
  </si>
  <si>
    <t>t</t>
  </si>
  <si>
    <t>1501516099</t>
  </si>
  <si>
    <t>Vnitrostaveništní doprava suti a vybouraných hmot vodorovně do 50 m svisle ručně pro budovy a haly výšky přes 6 do 9 m</t>
  </si>
  <si>
    <t>https://podminky.urs.cz/item/CS_URS_2021_02/997013212</t>
  </si>
  <si>
    <t>17</t>
  </si>
  <si>
    <t>997013501</t>
  </si>
  <si>
    <t>Odvoz suti a vybouraných hmot na skládku nebo meziskládku do 1 km se složením</t>
  </si>
  <si>
    <t>1770741559</t>
  </si>
  <si>
    <t>Odvoz suti a vybouraných hmot na skládku nebo meziskládku se složením, na vzdálenost do 1 km</t>
  </si>
  <si>
    <t>https://podminky.urs.cz/item/CS_URS_2021_02/997013501</t>
  </si>
  <si>
    <t>18</t>
  </si>
  <si>
    <t>997013509</t>
  </si>
  <si>
    <t>Příplatek k odvozu suti a vybouraných hmot na skládku ZKD 1 km přes 1 km</t>
  </si>
  <si>
    <t>64899210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</si>
  <si>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</si>
  <si>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</si>
  <si>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8,798*5 "Přepočtené koeficientem množství</t>
  </si>
  <si>
    <t>19</t>
  </si>
  <si>
    <t>997013631</t>
  </si>
  <si>
    <t>Poplatek za uložení na skládce (skládkovné) stavebního odpadu směsného kód odpadu 17 09 04</t>
  </si>
  <si>
    <t>168914626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</si>
  <si>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</si>
  <si>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</si>
  <si>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20</t>
  </si>
  <si>
    <t>997013811</t>
  </si>
  <si>
    <t>Poplatek za uložení na skládce (skládkovné) stavebního odpadu dřevěného kód odpadu 17 02 01</t>
  </si>
  <si>
    <t>-1855778497</t>
  </si>
  <si>
    <t>Poplatek za uložení stavebního odpadu na skládce (skládkovné) dřevěného zatříděného do Katalogu odpadů pod kódem 17 02 01</t>
  </si>
  <si>
    <t>https://podminky.urs.cz/item/CS_URS_2021_02/997013811</t>
  </si>
  <si>
    <t>998</t>
  </si>
  <si>
    <t>Přesun hmot</t>
  </si>
  <si>
    <t>998011002</t>
  </si>
  <si>
    <t>Přesun hmot pro budovy zděné v přes 6 do 12 m</t>
  </si>
  <si>
    <t>1774577870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</si>
  <si>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</si>
  <si>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https://podminky.urs.cz/item/CS_URS_2021_02/998011002</t>
  </si>
  <si>
    <t>PSV</t>
  </si>
  <si>
    <t>Práce a dodávky PSV</t>
  </si>
  <si>
    <t>763</t>
  </si>
  <si>
    <t>Konstrukce suché výstavby</t>
  </si>
  <si>
    <t>22</t>
  </si>
  <si>
    <t>763182313</t>
  </si>
  <si>
    <t>Ostění oken z desek v SDK konstrukci hl do 0,3 m</t>
  </si>
  <si>
    <t>-1451335391</t>
  </si>
  <si>
    <t>Výplně otvorů konstrukcí ze sádrokartonových desek ostění oken z desek hloubky do 0,3 m</t>
  </si>
  <si>
    <t>https://podminky.urs.cz/item/CS_URS_2021_02/763182313</t>
  </si>
  <si>
    <t>0,95*2+1,16*2</t>
  </si>
  <si>
    <t>0,99*2+1,16*2</t>
  </si>
  <si>
    <t>23</t>
  </si>
  <si>
    <t>763182314</t>
  </si>
  <si>
    <t>Ostění oken z desek v SDK konstrukci hl přes 0,2 do 0,5 m</t>
  </si>
  <si>
    <t>2055198214</t>
  </si>
  <si>
    <t>Výplně otvorů konstrukcí ze sádrokartonových desek ostění oken z desek hloubky přes 0,2 do 0,5 m</t>
  </si>
  <si>
    <t>https://podminky.urs.cz/item/CS_URS_2021_02/763182314</t>
  </si>
  <si>
    <t>(0,88*2+0,58*2)*2</t>
  </si>
  <si>
    <t>24</t>
  </si>
  <si>
    <t>7631823R</t>
  </si>
  <si>
    <t>Výměna lišty "J"</t>
  </si>
  <si>
    <t>3995999</t>
  </si>
  <si>
    <t>764</t>
  </si>
  <si>
    <t>Konstrukce klempířské</t>
  </si>
  <si>
    <t>25</t>
  </si>
  <si>
    <t>764002851</t>
  </si>
  <si>
    <t>Demontáž oplechování parapetů do suti</t>
  </si>
  <si>
    <t>1843110877</t>
  </si>
  <si>
    <t>Demontáž klempířských konstrukcí oplechování parapetů do suti</t>
  </si>
  <si>
    <t>https://podminky.urs.cz/item/CS_URS_2021_02/764002851</t>
  </si>
  <si>
    <t>2,44+1,18+0,95+2,4</t>
  </si>
  <si>
    <t>26</t>
  </si>
  <si>
    <t>764002861</t>
  </si>
  <si>
    <t>Demontáž oplechování říms a ozdobných prvků do suti</t>
  </si>
  <si>
    <t>-2038172947</t>
  </si>
  <si>
    <t>Demontáž klempířských konstrukcí oplechování říms do suti</t>
  </si>
  <si>
    <t>https://podminky.urs.cz/item/CS_URS_2021_02/764002861</t>
  </si>
  <si>
    <t>1,5+1,6+0,4</t>
  </si>
  <si>
    <t>27</t>
  </si>
  <si>
    <t>764002871</t>
  </si>
  <si>
    <t>Demontáž lemování zdí do suti</t>
  </si>
  <si>
    <t>320007218</t>
  </si>
  <si>
    <t>Demontáž klempířských konstrukcí lemování zdí do suti</t>
  </si>
  <si>
    <t>https://podminky.urs.cz/item/CS_URS_2021_02/764002871</t>
  </si>
  <si>
    <t>28</t>
  </si>
  <si>
    <t>764011621</t>
  </si>
  <si>
    <t>Dilatační připojovací lišta z Pz s povrchovou úpravou včetně tmelení rš 100 mm</t>
  </si>
  <si>
    <t>-155287670</t>
  </si>
  <si>
    <t>Dilatační lišta z pozinkovaného plechu s povrchovou úpravou připojovací, včetně tmelení rš 100 mm</t>
  </si>
  <si>
    <t>https://podminky.urs.cz/item/CS_URS_2021_02/764011621</t>
  </si>
  <si>
    <t>Poznámka k položce:_x000d_
Pz5</t>
  </si>
  <si>
    <t>0,54+5,52+4,5+2,4+10,16+0,89+2,04</t>
  </si>
  <si>
    <t>29</t>
  </si>
  <si>
    <t>764031421</t>
  </si>
  <si>
    <t>Dilatační připojovací lišta z Cu plechu včetně tmelení rš 100 mm</t>
  </si>
  <si>
    <t>171584777</t>
  </si>
  <si>
    <t>Dilatační lišta z měděného plechu připojovací, včetně tmelení rš 100 mm</t>
  </si>
  <si>
    <t>https://podminky.urs.cz/item/CS_URS_2021_02/764031421</t>
  </si>
  <si>
    <t>Poznámka k položce:_x000d_
CU1</t>
  </si>
  <si>
    <t>7,63+6,9+5,58+2,46+8,16</t>
  </si>
  <si>
    <t>30</t>
  </si>
  <si>
    <t>764216603</t>
  </si>
  <si>
    <t>Oplechování rovných parapetů mechanicky kotvené z Pz s povrchovou úpravou rš 250 mm</t>
  </si>
  <si>
    <t>1499174440</t>
  </si>
  <si>
    <t>Oplechování parapetů z pozinkovaného plechu s povrchovou úpravou rovných mechanicky kotvené, bez rohů rš 250 mm</t>
  </si>
  <si>
    <t>https://podminky.urs.cz/item/CS_URS_2021_02/764216603</t>
  </si>
  <si>
    <t>2,44+1,18+0,95</t>
  </si>
  <si>
    <t>31</t>
  </si>
  <si>
    <t>764216606</t>
  </si>
  <si>
    <t>Oplechování rovných parapetů mechanicky kotvené z Pz s povrchovou úpravou rš 500 mm</t>
  </si>
  <si>
    <t>-192155341</t>
  </si>
  <si>
    <t>Oplechování parapetů z pozinkovaného plechu s povrchovou úpravou rovných mechanicky kotvené, bez rohů rš 500 mm</t>
  </si>
  <si>
    <t>https://podminky.urs.cz/item/CS_URS_2021_02/764216606</t>
  </si>
  <si>
    <t>32</t>
  </si>
  <si>
    <t>764218624</t>
  </si>
  <si>
    <t>Oplechování rovné římsy celoplošně lepené z Pz s upraveným povrchem rš 330 mm</t>
  </si>
  <si>
    <t>-1069897462</t>
  </si>
  <si>
    <t>Oplechování říms a ozdobných prvků z pozinkovaného plechu s povrchovou úpravou rovných, bez rohů celoplošně lepené rš 330 mm</t>
  </si>
  <si>
    <t>https://podminky.urs.cz/item/CS_URS_2021_02/764218624</t>
  </si>
  <si>
    <t>33</t>
  </si>
  <si>
    <t>764311604</t>
  </si>
  <si>
    <t>Lemování rovných zdí střech s krytinou prejzovou nebo vlnitou z Pz s povrchovou úpravou rš 330 mm</t>
  </si>
  <si>
    <t>-1246455533</t>
  </si>
  <si>
    <t>Lemování zdí z pozinkovaného plechu s povrchovou úpravou boční nebo horní rovné, střech s krytinou prejzovou nebo vlnitou rš 330 mm</t>
  </si>
  <si>
    <t>https://podminky.urs.cz/item/CS_URS_2021_02/764311604</t>
  </si>
  <si>
    <t>34</t>
  </si>
  <si>
    <t>998764102</t>
  </si>
  <si>
    <t>Přesun hmot tonážní pro konstrukce klempířské v objektech v přes 6 do 12 m</t>
  </si>
  <si>
    <t>-526907644</t>
  </si>
  <si>
    <t>Přesun hmot pro konstrukce klempířské stanovený z hmotnosti přesunovaného materiálu vodorovná dopravní vzdálenost do 50 m v objektech výšky přes 6 do 12 m</t>
  </si>
  <si>
    <t>https://podminky.urs.cz/item/CS_URS_2021_02/998764102</t>
  </si>
  <si>
    <t>766</t>
  </si>
  <si>
    <t>Konstrukce truhlářské</t>
  </si>
  <si>
    <t>35</t>
  </si>
  <si>
    <t>766621211</t>
  </si>
  <si>
    <t>Montáž dřevěných oken plochy přes 1 m2 otevíravých výšky do 1,5 m s rámem do zdiva</t>
  </si>
  <si>
    <t>-1128358215</t>
  </si>
  <si>
    <t>Montáž oken dřevěných včetně montáže rámu plochy přes 1 m2 otevíravých do zdiva, výšky do 1,5 m</t>
  </si>
  <si>
    <t>https://podminky.urs.cz/item/CS_URS_2021_02/766621211</t>
  </si>
  <si>
    <t>1,18*1,17*2"Do7</t>
  </si>
  <si>
    <t>1,08*1,37*8"Do15</t>
  </si>
  <si>
    <t>1,08*1,37*2"Do16</t>
  </si>
  <si>
    <t>36</t>
  </si>
  <si>
    <t>766621212</t>
  </si>
  <si>
    <t>Montáž dřevěných oken plochy přes 1 m2 otevíravých výšky do 2,5 m s rámem do zdiva</t>
  </si>
  <si>
    <t>1876917918</t>
  </si>
  <si>
    <t>Montáž oken dřevěných včetně montáže rámu plochy přes 1 m2 otevíravých do zdiva, výšky přes 1,5 do 2,5 m</t>
  </si>
  <si>
    <t>https://podminky.urs.cz/item/CS_URS_2021_02/766621212</t>
  </si>
  <si>
    <t>1,12*1,87*3"Do1</t>
  </si>
  <si>
    <t>1,16*2,07*3"Do2</t>
  </si>
  <si>
    <t>1,16*2,07*2"Do3</t>
  </si>
  <si>
    <t>1,16*2,03"Do4</t>
  </si>
  <si>
    <t>1,16*1,55*2"Do5</t>
  </si>
  <si>
    <t>1,16*2*6"Do11</t>
  </si>
  <si>
    <t>1,16*2*2"DO12</t>
  </si>
  <si>
    <t>2,5*2,02*4"Do13</t>
  </si>
  <si>
    <t>1,19*1,8*2"DO19</t>
  </si>
  <si>
    <t>37</t>
  </si>
  <si>
    <t>766621622</t>
  </si>
  <si>
    <t>Montáž dřevěných oken plochy do 1 m2 zdvojených otevíravých do zdiva</t>
  </si>
  <si>
    <t>kus</t>
  </si>
  <si>
    <t>1435598170</t>
  </si>
  <si>
    <t>Montáž oken dřevěných plochy do 1 m2 včetně montáže rámu otevíravých do zdiva</t>
  </si>
  <si>
    <t>https://podminky.urs.cz/item/CS_URS_2021_02/766621622</t>
  </si>
  <si>
    <t>9"Do6</t>
  </si>
  <si>
    <t>1"Do8</t>
  </si>
  <si>
    <t>4"Do9</t>
  </si>
  <si>
    <t>3"DO10</t>
  </si>
  <si>
    <t>2"DO14</t>
  </si>
  <si>
    <t>1"DO18</t>
  </si>
  <si>
    <t>3"Do17</t>
  </si>
  <si>
    <t>38</t>
  </si>
  <si>
    <t>M</t>
  </si>
  <si>
    <t>555R1</t>
  </si>
  <si>
    <t>okno komplet dle specifikace Do1</t>
  </si>
  <si>
    <t>1599975234</t>
  </si>
  <si>
    <t>39</t>
  </si>
  <si>
    <t>555R2</t>
  </si>
  <si>
    <t>okno komplet dle specifikace Do2</t>
  </si>
  <si>
    <t>1515984556</t>
  </si>
  <si>
    <t>40</t>
  </si>
  <si>
    <t>555R3</t>
  </si>
  <si>
    <t>okno komplet dle specifikace Do3</t>
  </si>
  <si>
    <t>-421786967</t>
  </si>
  <si>
    <t>41</t>
  </si>
  <si>
    <t>555R4</t>
  </si>
  <si>
    <t>okno komplet dle specifikace Do4</t>
  </si>
  <si>
    <t>1586497898</t>
  </si>
  <si>
    <t>42</t>
  </si>
  <si>
    <t>555R5</t>
  </si>
  <si>
    <t>okno komplet dle specifikace Do5</t>
  </si>
  <si>
    <t>938646256</t>
  </si>
  <si>
    <t>43</t>
  </si>
  <si>
    <t>555R6</t>
  </si>
  <si>
    <t>okno komplet dle specifikace Do6</t>
  </si>
  <si>
    <t>2146527375</t>
  </si>
  <si>
    <t>44</t>
  </si>
  <si>
    <t>555R7</t>
  </si>
  <si>
    <t>okno komplet dle specifikace Do7</t>
  </si>
  <si>
    <t>-748598697</t>
  </si>
  <si>
    <t>45</t>
  </si>
  <si>
    <t>555R8</t>
  </si>
  <si>
    <t>okno komplet dle specifikace Do8</t>
  </si>
  <si>
    <t>-653026156</t>
  </si>
  <si>
    <t>46</t>
  </si>
  <si>
    <t>555R9</t>
  </si>
  <si>
    <t>okno komplet dle specifikace Do9</t>
  </si>
  <si>
    <t>-1139030903</t>
  </si>
  <si>
    <t>47</t>
  </si>
  <si>
    <t>555R10</t>
  </si>
  <si>
    <t>okno komplet dle specifikace Do10</t>
  </si>
  <si>
    <t>-905016504</t>
  </si>
  <si>
    <t>48</t>
  </si>
  <si>
    <t>555R11</t>
  </si>
  <si>
    <t>okno komplet dle specifikace Do11</t>
  </si>
  <si>
    <t>324498606</t>
  </si>
  <si>
    <t>49</t>
  </si>
  <si>
    <t>555R12</t>
  </si>
  <si>
    <t>okno komplet dle specifikace Do12</t>
  </si>
  <si>
    <t>296956910</t>
  </si>
  <si>
    <t>50</t>
  </si>
  <si>
    <t>555R13</t>
  </si>
  <si>
    <t>okno komplet dle specifikace Do13</t>
  </si>
  <si>
    <t>39947669</t>
  </si>
  <si>
    <t>51</t>
  </si>
  <si>
    <t>555R13a</t>
  </si>
  <si>
    <t>okno dle specifikace Do13a</t>
  </si>
  <si>
    <t>456055852</t>
  </si>
  <si>
    <t>52</t>
  </si>
  <si>
    <t>555R14</t>
  </si>
  <si>
    <t>okno komplet dle specifikace Do14</t>
  </si>
  <si>
    <t>-247622412</t>
  </si>
  <si>
    <t>53</t>
  </si>
  <si>
    <t>555R15</t>
  </si>
  <si>
    <t>okno komplet dle specifikace Do15</t>
  </si>
  <si>
    <t>-122600967</t>
  </si>
  <si>
    <t>54</t>
  </si>
  <si>
    <t>555R16</t>
  </si>
  <si>
    <t>okno komplet dle specifikace Do16</t>
  </si>
  <si>
    <t>382261001</t>
  </si>
  <si>
    <t>55</t>
  </si>
  <si>
    <t>555R17</t>
  </si>
  <si>
    <t>okno komplet dle specifikace Do17</t>
  </si>
  <si>
    <t>-109439221</t>
  </si>
  <si>
    <t>56</t>
  </si>
  <si>
    <t>555R18</t>
  </si>
  <si>
    <t>okno komplet dle specifikace Do18</t>
  </si>
  <si>
    <t>271227146</t>
  </si>
  <si>
    <t>57</t>
  </si>
  <si>
    <t>555R19</t>
  </si>
  <si>
    <t>okno komplet dle specifikace Do19</t>
  </si>
  <si>
    <t>-2001659480</t>
  </si>
  <si>
    <t>58</t>
  </si>
  <si>
    <t>766629214</t>
  </si>
  <si>
    <t>Příplatek k montáži oken za izolaci pro rovné ostění připojovací spára do 15 mm - páska</t>
  </si>
  <si>
    <t>-1186680023</t>
  </si>
  <si>
    <t>Montáž oken dřevěných Příplatek k cenám za izolaci mezi ostěním a rámem okna při rovném ostění, připojovací spára tl. do 15 mm, páska</t>
  </si>
  <si>
    <t>https://podminky.urs.cz/item/CS_URS_2021_02/766629214</t>
  </si>
  <si>
    <t>59</t>
  </si>
  <si>
    <t>766629413</t>
  </si>
  <si>
    <t>Příplatek k montáži oken za izolaci pro rovné ostění fólie připojovací spára do 35 mm</t>
  </si>
  <si>
    <t>-636692223</t>
  </si>
  <si>
    <t>Montáž oken dřevěných Příplatek k cenám za izolaci mezi ostěním a rámem okna při rovném ostění fólií, připojovací spára tl. do 35 mm</t>
  </si>
  <si>
    <t>https://podminky.urs.cz/item/CS_URS_2021_02/766629413</t>
  </si>
  <si>
    <t>(1,18+1,17)*2*2"Do7</t>
  </si>
  <si>
    <t>(1,08+1,37)*2*8"Do15</t>
  </si>
  <si>
    <t>(1,08+1,37)*2*2"Do16</t>
  </si>
  <si>
    <t>(1,12+1,87)*2*3"Do1</t>
  </si>
  <si>
    <t>(1,16+2,07)*2*3"Do2</t>
  </si>
  <si>
    <t>(1,16+2,07)*2*2"Do3</t>
  </si>
  <si>
    <t>(1,16+2,03)*2"Do4</t>
  </si>
  <si>
    <t>(1,16+1,55)*2*2"Do5</t>
  </si>
  <si>
    <t>(1,16+2)*2*6"Do11</t>
  </si>
  <si>
    <t>(1,16+2)*2*2"DO12</t>
  </si>
  <si>
    <t>(2,5+2,02)*2*4"Do13</t>
  </si>
  <si>
    <t>(1,19+1,8)*2*2"DO19</t>
  </si>
  <si>
    <t>(0,58+0,87)*2*9"Do6</t>
  </si>
  <si>
    <t>(0,55+0,81)*2"Do8</t>
  </si>
  <si>
    <t>(0,88+1,16)*2*4"Do9</t>
  </si>
  <si>
    <t>(0,89+1,16)*2*3"DO10</t>
  </si>
  <si>
    <t>(0,88+0,58)*2*2"DO14</t>
  </si>
  <si>
    <t>(0,9+0,75)*2"DO18</t>
  </si>
  <si>
    <t>(0,9+1,16)*2*3"Do17</t>
  </si>
  <si>
    <t>60</t>
  </si>
  <si>
    <t>766694112</t>
  </si>
  <si>
    <t>Montáž parapetních desek dřevěných nebo plastových š do 30 cm dl přes 1,0 do 1,6 m</t>
  </si>
  <si>
    <t>-1650343287</t>
  </si>
  <si>
    <t>Montáž ostatních truhlářských konstrukcí parapetních desek dřevěných nebo plastových šířky do 300 mm, délky přes 1000 do 1600 mm</t>
  </si>
  <si>
    <t>https://podminky.urs.cz/item/CS_URS_2021_02/766694112</t>
  </si>
  <si>
    <t>61</t>
  </si>
  <si>
    <t>60794103</t>
  </si>
  <si>
    <t>parapet dřevotřískový vnitřní povrch laminátový š 300mm</t>
  </si>
  <si>
    <t>1258782980</t>
  </si>
  <si>
    <t>https://podminky.urs.cz/item/CS_URS_2021_02/60794103</t>
  </si>
  <si>
    <t>Poznámka k položce:_x000d_
specifikace dle tabulky truhl. výrobků</t>
  </si>
  <si>
    <t>62</t>
  </si>
  <si>
    <t>766694122</t>
  </si>
  <si>
    <t>Montáž parapetních dřevěných nebo plastových š přes 30 cm dl přes 1,0 do 1,6 m</t>
  </si>
  <si>
    <t>1734792274</t>
  </si>
  <si>
    <t>Montáž ostatních truhlářských konstrukcí parapetních desek dřevěných nebo plastových šířky přes 300 mm, délky přes 1000 do 1600 mm</t>
  </si>
  <si>
    <t>https://podminky.urs.cz/item/CS_URS_2021_02/766694122</t>
  </si>
  <si>
    <t>63</t>
  </si>
  <si>
    <t>60794107</t>
  </si>
  <si>
    <t>parapet dřevotřískový vnitřní povrch laminátový š 500mm</t>
  </si>
  <si>
    <t>1316978025</t>
  </si>
  <si>
    <t>https://podminky.urs.cz/item/CS_URS_2021_02/60794107</t>
  </si>
  <si>
    <t>1,33*3</t>
  </si>
  <si>
    <t>64</t>
  </si>
  <si>
    <t>60794106</t>
  </si>
  <si>
    <t>parapet dřevotřískový vnitřní povrch laminátový š 450mm</t>
  </si>
  <si>
    <t>550576086</t>
  </si>
  <si>
    <t>https://podminky.urs.cz/item/CS_URS_2021_02/60794106</t>
  </si>
  <si>
    <t>1,28*5</t>
  </si>
  <si>
    <t>1,39*2</t>
  </si>
  <si>
    <t>0,6*3</t>
  </si>
  <si>
    <t>65</t>
  </si>
  <si>
    <t>60794104</t>
  </si>
  <si>
    <t>parapet dřevotřískový vnitřní povrch laminátový š 340mm</t>
  </si>
  <si>
    <t>-1196284284</t>
  </si>
  <si>
    <t>https://podminky.urs.cz/item/CS_URS_2021_02/60794104</t>
  </si>
  <si>
    <t>0,57+1,28*8+1,21*2+0,6*3</t>
  </si>
  <si>
    <t>66</t>
  </si>
  <si>
    <t>998766102</t>
  </si>
  <si>
    <t>Přesun hmot tonážní pro kce truhlářské v objektech v přes 6 do 12 m</t>
  </si>
  <si>
    <t>-47117958</t>
  </si>
  <si>
    <t>Přesun hmot pro konstrukce truhlářské stanovený z hmotnosti přesunovaného materiálu vodorovná dopravní vzdálenost do 50 m v objektech výšky přes 6 do 12 m</t>
  </si>
  <si>
    <t>https://podminky.urs.cz/item/CS_URS_2021_02/998766102</t>
  </si>
  <si>
    <t>767</t>
  </si>
  <si>
    <t>Konstrukce zámečnické</t>
  </si>
  <si>
    <t>67</t>
  </si>
  <si>
    <t>767122112</t>
  </si>
  <si>
    <t>Montáž stěn s výplní z drátěné sítě, svařované</t>
  </si>
  <si>
    <t>1548606678</t>
  </si>
  <si>
    <t>Montáž stěn a příček s výplní drátěnou sítí spojených svařováním</t>
  </si>
  <si>
    <t>https://podminky.urs.cz/item/CS_URS_2021_02/767122112</t>
  </si>
  <si>
    <t>2,7*2,22*2</t>
  </si>
  <si>
    <t>68</t>
  </si>
  <si>
    <t>546R</t>
  </si>
  <si>
    <t>Drátěná síť v ocel. rámu</t>
  </si>
  <si>
    <t>-1708502543</t>
  </si>
  <si>
    <t>Poznámka k položce:_x000d_
včetně kotvení do zdiva</t>
  </si>
  <si>
    <t>69</t>
  </si>
  <si>
    <t>767661811</t>
  </si>
  <si>
    <t>Demontáž mříží pevných nebo otevíravých</t>
  </si>
  <si>
    <t>1308800958</t>
  </si>
  <si>
    <t>https://podminky.urs.cz/item/CS_URS_2021_02/767661811</t>
  </si>
  <si>
    <t>1,1*2*4</t>
  </si>
  <si>
    <t>0,6*0,9*3*3</t>
  </si>
  <si>
    <t>783</t>
  </si>
  <si>
    <t>Dokončovací práce - nátěry</t>
  </si>
  <si>
    <t>70</t>
  </si>
  <si>
    <t>783301303</t>
  </si>
  <si>
    <t>Bezoplachové odrezivění zámečnických konstrukcí</t>
  </si>
  <si>
    <t>847005223</t>
  </si>
  <si>
    <t>Příprava podkladu zámečnických konstrukcí před provedením nátěru odrezivění odrezovačem bezoplachovým</t>
  </si>
  <si>
    <t>https://podminky.urs.cz/item/CS_URS_2021_02/783301303</t>
  </si>
  <si>
    <t>71</t>
  </si>
  <si>
    <t>783301401</t>
  </si>
  <si>
    <t>Ometení zámečnických konstrukcí</t>
  </si>
  <si>
    <t>408391180</t>
  </si>
  <si>
    <t>Příprava podkladu zámečnických konstrukcí před provedením nátěru ometení</t>
  </si>
  <si>
    <t>https://podminky.urs.cz/item/CS_URS_2021_02/783301401</t>
  </si>
  <si>
    <t>(0,5*0,81)*1</t>
  </si>
  <si>
    <t>(0,88*1,16)*7</t>
  </si>
  <si>
    <t>(1,1*1,15)*2</t>
  </si>
  <si>
    <t>1,08*2,03</t>
  </si>
  <si>
    <t>1,12*1,53*2</t>
  </si>
  <si>
    <t>0,88*0,58*2</t>
  </si>
  <si>
    <t>72</t>
  </si>
  <si>
    <t>783314201</t>
  </si>
  <si>
    <t>Základní antikorozní jednonásobný syntetický standardní nátěr zámečnických konstrukcí</t>
  </si>
  <si>
    <t>2020383136</t>
  </si>
  <si>
    <t>Základní antikorozní nátěr zámečnických konstrukcí jednonásobný syntetický standardní</t>
  </si>
  <si>
    <t>https://podminky.urs.cz/item/CS_URS_2021_02/783314201</t>
  </si>
  <si>
    <t>73</t>
  </si>
  <si>
    <t>783315101</t>
  </si>
  <si>
    <t>Mezinátěr jednonásobný syntetický standardní zámečnických konstrukcí</t>
  </si>
  <si>
    <t>1103692568</t>
  </si>
  <si>
    <t>Mezinátěr zámečnických konstrukcí jednonásobný syntetický standardní</t>
  </si>
  <si>
    <t>https://podminky.urs.cz/item/CS_URS_2021_02/783315101</t>
  </si>
  <si>
    <t>74</t>
  </si>
  <si>
    <t>783317101</t>
  </si>
  <si>
    <t>Krycí jednonásobný syntetický standardní nátěr zámečnických konstrukcí</t>
  </si>
  <si>
    <t>1434202198</t>
  </si>
  <si>
    <t>Krycí nátěr (email) zámečnických konstrukcí jednonásobný syntetický standardní</t>
  </si>
  <si>
    <t>https://podminky.urs.cz/item/CS_URS_2021_02/783317101</t>
  </si>
  <si>
    <t>75</t>
  </si>
  <si>
    <t>783801203</t>
  </si>
  <si>
    <t>Okartáčování omítek před provedením nátěru</t>
  </si>
  <si>
    <t>98925713</t>
  </si>
  <si>
    <t>Příprava podkladu omítek před provedením nátěru okartáčování</t>
  </si>
  <si>
    <t>https://podminky.urs.cz/item/CS_URS_2021_02/783801203</t>
  </si>
  <si>
    <t>76</t>
  </si>
  <si>
    <t>783823135</t>
  </si>
  <si>
    <t>Penetrační silikonový nátěr hladkých, tenkovrstvých zrnitých nebo štukových omítek</t>
  </si>
  <si>
    <t>-1158333109</t>
  </si>
  <si>
    <t>Penetrační nátěr omítek hladkých omítek hladkých, zrnitých tenkovrstvých nebo štukových stupně členitosti 1 a 2 silikonový</t>
  </si>
  <si>
    <t>https://podminky.urs.cz/item/CS_URS_2021_02/783823135</t>
  </si>
  <si>
    <t>77</t>
  </si>
  <si>
    <t>783827125</t>
  </si>
  <si>
    <t>Krycí jednonásobný silikonový nátěr omítek stupně členitosti 1 a 2</t>
  </si>
  <si>
    <t>165861885</t>
  </si>
  <si>
    <t>Krycí (ochranný ) nátěr omítek jednonásobný hladkých omítek hladkých, zrnitých tenkovrstvých nebo štukových stupně členitosti 1 a 2 silikonový</t>
  </si>
  <si>
    <t>https://podminky.urs.cz/item/CS_URS_2021_02/783827125</t>
  </si>
  <si>
    <t>32,87+12,22</t>
  </si>
  <si>
    <t>784</t>
  </si>
  <si>
    <t>Dokončovací práce - malby a tapety</t>
  </si>
  <si>
    <t>78</t>
  </si>
  <si>
    <t>784111011</t>
  </si>
  <si>
    <t>Obroušení podkladu omítnutého v místnostech v do 3,80 m</t>
  </si>
  <si>
    <t>-1735817072</t>
  </si>
  <si>
    <t>Obroušení podkladu omítky v místnostech výšky do 3,80 m</t>
  </si>
  <si>
    <t>https://podminky.urs.cz/item/CS_URS_2021_02/784111011</t>
  </si>
  <si>
    <t>58,47+21,51+7,3</t>
  </si>
  <si>
    <t>79</t>
  </si>
  <si>
    <t>784181001</t>
  </si>
  <si>
    <t>Jednonásobné pačokování v místnostech v do 3,80 m</t>
  </si>
  <si>
    <t>1165683022</t>
  </si>
  <si>
    <t>Pačokování jednonásobné v místnostech výšky do 3,80 m</t>
  </si>
  <si>
    <t>https://podminky.urs.cz/item/CS_URS_2021_02/784181001</t>
  </si>
  <si>
    <t>80</t>
  </si>
  <si>
    <t>784181101</t>
  </si>
  <si>
    <t>Základní akrylátová jednonásobná bezbarvá penetrace podkladu v místnostech v do 3,80 m</t>
  </si>
  <si>
    <t>1082988328</t>
  </si>
  <si>
    <t>Penetrace podkladu jednonásobná základní akrylátová bezbarvá v místnostech výšky do 3,80 m</t>
  </si>
  <si>
    <t>https://podminky.urs.cz/item/CS_URS_2021_02/784181101</t>
  </si>
  <si>
    <t>87,28+4,1</t>
  </si>
  <si>
    <t>81</t>
  </si>
  <si>
    <t>784211101</t>
  </si>
  <si>
    <t>Dvojnásobné bílé malby ze směsí za mokra výborně oděruvzdorných v místnostech v do 3,80 m</t>
  </si>
  <si>
    <t>-1990745450</t>
  </si>
  <si>
    <t>Malby z malířských směsí oděruvzdorných za mokra dvojnásobné, bílé za mokra oděruvzdorné výborně v místnostech výšky do 3,80 m</t>
  </si>
  <si>
    <t>https://podminky.urs.cz/item/CS_URS_2021_02/784211101</t>
  </si>
  <si>
    <t>4,1"SDK</t>
  </si>
  <si>
    <t>82</t>
  </si>
  <si>
    <t>784221101</t>
  </si>
  <si>
    <t>Dvojnásobné bílé malby ze směsí za sucha dobře otěruvzdorných v místnostech do 3,80 m</t>
  </si>
  <si>
    <t>190912413</t>
  </si>
  <si>
    <t>Malby z malířských směsí otěruvzdorných za sucha dvojnásobné, bílé za sucha otěruvzdorné dobře v místnostech výšky do 3,80 m</t>
  </si>
  <si>
    <t>https://podminky.urs.cz/item/CS_URS_2021_02/784221101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</si>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</sst>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310238211" TargetMode="External" /><Relationship Id="rId2" Type="http://schemas.openxmlformats.org/officeDocument/2006/relationships/hyperlink" Target="https://podminky.urs.cz/item/CS_URS_2021_02/349231811" TargetMode="External" /><Relationship Id="rId3" Type="http://schemas.openxmlformats.org/officeDocument/2006/relationships/hyperlink" Target="https://podminky.urs.cz/item/CS_URS_2021_02/612325302" TargetMode="External" /><Relationship Id="rId4" Type="http://schemas.openxmlformats.org/officeDocument/2006/relationships/hyperlink" Target="https://podminky.urs.cz/item/CS_URS_2021_02/619991001" TargetMode="External" /><Relationship Id="rId5" Type="http://schemas.openxmlformats.org/officeDocument/2006/relationships/hyperlink" Target="https://podminky.urs.cz/item/CS_URS_2021_02/619991011" TargetMode="External" /><Relationship Id="rId6" Type="http://schemas.openxmlformats.org/officeDocument/2006/relationships/hyperlink" Target="https://podminky.urs.cz/item/CS_URS_2021_02/619991021" TargetMode="External" /><Relationship Id="rId7" Type="http://schemas.openxmlformats.org/officeDocument/2006/relationships/hyperlink" Target="https://podminky.urs.cz/item/CS_URS_2021_02/622325257" TargetMode="External" /><Relationship Id="rId8" Type="http://schemas.openxmlformats.org/officeDocument/2006/relationships/hyperlink" Target="https://podminky.urs.cz/item/CS_URS_2021_02/629991011" TargetMode="External" /><Relationship Id="rId9" Type="http://schemas.openxmlformats.org/officeDocument/2006/relationships/hyperlink" Target="https://podminky.urs.cz/item/CS_URS_2021_02/632450124" TargetMode="External" /><Relationship Id="rId10" Type="http://schemas.openxmlformats.org/officeDocument/2006/relationships/hyperlink" Target="https://podminky.urs.cz/item/CS_URS_2021_02/945421110" TargetMode="External" /><Relationship Id="rId11" Type="http://schemas.openxmlformats.org/officeDocument/2006/relationships/hyperlink" Target="https://podminky.urs.cz/item/CS_URS_2021_02/949101111" TargetMode="External" /><Relationship Id="rId12" Type="http://schemas.openxmlformats.org/officeDocument/2006/relationships/hyperlink" Target="https://podminky.urs.cz/item/CS_URS_2021_02/968062375" TargetMode="External" /><Relationship Id="rId13" Type="http://schemas.openxmlformats.org/officeDocument/2006/relationships/hyperlink" Target="https://podminky.urs.cz/item/CS_URS_2021_02/978011191" TargetMode="External" /><Relationship Id="rId14" Type="http://schemas.openxmlformats.org/officeDocument/2006/relationships/hyperlink" Target="https://podminky.urs.cz/item/CS_URS_2021_02/978013191" TargetMode="External" /><Relationship Id="rId15" Type="http://schemas.openxmlformats.org/officeDocument/2006/relationships/hyperlink" Target="https://podminky.urs.cz/item/CS_URS_2021_02/978015371" TargetMode="External" /><Relationship Id="rId16" Type="http://schemas.openxmlformats.org/officeDocument/2006/relationships/hyperlink" Target="https://podminky.urs.cz/item/CS_URS_2021_02/997013212" TargetMode="External" /><Relationship Id="rId17" Type="http://schemas.openxmlformats.org/officeDocument/2006/relationships/hyperlink" Target="https://podminky.urs.cz/item/CS_URS_2021_02/997013501" TargetMode="External" /><Relationship Id="rId18" Type="http://schemas.openxmlformats.org/officeDocument/2006/relationships/hyperlink" Target="https://podminky.urs.cz/item/CS_URS_2021_02/997013509" TargetMode="External" /><Relationship Id="rId19" Type="http://schemas.openxmlformats.org/officeDocument/2006/relationships/hyperlink" Target="https://podminky.urs.cz/item/CS_URS_2021_02/997013631" TargetMode="External" /><Relationship Id="rId20" Type="http://schemas.openxmlformats.org/officeDocument/2006/relationships/hyperlink" Target="https://podminky.urs.cz/item/CS_URS_2021_02/997013811" TargetMode="External" /><Relationship Id="rId21" Type="http://schemas.openxmlformats.org/officeDocument/2006/relationships/hyperlink" Target="https://podminky.urs.cz/item/CS_URS_2021_02/998011002" TargetMode="External" /><Relationship Id="rId22" Type="http://schemas.openxmlformats.org/officeDocument/2006/relationships/hyperlink" Target="https://podminky.urs.cz/item/CS_URS_2021_02/763182313" TargetMode="External" /><Relationship Id="rId23" Type="http://schemas.openxmlformats.org/officeDocument/2006/relationships/hyperlink" Target="https://podminky.urs.cz/item/CS_URS_2021_02/763182314" TargetMode="External" /><Relationship Id="rId24" Type="http://schemas.openxmlformats.org/officeDocument/2006/relationships/hyperlink" Target="https://podminky.urs.cz/item/CS_URS_2021_02/764002851" TargetMode="External" /><Relationship Id="rId25" Type="http://schemas.openxmlformats.org/officeDocument/2006/relationships/hyperlink" Target="https://podminky.urs.cz/item/CS_URS_2021_02/764002861" TargetMode="External" /><Relationship Id="rId26" Type="http://schemas.openxmlformats.org/officeDocument/2006/relationships/hyperlink" Target="https://podminky.urs.cz/item/CS_URS_2021_02/764002871" TargetMode="External" /><Relationship Id="rId27" Type="http://schemas.openxmlformats.org/officeDocument/2006/relationships/hyperlink" Target="https://podminky.urs.cz/item/CS_URS_2021_02/764011621" TargetMode="External" /><Relationship Id="rId28" Type="http://schemas.openxmlformats.org/officeDocument/2006/relationships/hyperlink" Target="https://podminky.urs.cz/item/CS_URS_2021_02/764031421" TargetMode="External" /><Relationship Id="rId29" Type="http://schemas.openxmlformats.org/officeDocument/2006/relationships/hyperlink" Target="https://podminky.urs.cz/item/CS_URS_2021_02/764216603" TargetMode="External" /><Relationship Id="rId30" Type="http://schemas.openxmlformats.org/officeDocument/2006/relationships/hyperlink" Target="https://podminky.urs.cz/item/CS_URS_2021_02/764216606" TargetMode="External" /><Relationship Id="rId31" Type="http://schemas.openxmlformats.org/officeDocument/2006/relationships/hyperlink" Target="https://podminky.urs.cz/item/CS_URS_2021_02/764218624" TargetMode="External" /><Relationship Id="rId32" Type="http://schemas.openxmlformats.org/officeDocument/2006/relationships/hyperlink" Target="https://podminky.urs.cz/item/CS_URS_2021_02/764311604" TargetMode="External" /><Relationship Id="rId33" Type="http://schemas.openxmlformats.org/officeDocument/2006/relationships/hyperlink" Target="https://podminky.urs.cz/item/CS_URS_2021_02/998764102" TargetMode="External" /><Relationship Id="rId34" Type="http://schemas.openxmlformats.org/officeDocument/2006/relationships/hyperlink" Target="https://podminky.urs.cz/item/CS_URS_2021_02/766621211" TargetMode="External" /><Relationship Id="rId35" Type="http://schemas.openxmlformats.org/officeDocument/2006/relationships/hyperlink" Target="https://podminky.urs.cz/item/CS_URS_2021_02/766621212" TargetMode="External" /><Relationship Id="rId36" Type="http://schemas.openxmlformats.org/officeDocument/2006/relationships/hyperlink" Target="https://podminky.urs.cz/item/CS_URS_2021_02/766621622" TargetMode="External" /><Relationship Id="rId37" Type="http://schemas.openxmlformats.org/officeDocument/2006/relationships/hyperlink" Target="https://podminky.urs.cz/item/CS_URS_2021_02/766629214" TargetMode="External" /><Relationship Id="rId38" Type="http://schemas.openxmlformats.org/officeDocument/2006/relationships/hyperlink" Target="https://podminky.urs.cz/item/CS_URS_2021_02/766629413" TargetMode="External" /><Relationship Id="rId39" Type="http://schemas.openxmlformats.org/officeDocument/2006/relationships/hyperlink" Target="https://podminky.urs.cz/item/CS_URS_2021_02/766694112" TargetMode="External" /><Relationship Id="rId40" Type="http://schemas.openxmlformats.org/officeDocument/2006/relationships/hyperlink" Target="https://podminky.urs.cz/item/CS_URS_2021_02/60794103" TargetMode="External" /><Relationship Id="rId41" Type="http://schemas.openxmlformats.org/officeDocument/2006/relationships/hyperlink" Target="https://podminky.urs.cz/item/CS_URS_2021_02/766694122" TargetMode="External" /><Relationship Id="rId42" Type="http://schemas.openxmlformats.org/officeDocument/2006/relationships/hyperlink" Target="https://podminky.urs.cz/item/CS_URS_2021_02/60794107" TargetMode="External" /><Relationship Id="rId43" Type="http://schemas.openxmlformats.org/officeDocument/2006/relationships/hyperlink" Target="https://podminky.urs.cz/item/CS_URS_2021_02/60794106" TargetMode="External" /><Relationship Id="rId44" Type="http://schemas.openxmlformats.org/officeDocument/2006/relationships/hyperlink" Target="https://podminky.urs.cz/item/CS_URS_2021_02/60794104" TargetMode="External" /><Relationship Id="rId45" Type="http://schemas.openxmlformats.org/officeDocument/2006/relationships/hyperlink" Target="https://podminky.urs.cz/item/CS_URS_2021_02/998766102" TargetMode="External" /><Relationship Id="rId46" Type="http://schemas.openxmlformats.org/officeDocument/2006/relationships/hyperlink" Target="https://podminky.urs.cz/item/CS_URS_2021_02/767122112" TargetMode="External" /><Relationship Id="rId47" Type="http://schemas.openxmlformats.org/officeDocument/2006/relationships/hyperlink" Target="https://podminky.urs.cz/item/CS_URS_2021_02/767661811" TargetMode="External" /><Relationship Id="rId48" Type="http://schemas.openxmlformats.org/officeDocument/2006/relationships/hyperlink" Target="https://podminky.urs.cz/item/CS_URS_2021_02/783301303" TargetMode="External" /><Relationship Id="rId49" Type="http://schemas.openxmlformats.org/officeDocument/2006/relationships/hyperlink" Target="https://podminky.urs.cz/item/CS_URS_2021_02/783301401" TargetMode="External" /><Relationship Id="rId50" Type="http://schemas.openxmlformats.org/officeDocument/2006/relationships/hyperlink" Target="https://podminky.urs.cz/item/CS_URS_2021_02/783314201" TargetMode="External" /><Relationship Id="rId51" Type="http://schemas.openxmlformats.org/officeDocument/2006/relationships/hyperlink" Target="https://podminky.urs.cz/item/CS_URS_2021_02/783315101" TargetMode="External" /><Relationship Id="rId52" Type="http://schemas.openxmlformats.org/officeDocument/2006/relationships/hyperlink" Target="https://podminky.urs.cz/item/CS_URS_2021_02/783317101" TargetMode="External" /><Relationship Id="rId53" Type="http://schemas.openxmlformats.org/officeDocument/2006/relationships/hyperlink" Target="https://podminky.urs.cz/item/CS_URS_2021_02/783801203" TargetMode="External" /><Relationship Id="rId54" Type="http://schemas.openxmlformats.org/officeDocument/2006/relationships/hyperlink" Target="https://podminky.urs.cz/item/CS_URS_2021_02/783823135" TargetMode="External" /><Relationship Id="rId55" Type="http://schemas.openxmlformats.org/officeDocument/2006/relationships/hyperlink" Target="https://podminky.urs.cz/item/CS_URS_2021_02/783827125" TargetMode="External" /><Relationship Id="rId56" Type="http://schemas.openxmlformats.org/officeDocument/2006/relationships/hyperlink" Target="https://podminky.urs.cz/item/CS_URS_2021_02/784111011" TargetMode="External" /><Relationship Id="rId57" Type="http://schemas.openxmlformats.org/officeDocument/2006/relationships/hyperlink" Target="https://podminky.urs.cz/item/CS_URS_2021_02/784181001" TargetMode="External" /><Relationship Id="rId58" Type="http://schemas.openxmlformats.org/officeDocument/2006/relationships/hyperlink" Target="https://podminky.urs.cz/item/CS_URS_2021_02/784181101" TargetMode="External" /><Relationship Id="rId59" Type="http://schemas.openxmlformats.org/officeDocument/2006/relationships/hyperlink" Target="https://podminky.urs.cz/item/CS_URS_2021_02/784211101" TargetMode="External" /><Relationship Id="rId60" Type="http://schemas.openxmlformats.org/officeDocument/2006/relationships/hyperlink" Target="https://podminky.urs.cz/item/CS_URS_2021_02/784221101" TargetMode="External" /><Relationship Id="rId6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ROUNDUP(AG54,2)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ROUNDUP(AZ54,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ROUNDUP(AV54,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ROUNDUP(BA54,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ROUNDUP(AW54,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ROUNDUP(BB54,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ROUNDUP(BC54,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ROUNDUP(BD54,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20200530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Výměna oken ZŠ praktická č.p. 104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Bor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30. 5. 2020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Město Nový Bor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R. Voce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J. Nešněra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ROUNDUP(AG55,2)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ROUNDUP(AS55,2)</f>
        <v>0</v>
      </c>
      <c r="AT54" s="106">
        <f>ROUNDUP(SUM(AV54:AW54),2)</f>
        <v>0</v>
      </c>
      <c r="AU54" s="107">
        <f>ROUNDUP(AU55,5)</f>
        <v>0</v>
      </c>
      <c r="AV54" s="106">
        <f>ROUNDUP(AZ54*L29,2)</f>
        <v>0</v>
      </c>
      <c r="AW54" s="106">
        <f>ROUNDUP(BA54*L30,2)</f>
        <v>0</v>
      </c>
      <c r="AX54" s="106">
        <f>ROUNDUP(BB54*L29,2)</f>
        <v>0</v>
      </c>
      <c r="AY54" s="106">
        <f>ROUNDUP(BC54*L30,2)</f>
        <v>0</v>
      </c>
      <c r="AZ54" s="106">
        <f>ROUNDUP(AZ55,2)</f>
        <v>0</v>
      </c>
      <c r="BA54" s="106">
        <f>ROUNDUP(BA55,2)</f>
        <v>0</v>
      </c>
      <c r="BB54" s="106">
        <f>ROUNDUP(BB55,2)</f>
        <v>0</v>
      </c>
      <c r="BC54" s="106">
        <f>ROUNDUP(BC55,2)</f>
        <v>0</v>
      </c>
      <c r="BD54" s="108">
        <f>ROUNDUP(BD55,2)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Výměna oken'!J30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ROUNDUP(SUM(AV55:AW55),2)</f>
        <v>0</v>
      </c>
      <c r="AU55" s="121">
        <f>'01 - Výměna oken'!P92</f>
        <v>0</v>
      </c>
      <c r="AV55" s="120">
        <f>'01 - Výměna oken'!J33</f>
        <v>0</v>
      </c>
      <c r="AW55" s="120">
        <f>'01 - Výměna oken'!J34</f>
        <v>0</v>
      </c>
      <c r="AX55" s="120">
        <f>'01 - Výměna oken'!J35</f>
        <v>0</v>
      </c>
      <c r="AY55" s="120">
        <f>'01 - Výměna oken'!J36</f>
        <v>0</v>
      </c>
      <c r="AZ55" s="120">
        <f>'01 - Výměna oken'!F33</f>
        <v>0</v>
      </c>
      <c r="BA55" s="120">
        <f>'01 - Výměna oken'!F34</f>
        <v>0</v>
      </c>
      <c r="BB55" s="120">
        <f>'01 - Výměna oken'!F35</f>
        <v>0</v>
      </c>
      <c r="BC55" s="120">
        <f>'01 - Výměna oken'!F36</f>
        <v>0</v>
      </c>
      <c r="BD55" s="122">
        <f>'01 - Výměna oken'!F37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sheet="1" formatColumns="0" formatRows="0" objects="1" scenarios="1" spinCount="100000" saltValue="AtORet8czOo4JBILqH/tLqS3QWCLeK1M8q0deQshBx2b0UMLgv+BRErU2UwQXjgZt66za9IC9TneZJrrC1kR1g==" hashValue="wTqnOs6vv/bUzGw9ljjfuPPTnYMtl0Dp8dx49pfjYATRJtdxmwX42ZrzH6K9wnxrqFGrCyJ6hexP2cJMNFyo0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Výměna oke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="1" customFormat="1" ht="6.96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82</v>
      </c>
    </row>
    <row r="4" s="1" customFormat="1" ht="24.96" customHeight="1">
      <c r="B4" s="20"/>
      <c r="D4" s="126" t="s">
        <v>83</v>
      </c>
      <c r="L4" s="20"/>
      <c r="M4" s="127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28" t="s">
        <v>16</v>
      </c>
      <c r="L6" s="20"/>
    </row>
    <row r="7" s="1" customFormat="1" ht="16.5" customHeight="1">
      <c r="B7" s="20"/>
      <c r="E7" s="129" t="str">
        <f>'Rekapitulace stavby'!K6</f>
        <v>Výměna oken ZŠ praktická č.p. 104</v>
      </c>
      <c r="F7" s="128"/>
      <c r="G7" s="128"/>
      <c r="H7" s="128"/>
      <c r="L7" s="20"/>
    </row>
    <row r="8" s="2" customFormat="1" ht="12" customHeight="1">
      <c r="A8" s="38"/>
      <c r="B8" s="44"/>
      <c r="C8" s="38"/>
      <c r="D8" s="128" t="s">
        <v>84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1" t="s">
        <v>85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30. 5. 2020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">
        <v>19</v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2" t="s">
        <v>32</v>
      </c>
      <c r="F21" s="38"/>
      <c r="G21" s="38"/>
      <c r="H21" s="38"/>
      <c r="I21" s="128" t="s">
        <v>28</v>
      </c>
      <c r="J21" s="132" t="s">
        <v>19</v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ROUNDUP(J92, 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ROUNDUP((SUM(BE92:BE450)),  2)</f>
        <v>0</v>
      </c>
      <c r="G33" s="38"/>
      <c r="H33" s="38"/>
      <c r="I33" s="144">
        <v>0.20999999999999999</v>
      </c>
      <c r="J33" s="143">
        <f>ROUNDUP(((SUM(BE92:BE450))*I33),  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28" t="s">
        <v>44</v>
      </c>
      <c r="F34" s="143">
        <f>ROUNDUP((SUM(BF92:BF450)),  2)</f>
        <v>0</v>
      </c>
      <c r="G34" s="38"/>
      <c r="H34" s="38"/>
      <c r="I34" s="144">
        <v>0.14999999999999999</v>
      </c>
      <c r="J34" s="143">
        <f>ROUNDUP(((SUM(BF92:BF450))*I34),  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28" t="s">
        <v>45</v>
      </c>
      <c r="F35" s="143">
        <f>ROUNDUP((SUM(BG92:BG450)),  2)</f>
        <v>0</v>
      </c>
      <c r="G35" s="38"/>
      <c r="H35" s="38"/>
      <c r="I35" s="144">
        <v>0.20999999999999999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28" t="s">
        <v>46</v>
      </c>
      <c r="F36" s="143">
        <f>ROUNDUP((SUM(BH92:BH450)),  2)</f>
        <v>0</v>
      </c>
      <c r="G36" s="38"/>
      <c r="H36" s="38"/>
      <c r="I36" s="144">
        <v>0.14999999999999999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28" t="s">
        <v>47</v>
      </c>
      <c r="F37" s="143">
        <f>ROUNDUP((SUM(BI92:BI450)),  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86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56" t="str">
        <f>E7</f>
        <v>Výměna oken ZŠ praktická č.p. 104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01 - Výměna oken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32" t="s">
        <v>23</v>
      </c>
      <c r="J52" s="72" t="str">
        <f>IF(J12="","",J12)</f>
        <v>30. 5. 2020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Nový Bor</v>
      </c>
      <c r="G54" s="40"/>
      <c r="H54" s="40"/>
      <c r="I54" s="32" t="s">
        <v>31</v>
      </c>
      <c r="J54" s="36" t="str">
        <f>E21</f>
        <v>R. Voce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57" t="s">
        <v>87</v>
      </c>
      <c r="D57" s="158"/>
      <c r="E57" s="158"/>
      <c r="F57" s="158"/>
      <c r="G57" s="158"/>
      <c r="H57" s="158"/>
      <c r="I57" s="158"/>
      <c r="J57" s="159" t="s">
        <v>88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J92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89</v>
      </c>
    </row>
    <row r="60" s="9" customFormat="1" ht="24.96" customHeight="1">
      <c r="A60" s="9"/>
      <c r="B60" s="161"/>
      <c r="C60" s="162"/>
      <c r="D60" s="163" t="s">
        <v>90</v>
      </c>
      <c r="E60" s="164"/>
      <c r="F60" s="164"/>
      <c r="G60" s="164"/>
      <c r="H60" s="164"/>
      <c r="I60" s="164"/>
      <c r="J60" s="165">
        <f>J93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67"/>
      <c r="C61" s="168"/>
      <c r="D61" s="169" t="s">
        <v>91</v>
      </c>
      <c r="E61" s="170"/>
      <c r="F61" s="170"/>
      <c r="G61" s="170"/>
      <c r="H61" s="170"/>
      <c r="I61" s="170"/>
      <c r="J61" s="171">
        <f>J94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7"/>
      <c r="C62" s="168"/>
      <c r="D62" s="169" t="s">
        <v>92</v>
      </c>
      <c r="E62" s="170"/>
      <c r="F62" s="170"/>
      <c r="G62" s="170"/>
      <c r="H62" s="170"/>
      <c r="I62" s="170"/>
      <c r="J62" s="171">
        <f>J107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67"/>
      <c r="C63" s="168"/>
      <c r="D63" s="169" t="s">
        <v>93</v>
      </c>
      <c r="E63" s="170"/>
      <c r="F63" s="170"/>
      <c r="G63" s="170"/>
      <c r="H63" s="170"/>
      <c r="I63" s="170"/>
      <c r="J63" s="171">
        <f>J136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7"/>
      <c r="C64" s="168"/>
      <c r="D64" s="169" t="s">
        <v>94</v>
      </c>
      <c r="E64" s="170"/>
      <c r="F64" s="170"/>
      <c r="G64" s="170"/>
      <c r="H64" s="170"/>
      <c r="I64" s="170"/>
      <c r="J64" s="171">
        <f>J161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7"/>
      <c r="C65" s="168"/>
      <c r="D65" s="169" t="s">
        <v>95</v>
      </c>
      <c r="E65" s="170"/>
      <c r="F65" s="170"/>
      <c r="G65" s="170"/>
      <c r="H65" s="170"/>
      <c r="I65" s="170"/>
      <c r="J65" s="171">
        <f>J178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1"/>
      <c r="C66" s="162"/>
      <c r="D66" s="163" t="s">
        <v>96</v>
      </c>
      <c r="E66" s="164"/>
      <c r="F66" s="164"/>
      <c r="G66" s="164"/>
      <c r="H66" s="164"/>
      <c r="I66" s="164"/>
      <c r="J66" s="165">
        <f>J182</f>
        <v>0</v>
      </c>
      <c r="K66" s="162"/>
      <c r="L66" s="16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67"/>
      <c r="C67" s="168"/>
      <c r="D67" s="169" t="s">
        <v>97</v>
      </c>
      <c r="E67" s="170"/>
      <c r="F67" s="170"/>
      <c r="G67" s="170"/>
      <c r="H67" s="170"/>
      <c r="I67" s="170"/>
      <c r="J67" s="171">
        <f>J183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67"/>
      <c r="C68" s="168"/>
      <c r="D68" s="169" t="s">
        <v>98</v>
      </c>
      <c r="E68" s="170"/>
      <c r="F68" s="170"/>
      <c r="G68" s="170"/>
      <c r="H68" s="170"/>
      <c r="I68" s="170"/>
      <c r="J68" s="171">
        <f>J196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67"/>
      <c r="C69" s="168"/>
      <c r="D69" s="169" t="s">
        <v>99</v>
      </c>
      <c r="E69" s="170"/>
      <c r="F69" s="170"/>
      <c r="G69" s="170"/>
      <c r="H69" s="170"/>
      <c r="I69" s="170"/>
      <c r="J69" s="171">
        <f>J235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7"/>
      <c r="C70" s="168"/>
      <c r="D70" s="169" t="s">
        <v>100</v>
      </c>
      <c r="E70" s="170"/>
      <c r="F70" s="170"/>
      <c r="G70" s="170"/>
      <c r="H70" s="170"/>
      <c r="I70" s="170"/>
      <c r="J70" s="171">
        <f>J385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67"/>
      <c r="C71" s="168"/>
      <c r="D71" s="169" t="s">
        <v>101</v>
      </c>
      <c r="E71" s="170"/>
      <c r="F71" s="170"/>
      <c r="G71" s="170"/>
      <c r="H71" s="170"/>
      <c r="I71" s="170"/>
      <c r="J71" s="171">
        <f>J399</f>
        <v>0</v>
      </c>
      <c r="K71" s="168"/>
      <c r="L71" s="17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67"/>
      <c r="C72" s="168"/>
      <c r="D72" s="169" t="s">
        <v>102</v>
      </c>
      <c r="E72" s="170"/>
      <c r="F72" s="170"/>
      <c r="G72" s="170"/>
      <c r="H72" s="170"/>
      <c r="I72" s="170"/>
      <c r="J72" s="171">
        <f>J432</f>
        <v>0</v>
      </c>
      <c r="K72" s="168"/>
      <c r="L72" s="17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="2" customFormat="1" ht="6.96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4.96" customHeight="1">
      <c r="A79" s="38"/>
      <c r="B79" s="39"/>
      <c r="C79" s="23" t="s">
        <v>103</v>
      </c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6.5" customHeight="1">
      <c r="A82" s="38"/>
      <c r="B82" s="39"/>
      <c r="C82" s="40"/>
      <c r="D82" s="40"/>
      <c r="E82" s="156" t="str">
        <f>E7</f>
        <v>Výměna oken ZŠ praktická č.p. 104</v>
      </c>
      <c r="F82" s="32"/>
      <c r="G82" s="32"/>
      <c r="H82" s="32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2" customHeight="1">
      <c r="A83" s="38"/>
      <c r="B83" s="39"/>
      <c r="C83" s="32" t="s">
        <v>84</v>
      </c>
      <c r="D83" s="40"/>
      <c r="E83" s="40"/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6.5" customHeight="1">
      <c r="A84" s="38"/>
      <c r="B84" s="39"/>
      <c r="C84" s="40"/>
      <c r="D84" s="40"/>
      <c r="E84" s="69" t="str">
        <f>E9</f>
        <v>01 - Výměna oken</v>
      </c>
      <c r="F84" s="40"/>
      <c r="G84" s="40"/>
      <c r="H84" s="40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6.96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21</v>
      </c>
      <c r="D86" s="40"/>
      <c r="E86" s="40"/>
      <c r="F86" s="27" t="str">
        <f>F12</f>
        <v>Nový Bor</v>
      </c>
      <c r="G86" s="40"/>
      <c r="H86" s="40"/>
      <c r="I86" s="32" t="s">
        <v>23</v>
      </c>
      <c r="J86" s="72" t="str">
        <f>IF(J12="","",J12)</f>
        <v>30. 5. 2020</v>
      </c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25</v>
      </c>
      <c r="D88" s="40"/>
      <c r="E88" s="40"/>
      <c r="F88" s="27" t="str">
        <f>E15</f>
        <v>Město Nový Bor</v>
      </c>
      <c r="G88" s="40"/>
      <c r="H88" s="40"/>
      <c r="I88" s="32" t="s">
        <v>31</v>
      </c>
      <c r="J88" s="36" t="str">
        <f>E21</f>
        <v>R. Voce</v>
      </c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29</v>
      </c>
      <c r="D89" s="40"/>
      <c r="E89" s="40"/>
      <c r="F89" s="27" t="str">
        <f>IF(E18="","",E18)</f>
        <v>Vyplň údaj</v>
      </c>
      <c r="G89" s="40"/>
      <c r="H89" s="40"/>
      <c r="I89" s="32" t="s">
        <v>34</v>
      </c>
      <c r="J89" s="36" t="str">
        <f>E24</f>
        <v>J. Nešněra</v>
      </c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0.32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11" customFormat="1" ht="29.28" customHeight="1">
      <c r="A91" s="173"/>
      <c r="B91" s="174"/>
      <c r="C91" s="175" t="s">
        <v>104</v>
      </c>
      <c r="D91" s="176" t="s">
        <v>57</v>
      </c>
      <c r="E91" s="176" t="s">
        <v>53</v>
      </c>
      <c r="F91" s="176" t="s">
        <v>54</v>
      </c>
      <c r="G91" s="176" t="s">
        <v>105</v>
      </c>
      <c r="H91" s="176" t="s">
        <v>106</v>
      </c>
      <c r="I91" s="176" t="s">
        <v>107</v>
      </c>
      <c r="J91" s="176" t="s">
        <v>88</v>
      </c>
      <c r="K91" s="177" t="s">
        <v>108</v>
      </c>
      <c r="L91" s="178"/>
      <c r="M91" s="92" t="s">
        <v>19</v>
      </c>
      <c r="N91" s="93" t="s">
        <v>42</v>
      </c>
      <c r="O91" s="93" t="s">
        <v>109</v>
      </c>
      <c r="P91" s="93" t="s">
        <v>110</v>
      </c>
      <c r="Q91" s="93" t="s">
        <v>111</v>
      </c>
      <c r="R91" s="93" t="s">
        <v>112</v>
      </c>
      <c r="S91" s="93" t="s">
        <v>113</v>
      </c>
      <c r="T91" s="94" t="s">
        <v>114</v>
      </c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</row>
    <row r="92" s="2" customFormat="1" ht="22.8" customHeight="1">
      <c r="A92" s="38"/>
      <c r="B92" s="39"/>
      <c r="C92" s="99" t="s">
        <v>115</v>
      </c>
      <c r="D92" s="40"/>
      <c r="E92" s="40"/>
      <c r="F92" s="40"/>
      <c r="G92" s="40"/>
      <c r="H92" s="40"/>
      <c r="I92" s="40"/>
      <c r="J92" s="179">
        <f>BK92</f>
        <v>0</v>
      </c>
      <c r="K92" s="40"/>
      <c r="L92" s="44"/>
      <c r="M92" s="95"/>
      <c r="N92" s="180"/>
      <c r="O92" s="96"/>
      <c r="P92" s="181">
        <f>P93+P182</f>
        <v>0</v>
      </c>
      <c r="Q92" s="96"/>
      <c r="R92" s="181">
        <f>R93+R182</f>
        <v>12.946620409999998</v>
      </c>
      <c r="S92" s="96"/>
      <c r="T92" s="182">
        <f>T93+T182</f>
        <v>8.7979849000000012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71</v>
      </c>
      <c r="AU92" s="17" t="s">
        <v>89</v>
      </c>
      <c r="BK92" s="183">
        <f>BK93+BK182</f>
        <v>0</v>
      </c>
    </row>
    <row r="93" s="12" customFormat="1" ht="25.92" customHeight="1">
      <c r="A93" s="12"/>
      <c r="B93" s="184"/>
      <c r="C93" s="185"/>
      <c r="D93" s="186" t="s">
        <v>71</v>
      </c>
      <c r="E93" s="187" t="s">
        <v>116</v>
      </c>
      <c r="F93" s="187" t="s">
        <v>117</v>
      </c>
      <c r="G93" s="185"/>
      <c r="H93" s="185"/>
      <c r="I93" s="188"/>
      <c r="J93" s="189">
        <f>BK93</f>
        <v>0</v>
      </c>
      <c r="K93" s="185"/>
      <c r="L93" s="190"/>
      <c r="M93" s="191"/>
      <c r="N93" s="192"/>
      <c r="O93" s="192"/>
      <c r="P93" s="193">
        <f>P94+P107+P136+P161+P178</f>
        <v>0</v>
      </c>
      <c r="Q93" s="192"/>
      <c r="R93" s="193">
        <f>R94+R107+R136+R161+R178</f>
        <v>12.126519599999998</v>
      </c>
      <c r="S93" s="192"/>
      <c r="T93" s="194">
        <f>T94+T107+T136+T161+T178</f>
        <v>8.4901480000000014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5" t="s">
        <v>80</v>
      </c>
      <c r="AT93" s="196" t="s">
        <v>71</v>
      </c>
      <c r="AU93" s="196" t="s">
        <v>72</v>
      </c>
      <c r="AY93" s="195" t="s">
        <v>118</v>
      </c>
      <c r="BK93" s="197">
        <f>BK94+BK107+BK136+BK161+BK178</f>
        <v>0</v>
      </c>
    </row>
    <row r="94" s="12" customFormat="1" ht="22.8" customHeight="1">
      <c r="A94" s="12"/>
      <c r="B94" s="184"/>
      <c r="C94" s="185"/>
      <c r="D94" s="186" t="s">
        <v>71</v>
      </c>
      <c r="E94" s="198" t="s">
        <v>119</v>
      </c>
      <c r="F94" s="198" t="s">
        <v>120</v>
      </c>
      <c r="G94" s="185"/>
      <c r="H94" s="185"/>
      <c r="I94" s="188"/>
      <c r="J94" s="199">
        <f>BK94</f>
        <v>0</v>
      </c>
      <c r="K94" s="185"/>
      <c r="L94" s="190"/>
      <c r="M94" s="191"/>
      <c r="N94" s="192"/>
      <c r="O94" s="192"/>
      <c r="P94" s="193">
        <f>SUM(P95:P106)</f>
        <v>0</v>
      </c>
      <c r="Q94" s="192"/>
      <c r="R94" s="193">
        <f>SUM(R95:R106)</f>
        <v>6.2203270000000002</v>
      </c>
      <c r="S94" s="192"/>
      <c r="T94" s="194">
        <f>SUM(T95:T106)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5" t="s">
        <v>80</v>
      </c>
      <c r="AT94" s="196" t="s">
        <v>71</v>
      </c>
      <c r="AU94" s="196" t="s">
        <v>80</v>
      </c>
      <c r="AY94" s="195" t="s">
        <v>118</v>
      </c>
      <c r="BK94" s="197">
        <f>SUM(BK95:BK106)</f>
        <v>0</v>
      </c>
    </row>
    <row r="95" s="2" customFormat="1" ht="16.5" customHeight="1">
      <c r="A95" s="38"/>
      <c r="B95" s="39"/>
      <c r="C95" s="200" t="s">
        <v>80</v>
      </c>
      <c r="D95" s="200" t="s">
        <v>121</v>
      </c>
      <c r="E95" s="201" t="s">
        <v>122</v>
      </c>
      <c r="F95" s="202" t="s">
        <v>123</v>
      </c>
      <c r="G95" s="203" t="s">
        <v>124</v>
      </c>
      <c r="H95" s="204">
        <v>0.19600000000000001</v>
      </c>
      <c r="I95" s="205"/>
      <c r="J95" s="206">
        <f>ROUND(I95*H95,2)</f>
        <v>0</v>
      </c>
      <c r="K95" s="202" t="s">
        <v>125</v>
      </c>
      <c r="L95" s="44"/>
      <c r="M95" s="207" t="s">
        <v>19</v>
      </c>
      <c r="N95" s="208" t="s">
        <v>43</v>
      </c>
      <c r="O95" s="84"/>
      <c r="P95" s="209">
        <f>O95*H95</f>
        <v>0</v>
      </c>
      <c r="Q95" s="209">
        <v>1.8775</v>
      </c>
      <c r="R95" s="209">
        <f>Q95*H95</f>
        <v>0.36798999999999998</v>
      </c>
      <c r="S95" s="209">
        <v>0</v>
      </c>
      <c r="T95" s="210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1" t="s">
        <v>126</v>
      </c>
      <c r="AT95" s="211" t="s">
        <v>121</v>
      </c>
      <c r="AU95" s="211" t="s">
        <v>82</v>
      </c>
      <c r="AY95" s="17" t="s">
        <v>118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7" t="s">
        <v>80</v>
      </c>
      <c r="BK95" s="212">
        <f>ROUND(I95*H95,2)</f>
        <v>0</v>
      </c>
      <c r="BL95" s="17" t="s">
        <v>126</v>
      </c>
      <c r="BM95" s="211" t="s">
        <v>127</v>
      </c>
    </row>
    <row r="96" s="2" customFormat="1">
      <c r="A96" s="38"/>
      <c r="B96" s="39"/>
      <c r="C96" s="40"/>
      <c r="D96" s="213" t="s">
        <v>128</v>
      </c>
      <c r="E96" s="40"/>
      <c r="F96" s="214" t="s">
        <v>129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128</v>
      </c>
      <c r="AU96" s="17" t="s">
        <v>82</v>
      </c>
    </row>
    <row r="97" s="2" customFormat="1">
      <c r="A97" s="38"/>
      <c r="B97" s="39"/>
      <c r="C97" s="40"/>
      <c r="D97" s="218" t="s">
        <v>130</v>
      </c>
      <c r="E97" s="40"/>
      <c r="F97" s="219" t="s">
        <v>131</v>
      </c>
      <c r="G97" s="40"/>
      <c r="H97" s="40"/>
      <c r="I97" s="215"/>
      <c r="J97" s="40"/>
      <c r="K97" s="40"/>
      <c r="L97" s="44"/>
      <c r="M97" s="216"/>
      <c r="N97" s="217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130</v>
      </c>
      <c r="AU97" s="17" t="s">
        <v>82</v>
      </c>
    </row>
    <row r="98" s="13" customFormat="1">
      <c r="A98" s="13"/>
      <c r="B98" s="220"/>
      <c r="C98" s="221"/>
      <c r="D98" s="213" t="s">
        <v>132</v>
      </c>
      <c r="E98" s="222" t="s">
        <v>19</v>
      </c>
      <c r="F98" s="223" t="s">
        <v>133</v>
      </c>
      <c r="G98" s="221"/>
      <c r="H98" s="224">
        <v>0.024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132</v>
      </c>
      <c r="AU98" s="230" t="s">
        <v>82</v>
      </c>
      <c r="AV98" s="13" t="s">
        <v>82</v>
      </c>
      <c r="AW98" s="13" t="s">
        <v>33</v>
      </c>
      <c r="AX98" s="13" t="s">
        <v>72</v>
      </c>
      <c r="AY98" s="230" t="s">
        <v>118</v>
      </c>
    </row>
    <row r="99" s="13" customFormat="1">
      <c r="A99" s="13"/>
      <c r="B99" s="220"/>
      <c r="C99" s="221"/>
      <c r="D99" s="213" t="s">
        <v>132</v>
      </c>
      <c r="E99" s="222" t="s">
        <v>19</v>
      </c>
      <c r="F99" s="223" t="s">
        <v>134</v>
      </c>
      <c r="G99" s="221"/>
      <c r="H99" s="224">
        <v>0.17199999999999999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132</v>
      </c>
      <c r="AU99" s="230" t="s">
        <v>82</v>
      </c>
      <c r="AV99" s="13" t="s">
        <v>82</v>
      </c>
      <c r="AW99" s="13" t="s">
        <v>33</v>
      </c>
      <c r="AX99" s="13" t="s">
        <v>72</v>
      </c>
      <c r="AY99" s="230" t="s">
        <v>118</v>
      </c>
    </row>
    <row r="100" s="14" customFormat="1">
      <c r="A100" s="14"/>
      <c r="B100" s="231"/>
      <c r="C100" s="232"/>
      <c r="D100" s="213" t="s">
        <v>132</v>
      </c>
      <c r="E100" s="233" t="s">
        <v>19</v>
      </c>
      <c r="F100" s="234" t="s">
        <v>135</v>
      </c>
      <c r="G100" s="232"/>
      <c r="H100" s="235">
        <v>0.19599999999999998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132</v>
      </c>
      <c r="AU100" s="241" t="s">
        <v>82</v>
      </c>
      <c r="AV100" s="14" t="s">
        <v>126</v>
      </c>
      <c r="AW100" s="14" t="s">
        <v>33</v>
      </c>
      <c r="AX100" s="14" t="s">
        <v>80</v>
      </c>
      <c r="AY100" s="241" t="s">
        <v>118</v>
      </c>
    </row>
    <row r="101" s="2" customFormat="1" ht="16.5" customHeight="1">
      <c r="A101" s="38"/>
      <c r="B101" s="39"/>
      <c r="C101" s="200" t="s">
        <v>82</v>
      </c>
      <c r="D101" s="200" t="s">
        <v>121</v>
      </c>
      <c r="E101" s="201" t="s">
        <v>136</v>
      </c>
      <c r="F101" s="202" t="s">
        <v>137</v>
      </c>
      <c r="G101" s="203" t="s">
        <v>138</v>
      </c>
      <c r="H101" s="204">
        <v>21.899999999999999</v>
      </c>
      <c r="I101" s="205"/>
      <c r="J101" s="206">
        <f>ROUND(I101*H101,2)</f>
        <v>0</v>
      </c>
      <c r="K101" s="202" t="s">
        <v>125</v>
      </c>
      <c r="L101" s="44"/>
      <c r="M101" s="207" t="s">
        <v>19</v>
      </c>
      <c r="N101" s="208" t="s">
        <v>43</v>
      </c>
      <c r="O101" s="84"/>
      <c r="P101" s="209">
        <f>O101*H101</f>
        <v>0</v>
      </c>
      <c r="Q101" s="209">
        <v>0.26723000000000002</v>
      </c>
      <c r="R101" s="209">
        <f>Q101*H101</f>
        <v>5.8523370000000003</v>
      </c>
      <c r="S101" s="209">
        <v>0</v>
      </c>
      <c r="T101" s="210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1" t="s">
        <v>126</v>
      </c>
      <c r="AT101" s="211" t="s">
        <v>121</v>
      </c>
      <c r="AU101" s="211" t="s">
        <v>82</v>
      </c>
      <c r="AY101" s="17" t="s">
        <v>118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7" t="s">
        <v>80</v>
      </c>
      <c r="BK101" s="212">
        <f>ROUND(I101*H101,2)</f>
        <v>0</v>
      </c>
      <c r="BL101" s="17" t="s">
        <v>126</v>
      </c>
      <c r="BM101" s="211" t="s">
        <v>139</v>
      </c>
    </row>
    <row r="102" s="2" customFormat="1">
      <c r="A102" s="38"/>
      <c r="B102" s="39"/>
      <c r="C102" s="40"/>
      <c r="D102" s="213" t="s">
        <v>128</v>
      </c>
      <c r="E102" s="40"/>
      <c r="F102" s="214" t="s">
        <v>140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128</v>
      </c>
      <c r="AU102" s="17" t="s">
        <v>82</v>
      </c>
    </row>
    <row r="103" s="2" customFormat="1">
      <c r="A103" s="38"/>
      <c r="B103" s="39"/>
      <c r="C103" s="40"/>
      <c r="D103" s="218" t="s">
        <v>130</v>
      </c>
      <c r="E103" s="40"/>
      <c r="F103" s="219" t="s">
        <v>141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130</v>
      </c>
      <c r="AU103" s="17" t="s">
        <v>82</v>
      </c>
    </row>
    <row r="104" s="13" customFormat="1">
      <c r="A104" s="13"/>
      <c r="B104" s="220"/>
      <c r="C104" s="221"/>
      <c r="D104" s="213" t="s">
        <v>132</v>
      </c>
      <c r="E104" s="222" t="s">
        <v>19</v>
      </c>
      <c r="F104" s="223" t="s">
        <v>142</v>
      </c>
      <c r="G104" s="221"/>
      <c r="H104" s="224">
        <v>16.100000000000001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132</v>
      </c>
      <c r="AU104" s="230" t="s">
        <v>82</v>
      </c>
      <c r="AV104" s="13" t="s">
        <v>82</v>
      </c>
      <c r="AW104" s="13" t="s">
        <v>33</v>
      </c>
      <c r="AX104" s="13" t="s">
        <v>72</v>
      </c>
      <c r="AY104" s="230" t="s">
        <v>118</v>
      </c>
    </row>
    <row r="105" s="13" customFormat="1">
      <c r="A105" s="13"/>
      <c r="B105" s="220"/>
      <c r="C105" s="221"/>
      <c r="D105" s="213" t="s">
        <v>132</v>
      </c>
      <c r="E105" s="222" t="s">
        <v>19</v>
      </c>
      <c r="F105" s="223" t="s">
        <v>143</v>
      </c>
      <c r="G105" s="221"/>
      <c r="H105" s="224">
        <v>5.7999999999999998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132</v>
      </c>
      <c r="AU105" s="230" t="s">
        <v>82</v>
      </c>
      <c r="AV105" s="13" t="s">
        <v>82</v>
      </c>
      <c r="AW105" s="13" t="s">
        <v>33</v>
      </c>
      <c r="AX105" s="13" t="s">
        <v>72</v>
      </c>
      <c r="AY105" s="230" t="s">
        <v>118</v>
      </c>
    </row>
    <row r="106" s="14" customFormat="1">
      <c r="A106" s="14"/>
      <c r="B106" s="231"/>
      <c r="C106" s="232"/>
      <c r="D106" s="213" t="s">
        <v>132</v>
      </c>
      <c r="E106" s="233" t="s">
        <v>19</v>
      </c>
      <c r="F106" s="234" t="s">
        <v>135</v>
      </c>
      <c r="G106" s="232"/>
      <c r="H106" s="235">
        <v>21.900000000000002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1" t="s">
        <v>132</v>
      </c>
      <c r="AU106" s="241" t="s">
        <v>82</v>
      </c>
      <c r="AV106" s="14" t="s">
        <v>126</v>
      </c>
      <c r="AW106" s="14" t="s">
        <v>33</v>
      </c>
      <c r="AX106" s="14" t="s">
        <v>80</v>
      </c>
      <c r="AY106" s="241" t="s">
        <v>118</v>
      </c>
    </row>
    <row r="107" s="12" customFormat="1" ht="22.8" customHeight="1">
      <c r="A107" s="12"/>
      <c r="B107" s="184"/>
      <c r="C107" s="185"/>
      <c r="D107" s="186" t="s">
        <v>71</v>
      </c>
      <c r="E107" s="198" t="s">
        <v>144</v>
      </c>
      <c r="F107" s="198" t="s">
        <v>145</v>
      </c>
      <c r="G107" s="185"/>
      <c r="H107" s="185"/>
      <c r="I107" s="188"/>
      <c r="J107" s="199">
        <f>BK107</f>
        <v>0</v>
      </c>
      <c r="K107" s="185"/>
      <c r="L107" s="190"/>
      <c r="M107" s="191"/>
      <c r="N107" s="192"/>
      <c r="O107" s="192"/>
      <c r="P107" s="193">
        <f>SUM(P108:P135)</f>
        <v>0</v>
      </c>
      <c r="Q107" s="192"/>
      <c r="R107" s="193">
        <f>SUM(R108:R135)</f>
        <v>5.8905925999999997</v>
      </c>
      <c r="S107" s="192"/>
      <c r="T107" s="194">
        <f>SUM(T108:T135)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5" t="s">
        <v>80</v>
      </c>
      <c r="AT107" s="196" t="s">
        <v>71</v>
      </c>
      <c r="AU107" s="196" t="s">
        <v>80</v>
      </c>
      <c r="AY107" s="195" t="s">
        <v>118</v>
      </c>
      <c r="BK107" s="197">
        <f>SUM(BK108:BK135)</f>
        <v>0</v>
      </c>
    </row>
    <row r="108" s="2" customFormat="1" ht="16.5" customHeight="1">
      <c r="A108" s="38"/>
      <c r="B108" s="39"/>
      <c r="C108" s="200" t="s">
        <v>119</v>
      </c>
      <c r="D108" s="200" t="s">
        <v>121</v>
      </c>
      <c r="E108" s="201" t="s">
        <v>146</v>
      </c>
      <c r="F108" s="202" t="s">
        <v>147</v>
      </c>
      <c r="G108" s="203" t="s">
        <v>138</v>
      </c>
      <c r="H108" s="204">
        <v>87.280000000000001</v>
      </c>
      <c r="I108" s="205"/>
      <c r="J108" s="206">
        <f>ROUND(I108*H108,2)</f>
        <v>0</v>
      </c>
      <c r="K108" s="202" t="s">
        <v>125</v>
      </c>
      <c r="L108" s="44"/>
      <c r="M108" s="207" t="s">
        <v>19</v>
      </c>
      <c r="N108" s="208" t="s">
        <v>43</v>
      </c>
      <c r="O108" s="84"/>
      <c r="P108" s="209">
        <f>O108*H108</f>
        <v>0</v>
      </c>
      <c r="Q108" s="209">
        <v>0.033579999999999999</v>
      </c>
      <c r="R108" s="209">
        <f>Q108*H108</f>
        <v>2.9308624000000001</v>
      </c>
      <c r="S108" s="209">
        <v>0</v>
      </c>
      <c r="T108" s="210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1" t="s">
        <v>126</v>
      </c>
      <c r="AT108" s="211" t="s">
        <v>121</v>
      </c>
      <c r="AU108" s="211" t="s">
        <v>82</v>
      </c>
      <c r="AY108" s="17" t="s">
        <v>118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7" t="s">
        <v>80</v>
      </c>
      <c r="BK108" s="212">
        <f>ROUND(I108*H108,2)</f>
        <v>0</v>
      </c>
      <c r="BL108" s="17" t="s">
        <v>126</v>
      </c>
      <c r="BM108" s="211" t="s">
        <v>148</v>
      </c>
    </row>
    <row r="109" s="2" customFormat="1">
      <c r="A109" s="38"/>
      <c r="B109" s="39"/>
      <c r="C109" s="40"/>
      <c r="D109" s="213" t="s">
        <v>128</v>
      </c>
      <c r="E109" s="40"/>
      <c r="F109" s="214" t="s">
        <v>149</v>
      </c>
      <c r="G109" s="40"/>
      <c r="H109" s="40"/>
      <c r="I109" s="215"/>
      <c r="J109" s="40"/>
      <c r="K109" s="40"/>
      <c r="L109" s="44"/>
      <c r="M109" s="216"/>
      <c r="N109" s="217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128</v>
      </c>
      <c r="AU109" s="17" t="s">
        <v>82</v>
      </c>
    </row>
    <row r="110" s="2" customFormat="1">
      <c r="A110" s="38"/>
      <c r="B110" s="39"/>
      <c r="C110" s="40"/>
      <c r="D110" s="218" t="s">
        <v>130</v>
      </c>
      <c r="E110" s="40"/>
      <c r="F110" s="219" t="s">
        <v>150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130</v>
      </c>
      <c r="AU110" s="17" t="s">
        <v>82</v>
      </c>
    </row>
    <row r="111" s="2" customFormat="1">
      <c r="A111" s="38"/>
      <c r="B111" s="39"/>
      <c r="C111" s="40"/>
      <c r="D111" s="213" t="s">
        <v>151</v>
      </c>
      <c r="E111" s="40"/>
      <c r="F111" s="242" t="s">
        <v>152</v>
      </c>
      <c r="G111" s="40"/>
      <c r="H111" s="40"/>
      <c r="I111" s="215"/>
      <c r="J111" s="40"/>
      <c r="K111" s="40"/>
      <c r="L111" s="44"/>
      <c r="M111" s="216"/>
      <c r="N111" s="217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151</v>
      </c>
      <c r="AU111" s="17" t="s">
        <v>82</v>
      </c>
    </row>
    <row r="112" s="13" customFormat="1">
      <c r="A112" s="13"/>
      <c r="B112" s="220"/>
      <c r="C112" s="221"/>
      <c r="D112" s="213" t="s">
        <v>132</v>
      </c>
      <c r="E112" s="222" t="s">
        <v>19</v>
      </c>
      <c r="F112" s="223" t="s">
        <v>153</v>
      </c>
      <c r="G112" s="221"/>
      <c r="H112" s="224">
        <v>79.980000000000004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132</v>
      </c>
      <c r="AU112" s="230" t="s">
        <v>82</v>
      </c>
      <c r="AV112" s="13" t="s">
        <v>82</v>
      </c>
      <c r="AW112" s="13" t="s">
        <v>33</v>
      </c>
      <c r="AX112" s="13" t="s">
        <v>72</v>
      </c>
      <c r="AY112" s="230" t="s">
        <v>118</v>
      </c>
    </row>
    <row r="113" s="13" customFormat="1">
      <c r="A113" s="13"/>
      <c r="B113" s="220"/>
      <c r="C113" s="221"/>
      <c r="D113" s="213" t="s">
        <v>132</v>
      </c>
      <c r="E113" s="222" t="s">
        <v>19</v>
      </c>
      <c r="F113" s="223" t="s">
        <v>154</v>
      </c>
      <c r="G113" s="221"/>
      <c r="H113" s="224">
        <v>7.2999999999999998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132</v>
      </c>
      <c r="AU113" s="230" t="s">
        <v>82</v>
      </c>
      <c r="AV113" s="13" t="s">
        <v>82</v>
      </c>
      <c r="AW113" s="13" t="s">
        <v>33</v>
      </c>
      <c r="AX113" s="13" t="s">
        <v>72</v>
      </c>
      <c r="AY113" s="230" t="s">
        <v>118</v>
      </c>
    </row>
    <row r="114" s="14" customFormat="1">
      <c r="A114" s="14"/>
      <c r="B114" s="231"/>
      <c r="C114" s="232"/>
      <c r="D114" s="213" t="s">
        <v>132</v>
      </c>
      <c r="E114" s="233" t="s">
        <v>19</v>
      </c>
      <c r="F114" s="234" t="s">
        <v>135</v>
      </c>
      <c r="G114" s="232"/>
      <c r="H114" s="235">
        <v>87.280000000000001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132</v>
      </c>
      <c r="AU114" s="241" t="s">
        <v>82</v>
      </c>
      <c r="AV114" s="14" t="s">
        <v>126</v>
      </c>
      <c r="AW114" s="14" t="s">
        <v>33</v>
      </c>
      <c r="AX114" s="14" t="s">
        <v>80</v>
      </c>
      <c r="AY114" s="241" t="s">
        <v>118</v>
      </c>
    </row>
    <row r="115" s="2" customFormat="1" ht="16.5" customHeight="1">
      <c r="A115" s="38"/>
      <c r="B115" s="39"/>
      <c r="C115" s="200" t="s">
        <v>126</v>
      </c>
      <c r="D115" s="200" t="s">
        <v>121</v>
      </c>
      <c r="E115" s="201" t="s">
        <v>155</v>
      </c>
      <c r="F115" s="202" t="s">
        <v>156</v>
      </c>
      <c r="G115" s="203" t="s">
        <v>138</v>
      </c>
      <c r="H115" s="204">
        <v>785</v>
      </c>
      <c r="I115" s="205"/>
      <c r="J115" s="206">
        <f>ROUND(I115*H115,2)</f>
        <v>0</v>
      </c>
      <c r="K115" s="202" t="s">
        <v>125</v>
      </c>
      <c r="L115" s="44"/>
      <c r="M115" s="207" t="s">
        <v>19</v>
      </c>
      <c r="N115" s="208" t="s">
        <v>43</v>
      </c>
      <c r="O115" s="84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1" t="s">
        <v>126</v>
      </c>
      <c r="AT115" s="211" t="s">
        <v>121</v>
      </c>
      <c r="AU115" s="211" t="s">
        <v>82</v>
      </c>
      <c r="AY115" s="17" t="s">
        <v>118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7" t="s">
        <v>80</v>
      </c>
      <c r="BK115" s="212">
        <f>ROUND(I115*H115,2)</f>
        <v>0</v>
      </c>
      <c r="BL115" s="17" t="s">
        <v>126</v>
      </c>
      <c r="BM115" s="211" t="s">
        <v>157</v>
      </c>
    </row>
    <row r="116" s="2" customFormat="1">
      <c r="A116" s="38"/>
      <c r="B116" s="39"/>
      <c r="C116" s="40"/>
      <c r="D116" s="213" t="s">
        <v>128</v>
      </c>
      <c r="E116" s="40"/>
      <c r="F116" s="214" t="s">
        <v>158</v>
      </c>
      <c r="G116" s="40"/>
      <c r="H116" s="40"/>
      <c r="I116" s="215"/>
      <c r="J116" s="40"/>
      <c r="K116" s="40"/>
      <c r="L116" s="44"/>
      <c r="M116" s="216"/>
      <c r="N116" s="21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128</v>
      </c>
      <c r="AU116" s="17" t="s">
        <v>82</v>
      </c>
    </row>
    <row r="117" s="2" customFormat="1">
      <c r="A117" s="38"/>
      <c r="B117" s="39"/>
      <c r="C117" s="40"/>
      <c r="D117" s="218" t="s">
        <v>130</v>
      </c>
      <c r="E117" s="40"/>
      <c r="F117" s="219" t="s">
        <v>159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130</v>
      </c>
      <c r="AU117" s="17" t="s">
        <v>82</v>
      </c>
    </row>
    <row r="118" s="13" customFormat="1">
      <c r="A118" s="13"/>
      <c r="B118" s="220"/>
      <c r="C118" s="221"/>
      <c r="D118" s="213" t="s">
        <v>132</v>
      </c>
      <c r="E118" s="222" t="s">
        <v>19</v>
      </c>
      <c r="F118" s="223" t="s">
        <v>160</v>
      </c>
      <c r="G118" s="221"/>
      <c r="H118" s="224">
        <v>785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132</v>
      </c>
      <c r="AU118" s="230" t="s">
        <v>82</v>
      </c>
      <c r="AV118" s="13" t="s">
        <v>82</v>
      </c>
      <c r="AW118" s="13" t="s">
        <v>33</v>
      </c>
      <c r="AX118" s="13" t="s">
        <v>80</v>
      </c>
      <c r="AY118" s="230" t="s">
        <v>118</v>
      </c>
    </row>
    <row r="119" s="2" customFormat="1" ht="16.5" customHeight="1">
      <c r="A119" s="38"/>
      <c r="B119" s="39"/>
      <c r="C119" s="200" t="s">
        <v>161</v>
      </c>
      <c r="D119" s="200" t="s">
        <v>121</v>
      </c>
      <c r="E119" s="201" t="s">
        <v>162</v>
      </c>
      <c r="F119" s="202" t="s">
        <v>163</v>
      </c>
      <c r="G119" s="203" t="s">
        <v>138</v>
      </c>
      <c r="H119" s="204">
        <v>350</v>
      </c>
      <c r="I119" s="205"/>
      <c r="J119" s="206">
        <f>ROUND(I119*H119,2)</f>
        <v>0</v>
      </c>
      <c r="K119" s="202" t="s">
        <v>125</v>
      </c>
      <c r="L119" s="44"/>
      <c r="M119" s="207" t="s">
        <v>19</v>
      </c>
      <c r="N119" s="208" t="s">
        <v>43</v>
      </c>
      <c r="O119" s="84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126</v>
      </c>
      <c r="AT119" s="211" t="s">
        <v>121</v>
      </c>
      <c r="AU119" s="211" t="s">
        <v>82</v>
      </c>
      <c r="AY119" s="17" t="s">
        <v>118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80</v>
      </c>
      <c r="BK119" s="212">
        <f>ROUND(I119*H119,2)</f>
        <v>0</v>
      </c>
      <c r="BL119" s="17" t="s">
        <v>126</v>
      </c>
      <c r="BM119" s="211" t="s">
        <v>164</v>
      </c>
    </row>
    <row r="120" s="2" customFormat="1">
      <c r="A120" s="38"/>
      <c r="B120" s="39"/>
      <c r="C120" s="40"/>
      <c r="D120" s="213" t="s">
        <v>128</v>
      </c>
      <c r="E120" s="40"/>
      <c r="F120" s="214" t="s">
        <v>165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128</v>
      </c>
      <c r="AU120" s="17" t="s">
        <v>82</v>
      </c>
    </row>
    <row r="121" s="2" customFormat="1">
      <c r="A121" s="38"/>
      <c r="B121" s="39"/>
      <c r="C121" s="40"/>
      <c r="D121" s="218" t="s">
        <v>130</v>
      </c>
      <c r="E121" s="40"/>
      <c r="F121" s="219" t="s">
        <v>166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130</v>
      </c>
      <c r="AU121" s="17" t="s">
        <v>82</v>
      </c>
    </row>
    <row r="122" s="2" customFormat="1" ht="16.5" customHeight="1">
      <c r="A122" s="38"/>
      <c r="B122" s="39"/>
      <c r="C122" s="200" t="s">
        <v>144</v>
      </c>
      <c r="D122" s="200" t="s">
        <v>121</v>
      </c>
      <c r="E122" s="201" t="s">
        <v>167</v>
      </c>
      <c r="F122" s="202" t="s">
        <v>168</v>
      </c>
      <c r="G122" s="203" t="s">
        <v>169</v>
      </c>
      <c r="H122" s="204">
        <v>303.48000000000002</v>
      </c>
      <c r="I122" s="205"/>
      <c r="J122" s="206">
        <f>ROUND(I122*H122,2)</f>
        <v>0</v>
      </c>
      <c r="K122" s="202" t="s">
        <v>125</v>
      </c>
      <c r="L122" s="44"/>
      <c r="M122" s="207" t="s">
        <v>19</v>
      </c>
      <c r="N122" s="208" t="s">
        <v>43</v>
      </c>
      <c r="O122" s="84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1" t="s">
        <v>126</v>
      </c>
      <c r="AT122" s="211" t="s">
        <v>121</v>
      </c>
      <c r="AU122" s="211" t="s">
        <v>82</v>
      </c>
      <c r="AY122" s="17" t="s">
        <v>118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" t="s">
        <v>80</v>
      </c>
      <c r="BK122" s="212">
        <f>ROUND(I122*H122,2)</f>
        <v>0</v>
      </c>
      <c r="BL122" s="17" t="s">
        <v>126</v>
      </c>
      <c r="BM122" s="211" t="s">
        <v>170</v>
      </c>
    </row>
    <row r="123" s="2" customFormat="1">
      <c r="A123" s="38"/>
      <c r="B123" s="39"/>
      <c r="C123" s="40"/>
      <c r="D123" s="213" t="s">
        <v>128</v>
      </c>
      <c r="E123" s="40"/>
      <c r="F123" s="214" t="s">
        <v>171</v>
      </c>
      <c r="G123" s="40"/>
      <c r="H123" s="40"/>
      <c r="I123" s="215"/>
      <c r="J123" s="40"/>
      <c r="K123" s="40"/>
      <c r="L123" s="44"/>
      <c r="M123" s="216"/>
      <c r="N123" s="217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128</v>
      </c>
      <c r="AU123" s="17" t="s">
        <v>82</v>
      </c>
    </row>
    <row r="124" s="2" customFormat="1">
      <c r="A124" s="38"/>
      <c r="B124" s="39"/>
      <c r="C124" s="40"/>
      <c r="D124" s="218" t="s">
        <v>130</v>
      </c>
      <c r="E124" s="40"/>
      <c r="F124" s="219" t="s">
        <v>172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130</v>
      </c>
      <c r="AU124" s="17" t="s">
        <v>82</v>
      </c>
    </row>
    <row r="125" s="13" customFormat="1">
      <c r="A125" s="13"/>
      <c r="B125" s="220"/>
      <c r="C125" s="221"/>
      <c r="D125" s="213" t="s">
        <v>132</v>
      </c>
      <c r="E125" s="222" t="s">
        <v>19</v>
      </c>
      <c r="F125" s="223" t="s">
        <v>173</v>
      </c>
      <c r="G125" s="221"/>
      <c r="H125" s="224">
        <v>303.48000000000002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132</v>
      </c>
      <c r="AU125" s="230" t="s">
        <v>82</v>
      </c>
      <c r="AV125" s="13" t="s">
        <v>82</v>
      </c>
      <c r="AW125" s="13" t="s">
        <v>33</v>
      </c>
      <c r="AX125" s="13" t="s">
        <v>80</v>
      </c>
      <c r="AY125" s="230" t="s">
        <v>118</v>
      </c>
    </row>
    <row r="126" s="2" customFormat="1" ht="21.75" customHeight="1">
      <c r="A126" s="38"/>
      <c r="B126" s="39"/>
      <c r="C126" s="200" t="s">
        <v>174</v>
      </c>
      <c r="D126" s="200" t="s">
        <v>121</v>
      </c>
      <c r="E126" s="201" t="s">
        <v>175</v>
      </c>
      <c r="F126" s="202" t="s">
        <v>176</v>
      </c>
      <c r="G126" s="203" t="s">
        <v>138</v>
      </c>
      <c r="H126" s="204">
        <v>22.539999999999999</v>
      </c>
      <c r="I126" s="205"/>
      <c r="J126" s="206">
        <f>ROUND(I126*H126,2)</f>
        <v>0</v>
      </c>
      <c r="K126" s="202" t="s">
        <v>125</v>
      </c>
      <c r="L126" s="44"/>
      <c r="M126" s="207" t="s">
        <v>19</v>
      </c>
      <c r="N126" s="208" t="s">
        <v>43</v>
      </c>
      <c r="O126" s="84"/>
      <c r="P126" s="209">
        <f>O126*H126</f>
        <v>0</v>
      </c>
      <c r="Q126" s="209">
        <v>0.030130000000000001</v>
      </c>
      <c r="R126" s="209">
        <f>Q126*H126</f>
        <v>0.67913020000000002</v>
      </c>
      <c r="S126" s="209">
        <v>0</v>
      </c>
      <c r="T126" s="21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1" t="s">
        <v>126</v>
      </c>
      <c r="AT126" s="211" t="s">
        <v>121</v>
      </c>
      <c r="AU126" s="211" t="s">
        <v>82</v>
      </c>
      <c r="AY126" s="17" t="s">
        <v>118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7" t="s">
        <v>80</v>
      </c>
      <c r="BK126" s="212">
        <f>ROUND(I126*H126,2)</f>
        <v>0</v>
      </c>
      <c r="BL126" s="17" t="s">
        <v>126</v>
      </c>
      <c r="BM126" s="211" t="s">
        <v>177</v>
      </c>
    </row>
    <row r="127" s="2" customFormat="1">
      <c r="A127" s="38"/>
      <c r="B127" s="39"/>
      <c r="C127" s="40"/>
      <c r="D127" s="213" t="s">
        <v>128</v>
      </c>
      <c r="E127" s="40"/>
      <c r="F127" s="214" t="s">
        <v>178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128</v>
      </c>
      <c r="AU127" s="17" t="s">
        <v>82</v>
      </c>
    </row>
    <row r="128" s="2" customFormat="1">
      <c r="A128" s="38"/>
      <c r="B128" s="39"/>
      <c r="C128" s="40"/>
      <c r="D128" s="218" t="s">
        <v>130</v>
      </c>
      <c r="E128" s="40"/>
      <c r="F128" s="219" t="s">
        <v>179</v>
      </c>
      <c r="G128" s="40"/>
      <c r="H128" s="40"/>
      <c r="I128" s="215"/>
      <c r="J128" s="40"/>
      <c r="K128" s="40"/>
      <c r="L128" s="44"/>
      <c r="M128" s="216"/>
      <c r="N128" s="217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130</v>
      </c>
      <c r="AU128" s="17" t="s">
        <v>82</v>
      </c>
    </row>
    <row r="129" s="2" customFormat="1" ht="16.5" customHeight="1">
      <c r="A129" s="38"/>
      <c r="B129" s="39"/>
      <c r="C129" s="200" t="s">
        <v>180</v>
      </c>
      <c r="D129" s="200" t="s">
        <v>121</v>
      </c>
      <c r="E129" s="201" t="s">
        <v>181</v>
      </c>
      <c r="F129" s="202" t="s">
        <v>182</v>
      </c>
      <c r="G129" s="203" t="s">
        <v>138</v>
      </c>
      <c r="H129" s="204">
        <v>101.78400000000001</v>
      </c>
      <c r="I129" s="205"/>
      <c r="J129" s="206">
        <f>ROUND(I129*H129,2)</f>
        <v>0</v>
      </c>
      <c r="K129" s="202" t="s">
        <v>125</v>
      </c>
      <c r="L129" s="44"/>
      <c r="M129" s="207" t="s">
        <v>19</v>
      </c>
      <c r="N129" s="208" t="s">
        <v>43</v>
      </c>
      <c r="O129" s="84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1" t="s">
        <v>126</v>
      </c>
      <c r="AT129" s="211" t="s">
        <v>121</v>
      </c>
      <c r="AU129" s="211" t="s">
        <v>82</v>
      </c>
      <c r="AY129" s="17" t="s">
        <v>118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80</v>
      </c>
      <c r="BK129" s="212">
        <f>ROUND(I129*H129,2)</f>
        <v>0</v>
      </c>
      <c r="BL129" s="17" t="s">
        <v>126</v>
      </c>
      <c r="BM129" s="211" t="s">
        <v>183</v>
      </c>
    </row>
    <row r="130" s="2" customFormat="1">
      <c r="A130" s="38"/>
      <c r="B130" s="39"/>
      <c r="C130" s="40"/>
      <c r="D130" s="213" t="s">
        <v>128</v>
      </c>
      <c r="E130" s="40"/>
      <c r="F130" s="214" t="s">
        <v>184</v>
      </c>
      <c r="G130" s="40"/>
      <c r="H130" s="40"/>
      <c r="I130" s="215"/>
      <c r="J130" s="40"/>
      <c r="K130" s="40"/>
      <c r="L130" s="44"/>
      <c r="M130" s="216"/>
      <c r="N130" s="217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128</v>
      </c>
      <c r="AU130" s="17" t="s">
        <v>82</v>
      </c>
    </row>
    <row r="131" s="2" customFormat="1">
      <c r="A131" s="38"/>
      <c r="B131" s="39"/>
      <c r="C131" s="40"/>
      <c r="D131" s="218" t="s">
        <v>130</v>
      </c>
      <c r="E131" s="40"/>
      <c r="F131" s="219" t="s">
        <v>185</v>
      </c>
      <c r="G131" s="40"/>
      <c r="H131" s="40"/>
      <c r="I131" s="215"/>
      <c r="J131" s="40"/>
      <c r="K131" s="40"/>
      <c r="L131" s="44"/>
      <c r="M131" s="216"/>
      <c r="N131" s="217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82</v>
      </c>
    </row>
    <row r="132" s="13" customFormat="1">
      <c r="A132" s="13"/>
      <c r="B132" s="220"/>
      <c r="C132" s="221"/>
      <c r="D132" s="213" t="s">
        <v>132</v>
      </c>
      <c r="E132" s="222" t="s">
        <v>19</v>
      </c>
      <c r="F132" s="223" t="s">
        <v>186</v>
      </c>
      <c r="G132" s="221"/>
      <c r="H132" s="224">
        <v>101.78400000000001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132</v>
      </c>
      <c r="AU132" s="230" t="s">
        <v>82</v>
      </c>
      <c r="AV132" s="13" t="s">
        <v>82</v>
      </c>
      <c r="AW132" s="13" t="s">
        <v>33</v>
      </c>
      <c r="AX132" s="13" t="s">
        <v>80</v>
      </c>
      <c r="AY132" s="230" t="s">
        <v>118</v>
      </c>
    </row>
    <row r="133" s="2" customFormat="1" ht="16.5" customHeight="1">
      <c r="A133" s="38"/>
      <c r="B133" s="39"/>
      <c r="C133" s="200" t="s">
        <v>187</v>
      </c>
      <c r="D133" s="200" t="s">
        <v>121</v>
      </c>
      <c r="E133" s="201" t="s">
        <v>188</v>
      </c>
      <c r="F133" s="202" t="s">
        <v>189</v>
      </c>
      <c r="G133" s="203" t="s">
        <v>138</v>
      </c>
      <c r="H133" s="204">
        <v>21.719999999999999</v>
      </c>
      <c r="I133" s="205"/>
      <c r="J133" s="206">
        <f>ROUND(I133*H133,2)</f>
        <v>0</v>
      </c>
      <c r="K133" s="202" t="s">
        <v>125</v>
      </c>
      <c r="L133" s="44"/>
      <c r="M133" s="207" t="s">
        <v>19</v>
      </c>
      <c r="N133" s="208" t="s">
        <v>43</v>
      </c>
      <c r="O133" s="84"/>
      <c r="P133" s="209">
        <f>O133*H133</f>
        <v>0</v>
      </c>
      <c r="Q133" s="209">
        <v>0.105</v>
      </c>
      <c r="R133" s="209">
        <f>Q133*H133</f>
        <v>2.2805999999999997</v>
      </c>
      <c r="S133" s="209">
        <v>0</v>
      </c>
      <c r="T133" s="21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1" t="s">
        <v>126</v>
      </c>
      <c r="AT133" s="211" t="s">
        <v>121</v>
      </c>
      <c r="AU133" s="211" t="s">
        <v>82</v>
      </c>
      <c r="AY133" s="17" t="s">
        <v>118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80</v>
      </c>
      <c r="BK133" s="212">
        <f>ROUND(I133*H133,2)</f>
        <v>0</v>
      </c>
      <c r="BL133" s="17" t="s">
        <v>126</v>
      </c>
      <c r="BM133" s="211" t="s">
        <v>190</v>
      </c>
    </row>
    <row r="134" s="2" customFormat="1">
      <c r="A134" s="38"/>
      <c r="B134" s="39"/>
      <c r="C134" s="40"/>
      <c r="D134" s="213" t="s">
        <v>128</v>
      </c>
      <c r="E134" s="40"/>
      <c r="F134" s="214" t="s">
        <v>191</v>
      </c>
      <c r="G134" s="40"/>
      <c r="H134" s="40"/>
      <c r="I134" s="215"/>
      <c r="J134" s="40"/>
      <c r="K134" s="40"/>
      <c r="L134" s="44"/>
      <c r="M134" s="216"/>
      <c r="N134" s="217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128</v>
      </c>
      <c r="AU134" s="17" t="s">
        <v>82</v>
      </c>
    </row>
    <row r="135" s="2" customFormat="1">
      <c r="A135" s="38"/>
      <c r="B135" s="39"/>
      <c r="C135" s="40"/>
      <c r="D135" s="218" t="s">
        <v>130</v>
      </c>
      <c r="E135" s="40"/>
      <c r="F135" s="219" t="s">
        <v>192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130</v>
      </c>
      <c r="AU135" s="17" t="s">
        <v>82</v>
      </c>
    </row>
    <row r="136" s="12" customFormat="1" ht="22.8" customHeight="1">
      <c r="A136" s="12"/>
      <c r="B136" s="184"/>
      <c r="C136" s="185"/>
      <c r="D136" s="186" t="s">
        <v>71</v>
      </c>
      <c r="E136" s="198" t="s">
        <v>187</v>
      </c>
      <c r="F136" s="198" t="s">
        <v>193</v>
      </c>
      <c r="G136" s="185"/>
      <c r="H136" s="185"/>
      <c r="I136" s="188"/>
      <c r="J136" s="199">
        <f>BK136</f>
        <v>0</v>
      </c>
      <c r="K136" s="185"/>
      <c r="L136" s="190"/>
      <c r="M136" s="191"/>
      <c r="N136" s="192"/>
      <c r="O136" s="192"/>
      <c r="P136" s="193">
        <f>SUM(P137:P160)</f>
        <v>0</v>
      </c>
      <c r="Q136" s="192"/>
      <c r="R136" s="193">
        <f>SUM(R137:R160)</f>
        <v>0.015599999999999999</v>
      </c>
      <c r="S136" s="192"/>
      <c r="T136" s="194">
        <f>SUM(T137:T160)</f>
        <v>8.4901480000000014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5" t="s">
        <v>80</v>
      </c>
      <c r="AT136" s="196" t="s">
        <v>71</v>
      </c>
      <c r="AU136" s="196" t="s">
        <v>80</v>
      </c>
      <c r="AY136" s="195" t="s">
        <v>118</v>
      </c>
      <c r="BK136" s="197">
        <f>SUM(BK137:BK160)</f>
        <v>0</v>
      </c>
    </row>
    <row r="137" s="2" customFormat="1" ht="16.5" customHeight="1">
      <c r="A137" s="38"/>
      <c r="B137" s="39"/>
      <c r="C137" s="200" t="s">
        <v>194</v>
      </c>
      <c r="D137" s="200" t="s">
        <v>121</v>
      </c>
      <c r="E137" s="201" t="s">
        <v>195</v>
      </c>
      <c r="F137" s="202" t="s">
        <v>196</v>
      </c>
      <c r="G137" s="203" t="s">
        <v>197</v>
      </c>
      <c r="H137" s="204">
        <v>105</v>
      </c>
      <c r="I137" s="205"/>
      <c r="J137" s="206">
        <f>ROUND(I137*H137,2)</f>
        <v>0</v>
      </c>
      <c r="K137" s="202" t="s">
        <v>125</v>
      </c>
      <c r="L137" s="44"/>
      <c r="M137" s="207" t="s">
        <v>19</v>
      </c>
      <c r="N137" s="208" t="s">
        <v>43</v>
      </c>
      <c r="O137" s="84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1" t="s">
        <v>126</v>
      </c>
      <c r="AT137" s="211" t="s">
        <v>121</v>
      </c>
      <c r="AU137" s="211" t="s">
        <v>82</v>
      </c>
      <c r="AY137" s="17" t="s">
        <v>118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80</v>
      </c>
      <c r="BK137" s="212">
        <f>ROUND(I137*H137,2)</f>
        <v>0</v>
      </c>
      <c r="BL137" s="17" t="s">
        <v>126</v>
      </c>
      <c r="BM137" s="211" t="s">
        <v>198</v>
      </c>
    </row>
    <row r="138" s="2" customFormat="1">
      <c r="A138" s="38"/>
      <c r="B138" s="39"/>
      <c r="C138" s="40"/>
      <c r="D138" s="213" t="s">
        <v>128</v>
      </c>
      <c r="E138" s="40"/>
      <c r="F138" s="214" t="s">
        <v>199</v>
      </c>
      <c r="G138" s="40"/>
      <c r="H138" s="40"/>
      <c r="I138" s="215"/>
      <c r="J138" s="40"/>
      <c r="K138" s="40"/>
      <c r="L138" s="44"/>
      <c r="M138" s="216"/>
      <c r="N138" s="21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128</v>
      </c>
      <c r="AU138" s="17" t="s">
        <v>82</v>
      </c>
    </row>
    <row r="139" s="2" customFormat="1">
      <c r="A139" s="38"/>
      <c r="B139" s="39"/>
      <c r="C139" s="40"/>
      <c r="D139" s="218" t="s">
        <v>130</v>
      </c>
      <c r="E139" s="40"/>
      <c r="F139" s="219" t="s">
        <v>200</v>
      </c>
      <c r="G139" s="40"/>
      <c r="H139" s="40"/>
      <c r="I139" s="215"/>
      <c r="J139" s="40"/>
      <c r="K139" s="40"/>
      <c r="L139" s="44"/>
      <c r="M139" s="216"/>
      <c r="N139" s="217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130</v>
      </c>
      <c r="AU139" s="17" t="s">
        <v>82</v>
      </c>
    </row>
    <row r="140" s="2" customFormat="1" ht="21.75" customHeight="1">
      <c r="A140" s="38"/>
      <c r="B140" s="39"/>
      <c r="C140" s="200" t="s">
        <v>201</v>
      </c>
      <c r="D140" s="200" t="s">
        <v>121</v>
      </c>
      <c r="E140" s="201" t="s">
        <v>202</v>
      </c>
      <c r="F140" s="202" t="s">
        <v>203</v>
      </c>
      <c r="G140" s="203" t="s">
        <v>138</v>
      </c>
      <c r="H140" s="204">
        <v>120</v>
      </c>
      <c r="I140" s="205"/>
      <c r="J140" s="206">
        <f>ROUND(I140*H140,2)</f>
        <v>0</v>
      </c>
      <c r="K140" s="202" t="s">
        <v>125</v>
      </c>
      <c r="L140" s="44"/>
      <c r="M140" s="207" t="s">
        <v>19</v>
      </c>
      <c r="N140" s="208" t="s">
        <v>43</v>
      </c>
      <c r="O140" s="84"/>
      <c r="P140" s="209">
        <f>O140*H140</f>
        <v>0</v>
      </c>
      <c r="Q140" s="209">
        <v>0.00012999999999999999</v>
      </c>
      <c r="R140" s="209">
        <f>Q140*H140</f>
        <v>0.015599999999999999</v>
      </c>
      <c r="S140" s="209">
        <v>0</v>
      </c>
      <c r="T140" s="21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1" t="s">
        <v>126</v>
      </c>
      <c r="AT140" s="211" t="s">
        <v>121</v>
      </c>
      <c r="AU140" s="211" t="s">
        <v>82</v>
      </c>
      <c r="AY140" s="17" t="s">
        <v>118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80</v>
      </c>
      <c r="BK140" s="212">
        <f>ROUND(I140*H140,2)</f>
        <v>0</v>
      </c>
      <c r="BL140" s="17" t="s">
        <v>126</v>
      </c>
      <c r="BM140" s="211" t="s">
        <v>204</v>
      </c>
    </row>
    <row r="141" s="2" customFormat="1">
      <c r="A141" s="38"/>
      <c r="B141" s="39"/>
      <c r="C141" s="40"/>
      <c r="D141" s="213" t="s">
        <v>128</v>
      </c>
      <c r="E141" s="40"/>
      <c r="F141" s="214" t="s">
        <v>205</v>
      </c>
      <c r="G141" s="40"/>
      <c r="H141" s="40"/>
      <c r="I141" s="215"/>
      <c r="J141" s="40"/>
      <c r="K141" s="40"/>
      <c r="L141" s="44"/>
      <c r="M141" s="216"/>
      <c r="N141" s="217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128</v>
      </c>
      <c r="AU141" s="17" t="s">
        <v>82</v>
      </c>
    </row>
    <row r="142" s="2" customFormat="1">
      <c r="A142" s="38"/>
      <c r="B142" s="39"/>
      <c r="C142" s="40"/>
      <c r="D142" s="218" t="s">
        <v>130</v>
      </c>
      <c r="E142" s="40"/>
      <c r="F142" s="219" t="s">
        <v>206</v>
      </c>
      <c r="G142" s="40"/>
      <c r="H142" s="40"/>
      <c r="I142" s="215"/>
      <c r="J142" s="40"/>
      <c r="K142" s="40"/>
      <c r="L142" s="44"/>
      <c r="M142" s="216"/>
      <c r="N142" s="217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130</v>
      </c>
      <c r="AU142" s="17" t="s">
        <v>82</v>
      </c>
    </row>
    <row r="143" s="2" customFormat="1" ht="16.5" customHeight="1">
      <c r="A143" s="38"/>
      <c r="B143" s="39"/>
      <c r="C143" s="200" t="s">
        <v>207</v>
      </c>
      <c r="D143" s="200" t="s">
        <v>121</v>
      </c>
      <c r="E143" s="201" t="s">
        <v>208</v>
      </c>
      <c r="F143" s="202" t="s">
        <v>209</v>
      </c>
      <c r="G143" s="203" t="s">
        <v>138</v>
      </c>
      <c r="H143" s="204">
        <v>102.396</v>
      </c>
      <c r="I143" s="205"/>
      <c r="J143" s="206">
        <f>ROUND(I143*H143,2)</f>
        <v>0</v>
      </c>
      <c r="K143" s="202" t="s">
        <v>125</v>
      </c>
      <c r="L143" s="44"/>
      <c r="M143" s="207" t="s">
        <v>19</v>
      </c>
      <c r="N143" s="208" t="s">
        <v>43</v>
      </c>
      <c r="O143" s="84"/>
      <c r="P143" s="209">
        <f>O143*H143</f>
        <v>0</v>
      </c>
      <c r="Q143" s="209">
        <v>0</v>
      </c>
      <c r="R143" s="209">
        <f>Q143*H143</f>
        <v>0</v>
      </c>
      <c r="S143" s="209">
        <v>0.037999999999999999</v>
      </c>
      <c r="T143" s="210">
        <f>S143*H143</f>
        <v>3.8910480000000001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1" t="s">
        <v>126</v>
      </c>
      <c r="AT143" s="211" t="s">
        <v>121</v>
      </c>
      <c r="AU143" s="211" t="s">
        <v>82</v>
      </c>
      <c r="AY143" s="17" t="s">
        <v>118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80</v>
      </c>
      <c r="BK143" s="212">
        <f>ROUND(I143*H143,2)</f>
        <v>0</v>
      </c>
      <c r="BL143" s="17" t="s">
        <v>126</v>
      </c>
      <c r="BM143" s="211" t="s">
        <v>210</v>
      </c>
    </row>
    <row r="144" s="2" customFormat="1">
      <c r="A144" s="38"/>
      <c r="B144" s="39"/>
      <c r="C144" s="40"/>
      <c r="D144" s="213" t="s">
        <v>128</v>
      </c>
      <c r="E144" s="40"/>
      <c r="F144" s="214" t="s">
        <v>211</v>
      </c>
      <c r="G144" s="40"/>
      <c r="H144" s="40"/>
      <c r="I144" s="215"/>
      <c r="J144" s="40"/>
      <c r="K144" s="40"/>
      <c r="L144" s="44"/>
      <c r="M144" s="216"/>
      <c r="N144" s="217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128</v>
      </c>
      <c r="AU144" s="17" t="s">
        <v>82</v>
      </c>
    </row>
    <row r="145" s="2" customFormat="1">
      <c r="A145" s="38"/>
      <c r="B145" s="39"/>
      <c r="C145" s="40"/>
      <c r="D145" s="218" t="s">
        <v>130</v>
      </c>
      <c r="E145" s="40"/>
      <c r="F145" s="219" t="s">
        <v>212</v>
      </c>
      <c r="G145" s="40"/>
      <c r="H145" s="40"/>
      <c r="I145" s="215"/>
      <c r="J145" s="40"/>
      <c r="K145" s="40"/>
      <c r="L145" s="44"/>
      <c r="M145" s="216"/>
      <c r="N145" s="217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130</v>
      </c>
      <c r="AU145" s="17" t="s">
        <v>82</v>
      </c>
    </row>
    <row r="146" s="13" customFormat="1">
      <c r="A146" s="13"/>
      <c r="B146" s="220"/>
      <c r="C146" s="221"/>
      <c r="D146" s="213" t="s">
        <v>132</v>
      </c>
      <c r="E146" s="222" t="s">
        <v>19</v>
      </c>
      <c r="F146" s="223" t="s">
        <v>213</v>
      </c>
      <c r="G146" s="221"/>
      <c r="H146" s="224">
        <v>101.836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132</v>
      </c>
      <c r="AU146" s="230" t="s">
        <v>82</v>
      </c>
      <c r="AV146" s="13" t="s">
        <v>82</v>
      </c>
      <c r="AW146" s="13" t="s">
        <v>33</v>
      </c>
      <c r="AX146" s="13" t="s">
        <v>72</v>
      </c>
      <c r="AY146" s="230" t="s">
        <v>118</v>
      </c>
    </row>
    <row r="147" s="13" customFormat="1">
      <c r="A147" s="13"/>
      <c r="B147" s="220"/>
      <c r="C147" s="221"/>
      <c r="D147" s="213" t="s">
        <v>132</v>
      </c>
      <c r="E147" s="222" t="s">
        <v>19</v>
      </c>
      <c r="F147" s="223" t="s">
        <v>214</v>
      </c>
      <c r="G147" s="221"/>
      <c r="H147" s="224">
        <v>0.56000000000000005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132</v>
      </c>
      <c r="AU147" s="230" t="s">
        <v>82</v>
      </c>
      <c r="AV147" s="13" t="s">
        <v>82</v>
      </c>
      <c r="AW147" s="13" t="s">
        <v>33</v>
      </c>
      <c r="AX147" s="13" t="s">
        <v>72</v>
      </c>
      <c r="AY147" s="230" t="s">
        <v>118</v>
      </c>
    </row>
    <row r="148" s="14" customFormat="1">
      <c r="A148" s="14"/>
      <c r="B148" s="231"/>
      <c r="C148" s="232"/>
      <c r="D148" s="213" t="s">
        <v>132</v>
      </c>
      <c r="E148" s="233" t="s">
        <v>19</v>
      </c>
      <c r="F148" s="234" t="s">
        <v>135</v>
      </c>
      <c r="G148" s="232"/>
      <c r="H148" s="235">
        <v>102.396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132</v>
      </c>
      <c r="AU148" s="241" t="s">
        <v>82</v>
      </c>
      <c r="AV148" s="14" t="s">
        <v>126</v>
      </c>
      <c r="AW148" s="14" t="s">
        <v>33</v>
      </c>
      <c r="AX148" s="14" t="s">
        <v>80</v>
      </c>
      <c r="AY148" s="241" t="s">
        <v>118</v>
      </c>
    </row>
    <row r="149" s="2" customFormat="1" ht="21.75" customHeight="1">
      <c r="A149" s="38"/>
      <c r="B149" s="39"/>
      <c r="C149" s="200" t="s">
        <v>215</v>
      </c>
      <c r="D149" s="200" t="s">
        <v>121</v>
      </c>
      <c r="E149" s="201" t="s">
        <v>216</v>
      </c>
      <c r="F149" s="202" t="s">
        <v>217</v>
      </c>
      <c r="G149" s="203" t="s">
        <v>138</v>
      </c>
      <c r="H149" s="204">
        <v>21.510000000000002</v>
      </c>
      <c r="I149" s="205"/>
      <c r="J149" s="206">
        <f>ROUND(I149*H149,2)</f>
        <v>0</v>
      </c>
      <c r="K149" s="202" t="s">
        <v>125</v>
      </c>
      <c r="L149" s="44"/>
      <c r="M149" s="207" t="s">
        <v>19</v>
      </c>
      <c r="N149" s="208" t="s">
        <v>43</v>
      </c>
      <c r="O149" s="84"/>
      <c r="P149" s="209">
        <f>O149*H149</f>
        <v>0</v>
      </c>
      <c r="Q149" s="209">
        <v>0</v>
      </c>
      <c r="R149" s="209">
        <f>Q149*H149</f>
        <v>0</v>
      </c>
      <c r="S149" s="209">
        <v>0.050000000000000003</v>
      </c>
      <c r="T149" s="210">
        <f>S149*H149</f>
        <v>1.0755000000000001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1" t="s">
        <v>126</v>
      </c>
      <c r="AT149" s="211" t="s">
        <v>121</v>
      </c>
      <c r="AU149" s="211" t="s">
        <v>82</v>
      </c>
      <c r="AY149" s="17" t="s">
        <v>118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80</v>
      </c>
      <c r="BK149" s="212">
        <f>ROUND(I149*H149,2)</f>
        <v>0</v>
      </c>
      <c r="BL149" s="17" t="s">
        <v>126</v>
      </c>
      <c r="BM149" s="211" t="s">
        <v>218</v>
      </c>
    </row>
    <row r="150" s="2" customFormat="1">
      <c r="A150" s="38"/>
      <c r="B150" s="39"/>
      <c r="C150" s="40"/>
      <c r="D150" s="213" t="s">
        <v>128</v>
      </c>
      <c r="E150" s="40"/>
      <c r="F150" s="214" t="s">
        <v>219</v>
      </c>
      <c r="G150" s="40"/>
      <c r="H150" s="40"/>
      <c r="I150" s="215"/>
      <c r="J150" s="40"/>
      <c r="K150" s="40"/>
      <c r="L150" s="44"/>
      <c r="M150" s="216"/>
      <c r="N150" s="217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128</v>
      </c>
      <c r="AU150" s="17" t="s">
        <v>82</v>
      </c>
    </row>
    <row r="151" s="2" customFormat="1">
      <c r="A151" s="38"/>
      <c r="B151" s="39"/>
      <c r="C151" s="40"/>
      <c r="D151" s="218" t="s">
        <v>130</v>
      </c>
      <c r="E151" s="40"/>
      <c r="F151" s="219" t="s">
        <v>220</v>
      </c>
      <c r="G151" s="40"/>
      <c r="H151" s="40"/>
      <c r="I151" s="215"/>
      <c r="J151" s="40"/>
      <c r="K151" s="40"/>
      <c r="L151" s="44"/>
      <c r="M151" s="216"/>
      <c r="N151" s="217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130</v>
      </c>
      <c r="AU151" s="17" t="s">
        <v>82</v>
      </c>
    </row>
    <row r="152" s="13" customFormat="1">
      <c r="A152" s="13"/>
      <c r="B152" s="220"/>
      <c r="C152" s="221"/>
      <c r="D152" s="213" t="s">
        <v>132</v>
      </c>
      <c r="E152" s="222" t="s">
        <v>19</v>
      </c>
      <c r="F152" s="223" t="s">
        <v>221</v>
      </c>
      <c r="G152" s="221"/>
      <c r="H152" s="224">
        <v>21.510000000000002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0" t="s">
        <v>132</v>
      </c>
      <c r="AU152" s="230" t="s">
        <v>82</v>
      </c>
      <c r="AV152" s="13" t="s">
        <v>82</v>
      </c>
      <c r="AW152" s="13" t="s">
        <v>33</v>
      </c>
      <c r="AX152" s="13" t="s">
        <v>80</v>
      </c>
      <c r="AY152" s="230" t="s">
        <v>118</v>
      </c>
    </row>
    <row r="153" s="2" customFormat="1" ht="21.75" customHeight="1">
      <c r="A153" s="38"/>
      <c r="B153" s="39"/>
      <c r="C153" s="200" t="s">
        <v>222</v>
      </c>
      <c r="D153" s="200" t="s">
        <v>121</v>
      </c>
      <c r="E153" s="201" t="s">
        <v>223</v>
      </c>
      <c r="F153" s="202" t="s">
        <v>224</v>
      </c>
      <c r="G153" s="203" t="s">
        <v>138</v>
      </c>
      <c r="H153" s="204">
        <v>58.469999999999999</v>
      </c>
      <c r="I153" s="205"/>
      <c r="J153" s="206">
        <f>ROUND(I153*H153,2)</f>
        <v>0</v>
      </c>
      <c r="K153" s="202" t="s">
        <v>125</v>
      </c>
      <c r="L153" s="44"/>
      <c r="M153" s="207" t="s">
        <v>19</v>
      </c>
      <c r="N153" s="208" t="s">
        <v>43</v>
      </c>
      <c r="O153" s="84"/>
      <c r="P153" s="209">
        <f>O153*H153</f>
        <v>0</v>
      </c>
      <c r="Q153" s="209">
        <v>0</v>
      </c>
      <c r="R153" s="209">
        <f>Q153*H153</f>
        <v>0</v>
      </c>
      <c r="S153" s="209">
        <v>0.045999999999999999</v>
      </c>
      <c r="T153" s="210">
        <f>S153*H153</f>
        <v>2.6896200000000001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1" t="s">
        <v>126</v>
      </c>
      <c r="AT153" s="211" t="s">
        <v>121</v>
      </c>
      <c r="AU153" s="211" t="s">
        <v>82</v>
      </c>
      <c r="AY153" s="17" t="s">
        <v>118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80</v>
      </c>
      <c r="BK153" s="212">
        <f>ROUND(I153*H153,2)</f>
        <v>0</v>
      </c>
      <c r="BL153" s="17" t="s">
        <v>126</v>
      </c>
      <c r="BM153" s="211" t="s">
        <v>225</v>
      </c>
    </row>
    <row r="154" s="2" customFormat="1">
      <c r="A154" s="38"/>
      <c r="B154" s="39"/>
      <c r="C154" s="40"/>
      <c r="D154" s="213" t="s">
        <v>128</v>
      </c>
      <c r="E154" s="40"/>
      <c r="F154" s="214" t="s">
        <v>226</v>
      </c>
      <c r="G154" s="40"/>
      <c r="H154" s="40"/>
      <c r="I154" s="215"/>
      <c r="J154" s="40"/>
      <c r="K154" s="40"/>
      <c r="L154" s="44"/>
      <c r="M154" s="216"/>
      <c r="N154" s="217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128</v>
      </c>
      <c r="AU154" s="17" t="s">
        <v>82</v>
      </c>
    </row>
    <row r="155" s="2" customFormat="1">
      <c r="A155" s="38"/>
      <c r="B155" s="39"/>
      <c r="C155" s="40"/>
      <c r="D155" s="218" t="s">
        <v>130</v>
      </c>
      <c r="E155" s="40"/>
      <c r="F155" s="219" t="s">
        <v>227</v>
      </c>
      <c r="G155" s="40"/>
      <c r="H155" s="40"/>
      <c r="I155" s="215"/>
      <c r="J155" s="40"/>
      <c r="K155" s="40"/>
      <c r="L155" s="44"/>
      <c r="M155" s="216"/>
      <c r="N155" s="217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82</v>
      </c>
    </row>
    <row r="156" s="13" customFormat="1">
      <c r="A156" s="13"/>
      <c r="B156" s="220"/>
      <c r="C156" s="221"/>
      <c r="D156" s="213" t="s">
        <v>132</v>
      </c>
      <c r="E156" s="222" t="s">
        <v>19</v>
      </c>
      <c r="F156" s="223" t="s">
        <v>228</v>
      </c>
      <c r="G156" s="221"/>
      <c r="H156" s="224">
        <v>58.469999999999999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132</v>
      </c>
      <c r="AU156" s="230" t="s">
        <v>82</v>
      </c>
      <c r="AV156" s="13" t="s">
        <v>82</v>
      </c>
      <c r="AW156" s="13" t="s">
        <v>33</v>
      </c>
      <c r="AX156" s="13" t="s">
        <v>80</v>
      </c>
      <c r="AY156" s="230" t="s">
        <v>118</v>
      </c>
    </row>
    <row r="157" s="2" customFormat="1" ht="24.15" customHeight="1">
      <c r="A157" s="38"/>
      <c r="B157" s="39"/>
      <c r="C157" s="200" t="s">
        <v>8</v>
      </c>
      <c r="D157" s="200" t="s">
        <v>121</v>
      </c>
      <c r="E157" s="201" t="s">
        <v>229</v>
      </c>
      <c r="F157" s="202" t="s">
        <v>230</v>
      </c>
      <c r="G157" s="203" t="s">
        <v>138</v>
      </c>
      <c r="H157" s="204">
        <v>22.539999999999999</v>
      </c>
      <c r="I157" s="205"/>
      <c r="J157" s="206">
        <f>ROUND(I157*H157,2)</f>
        <v>0</v>
      </c>
      <c r="K157" s="202" t="s">
        <v>125</v>
      </c>
      <c r="L157" s="44"/>
      <c r="M157" s="207" t="s">
        <v>19</v>
      </c>
      <c r="N157" s="208" t="s">
        <v>43</v>
      </c>
      <c r="O157" s="84"/>
      <c r="P157" s="209">
        <f>O157*H157</f>
        <v>0</v>
      </c>
      <c r="Q157" s="209">
        <v>0</v>
      </c>
      <c r="R157" s="209">
        <f>Q157*H157</f>
        <v>0</v>
      </c>
      <c r="S157" s="209">
        <v>0.036999999999999998</v>
      </c>
      <c r="T157" s="210">
        <f>S157*H157</f>
        <v>0.83397999999999994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1" t="s">
        <v>126</v>
      </c>
      <c r="AT157" s="211" t="s">
        <v>121</v>
      </c>
      <c r="AU157" s="211" t="s">
        <v>82</v>
      </c>
      <c r="AY157" s="17" t="s">
        <v>118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80</v>
      </c>
      <c r="BK157" s="212">
        <f>ROUND(I157*H157,2)</f>
        <v>0</v>
      </c>
      <c r="BL157" s="17" t="s">
        <v>126</v>
      </c>
      <c r="BM157" s="211" t="s">
        <v>231</v>
      </c>
    </row>
    <row r="158" s="2" customFormat="1">
      <c r="A158" s="38"/>
      <c r="B158" s="39"/>
      <c r="C158" s="40"/>
      <c r="D158" s="213" t="s">
        <v>128</v>
      </c>
      <c r="E158" s="40"/>
      <c r="F158" s="214" t="s">
        <v>232</v>
      </c>
      <c r="G158" s="40"/>
      <c r="H158" s="40"/>
      <c r="I158" s="215"/>
      <c r="J158" s="40"/>
      <c r="K158" s="40"/>
      <c r="L158" s="44"/>
      <c r="M158" s="216"/>
      <c r="N158" s="217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128</v>
      </c>
      <c r="AU158" s="17" t="s">
        <v>82</v>
      </c>
    </row>
    <row r="159" s="2" customFormat="1">
      <c r="A159" s="38"/>
      <c r="B159" s="39"/>
      <c r="C159" s="40"/>
      <c r="D159" s="218" t="s">
        <v>130</v>
      </c>
      <c r="E159" s="40"/>
      <c r="F159" s="219" t="s">
        <v>233</v>
      </c>
      <c r="G159" s="40"/>
      <c r="H159" s="40"/>
      <c r="I159" s="215"/>
      <c r="J159" s="40"/>
      <c r="K159" s="40"/>
      <c r="L159" s="44"/>
      <c r="M159" s="216"/>
      <c r="N159" s="21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130</v>
      </c>
      <c r="AU159" s="17" t="s">
        <v>82</v>
      </c>
    </row>
    <row r="160" s="13" customFormat="1">
      <c r="A160" s="13"/>
      <c r="B160" s="220"/>
      <c r="C160" s="221"/>
      <c r="D160" s="213" t="s">
        <v>132</v>
      </c>
      <c r="E160" s="222" t="s">
        <v>19</v>
      </c>
      <c r="F160" s="223" t="s">
        <v>234</v>
      </c>
      <c r="G160" s="221"/>
      <c r="H160" s="224">
        <v>22.539999999999999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132</v>
      </c>
      <c r="AU160" s="230" t="s">
        <v>82</v>
      </c>
      <c r="AV160" s="13" t="s">
        <v>82</v>
      </c>
      <c r="AW160" s="13" t="s">
        <v>33</v>
      </c>
      <c r="AX160" s="13" t="s">
        <v>80</v>
      </c>
      <c r="AY160" s="230" t="s">
        <v>118</v>
      </c>
    </row>
    <row r="161" s="12" customFormat="1" ht="22.8" customHeight="1">
      <c r="A161" s="12"/>
      <c r="B161" s="184"/>
      <c r="C161" s="185"/>
      <c r="D161" s="186" t="s">
        <v>71</v>
      </c>
      <c r="E161" s="198" t="s">
        <v>235</v>
      </c>
      <c r="F161" s="198" t="s">
        <v>236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SUM(P162:P177)</f>
        <v>0</v>
      </c>
      <c r="Q161" s="192"/>
      <c r="R161" s="193">
        <f>SUM(R162:R177)</f>
        <v>0</v>
      </c>
      <c r="S161" s="192"/>
      <c r="T161" s="194">
        <f>SUM(T162:T177)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5" t="s">
        <v>80</v>
      </c>
      <c r="AT161" s="196" t="s">
        <v>71</v>
      </c>
      <c r="AU161" s="196" t="s">
        <v>80</v>
      </c>
      <c r="AY161" s="195" t="s">
        <v>118</v>
      </c>
      <c r="BK161" s="197">
        <f>SUM(BK162:BK177)</f>
        <v>0</v>
      </c>
    </row>
    <row r="162" s="2" customFormat="1" ht="16.5" customHeight="1">
      <c r="A162" s="38"/>
      <c r="B162" s="39"/>
      <c r="C162" s="200" t="s">
        <v>237</v>
      </c>
      <c r="D162" s="200" t="s">
        <v>121</v>
      </c>
      <c r="E162" s="201" t="s">
        <v>238</v>
      </c>
      <c r="F162" s="202" t="s">
        <v>239</v>
      </c>
      <c r="G162" s="203" t="s">
        <v>240</v>
      </c>
      <c r="H162" s="204">
        <v>8.798</v>
      </c>
      <c r="I162" s="205"/>
      <c r="J162" s="206">
        <f>ROUND(I162*H162,2)</f>
        <v>0</v>
      </c>
      <c r="K162" s="202" t="s">
        <v>125</v>
      </c>
      <c r="L162" s="44"/>
      <c r="M162" s="207" t="s">
        <v>19</v>
      </c>
      <c r="N162" s="208" t="s">
        <v>43</v>
      </c>
      <c r="O162" s="84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1" t="s">
        <v>126</v>
      </c>
      <c r="AT162" s="211" t="s">
        <v>121</v>
      </c>
      <c r="AU162" s="211" t="s">
        <v>82</v>
      </c>
      <c r="AY162" s="17" t="s">
        <v>118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80</v>
      </c>
      <c r="BK162" s="212">
        <f>ROUND(I162*H162,2)</f>
        <v>0</v>
      </c>
      <c r="BL162" s="17" t="s">
        <v>126</v>
      </c>
      <c r="BM162" s="211" t="s">
        <v>241</v>
      </c>
    </row>
    <row r="163" s="2" customFormat="1">
      <c r="A163" s="38"/>
      <c r="B163" s="39"/>
      <c r="C163" s="40"/>
      <c r="D163" s="213" t="s">
        <v>128</v>
      </c>
      <c r="E163" s="40"/>
      <c r="F163" s="214" t="s">
        <v>242</v>
      </c>
      <c r="G163" s="40"/>
      <c r="H163" s="40"/>
      <c r="I163" s="215"/>
      <c r="J163" s="40"/>
      <c r="K163" s="40"/>
      <c r="L163" s="44"/>
      <c r="M163" s="216"/>
      <c r="N163" s="217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128</v>
      </c>
      <c r="AU163" s="17" t="s">
        <v>82</v>
      </c>
    </row>
    <row r="164" s="2" customFormat="1">
      <c r="A164" s="38"/>
      <c r="B164" s="39"/>
      <c r="C164" s="40"/>
      <c r="D164" s="218" t="s">
        <v>130</v>
      </c>
      <c r="E164" s="40"/>
      <c r="F164" s="219" t="s">
        <v>243</v>
      </c>
      <c r="G164" s="40"/>
      <c r="H164" s="40"/>
      <c r="I164" s="215"/>
      <c r="J164" s="40"/>
      <c r="K164" s="40"/>
      <c r="L164" s="44"/>
      <c r="M164" s="216"/>
      <c r="N164" s="217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130</v>
      </c>
      <c r="AU164" s="17" t="s">
        <v>82</v>
      </c>
    </row>
    <row r="165" s="2" customFormat="1" ht="16.5" customHeight="1">
      <c r="A165" s="38"/>
      <c r="B165" s="39"/>
      <c r="C165" s="200" t="s">
        <v>244</v>
      </c>
      <c r="D165" s="200" t="s">
        <v>121</v>
      </c>
      <c r="E165" s="201" t="s">
        <v>245</v>
      </c>
      <c r="F165" s="202" t="s">
        <v>246</v>
      </c>
      <c r="G165" s="203" t="s">
        <v>240</v>
      </c>
      <c r="H165" s="204">
        <v>8.798</v>
      </c>
      <c r="I165" s="205"/>
      <c r="J165" s="206">
        <f>ROUND(I165*H165,2)</f>
        <v>0</v>
      </c>
      <c r="K165" s="202" t="s">
        <v>125</v>
      </c>
      <c r="L165" s="44"/>
      <c r="M165" s="207" t="s">
        <v>19</v>
      </c>
      <c r="N165" s="208" t="s">
        <v>43</v>
      </c>
      <c r="O165" s="84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1" t="s">
        <v>126</v>
      </c>
      <c r="AT165" s="211" t="s">
        <v>121</v>
      </c>
      <c r="AU165" s="211" t="s">
        <v>82</v>
      </c>
      <c r="AY165" s="17" t="s">
        <v>118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7" t="s">
        <v>80</v>
      </c>
      <c r="BK165" s="212">
        <f>ROUND(I165*H165,2)</f>
        <v>0</v>
      </c>
      <c r="BL165" s="17" t="s">
        <v>126</v>
      </c>
      <c r="BM165" s="211" t="s">
        <v>247</v>
      </c>
    </row>
    <row r="166" s="2" customFormat="1">
      <c r="A166" s="38"/>
      <c r="B166" s="39"/>
      <c r="C166" s="40"/>
      <c r="D166" s="213" t="s">
        <v>128</v>
      </c>
      <c r="E166" s="40"/>
      <c r="F166" s="214" t="s">
        <v>248</v>
      </c>
      <c r="G166" s="40"/>
      <c r="H166" s="40"/>
      <c r="I166" s="215"/>
      <c r="J166" s="40"/>
      <c r="K166" s="40"/>
      <c r="L166" s="44"/>
      <c r="M166" s="216"/>
      <c r="N166" s="217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128</v>
      </c>
      <c r="AU166" s="17" t="s">
        <v>82</v>
      </c>
    </row>
    <row r="167" s="2" customFormat="1">
      <c r="A167" s="38"/>
      <c r="B167" s="39"/>
      <c r="C167" s="40"/>
      <c r="D167" s="218" t="s">
        <v>130</v>
      </c>
      <c r="E167" s="40"/>
      <c r="F167" s="219" t="s">
        <v>249</v>
      </c>
      <c r="G167" s="40"/>
      <c r="H167" s="40"/>
      <c r="I167" s="215"/>
      <c r="J167" s="40"/>
      <c r="K167" s="40"/>
      <c r="L167" s="44"/>
      <c r="M167" s="216"/>
      <c r="N167" s="217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82</v>
      </c>
    </row>
    <row r="168" s="2" customFormat="1" ht="16.5" customHeight="1">
      <c r="A168" s="38"/>
      <c r="B168" s="39"/>
      <c r="C168" s="200" t="s">
        <v>250</v>
      </c>
      <c r="D168" s="200" t="s">
        <v>121</v>
      </c>
      <c r="E168" s="201" t="s">
        <v>251</v>
      </c>
      <c r="F168" s="202" t="s">
        <v>252</v>
      </c>
      <c r="G168" s="203" t="s">
        <v>240</v>
      </c>
      <c r="H168" s="204">
        <v>43.990000000000002</v>
      </c>
      <c r="I168" s="205"/>
      <c r="J168" s="206">
        <f>ROUND(I168*H168,2)</f>
        <v>0</v>
      </c>
      <c r="K168" s="202" t="s">
        <v>125</v>
      </c>
      <c r="L168" s="44"/>
      <c r="M168" s="207" t="s">
        <v>19</v>
      </c>
      <c r="N168" s="208" t="s">
        <v>43</v>
      </c>
      <c r="O168" s="84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1" t="s">
        <v>126</v>
      </c>
      <c r="AT168" s="211" t="s">
        <v>121</v>
      </c>
      <c r="AU168" s="211" t="s">
        <v>82</v>
      </c>
      <c r="AY168" s="17" t="s">
        <v>118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80</v>
      </c>
      <c r="BK168" s="212">
        <f>ROUND(I168*H168,2)</f>
        <v>0</v>
      </c>
      <c r="BL168" s="17" t="s">
        <v>126</v>
      </c>
      <c r="BM168" s="211" t="s">
        <v>253</v>
      </c>
    </row>
    <row r="169" s="2" customFormat="1">
      <c r="A169" s="38"/>
      <c r="B169" s="39"/>
      <c r="C169" s="40"/>
      <c r="D169" s="213" t="s">
        <v>128</v>
      </c>
      <c r="E169" s="40"/>
      <c r="F169" s="214" t="s">
        <v>254</v>
      </c>
      <c r="G169" s="40"/>
      <c r="H169" s="40"/>
      <c r="I169" s="215"/>
      <c r="J169" s="40"/>
      <c r="K169" s="40"/>
      <c r="L169" s="44"/>
      <c r="M169" s="216"/>
      <c r="N169" s="217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128</v>
      </c>
      <c r="AU169" s="17" t="s">
        <v>82</v>
      </c>
    </row>
    <row r="170" s="2" customFormat="1">
      <c r="A170" s="38"/>
      <c r="B170" s="39"/>
      <c r="C170" s="40"/>
      <c r="D170" s="218" t="s">
        <v>130</v>
      </c>
      <c r="E170" s="40"/>
      <c r="F170" s="219" t="s">
        <v>255</v>
      </c>
      <c r="G170" s="40"/>
      <c r="H170" s="40"/>
      <c r="I170" s="215"/>
      <c r="J170" s="40"/>
      <c r="K170" s="40"/>
      <c r="L170" s="44"/>
      <c r="M170" s="216"/>
      <c r="N170" s="217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130</v>
      </c>
      <c r="AU170" s="17" t="s">
        <v>82</v>
      </c>
    </row>
    <row r="171" s="13" customFormat="1">
      <c r="A171" s="13"/>
      <c r="B171" s="220"/>
      <c r="C171" s="221"/>
      <c r="D171" s="213" t="s">
        <v>132</v>
      </c>
      <c r="E171" s="222" t="s">
        <v>19</v>
      </c>
      <c r="F171" s="223" t="s">
        <v>256</v>
      </c>
      <c r="G171" s="221"/>
      <c r="H171" s="224">
        <v>43.990000000000002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132</v>
      </c>
      <c r="AU171" s="230" t="s">
        <v>82</v>
      </c>
      <c r="AV171" s="13" t="s">
        <v>82</v>
      </c>
      <c r="AW171" s="13" t="s">
        <v>33</v>
      </c>
      <c r="AX171" s="13" t="s">
        <v>80</v>
      </c>
      <c r="AY171" s="230" t="s">
        <v>118</v>
      </c>
    </row>
    <row r="172" s="2" customFormat="1" ht="21.75" customHeight="1">
      <c r="A172" s="38"/>
      <c r="B172" s="39"/>
      <c r="C172" s="200" t="s">
        <v>257</v>
      </c>
      <c r="D172" s="200" t="s">
        <v>121</v>
      </c>
      <c r="E172" s="201" t="s">
        <v>258</v>
      </c>
      <c r="F172" s="202" t="s">
        <v>259</v>
      </c>
      <c r="G172" s="203" t="s">
        <v>240</v>
      </c>
      <c r="H172" s="204">
        <v>4.6340000000000003</v>
      </c>
      <c r="I172" s="205"/>
      <c r="J172" s="206">
        <f>ROUND(I172*H172,2)</f>
        <v>0</v>
      </c>
      <c r="K172" s="202" t="s">
        <v>125</v>
      </c>
      <c r="L172" s="44"/>
      <c r="M172" s="207" t="s">
        <v>19</v>
      </c>
      <c r="N172" s="208" t="s">
        <v>43</v>
      </c>
      <c r="O172" s="84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1" t="s">
        <v>126</v>
      </c>
      <c r="AT172" s="211" t="s">
        <v>121</v>
      </c>
      <c r="AU172" s="211" t="s">
        <v>82</v>
      </c>
      <c r="AY172" s="17" t="s">
        <v>118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80</v>
      </c>
      <c r="BK172" s="212">
        <f>ROUND(I172*H172,2)</f>
        <v>0</v>
      </c>
      <c r="BL172" s="17" t="s">
        <v>126</v>
      </c>
      <c r="BM172" s="211" t="s">
        <v>260</v>
      </c>
    </row>
    <row r="173" s="2" customFormat="1">
      <c r="A173" s="38"/>
      <c r="B173" s="39"/>
      <c r="C173" s="40"/>
      <c r="D173" s="213" t="s">
        <v>128</v>
      </c>
      <c r="E173" s="40"/>
      <c r="F173" s="214" t="s">
        <v>261</v>
      </c>
      <c r="G173" s="40"/>
      <c r="H173" s="40"/>
      <c r="I173" s="215"/>
      <c r="J173" s="40"/>
      <c r="K173" s="40"/>
      <c r="L173" s="44"/>
      <c r="M173" s="216"/>
      <c r="N173" s="217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128</v>
      </c>
      <c r="AU173" s="17" t="s">
        <v>82</v>
      </c>
    </row>
    <row r="174" s="2" customFormat="1">
      <c r="A174" s="38"/>
      <c r="B174" s="39"/>
      <c r="C174" s="40"/>
      <c r="D174" s="218" t="s">
        <v>130</v>
      </c>
      <c r="E174" s="40"/>
      <c r="F174" s="219" t="s">
        <v>262</v>
      </c>
      <c r="G174" s="40"/>
      <c r="H174" s="40"/>
      <c r="I174" s="215"/>
      <c r="J174" s="40"/>
      <c r="K174" s="40"/>
      <c r="L174" s="44"/>
      <c r="M174" s="216"/>
      <c r="N174" s="217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130</v>
      </c>
      <c r="AU174" s="17" t="s">
        <v>82</v>
      </c>
    </row>
    <row r="175" s="2" customFormat="1" ht="21.75" customHeight="1">
      <c r="A175" s="38"/>
      <c r="B175" s="39"/>
      <c r="C175" s="200" t="s">
        <v>263</v>
      </c>
      <c r="D175" s="200" t="s">
        <v>121</v>
      </c>
      <c r="E175" s="201" t="s">
        <v>264</v>
      </c>
      <c r="F175" s="202" t="s">
        <v>265</v>
      </c>
      <c r="G175" s="203" t="s">
        <v>240</v>
      </c>
      <c r="H175" s="204">
        <v>6.1920000000000002</v>
      </c>
      <c r="I175" s="205"/>
      <c r="J175" s="206">
        <f>ROUND(I175*H175,2)</f>
        <v>0</v>
      </c>
      <c r="K175" s="202" t="s">
        <v>125</v>
      </c>
      <c r="L175" s="44"/>
      <c r="M175" s="207" t="s">
        <v>19</v>
      </c>
      <c r="N175" s="208" t="s">
        <v>43</v>
      </c>
      <c r="O175" s="84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1" t="s">
        <v>126</v>
      </c>
      <c r="AT175" s="211" t="s">
        <v>121</v>
      </c>
      <c r="AU175" s="211" t="s">
        <v>82</v>
      </c>
      <c r="AY175" s="17" t="s">
        <v>118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80</v>
      </c>
      <c r="BK175" s="212">
        <f>ROUND(I175*H175,2)</f>
        <v>0</v>
      </c>
      <c r="BL175" s="17" t="s">
        <v>126</v>
      </c>
      <c r="BM175" s="211" t="s">
        <v>266</v>
      </c>
    </row>
    <row r="176" s="2" customFormat="1">
      <c r="A176" s="38"/>
      <c r="B176" s="39"/>
      <c r="C176" s="40"/>
      <c r="D176" s="213" t="s">
        <v>128</v>
      </c>
      <c r="E176" s="40"/>
      <c r="F176" s="214" t="s">
        <v>267</v>
      </c>
      <c r="G176" s="40"/>
      <c r="H176" s="40"/>
      <c r="I176" s="215"/>
      <c r="J176" s="40"/>
      <c r="K176" s="40"/>
      <c r="L176" s="44"/>
      <c r="M176" s="216"/>
      <c r="N176" s="217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128</v>
      </c>
      <c r="AU176" s="17" t="s">
        <v>82</v>
      </c>
    </row>
    <row r="177" s="2" customFormat="1">
      <c r="A177" s="38"/>
      <c r="B177" s="39"/>
      <c r="C177" s="40"/>
      <c r="D177" s="218" t="s">
        <v>130</v>
      </c>
      <c r="E177" s="40"/>
      <c r="F177" s="219" t="s">
        <v>268</v>
      </c>
      <c r="G177" s="40"/>
      <c r="H177" s="40"/>
      <c r="I177" s="215"/>
      <c r="J177" s="40"/>
      <c r="K177" s="40"/>
      <c r="L177" s="44"/>
      <c r="M177" s="216"/>
      <c r="N177" s="217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130</v>
      </c>
      <c r="AU177" s="17" t="s">
        <v>82</v>
      </c>
    </row>
    <row r="178" s="12" customFormat="1" ht="22.8" customHeight="1">
      <c r="A178" s="12"/>
      <c r="B178" s="184"/>
      <c r="C178" s="185"/>
      <c r="D178" s="186" t="s">
        <v>71</v>
      </c>
      <c r="E178" s="198" t="s">
        <v>269</v>
      </c>
      <c r="F178" s="198" t="s">
        <v>270</v>
      </c>
      <c r="G178" s="185"/>
      <c r="H178" s="185"/>
      <c r="I178" s="188"/>
      <c r="J178" s="199">
        <f>BK178</f>
        <v>0</v>
      </c>
      <c r="K178" s="185"/>
      <c r="L178" s="190"/>
      <c r="M178" s="191"/>
      <c r="N178" s="192"/>
      <c r="O178" s="192"/>
      <c r="P178" s="193">
        <f>SUM(P179:P181)</f>
        <v>0</v>
      </c>
      <c r="Q178" s="192"/>
      <c r="R178" s="193">
        <f>SUM(R179:R181)</f>
        <v>0</v>
      </c>
      <c r="S178" s="192"/>
      <c r="T178" s="194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5" t="s">
        <v>80</v>
      </c>
      <c r="AT178" s="196" t="s">
        <v>71</v>
      </c>
      <c r="AU178" s="196" t="s">
        <v>80</v>
      </c>
      <c r="AY178" s="195" t="s">
        <v>118</v>
      </c>
      <c r="BK178" s="197">
        <f>SUM(BK179:BK181)</f>
        <v>0</v>
      </c>
    </row>
    <row r="179" s="2" customFormat="1" ht="16.5" customHeight="1">
      <c r="A179" s="38"/>
      <c r="B179" s="39"/>
      <c r="C179" s="200" t="s">
        <v>7</v>
      </c>
      <c r="D179" s="200" t="s">
        <v>121</v>
      </c>
      <c r="E179" s="201" t="s">
        <v>271</v>
      </c>
      <c r="F179" s="202" t="s">
        <v>272</v>
      </c>
      <c r="G179" s="203" t="s">
        <v>240</v>
      </c>
      <c r="H179" s="204">
        <v>12.097</v>
      </c>
      <c r="I179" s="205"/>
      <c r="J179" s="206">
        <f>ROUND(I179*H179,2)</f>
        <v>0</v>
      </c>
      <c r="K179" s="202" t="s">
        <v>125</v>
      </c>
      <c r="L179" s="44"/>
      <c r="M179" s="207" t="s">
        <v>19</v>
      </c>
      <c r="N179" s="208" t="s">
        <v>43</v>
      </c>
      <c r="O179" s="84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1" t="s">
        <v>126</v>
      </c>
      <c r="AT179" s="211" t="s">
        <v>121</v>
      </c>
      <c r="AU179" s="211" t="s">
        <v>82</v>
      </c>
      <c r="AY179" s="17" t="s">
        <v>118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80</v>
      </c>
      <c r="BK179" s="212">
        <f>ROUND(I179*H179,2)</f>
        <v>0</v>
      </c>
      <c r="BL179" s="17" t="s">
        <v>126</v>
      </c>
      <c r="BM179" s="211" t="s">
        <v>273</v>
      </c>
    </row>
    <row r="180" s="2" customFormat="1">
      <c r="A180" s="38"/>
      <c r="B180" s="39"/>
      <c r="C180" s="40"/>
      <c r="D180" s="213" t="s">
        <v>128</v>
      </c>
      <c r="E180" s="40"/>
      <c r="F180" s="214" t="s">
        <v>274</v>
      </c>
      <c r="G180" s="40"/>
      <c r="H180" s="40"/>
      <c r="I180" s="215"/>
      <c r="J180" s="40"/>
      <c r="K180" s="40"/>
      <c r="L180" s="44"/>
      <c r="M180" s="216"/>
      <c r="N180" s="217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128</v>
      </c>
      <c r="AU180" s="17" t="s">
        <v>82</v>
      </c>
    </row>
    <row r="181" s="2" customFormat="1">
      <c r="A181" s="38"/>
      <c r="B181" s="39"/>
      <c r="C181" s="40"/>
      <c r="D181" s="218" t="s">
        <v>130</v>
      </c>
      <c r="E181" s="40"/>
      <c r="F181" s="219" t="s">
        <v>275</v>
      </c>
      <c r="G181" s="40"/>
      <c r="H181" s="40"/>
      <c r="I181" s="215"/>
      <c r="J181" s="40"/>
      <c r="K181" s="40"/>
      <c r="L181" s="44"/>
      <c r="M181" s="216"/>
      <c r="N181" s="217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130</v>
      </c>
      <c r="AU181" s="17" t="s">
        <v>82</v>
      </c>
    </row>
    <row r="182" s="12" customFormat="1" ht="25.92" customHeight="1">
      <c r="A182" s="12"/>
      <c r="B182" s="184"/>
      <c r="C182" s="185"/>
      <c r="D182" s="186" t="s">
        <v>71</v>
      </c>
      <c r="E182" s="187" t="s">
        <v>276</v>
      </c>
      <c r="F182" s="187" t="s">
        <v>277</v>
      </c>
      <c r="G182" s="185"/>
      <c r="H182" s="185"/>
      <c r="I182" s="188"/>
      <c r="J182" s="189">
        <f>BK182</f>
        <v>0</v>
      </c>
      <c r="K182" s="185"/>
      <c r="L182" s="190"/>
      <c r="M182" s="191"/>
      <c r="N182" s="192"/>
      <c r="O182" s="192"/>
      <c r="P182" s="193">
        <f>P183+P196+P235+P385+P399+P432</f>
        <v>0</v>
      </c>
      <c r="Q182" s="192"/>
      <c r="R182" s="193">
        <f>R183+R196+R235+R385+R399+R432</f>
        <v>0.82010081000000001</v>
      </c>
      <c r="S182" s="192"/>
      <c r="T182" s="194">
        <f>T183+T196+T235+T385+T399+T432</f>
        <v>0.30783689999999997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5" t="s">
        <v>82</v>
      </c>
      <c r="AT182" s="196" t="s">
        <v>71</v>
      </c>
      <c r="AU182" s="196" t="s">
        <v>72</v>
      </c>
      <c r="AY182" s="195" t="s">
        <v>118</v>
      </c>
      <c r="BK182" s="197">
        <f>BK183+BK196+BK235+BK385+BK399+BK432</f>
        <v>0</v>
      </c>
    </row>
    <row r="183" s="12" customFormat="1" ht="22.8" customHeight="1">
      <c r="A183" s="12"/>
      <c r="B183" s="184"/>
      <c r="C183" s="185"/>
      <c r="D183" s="186" t="s">
        <v>71</v>
      </c>
      <c r="E183" s="198" t="s">
        <v>278</v>
      </c>
      <c r="F183" s="198" t="s">
        <v>279</v>
      </c>
      <c r="G183" s="185"/>
      <c r="H183" s="185"/>
      <c r="I183" s="188"/>
      <c r="J183" s="199">
        <f>BK183</f>
        <v>0</v>
      </c>
      <c r="K183" s="185"/>
      <c r="L183" s="190"/>
      <c r="M183" s="191"/>
      <c r="N183" s="192"/>
      <c r="O183" s="192"/>
      <c r="P183" s="193">
        <f>SUM(P184:P195)</f>
        <v>0</v>
      </c>
      <c r="Q183" s="192"/>
      <c r="R183" s="193">
        <f>SUM(R184:R195)</f>
        <v>0.108233</v>
      </c>
      <c r="S183" s="192"/>
      <c r="T183" s="194">
        <f>SUM(T184:T195)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5" t="s">
        <v>82</v>
      </c>
      <c r="AT183" s="196" t="s">
        <v>71</v>
      </c>
      <c r="AU183" s="196" t="s">
        <v>80</v>
      </c>
      <c r="AY183" s="195" t="s">
        <v>118</v>
      </c>
      <c r="BK183" s="197">
        <f>SUM(BK184:BK195)</f>
        <v>0</v>
      </c>
    </row>
    <row r="184" s="2" customFormat="1" ht="16.5" customHeight="1">
      <c r="A184" s="38"/>
      <c r="B184" s="39"/>
      <c r="C184" s="200" t="s">
        <v>280</v>
      </c>
      <c r="D184" s="200" t="s">
        <v>121</v>
      </c>
      <c r="E184" s="201" t="s">
        <v>281</v>
      </c>
      <c r="F184" s="202" t="s">
        <v>282</v>
      </c>
      <c r="G184" s="203" t="s">
        <v>169</v>
      </c>
      <c r="H184" s="204">
        <v>8.5199999999999996</v>
      </c>
      <c r="I184" s="205"/>
      <c r="J184" s="206">
        <f>ROUND(I184*H184,2)</f>
        <v>0</v>
      </c>
      <c r="K184" s="202" t="s">
        <v>125</v>
      </c>
      <c r="L184" s="44"/>
      <c r="M184" s="207" t="s">
        <v>19</v>
      </c>
      <c r="N184" s="208" t="s">
        <v>43</v>
      </c>
      <c r="O184" s="84"/>
      <c r="P184" s="209">
        <f>O184*H184</f>
        <v>0</v>
      </c>
      <c r="Q184" s="209">
        <v>0.0027799999999999999</v>
      </c>
      <c r="R184" s="209">
        <f>Q184*H184</f>
        <v>0.023685599999999998</v>
      </c>
      <c r="S184" s="209">
        <v>0</v>
      </c>
      <c r="T184" s="21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1" t="s">
        <v>237</v>
      </c>
      <c r="AT184" s="211" t="s">
        <v>121</v>
      </c>
      <c r="AU184" s="211" t="s">
        <v>82</v>
      </c>
      <c r="AY184" s="17" t="s">
        <v>118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7" t="s">
        <v>80</v>
      </c>
      <c r="BK184" s="212">
        <f>ROUND(I184*H184,2)</f>
        <v>0</v>
      </c>
      <c r="BL184" s="17" t="s">
        <v>237</v>
      </c>
      <c r="BM184" s="211" t="s">
        <v>283</v>
      </c>
    </row>
    <row r="185" s="2" customFormat="1">
      <c r="A185" s="38"/>
      <c r="B185" s="39"/>
      <c r="C185" s="40"/>
      <c r="D185" s="213" t="s">
        <v>128</v>
      </c>
      <c r="E185" s="40"/>
      <c r="F185" s="214" t="s">
        <v>284</v>
      </c>
      <c r="G185" s="40"/>
      <c r="H185" s="40"/>
      <c r="I185" s="215"/>
      <c r="J185" s="40"/>
      <c r="K185" s="40"/>
      <c r="L185" s="44"/>
      <c r="M185" s="216"/>
      <c r="N185" s="217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128</v>
      </c>
      <c r="AU185" s="17" t="s">
        <v>82</v>
      </c>
    </row>
    <row r="186" s="2" customFormat="1">
      <c r="A186" s="38"/>
      <c r="B186" s="39"/>
      <c r="C186" s="40"/>
      <c r="D186" s="218" t="s">
        <v>130</v>
      </c>
      <c r="E186" s="40"/>
      <c r="F186" s="219" t="s">
        <v>285</v>
      </c>
      <c r="G186" s="40"/>
      <c r="H186" s="40"/>
      <c r="I186" s="215"/>
      <c r="J186" s="40"/>
      <c r="K186" s="40"/>
      <c r="L186" s="44"/>
      <c r="M186" s="216"/>
      <c r="N186" s="217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130</v>
      </c>
      <c r="AU186" s="17" t="s">
        <v>82</v>
      </c>
    </row>
    <row r="187" s="13" customFormat="1">
      <c r="A187" s="13"/>
      <c r="B187" s="220"/>
      <c r="C187" s="221"/>
      <c r="D187" s="213" t="s">
        <v>132</v>
      </c>
      <c r="E187" s="222" t="s">
        <v>19</v>
      </c>
      <c r="F187" s="223" t="s">
        <v>286</v>
      </c>
      <c r="G187" s="221"/>
      <c r="H187" s="224">
        <v>4.2199999999999998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132</v>
      </c>
      <c r="AU187" s="230" t="s">
        <v>82</v>
      </c>
      <c r="AV187" s="13" t="s">
        <v>82</v>
      </c>
      <c r="AW187" s="13" t="s">
        <v>33</v>
      </c>
      <c r="AX187" s="13" t="s">
        <v>72</v>
      </c>
      <c r="AY187" s="230" t="s">
        <v>118</v>
      </c>
    </row>
    <row r="188" s="13" customFormat="1">
      <c r="A188" s="13"/>
      <c r="B188" s="220"/>
      <c r="C188" s="221"/>
      <c r="D188" s="213" t="s">
        <v>132</v>
      </c>
      <c r="E188" s="222" t="s">
        <v>19</v>
      </c>
      <c r="F188" s="223" t="s">
        <v>287</v>
      </c>
      <c r="G188" s="221"/>
      <c r="H188" s="224">
        <v>4.2999999999999998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132</v>
      </c>
      <c r="AU188" s="230" t="s">
        <v>82</v>
      </c>
      <c r="AV188" s="13" t="s">
        <v>82</v>
      </c>
      <c r="AW188" s="13" t="s">
        <v>33</v>
      </c>
      <c r="AX188" s="13" t="s">
        <v>72</v>
      </c>
      <c r="AY188" s="230" t="s">
        <v>118</v>
      </c>
    </row>
    <row r="189" s="14" customFormat="1">
      <c r="A189" s="14"/>
      <c r="B189" s="231"/>
      <c r="C189" s="232"/>
      <c r="D189" s="213" t="s">
        <v>132</v>
      </c>
      <c r="E189" s="233" t="s">
        <v>19</v>
      </c>
      <c r="F189" s="234" t="s">
        <v>135</v>
      </c>
      <c r="G189" s="232"/>
      <c r="H189" s="235">
        <v>8.5199999999999996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1" t="s">
        <v>132</v>
      </c>
      <c r="AU189" s="241" t="s">
        <v>82</v>
      </c>
      <c r="AV189" s="14" t="s">
        <v>126</v>
      </c>
      <c r="AW189" s="14" t="s">
        <v>33</v>
      </c>
      <c r="AX189" s="14" t="s">
        <v>80</v>
      </c>
      <c r="AY189" s="241" t="s">
        <v>118</v>
      </c>
    </row>
    <row r="190" s="2" customFormat="1" ht="16.5" customHeight="1">
      <c r="A190" s="38"/>
      <c r="B190" s="39"/>
      <c r="C190" s="200" t="s">
        <v>288</v>
      </c>
      <c r="D190" s="200" t="s">
        <v>121</v>
      </c>
      <c r="E190" s="201" t="s">
        <v>289</v>
      </c>
      <c r="F190" s="202" t="s">
        <v>290</v>
      </c>
      <c r="G190" s="203" t="s">
        <v>169</v>
      </c>
      <c r="H190" s="204">
        <v>5.8399999999999999</v>
      </c>
      <c r="I190" s="205"/>
      <c r="J190" s="206">
        <f>ROUND(I190*H190,2)</f>
        <v>0</v>
      </c>
      <c r="K190" s="202" t="s">
        <v>125</v>
      </c>
      <c r="L190" s="44"/>
      <c r="M190" s="207" t="s">
        <v>19</v>
      </c>
      <c r="N190" s="208" t="s">
        <v>43</v>
      </c>
      <c r="O190" s="84"/>
      <c r="P190" s="209">
        <f>O190*H190</f>
        <v>0</v>
      </c>
      <c r="Q190" s="209">
        <v>0.0046100000000000004</v>
      </c>
      <c r="R190" s="209">
        <f>Q190*H190</f>
        <v>0.026922400000000003</v>
      </c>
      <c r="S190" s="209">
        <v>0</v>
      </c>
      <c r="T190" s="21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1" t="s">
        <v>237</v>
      </c>
      <c r="AT190" s="211" t="s">
        <v>121</v>
      </c>
      <c r="AU190" s="211" t="s">
        <v>82</v>
      </c>
      <c r="AY190" s="17" t="s">
        <v>118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7" t="s">
        <v>80</v>
      </c>
      <c r="BK190" s="212">
        <f>ROUND(I190*H190,2)</f>
        <v>0</v>
      </c>
      <c r="BL190" s="17" t="s">
        <v>237</v>
      </c>
      <c r="BM190" s="211" t="s">
        <v>291</v>
      </c>
    </row>
    <row r="191" s="2" customFormat="1">
      <c r="A191" s="38"/>
      <c r="B191" s="39"/>
      <c r="C191" s="40"/>
      <c r="D191" s="213" t="s">
        <v>128</v>
      </c>
      <c r="E191" s="40"/>
      <c r="F191" s="214" t="s">
        <v>292</v>
      </c>
      <c r="G191" s="40"/>
      <c r="H191" s="40"/>
      <c r="I191" s="215"/>
      <c r="J191" s="40"/>
      <c r="K191" s="40"/>
      <c r="L191" s="44"/>
      <c r="M191" s="216"/>
      <c r="N191" s="217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128</v>
      </c>
      <c r="AU191" s="17" t="s">
        <v>82</v>
      </c>
    </row>
    <row r="192" s="2" customFormat="1">
      <c r="A192" s="38"/>
      <c r="B192" s="39"/>
      <c r="C192" s="40"/>
      <c r="D192" s="218" t="s">
        <v>130</v>
      </c>
      <c r="E192" s="40"/>
      <c r="F192" s="219" t="s">
        <v>293</v>
      </c>
      <c r="G192" s="40"/>
      <c r="H192" s="40"/>
      <c r="I192" s="215"/>
      <c r="J192" s="40"/>
      <c r="K192" s="40"/>
      <c r="L192" s="44"/>
      <c r="M192" s="216"/>
      <c r="N192" s="217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130</v>
      </c>
      <c r="AU192" s="17" t="s">
        <v>82</v>
      </c>
    </row>
    <row r="193" s="13" customFormat="1">
      <c r="A193" s="13"/>
      <c r="B193" s="220"/>
      <c r="C193" s="221"/>
      <c r="D193" s="213" t="s">
        <v>132</v>
      </c>
      <c r="E193" s="222" t="s">
        <v>19</v>
      </c>
      <c r="F193" s="223" t="s">
        <v>294</v>
      </c>
      <c r="G193" s="221"/>
      <c r="H193" s="224">
        <v>5.8399999999999999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132</v>
      </c>
      <c r="AU193" s="230" t="s">
        <v>82</v>
      </c>
      <c r="AV193" s="13" t="s">
        <v>82</v>
      </c>
      <c r="AW193" s="13" t="s">
        <v>33</v>
      </c>
      <c r="AX193" s="13" t="s">
        <v>80</v>
      </c>
      <c r="AY193" s="230" t="s">
        <v>118</v>
      </c>
    </row>
    <row r="194" s="2" customFormat="1" ht="16.5" customHeight="1">
      <c r="A194" s="38"/>
      <c r="B194" s="39"/>
      <c r="C194" s="200" t="s">
        <v>295</v>
      </c>
      <c r="D194" s="200" t="s">
        <v>121</v>
      </c>
      <c r="E194" s="201" t="s">
        <v>296</v>
      </c>
      <c r="F194" s="202" t="s">
        <v>297</v>
      </c>
      <c r="G194" s="203" t="s">
        <v>169</v>
      </c>
      <c r="H194" s="204">
        <v>12.5</v>
      </c>
      <c r="I194" s="205"/>
      <c r="J194" s="206">
        <f>ROUND(I194*H194,2)</f>
        <v>0</v>
      </c>
      <c r="K194" s="202" t="s">
        <v>19</v>
      </c>
      <c r="L194" s="44"/>
      <c r="M194" s="207" t="s">
        <v>19</v>
      </c>
      <c r="N194" s="208" t="s">
        <v>43</v>
      </c>
      <c r="O194" s="84"/>
      <c r="P194" s="209">
        <f>O194*H194</f>
        <v>0</v>
      </c>
      <c r="Q194" s="209">
        <v>0.0046100000000000004</v>
      </c>
      <c r="R194" s="209">
        <f>Q194*H194</f>
        <v>0.057625000000000003</v>
      </c>
      <c r="S194" s="209">
        <v>0</v>
      </c>
      <c r="T194" s="21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1" t="s">
        <v>237</v>
      </c>
      <c r="AT194" s="211" t="s">
        <v>121</v>
      </c>
      <c r="AU194" s="211" t="s">
        <v>82</v>
      </c>
      <c r="AY194" s="17" t="s">
        <v>118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7" t="s">
        <v>80</v>
      </c>
      <c r="BK194" s="212">
        <f>ROUND(I194*H194,2)</f>
        <v>0</v>
      </c>
      <c r="BL194" s="17" t="s">
        <v>237</v>
      </c>
      <c r="BM194" s="211" t="s">
        <v>298</v>
      </c>
    </row>
    <row r="195" s="2" customFormat="1">
      <c r="A195" s="38"/>
      <c r="B195" s="39"/>
      <c r="C195" s="40"/>
      <c r="D195" s="213" t="s">
        <v>128</v>
      </c>
      <c r="E195" s="40"/>
      <c r="F195" s="214" t="s">
        <v>297</v>
      </c>
      <c r="G195" s="40"/>
      <c r="H195" s="40"/>
      <c r="I195" s="215"/>
      <c r="J195" s="40"/>
      <c r="K195" s="40"/>
      <c r="L195" s="44"/>
      <c r="M195" s="216"/>
      <c r="N195" s="217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128</v>
      </c>
      <c r="AU195" s="17" t="s">
        <v>82</v>
      </c>
    </row>
    <row r="196" s="12" customFormat="1" ht="22.8" customHeight="1">
      <c r="A196" s="12"/>
      <c r="B196" s="184"/>
      <c r="C196" s="185"/>
      <c r="D196" s="186" t="s">
        <v>71</v>
      </c>
      <c r="E196" s="198" t="s">
        <v>299</v>
      </c>
      <c r="F196" s="198" t="s">
        <v>300</v>
      </c>
      <c r="G196" s="185"/>
      <c r="H196" s="185"/>
      <c r="I196" s="188"/>
      <c r="J196" s="199">
        <f>BK196</f>
        <v>0</v>
      </c>
      <c r="K196" s="185"/>
      <c r="L196" s="190"/>
      <c r="M196" s="191"/>
      <c r="N196" s="192"/>
      <c r="O196" s="192"/>
      <c r="P196" s="193">
        <f>SUM(P197:P234)</f>
        <v>0</v>
      </c>
      <c r="Q196" s="192"/>
      <c r="R196" s="193">
        <f>SUM(R197:R234)</f>
        <v>0.079215300000000016</v>
      </c>
      <c r="S196" s="192"/>
      <c r="T196" s="194">
        <f>SUM(T197:T234)</f>
        <v>0.021544899999999999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5" t="s">
        <v>82</v>
      </c>
      <c r="AT196" s="196" t="s">
        <v>71</v>
      </c>
      <c r="AU196" s="196" t="s">
        <v>80</v>
      </c>
      <c r="AY196" s="195" t="s">
        <v>118</v>
      </c>
      <c r="BK196" s="197">
        <f>SUM(BK197:BK234)</f>
        <v>0</v>
      </c>
    </row>
    <row r="197" s="2" customFormat="1" ht="16.5" customHeight="1">
      <c r="A197" s="38"/>
      <c r="B197" s="39"/>
      <c r="C197" s="200" t="s">
        <v>301</v>
      </c>
      <c r="D197" s="200" t="s">
        <v>121</v>
      </c>
      <c r="E197" s="201" t="s">
        <v>302</v>
      </c>
      <c r="F197" s="202" t="s">
        <v>303</v>
      </c>
      <c r="G197" s="203" t="s">
        <v>169</v>
      </c>
      <c r="H197" s="204">
        <v>6.9699999999999998</v>
      </c>
      <c r="I197" s="205"/>
      <c r="J197" s="206">
        <f>ROUND(I197*H197,2)</f>
        <v>0</v>
      </c>
      <c r="K197" s="202" t="s">
        <v>125</v>
      </c>
      <c r="L197" s="44"/>
      <c r="M197" s="207" t="s">
        <v>19</v>
      </c>
      <c r="N197" s="208" t="s">
        <v>43</v>
      </c>
      <c r="O197" s="84"/>
      <c r="P197" s="209">
        <f>O197*H197</f>
        <v>0</v>
      </c>
      <c r="Q197" s="209">
        <v>0</v>
      </c>
      <c r="R197" s="209">
        <f>Q197*H197</f>
        <v>0</v>
      </c>
      <c r="S197" s="209">
        <v>0.00167</v>
      </c>
      <c r="T197" s="210">
        <f>S197*H197</f>
        <v>0.0116399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1" t="s">
        <v>237</v>
      </c>
      <c r="AT197" s="211" t="s">
        <v>121</v>
      </c>
      <c r="AU197" s="211" t="s">
        <v>82</v>
      </c>
      <c r="AY197" s="17" t="s">
        <v>118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7" t="s">
        <v>80</v>
      </c>
      <c r="BK197" s="212">
        <f>ROUND(I197*H197,2)</f>
        <v>0</v>
      </c>
      <c r="BL197" s="17" t="s">
        <v>237</v>
      </c>
      <c r="BM197" s="211" t="s">
        <v>304</v>
      </c>
    </row>
    <row r="198" s="2" customFormat="1">
      <c r="A198" s="38"/>
      <c r="B198" s="39"/>
      <c r="C198" s="40"/>
      <c r="D198" s="213" t="s">
        <v>128</v>
      </c>
      <c r="E198" s="40"/>
      <c r="F198" s="214" t="s">
        <v>305</v>
      </c>
      <c r="G198" s="40"/>
      <c r="H198" s="40"/>
      <c r="I198" s="215"/>
      <c r="J198" s="40"/>
      <c r="K198" s="40"/>
      <c r="L198" s="44"/>
      <c r="M198" s="216"/>
      <c r="N198" s="217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128</v>
      </c>
      <c r="AU198" s="17" t="s">
        <v>82</v>
      </c>
    </row>
    <row r="199" s="2" customFormat="1">
      <c r="A199" s="38"/>
      <c r="B199" s="39"/>
      <c r="C199" s="40"/>
      <c r="D199" s="218" t="s">
        <v>130</v>
      </c>
      <c r="E199" s="40"/>
      <c r="F199" s="219" t="s">
        <v>306</v>
      </c>
      <c r="G199" s="40"/>
      <c r="H199" s="40"/>
      <c r="I199" s="215"/>
      <c r="J199" s="40"/>
      <c r="K199" s="40"/>
      <c r="L199" s="44"/>
      <c r="M199" s="216"/>
      <c r="N199" s="217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130</v>
      </c>
      <c r="AU199" s="17" t="s">
        <v>82</v>
      </c>
    </row>
    <row r="200" s="13" customFormat="1">
      <c r="A200" s="13"/>
      <c r="B200" s="220"/>
      <c r="C200" s="221"/>
      <c r="D200" s="213" t="s">
        <v>132</v>
      </c>
      <c r="E200" s="222" t="s">
        <v>19</v>
      </c>
      <c r="F200" s="223" t="s">
        <v>307</v>
      </c>
      <c r="G200" s="221"/>
      <c r="H200" s="224">
        <v>6.9699999999999998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132</v>
      </c>
      <c r="AU200" s="230" t="s">
        <v>82</v>
      </c>
      <c r="AV200" s="13" t="s">
        <v>82</v>
      </c>
      <c r="AW200" s="13" t="s">
        <v>33</v>
      </c>
      <c r="AX200" s="13" t="s">
        <v>80</v>
      </c>
      <c r="AY200" s="230" t="s">
        <v>118</v>
      </c>
    </row>
    <row r="201" s="2" customFormat="1" ht="16.5" customHeight="1">
      <c r="A201" s="38"/>
      <c r="B201" s="39"/>
      <c r="C201" s="200" t="s">
        <v>308</v>
      </c>
      <c r="D201" s="200" t="s">
        <v>121</v>
      </c>
      <c r="E201" s="201" t="s">
        <v>309</v>
      </c>
      <c r="F201" s="202" t="s">
        <v>310</v>
      </c>
      <c r="G201" s="203" t="s">
        <v>169</v>
      </c>
      <c r="H201" s="204">
        <v>3.5</v>
      </c>
      <c r="I201" s="205"/>
      <c r="J201" s="206">
        <f>ROUND(I201*H201,2)</f>
        <v>0</v>
      </c>
      <c r="K201" s="202" t="s">
        <v>125</v>
      </c>
      <c r="L201" s="44"/>
      <c r="M201" s="207" t="s">
        <v>19</v>
      </c>
      <c r="N201" s="208" t="s">
        <v>43</v>
      </c>
      <c r="O201" s="84"/>
      <c r="P201" s="209">
        <f>O201*H201</f>
        <v>0</v>
      </c>
      <c r="Q201" s="209">
        <v>0</v>
      </c>
      <c r="R201" s="209">
        <f>Q201*H201</f>
        <v>0</v>
      </c>
      <c r="S201" s="209">
        <v>0.0022300000000000002</v>
      </c>
      <c r="T201" s="210">
        <f>S201*H201</f>
        <v>0.0078050000000000012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1" t="s">
        <v>237</v>
      </c>
      <c r="AT201" s="211" t="s">
        <v>121</v>
      </c>
      <c r="AU201" s="211" t="s">
        <v>82</v>
      </c>
      <c r="AY201" s="17" t="s">
        <v>118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7" t="s">
        <v>80</v>
      </c>
      <c r="BK201" s="212">
        <f>ROUND(I201*H201,2)</f>
        <v>0</v>
      </c>
      <c r="BL201" s="17" t="s">
        <v>237</v>
      </c>
      <c r="BM201" s="211" t="s">
        <v>311</v>
      </c>
    </row>
    <row r="202" s="2" customFormat="1">
      <c r="A202" s="38"/>
      <c r="B202" s="39"/>
      <c r="C202" s="40"/>
      <c r="D202" s="213" t="s">
        <v>128</v>
      </c>
      <c r="E202" s="40"/>
      <c r="F202" s="214" t="s">
        <v>312</v>
      </c>
      <c r="G202" s="40"/>
      <c r="H202" s="40"/>
      <c r="I202" s="215"/>
      <c r="J202" s="40"/>
      <c r="K202" s="40"/>
      <c r="L202" s="44"/>
      <c r="M202" s="216"/>
      <c r="N202" s="217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128</v>
      </c>
      <c r="AU202" s="17" t="s">
        <v>82</v>
      </c>
    </row>
    <row r="203" s="2" customFormat="1">
      <c r="A203" s="38"/>
      <c r="B203" s="39"/>
      <c r="C203" s="40"/>
      <c r="D203" s="218" t="s">
        <v>130</v>
      </c>
      <c r="E203" s="40"/>
      <c r="F203" s="219" t="s">
        <v>313</v>
      </c>
      <c r="G203" s="40"/>
      <c r="H203" s="40"/>
      <c r="I203" s="215"/>
      <c r="J203" s="40"/>
      <c r="K203" s="40"/>
      <c r="L203" s="44"/>
      <c r="M203" s="216"/>
      <c r="N203" s="217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130</v>
      </c>
      <c r="AU203" s="17" t="s">
        <v>82</v>
      </c>
    </row>
    <row r="204" s="13" customFormat="1">
      <c r="A204" s="13"/>
      <c r="B204" s="220"/>
      <c r="C204" s="221"/>
      <c r="D204" s="213" t="s">
        <v>132</v>
      </c>
      <c r="E204" s="222" t="s">
        <v>19</v>
      </c>
      <c r="F204" s="223" t="s">
        <v>314</v>
      </c>
      <c r="G204" s="221"/>
      <c r="H204" s="224">
        <v>3.5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132</v>
      </c>
      <c r="AU204" s="230" t="s">
        <v>82</v>
      </c>
      <c r="AV204" s="13" t="s">
        <v>82</v>
      </c>
      <c r="AW204" s="13" t="s">
        <v>33</v>
      </c>
      <c r="AX204" s="13" t="s">
        <v>80</v>
      </c>
      <c r="AY204" s="230" t="s">
        <v>118</v>
      </c>
    </row>
    <row r="205" s="2" customFormat="1" ht="16.5" customHeight="1">
      <c r="A205" s="38"/>
      <c r="B205" s="39"/>
      <c r="C205" s="200" t="s">
        <v>315</v>
      </c>
      <c r="D205" s="200" t="s">
        <v>121</v>
      </c>
      <c r="E205" s="201" t="s">
        <v>316</v>
      </c>
      <c r="F205" s="202" t="s">
        <v>317</v>
      </c>
      <c r="G205" s="203" t="s">
        <v>169</v>
      </c>
      <c r="H205" s="204">
        <v>1.2</v>
      </c>
      <c r="I205" s="205"/>
      <c r="J205" s="206">
        <f>ROUND(I205*H205,2)</f>
        <v>0</v>
      </c>
      <c r="K205" s="202" t="s">
        <v>125</v>
      </c>
      <c r="L205" s="44"/>
      <c r="M205" s="207" t="s">
        <v>19</v>
      </c>
      <c r="N205" s="208" t="s">
        <v>43</v>
      </c>
      <c r="O205" s="84"/>
      <c r="P205" s="209">
        <f>O205*H205</f>
        <v>0</v>
      </c>
      <c r="Q205" s="209">
        <v>0</v>
      </c>
      <c r="R205" s="209">
        <f>Q205*H205</f>
        <v>0</v>
      </c>
      <c r="S205" s="209">
        <v>0.00175</v>
      </c>
      <c r="T205" s="210">
        <f>S205*H205</f>
        <v>0.0020999999999999999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1" t="s">
        <v>237</v>
      </c>
      <c r="AT205" s="211" t="s">
        <v>121</v>
      </c>
      <c r="AU205" s="211" t="s">
        <v>82</v>
      </c>
      <c r="AY205" s="17" t="s">
        <v>118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7" t="s">
        <v>80</v>
      </c>
      <c r="BK205" s="212">
        <f>ROUND(I205*H205,2)</f>
        <v>0</v>
      </c>
      <c r="BL205" s="17" t="s">
        <v>237</v>
      </c>
      <c r="BM205" s="211" t="s">
        <v>318</v>
      </c>
    </row>
    <row r="206" s="2" customFormat="1">
      <c r="A206" s="38"/>
      <c r="B206" s="39"/>
      <c r="C206" s="40"/>
      <c r="D206" s="213" t="s">
        <v>128</v>
      </c>
      <c r="E206" s="40"/>
      <c r="F206" s="214" t="s">
        <v>319</v>
      </c>
      <c r="G206" s="40"/>
      <c r="H206" s="40"/>
      <c r="I206" s="215"/>
      <c r="J206" s="40"/>
      <c r="K206" s="40"/>
      <c r="L206" s="44"/>
      <c r="M206" s="216"/>
      <c r="N206" s="217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128</v>
      </c>
      <c r="AU206" s="17" t="s">
        <v>82</v>
      </c>
    </row>
    <row r="207" s="2" customFormat="1">
      <c r="A207" s="38"/>
      <c r="B207" s="39"/>
      <c r="C207" s="40"/>
      <c r="D207" s="218" t="s">
        <v>130</v>
      </c>
      <c r="E207" s="40"/>
      <c r="F207" s="219" t="s">
        <v>320</v>
      </c>
      <c r="G207" s="40"/>
      <c r="H207" s="40"/>
      <c r="I207" s="215"/>
      <c r="J207" s="40"/>
      <c r="K207" s="40"/>
      <c r="L207" s="44"/>
      <c r="M207" s="216"/>
      <c r="N207" s="217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130</v>
      </c>
      <c r="AU207" s="17" t="s">
        <v>82</v>
      </c>
    </row>
    <row r="208" s="2" customFormat="1" ht="16.5" customHeight="1">
      <c r="A208" s="38"/>
      <c r="B208" s="39"/>
      <c r="C208" s="200" t="s">
        <v>321</v>
      </c>
      <c r="D208" s="200" t="s">
        <v>121</v>
      </c>
      <c r="E208" s="201" t="s">
        <v>322</v>
      </c>
      <c r="F208" s="202" t="s">
        <v>323</v>
      </c>
      <c r="G208" s="203" t="s">
        <v>169</v>
      </c>
      <c r="H208" s="204">
        <v>26.050000000000001</v>
      </c>
      <c r="I208" s="205"/>
      <c r="J208" s="206">
        <f>ROUND(I208*H208,2)</f>
        <v>0</v>
      </c>
      <c r="K208" s="202" t="s">
        <v>125</v>
      </c>
      <c r="L208" s="44"/>
      <c r="M208" s="207" t="s">
        <v>19</v>
      </c>
      <c r="N208" s="208" t="s">
        <v>43</v>
      </c>
      <c r="O208" s="84"/>
      <c r="P208" s="209">
        <f>O208*H208</f>
        <v>0</v>
      </c>
      <c r="Q208" s="209">
        <v>0.00089999999999999998</v>
      </c>
      <c r="R208" s="209">
        <f>Q208*H208</f>
        <v>0.023445000000000001</v>
      </c>
      <c r="S208" s="209">
        <v>0</v>
      </c>
      <c r="T208" s="21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1" t="s">
        <v>237</v>
      </c>
      <c r="AT208" s="211" t="s">
        <v>121</v>
      </c>
      <c r="AU208" s="211" t="s">
        <v>82</v>
      </c>
      <c r="AY208" s="17" t="s">
        <v>118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7" t="s">
        <v>80</v>
      </c>
      <c r="BK208" s="212">
        <f>ROUND(I208*H208,2)</f>
        <v>0</v>
      </c>
      <c r="BL208" s="17" t="s">
        <v>237</v>
      </c>
      <c r="BM208" s="211" t="s">
        <v>324</v>
      </c>
    </row>
    <row r="209" s="2" customFormat="1">
      <c r="A209" s="38"/>
      <c r="B209" s="39"/>
      <c r="C209" s="40"/>
      <c r="D209" s="213" t="s">
        <v>128</v>
      </c>
      <c r="E209" s="40"/>
      <c r="F209" s="214" t="s">
        <v>325</v>
      </c>
      <c r="G209" s="40"/>
      <c r="H209" s="40"/>
      <c r="I209" s="215"/>
      <c r="J209" s="40"/>
      <c r="K209" s="40"/>
      <c r="L209" s="44"/>
      <c r="M209" s="216"/>
      <c r="N209" s="217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128</v>
      </c>
      <c r="AU209" s="17" t="s">
        <v>82</v>
      </c>
    </row>
    <row r="210" s="2" customFormat="1">
      <c r="A210" s="38"/>
      <c r="B210" s="39"/>
      <c r="C210" s="40"/>
      <c r="D210" s="218" t="s">
        <v>130</v>
      </c>
      <c r="E210" s="40"/>
      <c r="F210" s="219" t="s">
        <v>326</v>
      </c>
      <c r="G210" s="40"/>
      <c r="H210" s="40"/>
      <c r="I210" s="215"/>
      <c r="J210" s="40"/>
      <c r="K210" s="40"/>
      <c r="L210" s="44"/>
      <c r="M210" s="216"/>
      <c r="N210" s="217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130</v>
      </c>
      <c r="AU210" s="17" t="s">
        <v>82</v>
      </c>
    </row>
    <row r="211" s="2" customFormat="1">
      <c r="A211" s="38"/>
      <c r="B211" s="39"/>
      <c r="C211" s="40"/>
      <c r="D211" s="213" t="s">
        <v>151</v>
      </c>
      <c r="E211" s="40"/>
      <c r="F211" s="242" t="s">
        <v>327</v>
      </c>
      <c r="G211" s="40"/>
      <c r="H211" s="40"/>
      <c r="I211" s="215"/>
      <c r="J211" s="40"/>
      <c r="K211" s="40"/>
      <c r="L211" s="44"/>
      <c r="M211" s="216"/>
      <c r="N211" s="217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151</v>
      </c>
      <c r="AU211" s="17" t="s">
        <v>82</v>
      </c>
    </row>
    <row r="212" s="13" customFormat="1">
      <c r="A212" s="13"/>
      <c r="B212" s="220"/>
      <c r="C212" s="221"/>
      <c r="D212" s="213" t="s">
        <v>132</v>
      </c>
      <c r="E212" s="222" t="s">
        <v>19</v>
      </c>
      <c r="F212" s="223" t="s">
        <v>328</v>
      </c>
      <c r="G212" s="221"/>
      <c r="H212" s="224">
        <v>26.050000000000001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0" t="s">
        <v>132</v>
      </c>
      <c r="AU212" s="230" t="s">
        <v>82</v>
      </c>
      <c r="AV212" s="13" t="s">
        <v>82</v>
      </c>
      <c r="AW212" s="13" t="s">
        <v>33</v>
      </c>
      <c r="AX212" s="13" t="s">
        <v>80</v>
      </c>
      <c r="AY212" s="230" t="s">
        <v>118</v>
      </c>
    </row>
    <row r="213" s="2" customFormat="1" ht="16.5" customHeight="1">
      <c r="A213" s="38"/>
      <c r="B213" s="39"/>
      <c r="C213" s="200" t="s">
        <v>329</v>
      </c>
      <c r="D213" s="200" t="s">
        <v>121</v>
      </c>
      <c r="E213" s="201" t="s">
        <v>330</v>
      </c>
      <c r="F213" s="202" t="s">
        <v>331</v>
      </c>
      <c r="G213" s="203" t="s">
        <v>169</v>
      </c>
      <c r="H213" s="204">
        <v>30.73</v>
      </c>
      <c r="I213" s="205"/>
      <c r="J213" s="206">
        <f>ROUND(I213*H213,2)</f>
        <v>0</v>
      </c>
      <c r="K213" s="202" t="s">
        <v>125</v>
      </c>
      <c r="L213" s="44"/>
      <c r="M213" s="207" t="s">
        <v>19</v>
      </c>
      <c r="N213" s="208" t="s">
        <v>43</v>
      </c>
      <c r="O213" s="84"/>
      <c r="P213" s="209">
        <f>O213*H213</f>
        <v>0</v>
      </c>
      <c r="Q213" s="209">
        <v>0.00063000000000000003</v>
      </c>
      <c r="R213" s="209">
        <f>Q213*H213</f>
        <v>0.019359900000000003</v>
      </c>
      <c r="S213" s="209">
        <v>0</v>
      </c>
      <c r="T213" s="21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1" t="s">
        <v>237</v>
      </c>
      <c r="AT213" s="211" t="s">
        <v>121</v>
      </c>
      <c r="AU213" s="211" t="s">
        <v>82</v>
      </c>
      <c r="AY213" s="17" t="s">
        <v>118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7" t="s">
        <v>80</v>
      </c>
      <c r="BK213" s="212">
        <f>ROUND(I213*H213,2)</f>
        <v>0</v>
      </c>
      <c r="BL213" s="17" t="s">
        <v>237</v>
      </c>
      <c r="BM213" s="211" t="s">
        <v>332</v>
      </c>
    </row>
    <row r="214" s="2" customFormat="1">
      <c r="A214" s="38"/>
      <c r="B214" s="39"/>
      <c r="C214" s="40"/>
      <c r="D214" s="213" t="s">
        <v>128</v>
      </c>
      <c r="E214" s="40"/>
      <c r="F214" s="214" t="s">
        <v>333</v>
      </c>
      <c r="G214" s="40"/>
      <c r="H214" s="40"/>
      <c r="I214" s="215"/>
      <c r="J214" s="40"/>
      <c r="K214" s="40"/>
      <c r="L214" s="44"/>
      <c r="M214" s="216"/>
      <c r="N214" s="217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128</v>
      </c>
      <c r="AU214" s="17" t="s">
        <v>82</v>
      </c>
    </row>
    <row r="215" s="2" customFormat="1">
      <c r="A215" s="38"/>
      <c r="B215" s="39"/>
      <c r="C215" s="40"/>
      <c r="D215" s="218" t="s">
        <v>130</v>
      </c>
      <c r="E215" s="40"/>
      <c r="F215" s="219" t="s">
        <v>334</v>
      </c>
      <c r="G215" s="40"/>
      <c r="H215" s="40"/>
      <c r="I215" s="215"/>
      <c r="J215" s="40"/>
      <c r="K215" s="40"/>
      <c r="L215" s="44"/>
      <c r="M215" s="216"/>
      <c r="N215" s="217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130</v>
      </c>
      <c r="AU215" s="17" t="s">
        <v>82</v>
      </c>
    </row>
    <row r="216" s="2" customFormat="1">
      <c r="A216" s="38"/>
      <c r="B216" s="39"/>
      <c r="C216" s="40"/>
      <c r="D216" s="213" t="s">
        <v>151</v>
      </c>
      <c r="E216" s="40"/>
      <c r="F216" s="242" t="s">
        <v>335</v>
      </c>
      <c r="G216" s="40"/>
      <c r="H216" s="40"/>
      <c r="I216" s="215"/>
      <c r="J216" s="40"/>
      <c r="K216" s="40"/>
      <c r="L216" s="44"/>
      <c r="M216" s="216"/>
      <c r="N216" s="217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151</v>
      </c>
      <c r="AU216" s="17" t="s">
        <v>82</v>
      </c>
    </row>
    <row r="217" s="13" customFormat="1">
      <c r="A217" s="13"/>
      <c r="B217" s="220"/>
      <c r="C217" s="221"/>
      <c r="D217" s="213" t="s">
        <v>132</v>
      </c>
      <c r="E217" s="222" t="s">
        <v>19</v>
      </c>
      <c r="F217" s="223" t="s">
        <v>336</v>
      </c>
      <c r="G217" s="221"/>
      <c r="H217" s="224">
        <v>30.73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132</v>
      </c>
      <c r="AU217" s="230" t="s">
        <v>82</v>
      </c>
      <c r="AV217" s="13" t="s">
        <v>82</v>
      </c>
      <c r="AW217" s="13" t="s">
        <v>33</v>
      </c>
      <c r="AX217" s="13" t="s">
        <v>80</v>
      </c>
      <c r="AY217" s="230" t="s">
        <v>118</v>
      </c>
    </row>
    <row r="218" s="2" customFormat="1" ht="16.5" customHeight="1">
      <c r="A218" s="38"/>
      <c r="B218" s="39"/>
      <c r="C218" s="200" t="s">
        <v>337</v>
      </c>
      <c r="D218" s="200" t="s">
        <v>121</v>
      </c>
      <c r="E218" s="201" t="s">
        <v>338</v>
      </c>
      <c r="F218" s="202" t="s">
        <v>339</v>
      </c>
      <c r="G218" s="203" t="s">
        <v>169</v>
      </c>
      <c r="H218" s="204">
        <v>4.5700000000000003</v>
      </c>
      <c r="I218" s="205"/>
      <c r="J218" s="206">
        <f>ROUND(I218*H218,2)</f>
        <v>0</v>
      </c>
      <c r="K218" s="202" t="s">
        <v>125</v>
      </c>
      <c r="L218" s="44"/>
      <c r="M218" s="207" t="s">
        <v>19</v>
      </c>
      <c r="N218" s="208" t="s">
        <v>43</v>
      </c>
      <c r="O218" s="84"/>
      <c r="P218" s="209">
        <f>O218*H218</f>
        <v>0</v>
      </c>
      <c r="Q218" s="209">
        <v>0.0022200000000000002</v>
      </c>
      <c r="R218" s="209">
        <f>Q218*H218</f>
        <v>0.010145400000000002</v>
      </c>
      <c r="S218" s="209">
        <v>0</v>
      </c>
      <c r="T218" s="21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1" t="s">
        <v>237</v>
      </c>
      <c r="AT218" s="211" t="s">
        <v>121</v>
      </c>
      <c r="AU218" s="211" t="s">
        <v>82</v>
      </c>
      <c r="AY218" s="17" t="s">
        <v>118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7" t="s">
        <v>80</v>
      </c>
      <c r="BK218" s="212">
        <f>ROUND(I218*H218,2)</f>
        <v>0</v>
      </c>
      <c r="BL218" s="17" t="s">
        <v>237</v>
      </c>
      <c r="BM218" s="211" t="s">
        <v>340</v>
      </c>
    </row>
    <row r="219" s="2" customFormat="1">
      <c r="A219" s="38"/>
      <c r="B219" s="39"/>
      <c r="C219" s="40"/>
      <c r="D219" s="213" t="s">
        <v>128</v>
      </c>
      <c r="E219" s="40"/>
      <c r="F219" s="214" t="s">
        <v>341</v>
      </c>
      <c r="G219" s="40"/>
      <c r="H219" s="40"/>
      <c r="I219" s="215"/>
      <c r="J219" s="40"/>
      <c r="K219" s="40"/>
      <c r="L219" s="44"/>
      <c r="M219" s="216"/>
      <c r="N219" s="217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128</v>
      </c>
      <c r="AU219" s="17" t="s">
        <v>82</v>
      </c>
    </row>
    <row r="220" s="2" customFormat="1">
      <c r="A220" s="38"/>
      <c r="B220" s="39"/>
      <c r="C220" s="40"/>
      <c r="D220" s="218" t="s">
        <v>130</v>
      </c>
      <c r="E220" s="40"/>
      <c r="F220" s="219" t="s">
        <v>342</v>
      </c>
      <c r="G220" s="40"/>
      <c r="H220" s="40"/>
      <c r="I220" s="215"/>
      <c r="J220" s="40"/>
      <c r="K220" s="40"/>
      <c r="L220" s="44"/>
      <c r="M220" s="216"/>
      <c r="N220" s="217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130</v>
      </c>
      <c r="AU220" s="17" t="s">
        <v>82</v>
      </c>
    </row>
    <row r="221" s="13" customFormat="1">
      <c r="A221" s="13"/>
      <c r="B221" s="220"/>
      <c r="C221" s="221"/>
      <c r="D221" s="213" t="s">
        <v>132</v>
      </c>
      <c r="E221" s="222" t="s">
        <v>19</v>
      </c>
      <c r="F221" s="223" t="s">
        <v>343</v>
      </c>
      <c r="G221" s="221"/>
      <c r="H221" s="224">
        <v>4.5700000000000003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0" t="s">
        <v>132</v>
      </c>
      <c r="AU221" s="230" t="s">
        <v>82</v>
      </c>
      <c r="AV221" s="13" t="s">
        <v>82</v>
      </c>
      <c r="AW221" s="13" t="s">
        <v>33</v>
      </c>
      <c r="AX221" s="13" t="s">
        <v>80</v>
      </c>
      <c r="AY221" s="230" t="s">
        <v>118</v>
      </c>
    </row>
    <row r="222" s="2" customFormat="1" ht="16.5" customHeight="1">
      <c r="A222" s="38"/>
      <c r="B222" s="39"/>
      <c r="C222" s="200" t="s">
        <v>344</v>
      </c>
      <c r="D222" s="200" t="s">
        <v>121</v>
      </c>
      <c r="E222" s="201" t="s">
        <v>345</v>
      </c>
      <c r="F222" s="202" t="s">
        <v>346</v>
      </c>
      <c r="G222" s="203" t="s">
        <v>169</v>
      </c>
      <c r="H222" s="204">
        <v>2.3999999999999999</v>
      </c>
      <c r="I222" s="205"/>
      <c r="J222" s="206">
        <f>ROUND(I222*H222,2)</f>
        <v>0</v>
      </c>
      <c r="K222" s="202" t="s">
        <v>125</v>
      </c>
      <c r="L222" s="44"/>
      <c r="M222" s="207" t="s">
        <v>19</v>
      </c>
      <c r="N222" s="208" t="s">
        <v>43</v>
      </c>
      <c r="O222" s="84"/>
      <c r="P222" s="209">
        <f>O222*H222</f>
        <v>0</v>
      </c>
      <c r="Q222" s="209">
        <v>0.0043800000000000002</v>
      </c>
      <c r="R222" s="209">
        <f>Q222*H222</f>
        <v>0.010512000000000001</v>
      </c>
      <c r="S222" s="209">
        <v>0</v>
      </c>
      <c r="T222" s="21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1" t="s">
        <v>237</v>
      </c>
      <c r="AT222" s="211" t="s">
        <v>121</v>
      </c>
      <c r="AU222" s="211" t="s">
        <v>82</v>
      </c>
      <c r="AY222" s="17" t="s">
        <v>118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7" t="s">
        <v>80</v>
      </c>
      <c r="BK222" s="212">
        <f>ROUND(I222*H222,2)</f>
        <v>0</v>
      </c>
      <c r="BL222" s="17" t="s">
        <v>237</v>
      </c>
      <c r="BM222" s="211" t="s">
        <v>347</v>
      </c>
    </row>
    <row r="223" s="2" customFormat="1">
      <c r="A223" s="38"/>
      <c r="B223" s="39"/>
      <c r="C223" s="40"/>
      <c r="D223" s="213" t="s">
        <v>128</v>
      </c>
      <c r="E223" s="40"/>
      <c r="F223" s="214" t="s">
        <v>348</v>
      </c>
      <c r="G223" s="40"/>
      <c r="H223" s="40"/>
      <c r="I223" s="215"/>
      <c r="J223" s="40"/>
      <c r="K223" s="40"/>
      <c r="L223" s="44"/>
      <c r="M223" s="216"/>
      <c r="N223" s="217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128</v>
      </c>
      <c r="AU223" s="17" t="s">
        <v>82</v>
      </c>
    </row>
    <row r="224" s="2" customFormat="1">
      <c r="A224" s="38"/>
      <c r="B224" s="39"/>
      <c r="C224" s="40"/>
      <c r="D224" s="218" t="s">
        <v>130</v>
      </c>
      <c r="E224" s="40"/>
      <c r="F224" s="219" t="s">
        <v>349</v>
      </c>
      <c r="G224" s="40"/>
      <c r="H224" s="40"/>
      <c r="I224" s="215"/>
      <c r="J224" s="40"/>
      <c r="K224" s="40"/>
      <c r="L224" s="44"/>
      <c r="M224" s="216"/>
      <c r="N224" s="217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130</v>
      </c>
      <c r="AU224" s="17" t="s">
        <v>82</v>
      </c>
    </row>
    <row r="225" s="2" customFormat="1" ht="16.5" customHeight="1">
      <c r="A225" s="38"/>
      <c r="B225" s="39"/>
      <c r="C225" s="200" t="s">
        <v>350</v>
      </c>
      <c r="D225" s="200" t="s">
        <v>121</v>
      </c>
      <c r="E225" s="201" t="s">
        <v>351</v>
      </c>
      <c r="F225" s="202" t="s">
        <v>352</v>
      </c>
      <c r="G225" s="203" t="s">
        <v>169</v>
      </c>
      <c r="H225" s="204">
        <v>3.5</v>
      </c>
      <c r="I225" s="205"/>
      <c r="J225" s="206">
        <f>ROUND(I225*H225,2)</f>
        <v>0</v>
      </c>
      <c r="K225" s="202" t="s">
        <v>125</v>
      </c>
      <c r="L225" s="44"/>
      <c r="M225" s="207" t="s">
        <v>19</v>
      </c>
      <c r="N225" s="208" t="s">
        <v>43</v>
      </c>
      <c r="O225" s="84"/>
      <c r="P225" s="209">
        <f>O225*H225</f>
        <v>0</v>
      </c>
      <c r="Q225" s="209">
        <v>0.0035100000000000001</v>
      </c>
      <c r="R225" s="209">
        <f>Q225*H225</f>
        <v>0.012285000000000001</v>
      </c>
      <c r="S225" s="209">
        <v>0</v>
      </c>
      <c r="T225" s="21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1" t="s">
        <v>237</v>
      </c>
      <c r="AT225" s="211" t="s">
        <v>121</v>
      </c>
      <c r="AU225" s="211" t="s">
        <v>82</v>
      </c>
      <c r="AY225" s="17" t="s">
        <v>118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17" t="s">
        <v>80</v>
      </c>
      <c r="BK225" s="212">
        <f>ROUND(I225*H225,2)</f>
        <v>0</v>
      </c>
      <c r="BL225" s="17" t="s">
        <v>237</v>
      </c>
      <c r="BM225" s="211" t="s">
        <v>353</v>
      </c>
    </row>
    <row r="226" s="2" customFormat="1">
      <c r="A226" s="38"/>
      <c r="B226" s="39"/>
      <c r="C226" s="40"/>
      <c r="D226" s="213" t="s">
        <v>128</v>
      </c>
      <c r="E226" s="40"/>
      <c r="F226" s="214" t="s">
        <v>354</v>
      </c>
      <c r="G226" s="40"/>
      <c r="H226" s="40"/>
      <c r="I226" s="215"/>
      <c r="J226" s="40"/>
      <c r="K226" s="40"/>
      <c r="L226" s="44"/>
      <c r="M226" s="216"/>
      <c r="N226" s="217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128</v>
      </c>
      <c r="AU226" s="17" t="s">
        <v>82</v>
      </c>
    </row>
    <row r="227" s="2" customFormat="1">
      <c r="A227" s="38"/>
      <c r="B227" s="39"/>
      <c r="C227" s="40"/>
      <c r="D227" s="218" t="s">
        <v>130</v>
      </c>
      <c r="E227" s="40"/>
      <c r="F227" s="219" t="s">
        <v>355</v>
      </c>
      <c r="G227" s="40"/>
      <c r="H227" s="40"/>
      <c r="I227" s="215"/>
      <c r="J227" s="40"/>
      <c r="K227" s="40"/>
      <c r="L227" s="44"/>
      <c r="M227" s="216"/>
      <c r="N227" s="217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130</v>
      </c>
      <c r="AU227" s="17" t="s">
        <v>82</v>
      </c>
    </row>
    <row r="228" s="13" customFormat="1">
      <c r="A228" s="13"/>
      <c r="B228" s="220"/>
      <c r="C228" s="221"/>
      <c r="D228" s="213" t="s">
        <v>132</v>
      </c>
      <c r="E228" s="222" t="s">
        <v>19</v>
      </c>
      <c r="F228" s="223" t="s">
        <v>314</v>
      </c>
      <c r="G228" s="221"/>
      <c r="H228" s="224">
        <v>3.5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0" t="s">
        <v>132</v>
      </c>
      <c r="AU228" s="230" t="s">
        <v>82</v>
      </c>
      <c r="AV228" s="13" t="s">
        <v>82</v>
      </c>
      <c r="AW228" s="13" t="s">
        <v>33</v>
      </c>
      <c r="AX228" s="13" t="s">
        <v>80</v>
      </c>
      <c r="AY228" s="230" t="s">
        <v>118</v>
      </c>
    </row>
    <row r="229" s="2" customFormat="1" ht="21.75" customHeight="1">
      <c r="A229" s="38"/>
      <c r="B229" s="39"/>
      <c r="C229" s="200" t="s">
        <v>356</v>
      </c>
      <c r="D229" s="200" t="s">
        <v>121</v>
      </c>
      <c r="E229" s="201" t="s">
        <v>357</v>
      </c>
      <c r="F229" s="202" t="s">
        <v>358</v>
      </c>
      <c r="G229" s="203" t="s">
        <v>169</v>
      </c>
      <c r="H229" s="204">
        <v>1.2</v>
      </c>
      <c r="I229" s="205"/>
      <c r="J229" s="206">
        <f>ROUND(I229*H229,2)</f>
        <v>0</v>
      </c>
      <c r="K229" s="202" t="s">
        <v>125</v>
      </c>
      <c r="L229" s="44"/>
      <c r="M229" s="207" t="s">
        <v>19</v>
      </c>
      <c r="N229" s="208" t="s">
        <v>43</v>
      </c>
      <c r="O229" s="84"/>
      <c r="P229" s="209">
        <f>O229*H229</f>
        <v>0</v>
      </c>
      <c r="Q229" s="209">
        <v>0.0028900000000000002</v>
      </c>
      <c r="R229" s="209">
        <f>Q229*H229</f>
        <v>0.0034680000000000002</v>
      </c>
      <c r="S229" s="209">
        <v>0</v>
      </c>
      <c r="T229" s="21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1" t="s">
        <v>237</v>
      </c>
      <c r="AT229" s="211" t="s">
        <v>121</v>
      </c>
      <c r="AU229" s="211" t="s">
        <v>82</v>
      </c>
      <c r="AY229" s="17" t="s">
        <v>118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7" t="s">
        <v>80</v>
      </c>
      <c r="BK229" s="212">
        <f>ROUND(I229*H229,2)</f>
        <v>0</v>
      </c>
      <c r="BL229" s="17" t="s">
        <v>237</v>
      </c>
      <c r="BM229" s="211" t="s">
        <v>359</v>
      </c>
    </row>
    <row r="230" s="2" customFormat="1">
      <c r="A230" s="38"/>
      <c r="B230" s="39"/>
      <c r="C230" s="40"/>
      <c r="D230" s="213" t="s">
        <v>128</v>
      </c>
      <c r="E230" s="40"/>
      <c r="F230" s="214" t="s">
        <v>360</v>
      </c>
      <c r="G230" s="40"/>
      <c r="H230" s="40"/>
      <c r="I230" s="215"/>
      <c r="J230" s="40"/>
      <c r="K230" s="40"/>
      <c r="L230" s="44"/>
      <c r="M230" s="216"/>
      <c r="N230" s="217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128</v>
      </c>
      <c r="AU230" s="17" t="s">
        <v>82</v>
      </c>
    </row>
    <row r="231" s="2" customFormat="1">
      <c r="A231" s="38"/>
      <c r="B231" s="39"/>
      <c r="C231" s="40"/>
      <c r="D231" s="218" t="s">
        <v>130</v>
      </c>
      <c r="E231" s="40"/>
      <c r="F231" s="219" t="s">
        <v>361</v>
      </c>
      <c r="G231" s="40"/>
      <c r="H231" s="40"/>
      <c r="I231" s="215"/>
      <c r="J231" s="40"/>
      <c r="K231" s="40"/>
      <c r="L231" s="44"/>
      <c r="M231" s="216"/>
      <c r="N231" s="217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130</v>
      </c>
      <c r="AU231" s="17" t="s">
        <v>82</v>
      </c>
    </row>
    <row r="232" s="2" customFormat="1" ht="16.5" customHeight="1">
      <c r="A232" s="38"/>
      <c r="B232" s="39"/>
      <c r="C232" s="200" t="s">
        <v>362</v>
      </c>
      <c r="D232" s="200" t="s">
        <v>121</v>
      </c>
      <c r="E232" s="201" t="s">
        <v>363</v>
      </c>
      <c r="F232" s="202" t="s">
        <v>364</v>
      </c>
      <c r="G232" s="203" t="s">
        <v>240</v>
      </c>
      <c r="H232" s="204">
        <v>0.079000000000000001</v>
      </c>
      <c r="I232" s="205"/>
      <c r="J232" s="206">
        <f>ROUND(I232*H232,2)</f>
        <v>0</v>
      </c>
      <c r="K232" s="202" t="s">
        <v>125</v>
      </c>
      <c r="L232" s="44"/>
      <c r="M232" s="207" t="s">
        <v>19</v>
      </c>
      <c r="N232" s="208" t="s">
        <v>43</v>
      </c>
      <c r="O232" s="84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1" t="s">
        <v>237</v>
      </c>
      <c r="AT232" s="211" t="s">
        <v>121</v>
      </c>
      <c r="AU232" s="211" t="s">
        <v>82</v>
      </c>
      <c r="AY232" s="17" t="s">
        <v>118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7" t="s">
        <v>80</v>
      </c>
      <c r="BK232" s="212">
        <f>ROUND(I232*H232,2)</f>
        <v>0</v>
      </c>
      <c r="BL232" s="17" t="s">
        <v>237</v>
      </c>
      <c r="BM232" s="211" t="s">
        <v>365</v>
      </c>
    </row>
    <row r="233" s="2" customFormat="1">
      <c r="A233" s="38"/>
      <c r="B233" s="39"/>
      <c r="C233" s="40"/>
      <c r="D233" s="213" t="s">
        <v>128</v>
      </c>
      <c r="E233" s="40"/>
      <c r="F233" s="214" t="s">
        <v>366</v>
      </c>
      <c r="G233" s="40"/>
      <c r="H233" s="40"/>
      <c r="I233" s="215"/>
      <c r="J233" s="40"/>
      <c r="K233" s="40"/>
      <c r="L233" s="44"/>
      <c r="M233" s="216"/>
      <c r="N233" s="217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128</v>
      </c>
      <c r="AU233" s="17" t="s">
        <v>82</v>
      </c>
    </row>
    <row r="234" s="2" customFormat="1">
      <c r="A234" s="38"/>
      <c r="B234" s="39"/>
      <c r="C234" s="40"/>
      <c r="D234" s="218" t="s">
        <v>130</v>
      </c>
      <c r="E234" s="40"/>
      <c r="F234" s="219" t="s">
        <v>367</v>
      </c>
      <c r="G234" s="40"/>
      <c r="H234" s="40"/>
      <c r="I234" s="215"/>
      <c r="J234" s="40"/>
      <c r="K234" s="40"/>
      <c r="L234" s="44"/>
      <c r="M234" s="216"/>
      <c r="N234" s="217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130</v>
      </c>
      <c r="AU234" s="17" t="s">
        <v>82</v>
      </c>
    </row>
    <row r="235" s="12" customFormat="1" ht="22.8" customHeight="1">
      <c r="A235" s="12"/>
      <c r="B235" s="184"/>
      <c r="C235" s="185"/>
      <c r="D235" s="186" t="s">
        <v>71</v>
      </c>
      <c r="E235" s="198" t="s">
        <v>368</v>
      </c>
      <c r="F235" s="198" t="s">
        <v>369</v>
      </c>
      <c r="G235" s="185"/>
      <c r="H235" s="185"/>
      <c r="I235" s="188"/>
      <c r="J235" s="199">
        <f>BK235</f>
        <v>0</v>
      </c>
      <c r="K235" s="185"/>
      <c r="L235" s="190"/>
      <c r="M235" s="191"/>
      <c r="N235" s="192"/>
      <c r="O235" s="192"/>
      <c r="P235" s="193">
        <f>SUM(P236:P384)</f>
        <v>0</v>
      </c>
      <c r="Q235" s="192"/>
      <c r="R235" s="193">
        <f>SUM(R236:R384)</f>
        <v>0.53790062999999999</v>
      </c>
      <c r="S235" s="192"/>
      <c r="T235" s="194">
        <f>SUM(T236:T384)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5" t="s">
        <v>82</v>
      </c>
      <c r="AT235" s="196" t="s">
        <v>71</v>
      </c>
      <c r="AU235" s="196" t="s">
        <v>80</v>
      </c>
      <c r="AY235" s="195" t="s">
        <v>118</v>
      </c>
      <c r="BK235" s="197">
        <f>SUM(BK236:BK384)</f>
        <v>0</v>
      </c>
    </row>
    <row r="236" s="2" customFormat="1" ht="16.5" customHeight="1">
      <c r="A236" s="38"/>
      <c r="B236" s="39"/>
      <c r="C236" s="200" t="s">
        <v>370</v>
      </c>
      <c r="D236" s="200" t="s">
        <v>121</v>
      </c>
      <c r="E236" s="201" t="s">
        <v>371</v>
      </c>
      <c r="F236" s="202" t="s">
        <v>372</v>
      </c>
      <c r="G236" s="203" t="s">
        <v>138</v>
      </c>
      <c r="H236" s="204">
        <v>17.556999999999999</v>
      </c>
      <c r="I236" s="205"/>
      <c r="J236" s="206">
        <f>ROUND(I236*H236,2)</f>
        <v>0</v>
      </c>
      <c r="K236" s="202" t="s">
        <v>125</v>
      </c>
      <c r="L236" s="44"/>
      <c r="M236" s="207" t="s">
        <v>19</v>
      </c>
      <c r="N236" s="208" t="s">
        <v>43</v>
      </c>
      <c r="O236" s="84"/>
      <c r="P236" s="209">
        <f>O236*H236</f>
        <v>0</v>
      </c>
      <c r="Q236" s="209">
        <v>0.00027</v>
      </c>
      <c r="R236" s="209">
        <f>Q236*H236</f>
        <v>0.0047403899999999997</v>
      </c>
      <c r="S236" s="209">
        <v>0</v>
      </c>
      <c r="T236" s="21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1" t="s">
        <v>237</v>
      </c>
      <c r="AT236" s="211" t="s">
        <v>121</v>
      </c>
      <c r="AU236" s="211" t="s">
        <v>82</v>
      </c>
      <c r="AY236" s="17" t="s">
        <v>118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7" t="s">
        <v>80</v>
      </c>
      <c r="BK236" s="212">
        <f>ROUND(I236*H236,2)</f>
        <v>0</v>
      </c>
      <c r="BL236" s="17" t="s">
        <v>237</v>
      </c>
      <c r="BM236" s="211" t="s">
        <v>373</v>
      </c>
    </row>
    <row r="237" s="2" customFormat="1">
      <c r="A237" s="38"/>
      <c r="B237" s="39"/>
      <c r="C237" s="40"/>
      <c r="D237" s="213" t="s">
        <v>128</v>
      </c>
      <c r="E237" s="40"/>
      <c r="F237" s="214" t="s">
        <v>374</v>
      </c>
      <c r="G237" s="40"/>
      <c r="H237" s="40"/>
      <c r="I237" s="215"/>
      <c r="J237" s="40"/>
      <c r="K237" s="40"/>
      <c r="L237" s="44"/>
      <c r="M237" s="216"/>
      <c r="N237" s="217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128</v>
      </c>
      <c r="AU237" s="17" t="s">
        <v>82</v>
      </c>
    </row>
    <row r="238" s="2" customFormat="1">
      <c r="A238" s="38"/>
      <c r="B238" s="39"/>
      <c r="C238" s="40"/>
      <c r="D238" s="218" t="s">
        <v>130</v>
      </c>
      <c r="E238" s="40"/>
      <c r="F238" s="219" t="s">
        <v>375</v>
      </c>
      <c r="G238" s="40"/>
      <c r="H238" s="40"/>
      <c r="I238" s="215"/>
      <c r="J238" s="40"/>
      <c r="K238" s="40"/>
      <c r="L238" s="44"/>
      <c r="M238" s="216"/>
      <c r="N238" s="217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130</v>
      </c>
      <c r="AU238" s="17" t="s">
        <v>82</v>
      </c>
    </row>
    <row r="239" s="13" customFormat="1">
      <c r="A239" s="13"/>
      <c r="B239" s="220"/>
      <c r="C239" s="221"/>
      <c r="D239" s="213" t="s">
        <v>132</v>
      </c>
      <c r="E239" s="222" t="s">
        <v>19</v>
      </c>
      <c r="F239" s="223" t="s">
        <v>376</v>
      </c>
      <c r="G239" s="221"/>
      <c r="H239" s="224">
        <v>2.7610000000000001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0" t="s">
        <v>132</v>
      </c>
      <c r="AU239" s="230" t="s">
        <v>82</v>
      </c>
      <c r="AV239" s="13" t="s">
        <v>82</v>
      </c>
      <c r="AW239" s="13" t="s">
        <v>33</v>
      </c>
      <c r="AX239" s="13" t="s">
        <v>72</v>
      </c>
      <c r="AY239" s="230" t="s">
        <v>118</v>
      </c>
    </row>
    <row r="240" s="13" customFormat="1">
      <c r="A240" s="13"/>
      <c r="B240" s="220"/>
      <c r="C240" s="221"/>
      <c r="D240" s="213" t="s">
        <v>132</v>
      </c>
      <c r="E240" s="222" t="s">
        <v>19</v>
      </c>
      <c r="F240" s="223" t="s">
        <v>377</v>
      </c>
      <c r="G240" s="221"/>
      <c r="H240" s="224">
        <v>11.837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0" t="s">
        <v>132</v>
      </c>
      <c r="AU240" s="230" t="s">
        <v>82</v>
      </c>
      <c r="AV240" s="13" t="s">
        <v>82</v>
      </c>
      <c r="AW240" s="13" t="s">
        <v>33</v>
      </c>
      <c r="AX240" s="13" t="s">
        <v>72</v>
      </c>
      <c r="AY240" s="230" t="s">
        <v>118</v>
      </c>
    </row>
    <row r="241" s="13" customFormat="1">
      <c r="A241" s="13"/>
      <c r="B241" s="220"/>
      <c r="C241" s="221"/>
      <c r="D241" s="213" t="s">
        <v>132</v>
      </c>
      <c r="E241" s="222" t="s">
        <v>19</v>
      </c>
      <c r="F241" s="223" t="s">
        <v>378</v>
      </c>
      <c r="G241" s="221"/>
      <c r="H241" s="224">
        <v>2.9590000000000001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0" t="s">
        <v>132</v>
      </c>
      <c r="AU241" s="230" t="s">
        <v>82</v>
      </c>
      <c r="AV241" s="13" t="s">
        <v>82</v>
      </c>
      <c r="AW241" s="13" t="s">
        <v>33</v>
      </c>
      <c r="AX241" s="13" t="s">
        <v>72</v>
      </c>
      <c r="AY241" s="230" t="s">
        <v>118</v>
      </c>
    </row>
    <row r="242" s="14" customFormat="1">
      <c r="A242" s="14"/>
      <c r="B242" s="231"/>
      <c r="C242" s="232"/>
      <c r="D242" s="213" t="s">
        <v>132</v>
      </c>
      <c r="E242" s="233" t="s">
        <v>19</v>
      </c>
      <c r="F242" s="234" t="s">
        <v>135</v>
      </c>
      <c r="G242" s="232"/>
      <c r="H242" s="235">
        <v>17.556999999999999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1" t="s">
        <v>132</v>
      </c>
      <c r="AU242" s="241" t="s">
        <v>82</v>
      </c>
      <c r="AV242" s="14" t="s">
        <v>126</v>
      </c>
      <c r="AW242" s="14" t="s">
        <v>33</v>
      </c>
      <c r="AX242" s="14" t="s">
        <v>80</v>
      </c>
      <c r="AY242" s="241" t="s">
        <v>118</v>
      </c>
    </row>
    <row r="243" s="2" customFormat="1" ht="16.5" customHeight="1">
      <c r="A243" s="38"/>
      <c r="B243" s="39"/>
      <c r="C243" s="200" t="s">
        <v>379</v>
      </c>
      <c r="D243" s="200" t="s">
        <v>121</v>
      </c>
      <c r="E243" s="201" t="s">
        <v>380</v>
      </c>
      <c r="F243" s="202" t="s">
        <v>381</v>
      </c>
      <c r="G243" s="203" t="s">
        <v>138</v>
      </c>
      <c r="H243" s="204">
        <v>67.284000000000006</v>
      </c>
      <c r="I243" s="205"/>
      <c r="J243" s="206">
        <f>ROUND(I243*H243,2)</f>
        <v>0</v>
      </c>
      <c r="K243" s="202" t="s">
        <v>125</v>
      </c>
      <c r="L243" s="44"/>
      <c r="M243" s="207" t="s">
        <v>19</v>
      </c>
      <c r="N243" s="208" t="s">
        <v>43</v>
      </c>
      <c r="O243" s="84"/>
      <c r="P243" s="209">
        <f>O243*H243</f>
        <v>0</v>
      </c>
      <c r="Q243" s="209">
        <v>0.00025999999999999998</v>
      </c>
      <c r="R243" s="209">
        <f>Q243*H243</f>
        <v>0.01749384</v>
      </c>
      <c r="S243" s="209">
        <v>0</v>
      </c>
      <c r="T243" s="21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1" t="s">
        <v>237</v>
      </c>
      <c r="AT243" s="211" t="s">
        <v>121</v>
      </c>
      <c r="AU243" s="211" t="s">
        <v>82</v>
      </c>
      <c r="AY243" s="17" t="s">
        <v>118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7" t="s">
        <v>80</v>
      </c>
      <c r="BK243" s="212">
        <f>ROUND(I243*H243,2)</f>
        <v>0</v>
      </c>
      <c r="BL243" s="17" t="s">
        <v>237</v>
      </c>
      <c r="BM243" s="211" t="s">
        <v>382</v>
      </c>
    </row>
    <row r="244" s="2" customFormat="1">
      <c r="A244" s="38"/>
      <c r="B244" s="39"/>
      <c r="C244" s="40"/>
      <c r="D244" s="213" t="s">
        <v>128</v>
      </c>
      <c r="E244" s="40"/>
      <c r="F244" s="214" t="s">
        <v>383</v>
      </c>
      <c r="G244" s="40"/>
      <c r="H244" s="40"/>
      <c r="I244" s="215"/>
      <c r="J244" s="40"/>
      <c r="K244" s="40"/>
      <c r="L244" s="44"/>
      <c r="M244" s="216"/>
      <c r="N244" s="217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128</v>
      </c>
      <c r="AU244" s="17" t="s">
        <v>82</v>
      </c>
    </row>
    <row r="245" s="2" customFormat="1">
      <c r="A245" s="38"/>
      <c r="B245" s="39"/>
      <c r="C245" s="40"/>
      <c r="D245" s="218" t="s">
        <v>130</v>
      </c>
      <c r="E245" s="40"/>
      <c r="F245" s="219" t="s">
        <v>384</v>
      </c>
      <c r="G245" s="40"/>
      <c r="H245" s="40"/>
      <c r="I245" s="215"/>
      <c r="J245" s="40"/>
      <c r="K245" s="40"/>
      <c r="L245" s="44"/>
      <c r="M245" s="216"/>
      <c r="N245" s="217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130</v>
      </c>
      <c r="AU245" s="17" t="s">
        <v>82</v>
      </c>
    </row>
    <row r="246" s="13" customFormat="1">
      <c r="A246" s="13"/>
      <c r="B246" s="220"/>
      <c r="C246" s="221"/>
      <c r="D246" s="213" t="s">
        <v>132</v>
      </c>
      <c r="E246" s="222" t="s">
        <v>19</v>
      </c>
      <c r="F246" s="223" t="s">
        <v>385</v>
      </c>
      <c r="G246" s="221"/>
      <c r="H246" s="224">
        <v>6.2830000000000004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0" t="s">
        <v>132</v>
      </c>
      <c r="AU246" s="230" t="s">
        <v>82</v>
      </c>
      <c r="AV246" s="13" t="s">
        <v>82</v>
      </c>
      <c r="AW246" s="13" t="s">
        <v>33</v>
      </c>
      <c r="AX246" s="13" t="s">
        <v>72</v>
      </c>
      <c r="AY246" s="230" t="s">
        <v>118</v>
      </c>
    </row>
    <row r="247" s="13" customFormat="1">
      <c r="A247" s="13"/>
      <c r="B247" s="220"/>
      <c r="C247" s="221"/>
      <c r="D247" s="213" t="s">
        <v>132</v>
      </c>
      <c r="E247" s="222" t="s">
        <v>19</v>
      </c>
      <c r="F247" s="223" t="s">
        <v>386</v>
      </c>
      <c r="G247" s="221"/>
      <c r="H247" s="224">
        <v>7.2039999999999997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0" t="s">
        <v>132</v>
      </c>
      <c r="AU247" s="230" t="s">
        <v>82</v>
      </c>
      <c r="AV247" s="13" t="s">
        <v>82</v>
      </c>
      <c r="AW247" s="13" t="s">
        <v>33</v>
      </c>
      <c r="AX247" s="13" t="s">
        <v>72</v>
      </c>
      <c r="AY247" s="230" t="s">
        <v>118</v>
      </c>
    </row>
    <row r="248" s="13" customFormat="1">
      <c r="A248" s="13"/>
      <c r="B248" s="220"/>
      <c r="C248" s="221"/>
      <c r="D248" s="213" t="s">
        <v>132</v>
      </c>
      <c r="E248" s="222" t="s">
        <v>19</v>
      </c>
      <c r="F248" s="223" t="s">
        <v>387</v>
      </c>
      <c r="G248" s="221"/>
      <c r="H248" s="224">
        <v>4.8019999999999996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0" t="s">
        <v>132</v>
      </c>
      <c r="AU248" s="230" t="s">
        <v>82</v>
      </c>
      <c r="AV248" s="13" t="s">
        <v>82</v>
      </c>
      <c r="AW248" s="13" t="s">
        <v>33</v>
      </c>
      <c r="AX248" s="13" t="s">
        <v>72</v>
      </c>
      <c r="AY248" s="230" t="s">
        <v>118</v>
      </c>
    </row>
    <row r="249" s="13" customFormat="1">
      <c r="A249" s="13"/>
      <c r="B249" s="220"/>
      <c r="C249" s="221"/>
      <c r="D249" s="213" t="s">
        <v>132</v>
      </c>
      <c r="E249" s="222" t="s">
        <v>19</v>
      </c>
      <c r="F249" s="223" t="s">
        <v>388</v>
      </c>
      <c r="G249" s="221"/>
      <c r="H249" s="224">
        <v>2.355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0" t="s">
        <v>132</v>
      </c>
      <c r="AU249" s="230" t="s">
        <v>82</v>
      </c>
      <c r="AV249" s="13" t="s">
        <v>82</v>
      </c>
      <c r="AW249" s="13" t="s">
        <v>33</v>
      </c>
      <c r="AX249" s="13" t="s">
        <v>72</v>
      </c>
      <c r="AY249" s="230" t="s">
        <v>118</v>
      </c>
    </row>
    <row r="250" s="13" customFormat="1">
      <c r="A250" s="13"/>
      <c r="B250" s="220"/>
      <c r="C250" s="221"/>
      <c r="D250" s="213" t="s">
        <v>132</v>
      </c>
      <c r="E250" s="222" t="s">
        <v>19</v>
      </c>
      <c r="F250" s="223" t="s">
        <v>389</v>
      </c>
      <c r="G250" s="221"/>
      <c r="H250" s="224">
        <v>3.5960000000000001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0" t="s">
        <v>132</v>
      </c>
      <c r="AU250" s="230" t="s">
        <v>82</v>
      </c>
      <c r="AV250" s="13" t="s">
        <v>82</v>
      </c>
      <c r="AW250" s="13" t="s">
        <v>33</v>
      </c>
      <c r="AX250" s="13" t="s">
        <v>72</v>
      </c>
      <c r="AY250" s="230" t="s">
        <v>118</v>
      </c>
    </row>
    <row r="251" s="13" customFormat="1">
      <c r="A251" s="13"/>
      <c r="B251" s="220"/>
      <c r="C251" s="221"/>
      <c r="D251" s="213" t="s">
        <v>132</v>
      </c>
      <c r="E251" s="222" t="s">
        <v>19</v>
      </c>
      <c r="F251" s="223" t="s">
        <v>390</v>
      </c>
      <c r="G251" s="221"/>
      <c r="H251" s="224">
        <v>13.92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132</v>
      </c>
      <c r="AU251" s="230" t="s">
        <v>82</v>
      </c>
      <c r="AV251" s="13" t="s">
        <v>82</v>
      </c>
      <c r="AW251" s="13" t="s">
        <v>33</v>
      </c>
      <c r="AX251" s="13" t="s">
        <v>72</v>
      </c>
      <c r="AY251" s="230" t="s">
        <v>118</v>
      </c>
    </row>
    <row r="252" s="13" customFormat="1">
      <c r="A252" s="13"/>
      <c r="B252" s="220"/>
      <c r="C252" s="221"/>
      <c r="D252" s="213" t="s">
        <v>132</v>
      </c>
      <c r="E252" s="222" t="s">
        <v>19</v>
      </c>
      <c r="F252" s="223" t="s">
        <v>391</v>
      </c>
      <c r="G252" s="221"/>
      <c r="H252" s="224">
        <v>4.6399999999999997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132</v>
      </c>
      <c r="AU252" s="230" t="s">
        <v>82</v>
      </c>
      <c r="AV252" s="13" t="s">
        <v>82</v>
      </c>
      <c r="AW252" s="13" t="s">
        <v>33</v>
      </c>
      <c r="AX252" s="13" t="s">
        <v>72</v>
      </c>
      <c r="AY252" s="230" t="s">
        <v>118</v>
      </c>
    </row>
    <row r="253" s="13" customFormat="1">
      <c r="A253" s="13"/>
      <c r="B253" s="220"/>
      <c r="C253" s="221"/>
      <c r="D253" s="213" t="s">
        <v>132</v>
      </c>
      <c r="E253" s="222" t="s">
        <v>19</v>
      </c>
      <c r="F253" s="223" t="s">
        <v>392</v>
      </c>
      <c r="G253" s="221"/>
      <c r="H253" s="224">
        <v>20.199999999999999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0" t="s">
        <v>132</v>
      </c>
      <c r="AU253" s="230" t="s">
        <v>82</v>
      </c>
      <c r="AV253" s="13" t="s">
        <v>82</v>
      </c>
      <c r="AW253" s="13" t="s">
        <v>33</v>
      </c>
      <c r="AX253" s="13" t="s">
        <v>72</v>
      </c>
      <c r="AY253" s="230" t="s">
        <v>118</v>
      </c>
    </row>
    <row r="254" s="13" customFormat="1">
      <c r="A254" s="13"/>
      <c r="B254" s="220"/>
      <c r="C254" s="221"/>
      <c r="D254" s="213" t="s">
        <v>132</v>
      </c>
      <c r="E254" s="222" t="s">
        <v>19</v>
      </c>
      <c r="F254" s="223" t="s">
        <v>393</v>
      </c>
      <c r="G254" s="221"/>
      <c r="H254" s="224">
        <v>4.2839999999999998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0" t="s">
        <v>132</v>
      </c>
      <c r="AU254" s="230" t="s">
        <v>82</v>
      </c>
      <c r="AV254" s="13" t="s">
        <v>82</v>
      </c>
      <c r="AW254" s="13" t="s">
        <v>33</v>
      </c>
      <c r="AX254" s="13" t="s">
        <v>72</v>
      </c>
      <c r="AY254" s="230" t="s">
        <v>118</v>
      </c>
    </row>
    <row r="255" s="14" customFormat="1">
      <c r="A255" s="14"/>
      <c r="B255" s="231"/>
      <c r="C255" s="232"/>
      <c r="D255" s="213" t="s">
        <v>132</v>
      </c>
      <c r="E255" s="233" t="s">
        <v>19</v>
      </c>
      <c r="F255" s="234" t="s">
        <v>135</v>
      </c>
      <c r="G255" s="232"/>
      <c r="H255" s="235">
        <v>67.284000000000006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1" t="s">
        <v>132</v>
      </c>
      <c r="AU255" s="241" t="s">
        <v>82</v>
      </c>
      <c r="AV255" s="14" t="s">
        <v>126</v>
      </c>
      <c r="AW255" s="14" t="s">
        <v>33</v>
      </c>
      <c r="AX255" s="14" t="s">
        <v>80</v>
      </c>
      <c r="AY255" s="241" t="s">
        <v>118</v>
      </c>
    </row>
    <row r="256" s="2" customFormat="1" ht="16.5" customHeight="1">
      <c r="A256" s="38"/>
      <c r="B256" s="39"/>
      <c r="C256" s="200" t="s">
        <v>394</v>
      </c>
      <c r="D256" s="200" t="s">
        <v>121</v>
      </c>
      <c r="E256" s="201" t="s">
        <v>395</v>
      </c>
      <c r="F256" s="202" t="s">
        <v>396</v>
      </c>
      <c r="G256" s="203" t="s">
        <v>397</v>
      </c>
      <c r="H256" s="204">
        <v>23</v>
      </c>
      <c r="I256" s="205"/>
      <c r="J256" s="206">
        <f>ROUND(I256*H256,2)</f>
        <v>0</v>
      </c>
      <c r="K256" s="202" t="s">
        <v>125</v>
      </c>
      <c r="L256" s="44"/>
      <c r="M256" s="207" t="s">
        <v>19</v>
      </c>
      <c r="N256" s="208" t="s">
        <v>43</v>
      </c>
      <c r="O256" s="84"/>
      <c r="P256" s="209">
        <f>O256*H256</f>
        <v>0</v>
      </c>
      <c r="Q256" s="209">
        <v>0.00027</v>
      </c>
      <c r="R256" s="209">
        <f>Q256*H256</f>
        <v>0.0062100000000000002</v>
      </c>
      <c r="S256" s="209">
        <v>0</v>
      </c>
      <c r="T256" s="21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1" t="s">
        <v>237</v>
      </c>
      <c r="AT256" s="211" t="s">
        <v>121</v>
      </c>
      <c r="AU256" s="211" t="s">
        <v>82</v>
      </c>
      <c r="AY256" s="17" t="s">
        <v>118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7" t="s">
        <v>80</v>
      </c>
      <c r="BK256" s="212">
        <f>ROUND(I256*H256,2)</f>
        <v>0</v>
      </c>
      <c r="BL256" s="17" t="s">
        <v>237</v>
      </c>
      <c r="BM256" s="211" t="s">
        <v>398</v>
      </c>
    </row>
    <row r="257" s="2" customFormat="1">
      <c r="A257" s="38"/>
      <c r="B257" s="39"/>
      <c r="C257" s="40"/>
      <c r="D257" s="213" t="s">
        <v>128</v>
      </c>
      <c r="E257" s="40"/>
      <c r="F257" s="214" t="s">
        <v>399</v>
      </c>
      <c r="G257" s="40"/>
      <c r="H257" s="40"/>
      <c r="I257" s="215"/>
      <c r="J257" s="40"/>
      <c r="K257" s="40"/>
      <c r="L257" s="44"/>
      <c r="M257" s="216"/>
      <c r="N257" s="217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128</v>
      </c>
      <c r="AU257" s="17" t="s">
        <v>82</v>
      </c>
    </row>
    <row r="258" s="2" customFormat="1">
      <c r="A258" s="38"/>
      <c r="B258" s="39"/>
      <c r="C258" s="40"/>
      <c r="D258" s="218" t="s">
        <v>130</v>
      </c>
      <c r="E258" s="40"/>
      <c r="F258" s="219" t="s">
        <v>400</v>
      </c>
      <c r="G258" s="40"/>
      <c r="H258" s="40"/>
      <c r="I258" s="215"/>
      <c r="J258" s="40"/>
      <c r="K258" s="40"/>
      <c r="L258" s="44"/>
      <c r="M258" s="216"/>
      <c r="N258" s="217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130</v>
      </c>
      <c r="AU258" s="17" t="s">
        <v>82</v>
      </c>
    </row>
    <row r="259" s="13" customFormat="1">
      <c r="A259" s="13"/>
      <c r="B259" s="220"/>
      <c r="C259" s="221"/>
      <c r="D259" s="213" t="s">
        <v>132</v>
      </c>
      <c r="E259" s="222" t="s">
        <v>19</v>
      </c>
      <c r="F259" s="223" t="s">
        <v>401</v>
      </c>
      <c r="G259" s="221"/>
      <c r="H259" s="224">
        <v>9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0" t="s">
        <v>132</v>
      </c>
      <c r="AU259" s="230" t="s">
        <v>82</v>
      </c>
      <c r="AV259" s="13" t="s">
        <v>82</v>
      </c>
      <c r="AW259" s="13" t="s">
        <v>33</v>
      </c>
      <c r="AX259" s="13" t="s">
        <v>72</v>
      </c>
      <c r="AY259" s="230" t="s">
        <v>118</v>
      </c>
    </row>
    <row r="260" s="13" customFormat="1">
      <c r="A260" s="13"/>
      <c r="B260" s="220"/>
      <c r="C260" s="221"/>
      <c r="D260" s="213" t="s">
        <v>132</v>
      </c>
      <c r="E260" s="222" t="s">
        <v>19</v>
      </c>
      <c r="F260" s="223" t="s">
        <v>402</v>
      </c>
      <c r="G260" s="221"/>
      <c r="H260" s="224">
        <v>1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0" t="s">
        <v>132</v>
      </c>
      <c r="AU260" s="230" t="s">
        <v>82</v>
      </c>
      <c r="AV260" s="13" t="s">
        <v>82</v>
      </c>
      <c r="AW260" s="13" t="s">
        <v>33</v>
      </c>
      <c r="AX260" s="13" t="s">
        <v>72</v>
      </c>
      <c r="AY260" s="230" t="s">
        <v>118</v>
      </c>
    </row>
    <row r="261" s="13" customFormat="1">
      <c r="A261" s="13"/>
      <c r="B261" s="220"/>
      <c r="C261" s="221"/>
      <c r="D261" s="213" t="s">
        <v>132</v>
      </c>
      <c r="E261" s="222" t="s">
        <v>19</v>
      </c>
      <c r="F261" s="223" t="s">
        <v>403</v>
      </c>
      <c r="G261" s="221"/>
      <c r="H261" s="224">
        <v>4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0" t="s">
        <v>132</v>
      </c>
      <c r="AU261" s="230" t="s">
        <v>82</v>
      </c>
      <c r="AV261" s="13" t="s">
        <v>82</v>
      </c>
      <c r="AW261" s="13" t="s">
        <v>33</v>
      </c>
      <c r="AX261" s="13" t="s">
        <v>72</v>
      </c>
      <c r="AY261" s="230" t="s">
        <v>118</v>
      </c>
    </row>
    <row r="262" s="13" customFormat="1">
      <c r="A262" s="13"/>
      <c r="B262" s="220"/>
      <c r="C262" s="221"/>
      <c r="D262" s="213" t="s">
        <v>132</v>
      </c>
      <c r="E262" s="222" t="s">
        <v>19</v>
      </c>
      <c r="F262" s="223" t="s">
        <v>404</v>
      </c>
      <c r="G262" s="221"/>
      <c r="H262" s="224">
        <v>3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132</v>
      </c>
      <c r="AU262" s="230" t="s">
        <v>82</v>
      </c>
      <c r="AV262" s="13" t="s">
        <v>82</v>
      </c>
      <c r="AW262" s="13" t="s">
        <v>33</v>
      </c>
      <c r="AX262" s="13" t="s">
        <v>72</v>
      </c>
      <c r="AY262" s="230" t="s">
        <v>118</v>
      </c>
    </row>
    <row r="263" s="13" customFormat="1">
      <c r="A263" s="13"/>
      <c r="B263" s="220"/>
      <c r="C263" s="221"/>
      <c r="D263" s="213" t="s">
        <v>132</v>
      </c>
      <c r="E263" s="222" t="s">
        <v>19</v>
      </c>
      <c r="F263" s="223" t="s">
        <v>405</v>
      </c>
      <c r="G263" s="221"/>
      <c r="H263" s="224">
        <v>2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132</v>
      </c>
      <c r="AU263" s="230" t="s">
        <v>82</v>
      </c>
      <c r="AV263" s="13" t="s">
        <v>82</v>
      </c>
      <c r="AW263" s="13" t="s">
        <v>33</v>
      </c>
      <c r="AX263" s="13" t="s">
        <v>72</v>
      </c>
      <c r="AY263" s="230" t="s">
        <v>118</v>
      </c>
    </row>
    <row r="264" s="13" customFormat="1">
      <c r="A264" s="13"/>
      <c r="B264" s="220"/>
      <c r="C264" s="221"/>
      <c r="D264" s="213" t="s">
        <v>132</v>
      </c>
      <c r="E264" s="222" t="s">
        <v>19</v>
      </c>
      <c r="F264" s="223" t="s">
        <v>406</v>
      </c>
      <c r="G264" s="221"/>
      <c r="H264" s="224">
        <v>1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0" t="s">
        <v>132</v>
      </c>
      <c r="AU264" s="230" t="s">
        <v>82</v>
      </c>
      <c r="AV264" s="13" t="s">
        <v>82</v>
      </c>
      <c r="AW264" s="13" t="s">
        <v>33</v>
      </c>
      <c r="AX264" s="13" t="s">
        <v>72</v>
      </c>
      <c r="AY264" s="230" t="s">
        <v>118</v>
      </c>
    </row>
    <row r="265" s="13" customFormat="1">
      <c r="A265" s="13"/>
      <c r="B265" s="220"/>
      <c r="C265" s="221"/>
      <c r="D265" s="213" t="s">
        <v>132</v>
      </c>
      <c r="E265" s="222" t="s">
        <v>19</v>
      </c>
      <c r="F265" s="223" t="s">
        <v>407</v>
      </c>
      <c r="G265" s="221"/>
      <c r="H265" s="224">
        <v>3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0" t="s">
        <v>132</v>
      </c>
      <c r="AU265" s="230" t="s">
        <v>82</v>
      </c>
      <c r="AV265" s="13" t="s">
        <v>82</v>
      </c>
      <c r="AW265" s="13" t="s">
        <v>33</v>
      </c>
      <c r="AX265" s="13" t="s">
        <v>72</v>
      </c>
      <c r="AY265" s="230" t="s">
        <v>118</v>
      </c>
    </row>
    <row r="266" s="14" customFormat="1">
      <c r="A266" s="14"/>
      <c r="B266" s="231"/>
      <c r="C266" s="232"/>
      <c r="D266" s="213" t="s">
        <v>132</v>
      </c>
      <c r="E266" s="233" t="s">
        <v>19</v>
      </c>
      <c r="F266" s="234" t="s">
        <v>135</v>
      </c>
      <c r="G266" s="232"/>
      <c r="H266" s="235">
        <v>23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1" t="s">
        <v>132</v>
      </c>
      <c r="AU266" s="241" t="s">
        <v>82</v>
      </c>
      <c r="AV266" s="14" t="s">
        <v>126</v>
      </c>
      <c r="AW266" s="14" t="s">
        <v>33</v>
      </c>
      <c r="AX266" s="14" t="s">
        <v>80</v>
      </c>
      <c r="AY266" s="241" t="s">
        <v>118</v>
      </c>
    </row>
    <row r="267" s="2" customFormat="1" ht="16.5" customHeight="1">
      <c r="A267" s="38"/>
      <c r="B267" s="39"/>
      <c r="C267" s="243" t="s">
        <v>408</v>
      </c>
      <c r="D267" s="243" t="s">
        <v>409</v>
      </c>
      <c r="E267" s="244" t="s">
        <v>410</v>
      </c>
      <c r="F267" s="245" t="s">
        <v>411</v>
      </c>
      <c r="G267" s="246" t="s">
        <v>397</v>
      </c>
      <c r="H267" s="247">
        <v>3</v>
      </c>
      <c r="I267" s="248"/>
      <c r="J267" s="249">
        <f>ROUND(I267*H267,2)</f>
        <v>0</v>
      </c>
      <c r="K267" s="245" t="s">
        <v>19</v>
      </c>
      <c r="L267" s="250"/>
      <c r="M267" s="251" t="s">
        <v>19</v>
      </c>
      <c r="N267" s="252" t="s">
        <v>43</v>
      </c>
      <c r="O267" s="84"/>
      <c r="P267" s="209">
        <f>O267*H267</f>
        <v>0</v>
      </c>
      <c r="Q267" s="209">
        <v>0</v>
      </c>
      <c r="R267" s="209">
        <f>Q267*H267</f>
        <v>0</v>
      </c>
      <c r="S267" s="209">
        <v>0</v>
      </c>
      <c r="T267" s="21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1" t="s">
        <v>350</v>
      </c>
      <c r="AT267" s="211" t="s">
        <v>409</v>
      </c>
      <c r="AU267" s="211" t="s">
        <v>82</v>
      </c>
      <c r="AY267" s="17" t="s">
        <v>118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7" t="s">
        <v>80</v>
      </c>
      <c r="BK267" s="212">
        <f>ROUND(I267*H267,2)</f>
        <v>0</v>
      </c>
      <c r="BL267" s="17" t="s">
        <v>237</v>
      </c>
      <c r="BM267" s="211" t="s">
        <v>412</v>
      </c>
    </row>
    <row r="268" s="2" customFormat="1">
      <c r="A268" s="38"/>
      <c r="B268" s="39"/>
      <c r="C268" s="40"/>
      <c r="D268" s="213" t="s">
        <v>128</v>
      </c>
      <c r="E268" s="40"/>
      <c r="F268" s="214" t="s">
        <v>411</v>
      </c>
      <c r="G268" s="40"/>
      <c r="H268" s="40"/>
      <c r="I268" s="215"/>
      <c r="J268" s="40"/>
      <c r="K268" s="40"/>
      <c r="L268" s="44"/>
      <c r="M268" s="216"/>
      <c r="N268" s="217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128</v>
      </c>
      <c r="AU268" s="17" t="s">
        <v>82</v>
      </c>
    </row>
    <row r="269" s="2" customFormat="1" ht="16.5" customHeight="1">
      <c r="A269" s="38"/>
      <c r="B269" s="39"/>
      <c r="C269" s="243" t="s">
        <v>413</v>
      </c>
      <c r="D269" s="243" t="s">
        <v>409</v>
      </c>
      <c r="E269" s="244" t="s">
        <v>414</v>
      </c>
      <c r="F269" s="245" t="s">
        <v>415</v>
      </c>
      <c r="G269" s="246" t="s">
        <v>397</v>
      </c>
      <c r="H269" s="247">
        <v>2</v>
      </c>
      <c r="I269" s="248"/>
      <c r="J269" s="249">
        <f>ROUND(I269*H269,2)</f>
        <v>0</v>
      </c>
      <c r="K269" s="245" t="s">
        <v>19</v>
      </c>
      <c r="L269" s="250"/>
      <c r="M269" s="251" t="s">
        <v>19</v>
      </c>
      <c r="N269" s="252" t="s">
        <v>43</v>
      </c>
      <c r="O269" s="84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1" t="s">
        <v>350</v>
      </c>
      <c r="AT269" s="211" t="s">
        <v>409</v>
      </c>
      <c r="AU269" s="211" t="s">
        <v>82</v>
      </c>
      <c r="AY269" s="17" t="s">
        <v>118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7" t="s">
        <v>80</v>
      </c>
      <c r="BK269" s="212">
        <f>ROUND(I269*H269,2)</f>
        <v>0</v>
      </c>
      <c r="BL269" s="17" t="s">
        <v>237</v>
      </c>
      <c r="BM269" s="211" t="s">
        <v>416</v>
      </c>
    </row>
    <row r="270" s="2" customFormat="1">
      <c r="A270" s="38"/>
      <c r="B270" s="39"/>
      <c r="C270" s="40"/>
      <c r="D270" s="213" t="s">
        <v>128</v>
      </c>
      <c r="E270" s="40"/>
      <c r="F270" s="214" t="s">
        <v>415</v>
      </c>
      <c r="G270" s="40"/>
      <c r="H270" s="40"/>
      <c r="I270" s="215"/>
      <c r="J270" s="40"/>
      <c r="K270" s="40"/>
      <c r="L270" s="44"/>
      <c r="M270" s="216"/>
      <c r="N270" s="217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128</v>
      </c>
      <c r="AU270" s="17" t="s">
        <v>82</v>
      </c>
    </row>
    <row r="271" s="2" customFormat="1" ht="16.5" customHeight="1">
      <c r="A271" s="38"/>
      <c r="B271" s="39"/>
      <c r="C271" s="243" t="s">
        <v>417</v>
      </c>
      <c r="D271" s="243" t="s">
        <v>409</v>
      </c>
      <c r="E271" s="244" t="s">
        <v>418</v>
      </c>
      <c r="F271" s="245" t="s">
        <v>419</v>
      </c>
      <c r="G271" s="246" t="s">
        <v>397</v>
      </c>
      <c r="H271" s="247">
        <v>2</v>
      </c>
      <c r="I271" s="248"/>
      <c r="J271" s="249">
        <f>ROUND(I271*H271,2)</f>
        <v>0</v>
      </c>
      <c r="K271" s="245" t="s">
        <v>19</v>
      </c>
      <c r="L271" s="250"/>
      <c r="M271" s="251" t="s">
        <v>19</v>
      </c>
      <c r="N271" s="252" t="s">
        <v>43</v>
      </c>
      <c r="O271" s="84"/>
      <c r="P271" s="209">
        <f>O271*H271</f>
        <v>0</v>
      </c>
      <c r="Q271" s="209">
        <v>0</v>
      </c>
      <c r="R271" s="209">
        <f>Q271*H271</f>
        <v>0</v>
      </c>
      <c r="S271" s="209">
        <v>0</v>
      </c>
      <c r="T271" s="21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1" t="s">
        <v>350</v>
      </c>
      <c r="AT271" s="211" t="s">
        <v>409</v>
      </c>
      <c r="AU271" s="211" t="s">
        <v>82</v>
      </c>
      <c r="AY271" s="17" t="s">
        <v>118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17" t="s">
        <v>80</v>
      </c>
      <c r="BK271" s="212">
        <f>ROUND(I271*H271,2)</f>
        <v>0</v>
      </c>
      <c r="BL271" s="17" t="s">
        <v>237</v>
      </c>
      <c r="BM271" s="211" t="s">
        <v>420</v>
      </c>
    </row>
    <row r="272" s="2" customFormat="1">
      <c r="A272" s="38"/>
      <c r="B272" s="39"/>
      <c r="C272" s="40"/>
      <c r="D272" s="213" t="s">
        <v>128</v>
      </c>
      <c r="E272" s="40"/>
      <c r="F272" s="214" t="s">
        <v>419</v>
      </c>
      <c r="G272" s="40"/>
      <c r="H272" s="40"/>
      <c r="I272" s="215"/>
      <c r="J272" s="40"/>
      <c r="K272" s="40"/>
      <c r="L272" s="44"/>
      <c r="M272" s="216"/>
      <c r="N272" s="217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128</v>
      </c>
      <c r="AU272" s="17" t="s">
        <v>82</v>
      </c>
    </row>
    <row r="273" s="2" customFormat="1" ht="16.5" customHeight="1">
      <c r="A273" s="38"/>
      <c r="B273" s="39"/>
      <c r="C273" s="243" t="s">
        <v>421</v>
      </c>
      <c r="D273" s="243" t="s">
        <v>409</v>
      </c>
      <c r="E273" s="244" t="s">
        <v>422</v>
      </c>
      <c r="F273" s="245" t="s">
        <v>423</v>
      </c>
      <c r="G273" s="246" t="s">
        <v>397</v>
      </c>
      <c r="H273" s="247">
        <v>1</v>
      </c>
      <c r="I273" s="248"/>
      <c r="J273" s="249">
        <f>ROUND(I273*H273,2)</f>
        <v>0</v>
      </c>
      <c r="K273" s="245" t="s">
        <v>19</v>
      </c>
      <c r="L273" s="250"/>
      <c r="M273" s="251" t="s">
        <v>19</v>
      </c>
      <c r="N273" s="252" t="s">
        <v>43</v>
      </c>
      <c r="O273" s="84"/>
      <c r="P273" s="209">
        <f>O273*H273</f>
        <v>0</v>
      </c>
      <c r="Q273" s="209">
        <v>0</v>
      </c>
      <c r="R273" s="209">
        <f>Q273*H273</f>
        <v>0</v>
      </c>
      <c r="S273" s="209">
        <v>0</v>
      </c>
      <c r="T273" s="21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1" t="s">
        <v>350</v>
      </c>
      <c r="AT273" s="211" t="s">
        <v>409</v>
      </c>
      <c r="AU273" s="211" t="s">
        <v>82</v>
      </c>
      <c r="AY273" s="17" t="s">
        <v>118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7" t="s">
        <v>80</v>
      </c>
      <c r="BK273" s="212">
        <f>ROUND(I273*H273,2)</f>
        <v>0</v>
      </c>
      <c r="BL273" s="17" t="s">
        <v>237</v>
      </c>
      <c r="BM273" s="211" t="s">
        <v>424</v>
      </c>
    </row>
    <row r="274" s="2" customFormat="1">
      <c r="A274" s="38"/>
      <c r="B274" s="39"/>
      <c r="C274" s="40"/>
      <c r="D274" s="213" t="s">
        <v>128</v>
      </c>
      <c r="E274" s="40"/>
      <c r="F274" s="214" t="s">
        <v>423</v>
      </c>
      <c r="G274" s="40"/>
      <c r="H274" s="40"/>
      <c r="I274" s="215"/>
      <c r="J274" s="40"/>
      <c r="K274" s="40"/>
      <c r="L274" s="44"/>
      <c r="M274" s="216"/>
      <c r="N274" s="217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128</v>
      </c>
      <c r="AU274" s="17" t="s">
        <v>82</v>
      </c>
    </row>
    <row r="275" s="2" customFormat="1" ht="16.5" customHeight="1">
      <c r="A275" s="38"/>
      <c r="B275" s="39"/>
      <c r="C275" s="243" t="s">
        <v>425</v>
      </c>
      <c r="D275" s="243" t="s">
        <v>409</v>
      </c>
      <c r="E275" s="244" t="s">
        <v>426</v>
      </c>
      <c r="F275" s="245" t="s">
        <v>427</v>
      </c>
      <c r="G275" s="246" t="s">
        <v>397</v>
      </c>
      <c r="H275" s="247">
        <v>2</v>
      </c>
      <c r="I275" s="248"/>
      <c r="J275" s="249">
        <f>ROUND(I275*H275,2)</f>
        <v>0</v>
      </c>
      <c r="K275" s="245" t="s">
        <v>19</v>
      </c>
      <c r="L275" s="250"/>
      <c r="M275" s="251" t="s">
        <v>19</v>
      </c>
      <c r="N275" s="252" t="s">
        <v>43</v>
      </c>
      <c r="O275" s="84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11" t="s">
        <v>350</v>
      </c>
      <c r="AT275" s="211" t="s">
        <v>409</v>
      </c>
      <c r="AU275" s="211" t="s">
        <v>82</v>
      </c>
      <c r="AY275" s="17" t="s">
        <v>118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7" t="s">
        <v>80</v>
      </c>
      <c r="BK275" s="212">
        <f>ROUND(I275*H275,2)</f>
        <v>0</v>
      </c>
      <c r="BL275" s="17" t="s">
        <v>237</v>
      </c>
      <c r="BM275" s="211" t="s">
        <v>428</v>
      </c>
    </row>
    <row r="276" s="2" customFormat="1">
      <c r="A276" s="38"/>
      <c r="B276" s="39"/>
      <c r="C276" s="40"/>
      <c r="D276" s="213" t="s">
        <v>128</v>
      </c>
      <c r="E276" s="40"/>
      <c r="F276" s="214" t="s">
        <v>427</v>
      </c>
      <c r="G276" s="40"/>
      <c r="H276" s="40"/>
      <c r="I276" s="215"/>
      <c r="J276" s="40"/>
      <c r="K276" s="40"/>
      <c r="L276" s="44"/>
      <c r="M276" s="216"/>
      <c r="N276" s="217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128</v>
      </c>
      <c r="AU276" s="17" t="s">
        <v>82</v>
      </c>
    </row>
    <row r="277" s="2" customFormat="1" ht="16.5" customHeight="1">
      <c r="A277" s="38"/>
      <c r="B277" s="39"/>
      <c r="C277" s="243" t="s">
        <v>429</v>
      </c>
      <c r="D277" s="243" t="s">
        <v>409</v>
      </c>
      <c r="E277" s="244" t="s">
        <v>430</v>
      </c>
      <c r="F277" s="245" t="s">
        <v>431</v>
      </c>
      <c r="G277" s="246" t="s">
        <v>397</v>
      </c>
      <c r="H277" s="247">
        <v>9</v>
      </c>
      <c r="I277" s="248"/>
      <c r="J277" s="249">
        <f>ROUND(I277*H277,2)</f>
        <v>0</v>
      </c>
      <c r="K277" s="245" t="s">
        <v>19</v>
      </c>
      <c r="L277" s="250"/>
      <c r="M277" s="251" t="s">
        <v>19</v>
      </c>
      <c r="N277" s="252" t="s">
        <v>43</v>
      </c>
      <c r="O277" s="84"/>
      <c r="P277" s="209">
        <f>O277*H277</f>
        <v>0</v>
      </c>
      <c r="Q277" s="209">
        <v>0</v>
      </c>
      <c r="R277" s="209">
        <f>Q277*H277</f>
        <v>0</v>
      </c>
      <c r="S277" s="209">
        <v>0</v>
      </c>
      <c r="T277" s="21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1" t="s">
        <v>350</v>
      </c>
      <c r="AT277" s="211" t="s">
        <v>409</v>
      </c>
      <c r="AU277" s="211" t="s">
        <v>82</v>
      </c>
      <c r="AY277" s="17" t="s">
        <v>118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7" t="s">
        <v>80</v>
      </c>
      <c r="BK277" s="212">
        <f>ROUND(I277*H277,2)</f>
        <v>0</v>
      </c>
      <c r="BL277" s="17" t="s">
        <v>237</v>
      </c>
      <c r="BM277" s="211" t="s">
        <v>432</v>
      </c>
    </row>
    <row r="278" s="2" customFormat="1">
      <c r="A278" s="38"/>
      <c r="B278" s="39"/>
      <c r="C278" s="40"/>
      <c r="D278" s="213" t="s">
        <v>128</v>
      </c>
      <c r="E278" s="40"/>
      <c r="F278" s="214" t="s">
        <v>431</v>
      </c>
      <c r="G278" s="40"/>
      <c r="H278" s="40"/>
      <c r="I278" s="215"/>
      <c r="J278" s="40"/>
      <c r="K278" s="40"/>
      <c r="L278" s="44"/>
      <c r="M278" s="216"/>
      <c r="N278" s="217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128</v>
      </c>
      <c r="AU278" s="17" t="s">
        <v>82</v>
      </c>
    </row>
    <row r="279" s="2" customFormat="1" ht="16.5" customHeight="1">
      <c r="A279" s="38"/>
      <c r="B279" s="39"/>
      <c r="C279" s="243" t="s">
        <v>433</v>
      </c>
      <c r="D279" s="243" t="s">
        <v>409</v>
      </c>
      <c r="E279" s="244" t="s">
        <v>434</v>
      </c>
      <c r="F279" s="245" t="s">
        <v>435</v>
      </c>
      <c r="G279" s="246" t="s">
        <v>397</v>
      </c>
      <c r="H279" s="247">
        <v>2</v>
      </c>
      <c r="I279" s="248"/>
      <c r="J279" s="249">
        <f>ROUND(I279*H279,2)</f>
        <v>0</v>
      </c>
      <c r="K279" s="245" t="s">
        <v>19</v>
      </c>
      <c r="L279" s="250"/>
      <c r="M279" s="251" t="s">
        <v>19</v>
      </c>
      <c r="N279" s="252" t="s">
        <v>43</v>
      </c>
      <c r="O279" s="84"/>
      <c r="P279" s="209">
        <f>O279*H279</f>
        <v>0</v>
      </c>
      <c r="Q279" s="209">
        <v>0</v>
      </c>
      <c r="R279" s="209">
        <f>Q279*H279</f>
        <v>0</v>
      </c>
      <c r="S279" s="209">
        <v>0</v>
      </c>
      <c r="T279" s="21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1" t="s">
        <v>350</v>
      </c>
      <c r="AT279" s="211" t="s">
        <v>409</v>
      </c>
      <c r="AU279" s="211" t="s">
        <v>82</v>
      </c>
      <c r="AY279" s="17" t="s">
        <v>118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7" t="s">
        <v>80</v>
      </c>
      <c r="BK279" s="212">
        <f>ROUND(I279*H279,2)</f>
        <v>0</v>
      </c>
      <c r="BL279" s="17" t="s">
        <v>237</v>
      </c>
      <c r="BM279" s="211" t="s">
        <v>436</v>
      </c>
    </row>
    <row r="280" s="2" customFormat="1">
      <c r="A280" s="38"/>
      <c r="B280" s="39"/>
      <c r="C280" s="40"/>
      <c r="D280" s="213" t="s">
        <v>128</v>
      </c>
      <c r="E280" s="40"/>
      <c r="F280" s="214" t="s">
        <v>435</v>
      </c>
      <c r="G280" s="40"/>
      <c r="H280" s="40"/>
      <c r="I280" s="215"/>
      <c r="J280" s="40"/>
      <c r="K280" s="40"/>
      <c r="L280" s="44"/>
      <c r="M280" s="216"/>
      <c r="N280" s="217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128</v>
      </c>
      <c r="AU280" s="17" t="s">
        <v>82</v>
      </c>
    </row>
    <row r="281" s="2" customFormat="1" ht="16.5" customHeight="1">
      <c r="A281" s="38"/>
      <c r="B281" s="39"/>
      <c r="C281" s="243" t="s">
        <v>437</v>
      </c>
      <c r="D281" s="243" t="s">
        <v>409</v>
      </c>
      <c r="E281" s="244" t="s">
        <v>438</v>
      </c>
      <c r="F281" s="245" t="s">
        <v>439</v>
      </c>
      <c r="G281" s="246" t="s">
        <v>397</v>
      </c>
      <c r="H281" s="247">
        <v>1</v>
      </c>
      <c r="I281" s="248"/>
      <c r="J281" s="249">
        <f>ROUND(I281*H281,2)</f>
        <v>0</v>
      </c>
      <c r="K281" s="245" t="s">
        <v>19</v>
      </c>
      <c r="L281" s="250"/>
      <c r="M281" s="251" t="s">
        <v>19</v>
      </c>
      <c r="N281" s="252" t="s">
        <v>43</v>
      </c>
      <c r="O281" s="84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1" t="s">
        <v>350</v>
      </c>
      <c r="AT281" s="211" t="s">
        <v>409</v>
      </c>
      <c r="AU281" s="211" t="s">
        <v>82</v>
      </c>
      <c r="AY281" s="17" t="s">
        <v>118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80</v>
      </c>
      <c r="BK281" s="212">
        <f>ROUND(I281*H281,2)</f>
        <v>0</v>
      </c>
      <c r="BL281" s="17" t="s">
        <v>237</v>
      </c>
      <c r="BM281" s="211" t="s">
        <v>440</v>
      </c>
    </row>
    <row r="282" s="2" customFormat="1">
      <c r="A282" s="38"/>
      <c r="B282" s="39"/>
      <c r="C282" s="40"/>
      <c r="D282" s="213" t="s">
        <v>128</v>
      </c>
      <c r="E282" s="40"/>
      <c r="F282" s="214" t="s">
        <v>439</v>
      </c>
      <c r="G282" s="40"/>
      <c r="H282" s="40"/>
      <c r="I282" s="215"/>
      <c r="J282" s="40"/>
      <c r="K282" s="40"/>
      <c r="L282" s="44"/>
      <c r="M282" s="216"/>
      <c r="N282" s="217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128</v>
      </c>
      <c r="AU282" s="17" t="s">
        <v>82</v>
      </c>
    </row>
    <row r="283" s="2" customFormat="1" ht="16.5" customHeight="1">
      <c r="A283" s="38"/>
      <c r="B283" s="39"/>
      <c r="C283" s="243" t="s">
        <v>441</v>
      </c>
      <c r="D283" s="243" t="s">
        <v>409</v>
      </c>
      <c r="E283" s="244" t="s">
        <v>442</v>
      </c>
      <c r="F283" s="245" t="s">
        <v>443</v>
      </c>
      <c r="G283" s="246" t="s">
        <v>397</v>
      </c>
      <c r="H283" s="247">
        <v>4</v>
      </c>
      <c r="I283" s="248"/>
      <c r="J283" s="249">
        <f>ROUND(I283*H283,2)</f>
        <v>0</v>
      </c>
      <c r="K283" s="245" t="s">
        <v>19</v>
      </c>
      <c r="L283" s="250"/>
      <c r="M283" s="251" t="s">
        <v>19</v>
      </c>
      <c r="N283" s="252" t="s">
        <v>43</v>
      </c>
      <c r="O283" s="84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1" t="s">
        <v>350</v>
      </c>
      <c r="AT283" s="211" t="s">
        <v>409</v>
      </c>
      <c r="AU283" s="211" t="s">
        <v>82</v>
      </c>
      <c r="AY283" s="17" t="s">
        <v>118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7" t="s">
        <v>80</v>
      </c>
      <c r="BK283" s="212">
        <f>ROUND(I283*H283,2)</f>
        <v>0</v>
      </c>
      <c r="BL283" s="17" t="s">
        <v>237</v>
      </c>
      <c r="BM283" s="211" t="s">
        <v>444</v>
      </c>
    </row>
    <row r="284" s="2" customFormat="1">
      <c r="A284" s="38"/>
      <c r="B284" s="39"/>
      <c r="C284" s="40"/>
      <c r="D284" s="213" t="s">
        <v>128</v>
      </c>
      <c r="E284" s="40"/>
      <c r="F284" s="214" t="s">
        <v>443</v>
      </c>
      <c r="G284" s="40"/>
      <c r="H284" s="40"/>
      <c r="I284" s="215"/>
      <c r="J284" s="40"/>
      <c r="K284" s="40"/>
      <c r="L284" s="44"/>
      <c r="M284" s="216"/>
      <c r="N284" s="217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128</v>
      </c>
      <c r="AU284" s="17" t="s">
        <v>82</v>
      </c>
    </row>
    <row r="285" s="2" customFormat="1" ht="16.5" customHeight="1">
      <c r="A285" s="38"/>
      <c r="B285" s="39"/>
      <c r="C285" s="243" t="s">
        <v>445</v>
      </c>
      <c r="D285" s="243" t="s">
        <v>409</v>
      </c>
      <c r="E285" s="244" t="s">
        <v>446</v>
      </c>
      <c r="F285" s="245" t="s">
        <v>447</v>
      </c>
      <c r="G285" s="246" t="s">
        <v>397</v>
      </c>
      <c r="H285" s="247">
        <v>3</v>
      </c>
      <c r="I285" s="248"/>
      <c r="J285" s="249">
        <f>ROUND(I285*H285,2)</f>
        <v>0</v>
      </c>
      <c r="K285" s="245" t="s">
        <v>19</v>
      </c>
      <c r="L285" s="250"/>
      <c r="M285" s="251" t="s">
        <v>19</v>
      </c>
      <c r="N285" s="252" t="s">
        <v>43</v>
      </c>
      <c r="O285" s="84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1" t="s">
        <v>350</v>
      </c>
      <c r="AT285" s="211" t="s">
        <v>409</v>
      </c>
      <c r="AU285" s="211" t="s">
        <v>82</v>
      </c>
      <c r="AY285" s="17" t="s">
        <v>118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7" t="s">
        <v>80</v>
      </c>
      <c r="BK285" s="212">
        <f>ROUND(I285*H285,2)</f>
        <v>0</v>
      </c>
      <c r="BL285" s="17" t="s">
        <v>237</v>
      </c>
      <c r="BM285" s="211" t="s">
        <v>448</v>
      </c>
    </row>
    <row r="286" s="2" customFormat="1">
      <c r="A286" s="38"/>
      <c r="B286" s="39"/>
      <c r="C286" s="40"/>
      <c r="D286" s="213" t="s">
        <v>128</v>
      </c>
      <c r="E286" s="40"/>
      <c r="F286" s="214" t="s">
        <v>447</v>
      </c>
      <c r="G286" s="40"/>
      <c r="H286" s="40"/>
      <c r="I286" s="215"/>
      <c r="J286" s="40"/>
      <c r="K286" s="40"/>
      <c r="L286" s="44"/>
      <c r="M286" s="216"/>
      <c r="N286" s="217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128</v>
      </c>
      <c r="AU286" s="17" t="s">
        <v>82</v>
      </c>
    </row>
    <row r="287" s="2" customFormat="1" ht="16.5" customHeight="1">
      <c r="A287" s="38"/>
      <c r="B287" s="39"/>
      <c r="C287" s="243" t="s">
        <v>449</v>
      </c>
      <c r="D287" s="243" t="s">
        <v>409</v>
      </c>
      <c r="E287" s="244" t="s">
        <v>450</v>
      </c>
      <c r="F287" s="245" t="s">
        <v>451</v>
      </c>
      <c r="G287" s="246" t="s">
        <v>397</v>
      </c>
      <c r="H287" s="247">
        <v>6</v>
      </c>
      <c r="I287" s="248"/>
      <c r="J287" s="249">
        <f>ROUND(I287*H287,2)</f>
        <v>0</v>
      </c>
      <c r="K287" s="245" t="s">
        <v>19</v>
      </c>
      <c r="L287" s="250"/>
      <c r="M287" s="251" t="s">
        <v>19</v>
      </c>
      <c r="N287" s="252" t="s">
        <v>43</v>
      </c>
      <c r="O287" s="84"/>
      <c r="P287" s="209">
        <f>O287*H287</f>
        <v>0</v>
      </c>
      <c r="Q287" s="209">
        <v>0</v>
      </c>
      <c r="R287" s="209">
        <f>Q287*H287</f>
        <v>0</v>
      </c>
      <c r="S287" s="209">
        <v>0</v>
      </c>
      <c r="T287" s="21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1" t="s">
        <v>350</v>
      </c>
      <c r="AT287" s="211" t="s">
        <v>409</v>
      </c>
      <c r="AU287" s="211" t="s">
        <v>82</v>
      </c>
      <c r="AY287" s="17" t="s">
        <v>118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17" t="s">
        <v>80</v>
      </c>
      <c r="BK287" s="212">
        <f>ROUND(I287*H287,2)</f>
        <v>0</v>
      </c>
      <c r="BL287" s="17" t="s">
        <v>237</v>
      </c>
      <c r="BM287" s="211" t="s">
        <v>452</v>
      </c>
    </row>
    <row r="288" s="2" customFormat="1">
      <c r="A288" s="38"/>
      <c r="B288" s="39"/>
      <c r="C288" s="40"/>
      <c r="D288" s="213" t="s">
        <v>128</v>
      </c>
      <c r="E288" s="40"/>
      <c r="F288" s="214" t="s">
        <v>451</v>
      </c>
      <c r="G288" s="40"/>
      <c r="H288" s="40"/>
      <c r="I288" s="215"/>
      <c r="J288" s="40"/>
      <c r="K288" s="40"/>
      <c r="L288" s="44"/>
      <c r="M288" s="216"/>
      <c r="N288" s="217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128</v>
      </c>
      <c r="AU288" s="17" t="s">
        <v>82</v>
      </c>
    </row>
    <row r="289" s="2" customFormat="1" ht="16.5" customHeight="1">
      <c r="A289" s="38"/>
      <c r="B289" s="39"/>
      <c r="C289" s="243" t="s">
        <v>453</v>
      </c>
      <c r="D289" s="243" t="s">
        <v>409</v>
      </c>
      <c r="E289" s="244" t="s">
        <v>454</v>
      </c>
      <c r="F289" s="245" t="s">
        <v>455</v>
      </c>
      <c r="G289" s="246" t="s">
        <v>397</v>
      </c>
      <c r="H289" s="247">
        <v>2</v>
      </c>
      <c r="I289" s="248"/>
      <c r="J289" s="249">
        <f>ROUND(I289*H289,2)</f>
        <v>0</v>
      </c>
      <c r="K289" s="245" t="s">
        <v>19</v>
      </c>
      <c r="L289" s="250"/>
      <c r="M289" s="251" t="s">
        <v>19</v>
      </c>
      <c r="N289" s="252" t="s">
        <v>43</v>
      </c>
      <c r="O289" s="84"/>
      <c r="P289" s="209">
        <f>O289*H289</f>
        <v>0</v>
      </c>
      <c r="Q289" s="209">
        <v>0</v>
      </c>
      <c r="R289" s="209">
        <f>Q289*H289</f>
        <v>0</v>
      </c>
      <c r="S289" s="209">
        <v>0</v>
      </c>
      <c r="T289" s="21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1" t="s">
        <v>350</v>
      </c>
      <c r="AT289" s="211" t="s">
        <v>409</v>
      </c>
      <c r="AU289" s="211" t="s">
        <v>82</v>
      </c>
      <c r="AY289" s="17" t="s">
        <v>118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7" t="s">
        <v>80</v>
      </c>
      <c r="BK289" s="212">
        <f>ROUND(I289*H289,2)</f>
        <v>0</v>
      </c>
      <c r="BL289" s="17" t="s">
        <v>237</v>
      </c>
      <c r="BM289" s="211" t="s">
        <v>456</v>
      </c>
    </row>
    <row r="290" s="2" customFormat="1">
      <c r="A290" s="38"/>
      <c r="B290" s="39"/>
      <c r="C290" s="40"/>
      <c r="D290" s="213" t="s">
        <v>128</v>
      </c>
      <c r="E290" s="40"/>
      <c r="F290" s="214" t="s">
        <v>455</v>
      </c>
      <c r="G290" s="40"/>
      <c r="H290" s="40"/>
      <c r="I290" s="215"/>
      <c r="J290" s="40"/>
      <c r="K290" s="40"/>
      <c r="L290" s="44"/>
      <c r="M290" s="216"/>
      <c r="N290" s="217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128</v>
      </c>
      <c r="AU290" s="17" t="s">
        <v>82</v>
      </c>
    </row>
    <row r="291" s="2" customFormat="1" ht="16.5" customHeight="1">
      <c r="A291" s="38"/>
      <c r="B291" s="39"/>
      <c r="C291" s="243" t="s">
        <v>457</v>
      </c>
      <c r="D291" s="243" t="s">
        <v>409</v>
      </c>
      <c r="E291" s="244" t="s">
        <v>458</v>
      </c>
      <c r="F291" s="245" t="s">
        <v>459</v>
      </c>
      <c r="G291" s="246" t="s">
        <v>397</v>
      </c>
      <c r="H291" s="247">
        <v>2</v>
      </c>
      <c r="I291" s="248"/>
      <c r="J291" s="249">
        <f>ROUND(I291*H291,2)</f>
        <v>0</v>
      </c>
      <c r="K291" s="245" t="s">
        <v>19</v>
      </c>
      <c r="L291" s="250"/>
      <c r="M291" s="251" t="s">
        <v>19</v>
      </c>
      <c r="N291" s="252" t="s">
        <v>43</v>
      </c>
      <c r="O291" s="84"/>
      <c r="P291" s="209">
        <f>O291*H291</f>
        <v>0</v>
      </c>
      <c r="Q291" s="209">
        <v>0</v>
      </c>
      <c r="R291" s="209">
        <f>Q291*H291</f>
        <v>0</v>
      </c>
      <c r="S291" s="209">
        <v>0</v>
      </c>
      <c r="T291" s="21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1" t="s">
        <v>350</v>
      </c>
      <c r="AT291" s="211" t="s">
        <v>409</v>
      </c>
      <c r="AU291" s="211" t="s">
        <v>82</v>
      </c>
      <c r="AY291" s="17" t="s">
        <v>118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7" t="s">
        <v>80</v>
      </c>
      <c r="BK291" s="212">
        <f>ROUND(I291*H291,2)</f>
        <v>0</v>
      </c>
      <c r="BL291" s="17" t="s">
        <v>237</v>
      </c>
      <c r="BM291" s="211" t="s">
        <v>460</v>
      </c>
    </row>
    <row r="292" s="2" customFormat="1">
      <c r="A292" s="38"/>
      <c r="B292" s="39"/>
      <c r="C292" s="40"/>
      <c r="D292" s="213" t="s">
        <v>128</v>
      </c>
      <c r="E292" s="40"/>
      <c r="F292" s="214" t="s">
        <v>459</v>
      </c>
      <c r="G292" s="40"/>
      <c r="H292" s="40"/>
      <c r="I292" s="215"/>
      <c r="J292" s="40"/>
      <c r="K292" s="40"/>
      <c r="L292" s="44"/>
      <c r="M292" s="216"/>
      <c r="N292" s="217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128</v>
      </c>
      <c r="AU292" s="17" t="s">
        <v>82</v>
      </c>
    </row>
    <row r="293" s="2" customFormat="1" ht="16.5" customHeight="1">
      <c r="A293" s="38"/>
      <c r="B293" s="39"/>
      <c r="C293" s="243" t="s">
        <v>461</v>
      </c>
      <c r="D293" s="243" t="s">
        <v>409</v>
      </c>
      <c r="E293" s="244" t="s">
        <v>462</v>
      </c>
      <c r="F293" s="245" t="s">
        <v>463</v>
      </c>
      <c r="G293" s="246" t="s">
        <v>397</v>
      </c>
      <c r="H293" s="247">
        <v>2</v>
      </c>
      <c r="I293" s="248"/>
      <c r="J293" s="249">
        <f>ROUND(I293*H293,2)</f>
        <v>0</v>
      </c>
      <c r="K293" s="245" t="s">
        <v>19</v>
      </c>
      <c r="L293" s="250"/>
      <c r="M293" s="251" t="s">
        <v>19</v>
      </c>
      <c r="N293" s="252" t="s">
        <v>43</v>
      </c>
      <c r="O293" s="84"/>
      <c r="P293" s="209">
        <f>O293*H293</f>
        <v>0</v>
      </c>
      <c r="Q293" s="209">
        <v>0</v>
      </c>
      <c r="R293" s="209">
        <f>Q293*H293</f>
        <v>0</v>
      </c>
      <c r="S293" s="209">
        <v>0</v>
      </c>
      <c r="T293" s="21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1" t="s">
        <v>350</v>
      </c>
      <c r="AT293" s="211" t="s">
        <v>409</v>
      </c>
      <c r="AU293" s="211" t="s">
        <v>82</v>
      </c>
      <c r="AY293" s="17" t="s">
        <v>118</v>
      </c>
      <c r="BE293" s="212">
        <f>IF(N293="základní",J293,0)</f>
        <v>0</v>
      </c>
      <c r="BF293" s="212">
        <f>IF(N293="snížená",J293,0)</f>
        <v>0</v>
      </c>
      <c r="BG293" s="212">
        <f>IF(N293="zákl. přenesená",J293,0)</f>
        <v>0</v>
      </c>
      <c r="BH293" s="212">
        <f>IF(N293="sníž. přenesená",J293,0)</f>
        <v>0</v>
      </c>
      <c r="BI293" s="212">
        <f>IF(N293="nulová",J293,0)</f>
        <v>0</v>
      </c>
      <c r="BJ293" s="17" t="s">
        <v>80</v>
      </c>
      <c r="BK293" s="212">
        <f>ROUND(I293*H293,2)</f>
        <v>0</v>
      </c>
      <c r="BL293" s="17" t="s">
        <v>237</v>
      </c>
      <c r="BM293" s="211" t="s">
        <v>464</v>
      </c>
    </row>
    <row r="294" s="2" customFormat="1">
      <c r="A294" s="38"/>
      <c r="B294" s="39"/>
      <c r="C294" s="40"/>
      <c r="D294" s="213" t="s">
        <v>128</v>
      </c>
      <c r="E294" s="40"/>
      <c r="F294" s="214" t="s">
        <v>463</v>
      </c>
      <c r="G294" s="40"/>
      <c r="H294" s="40"/>
      <c r="I294" s="215"/>
      <c r="J294" s="40"/>
      <c r="K294" s="40"/>
      <c r="L294" s="44"/>
      <c r="M294" s="216"/>
      <c r="N294" s="217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128</v>
      </c>
      <c r="AU294" s="17" t="s">
        <v>82</v>
      </c>
    </row>
    <row r="295" s="2" customFormat="1" ht="16.5" customHeight="1">
      <c r="A295" s="38"/>
      <c r="B295" s="39"/>
      <c r="C295" s="243" t="s">
        <v>465</v>
      </c>
      <c r="D295" s="243" t="s">
        <v>409</v>
      </c>
      <c r="E295" s="244" t="s">
        <v>466</v>
      </c>
      <c r="F295" s="245" t="s">
        <v>467</v>
      </c>
      <c r="G295" s="246" t="s">
        <v>397</v>
      </c>
      <c r="H295" s="247">
        <v>2</v>
      </c>
      <c r="I295" s="248"/>
      <c r="J295" s="249">
        <f>ROUND(I295*H295,2)</f>
        <v>0</v>
      </c>
      <c r="K295" s="245" t="s">
        <v>19</v>
      </c>
      <c r="L295" s="250"/>
      <c r="M295" s="251" t="s">
        <v>19</v>
      </c>
      <c r="N295" s="252" t="s">
        <v>43</v>
      </c>
      <c r="O295" s="84"/>
      <c r="P295" s="209">
        <f>O295*H295</f>
        <v>0</v>
      </c>
      <c r="Q295" s="209">
        <v>0</v>
      </c>
      <c r="R295" s="209">
        <f>Q295*H295</f>
        <v>0</v>
      </c>
      <c r="S295" s="209">
        <v>0</v>
      </c>
      <c r="T295" s="21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1" t="s">
        <v>350</v>
      </c>
      <c r="AT295" s="211" t="s">
        <v>409</v>
      </c>
      <c r="AU295" s="211" t="s">
        <v>82</v>
      </c>
      <c r="AY295" s="17" t="s">
        <v>118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80</v>
      </c>
      <c r="BK295" s="212">
        <f>ROUND(I295*H295,2)</f>
        <v>0</v>
      </c>
      <c r="BL295" s="17" t="s">
        <v>237</v>
      </c>
      <c r="BM295" s="211" t="s">
        <v>468</v>
      </c>
    </row>
    <row r="296" s="2" customFormat="1">
      <c r="A296" s="38"/>
      <c r="B296" s="39"/>
      <c r="C296" s="40"/>
      <c r="D296" s="213" t="s">
        <v>128</v>
      </c>
      <c r="E296" s="40"/>
      <c r="F296" s="214" t="s">
        <v>467</v>
      </c>
      <c r="G296" s="40"/>
      <c r="H296" s="40"/>
      <c r="I296" s="215"/>
      <c r="J296" s="40"/>
      <c r="K296" s="40"/>
      <c r="L296" s="44"/>
      <c r="M296" s="216"/>
      <c r="N296" s="217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128</v>
      </c>
      <c r="AU296" s="17" t="s">
        <v>82</v>
      </c>
    </row>
    <row r="297" s="2" customFormat="1" ht="16.5" customHeight="1">
      <c r="A297" s="38"/>
      <c r="B297" s="39"/>
      <c r="C297" s="243" t="s">
        <v>469</v>
      </c>
      <c r="D297" s="243" t="s">
        <v>409</v>
      </c>
      <c r="E297" s="244" t="s">
        <v>470</v>
      </c>
      <c r="F297" s="245" t="s">
        <v>471</v>
      </c>
      <c r="G297" s="246" t="s">
        <v>397</v>
      </c>
      <c r="H297" s="247">
        <v>8</v>
      </c>
      <c r="I297" s="248"/>
      <c r="J297" s="249">
        <f>ROUND(I297*H297,2)</f>
        <v>0</v>
      </c>
      <c r="K297" s="245" t="s">
        <v>19</v>
      </c>
      <c r="L297" s="250"/>
      <c r="M297" s="251" t="s">
        <v>19</v>
      </c>
      <c r="N297" s="252" t="s">
        <v>43</v>
      </c>
      <c r="O297" s="84"/>
      <c r="P297" s="209">
        <f>O297*H297</f>
        <v>0</v>
      </c>
      <c r="Q297" s="209">
        <v>0</v>
      </c>
      <c r="R297" s="209">
        <f>Q297*H297</f>
        <v>0</v>
      </c>
      <c r="S297" s="209">
        <v>0</v>
      </c>
      <c r="T297" s="21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1" t="s">
        <v>350</v>
      </c>
      <c r="AT297" s="211" t="s">
        <v>409</v>
      </c>
      <c r="AU297" s="211" t="s">
        <v>82</v>
      </c>
      <c r="AY297" s="17" t="s">
        <v>118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7" t="s">
        <v>80</v>
      </c>
      <c r="BK297" s="212">
        <f>ROUND(I297*H297,2)</f>
        <v>0</v>
      </c>
      <c r="BL297" s="17" t="s">
        <v>237</v>
      </c>
      <c r="BM297" s="211" t="s">
        <v>472</v>
      </c>
    </row>
    <row r="298" s="2" customFormat="1">
      <c r="A298" s="38"/>
      <c r="B298" s="39"/>
      <c r="C298" s="40"/>
      <c r="D298" s="213" t="s">
        <v>128</v>
      </c>
      <c r="E298" s="40"/>
      <c r="F298" s="214" t="s">
        <v>471</v>
      </c>
      <c r="G298" s="40"/>
      <c r="H298" s="40"/>
      <c r="I298" s="215"/>
      <c r="J298" s="40"/>
      <c r="K298" s="40"/>
      <c r="L298" s="44"/>
      <c r="M298" s="216"/>
      <c r="N298" s="217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128</v>
      </c>
      <c r="AU298" s="17" t="s">
        <v>82</v>
      </c>
    </row>
    <row r="299" s="2" customFormat="1" ht="16.5" customHeight="1">
      <c r="A299" s="38"/>
      <c r="B299" s="39"/>
      <c r="C299" s="243" t="s">
        <v>473</v>
      </c>
      <c r="D299" s="243" t="s">
        <v>409</v>
      </c>
      <c r="E299" s="244" t="s">
        <v>474</v>
      </c>
      <c r="F299" s="245" t="s">
        <v>475</v>
      </c>
      <c r="G299" s="246" t="s">
        <v>397</v>
      </c>
      <c r="H299" s="247">
        <v>2</v>
      </c>
      <c r="I299" s="248"/>
      <c r="J299" s="249">
        <f>ROUND(I299*H299,2)</f>
        <v>0</v>
      </c>
      <c r="K299" s="245" t="s">
        <v>19</v>
      </c>
      <c r="L299" s="250"/>
      <c r="M299" s="251" t="s">
        <v>19</v>
      </c>
      <c r="N299" s="252" t="s">
        <v>43</v>
      </c>
      <c r="O299" s="84"/>
      <c r="P299" s="209">
        <f>O299*H299</f>
        <v>0</v>
      </c>
      <c r="Q299" s="209">
        <v>0</v>
      </c>
      <c r="R299" s="209">
        <f>Q299*H299</f>
        <v>0</v>
      </c>
      <c r="S299" s="209">
        <v>0</v>
      </c>
      <c r="T299" s="21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1" t="s">
        <v>350</v>
      </c>
      <c r="AT299" s="211" t="s">
        <v>409</v>
      </c>
      <c r="AU299" s="211" t="s">
        <v>82</v>
      </c>
      <c r="AY299" s="17" t="s">
        <v>118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7" t="s">
        <v>80</v>
      </c>
      <c r="BK299" s="212">
        <f>ROUND(I299*H299,2)</f>
        <v>0</v>
      </c>
      <c r="BL299" s="17" t="s">
        <v>237</v>
      </c>
      <c r="BM299" s="211" t="s">
        <v>476</v>
      </c>
    </row>
    <row r="300" s="2" customFormat="1">
      <c r="A300" s="38"/>
      <c r="B300" s="39"/>
      <c r="C300" s="40"/>
      <c r="D300" s="213" t="s">
        <v>128</v>
      </c>
      <c r="E300" s="40"/>
      <c r="F300" s="214" t="s">
        <v>475</v>
      </c>
      <c r="G300" s="40"/>
      <c r="H300" s="40"/>
      <c r="I300" s="215"/>
      <c r="J300" s="40"/>
      <c r="K300" s="40"/>
      <c r="L300" s="44"/>
      <c r="M300" s="216"/>
      <c r="N300" s="217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128</v>
      </c>
      <c r="AU300" s="17" t="s">
        <v>82</v>
      </c>
    </row>
    <row r="301" s="2" customFormat="1" ht="16.5" customHeight="1">
      <c r="A301" s="38"/>
      <c r="B301" s="39"/>
      <c r="C301" s="243" t="s">
        <v>477</v>
      </c>
      <c r="D301" s="243" t="s">
        <v>409</v>
      </c>
      <c r="E301" s="244" t="s">
        <v>478</v>
      </c>
      <c r="F301" s="245" t="s">
        <v>479</v>
      </c>
      <c r="G301" s="246" t="s">
        <v>397</v>
      </c>
      <c r="H301" s="247">
        <v>3</v>
      </c>
      <c r="I301" s="248"/>
      <c r="J301" s="249">
        <f>ROUND(I301*H301,2)</f>
        <v>0</v>
      </c>
      <c r="K301" s="245" t="s">
        <v>19</v>
      </c>
      <c r="L301" s="250"/>
      <c r="M301" s="251" t="s">
        <v>19</v>
      </c>
      <c r="N301" s="252" t="s">
        <v>43</v>
      </c>
      <c r="O301" s="84"/>
      <c r="P301" s="209">
        <f>O301*H301</f>
        <v>0</v>
      </c>
      <c r="Q301" s="209">
        <v>0</v>
      </c>
      <c r="R301" s="209">
        <f>Q301*H301</f>
        <v>0</v>
      </c>
      <c r="S301" s="209">
        <v>0</v>
      </c>
      <c r="T301" s="21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1" t="s">
        <v>350</v>
      </c>
      <c r="AT301" s="211" t="s">
        <v>409</v>
      </c>
      <c r="AU301" s="211" t="s">
        <v>82</v>
      </c>
      <c r="AY301" s="17" t="s">
        <v>118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17" t="s">
        <v>80</v>
      </c>
      <c r="BK301" s="212">
        <f>ROUND(I301*H301,2)</f>
        <v>0</v>
      </c>
      <c r="BL301" s="17" t="s">
        <v>237</v>
      </c>
      <c r="BM301" s="211" t="s">
        <v>480</v>
      </c>
    </row>
    <row r="302" s="2" customFormat="1">
      <c r="A302" s="38"/>
      <c r="B302" s="39"/>
      <c r="C302" s="40"/>
      <c r="D302" s="213" t="s">
        <v>128</v>
      </c>
      <c r="E302" s="40"/>
      <c r="F302" s="214" t="s">
        <v>479</v>
      </c>
      <c r="G302" s="40"/>
      <c r="H302" s="40"/>
      <c r="I302" s="215"/>
      <c r="J302" s="40"/>
      <c r="K302" s="40"/>
      <c r="L302" s="44"/>
      <c r="M302" s="216"/>
      <c r="N302" s="217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128</v>
      </c>
      <c r="AU302" s="17" t="s">
        <v>82</v>
      </c>
    </row>
    <row r="303" s="2" customFormat="1" ht="16.5" customHeight="1">
      <c r="A303" s="38"/>
      <c r="B303" s="39"/>
      <c r="C303" s="243" t="s">
        <v>481</v>
      </c>
      <c r="D303" s="243" t="s">
        <v>409</v>
      </c>
      <c r="E303" s="244" t="s">
        <v>482</v>
      </c>
      <c r="F303" s="245" t="s">
        <v>483</v>
      </c>
      <c r="G303" s="246" t="s">
        <v>397</v>
      </c>
      <c r="H303" s="247">
        <v>1</v>
      </c>
      <c r="I303" s="248"/>
      <c r="J303" s="249">
        <f>ROUND(I303*H303,2)</f>
        <v>0</v>
      </c>
      <c r="K303" s="245" t="s">
        <v>19</v>
      </c>
      <c r="L303" s="250"/>
      <c r="M303" s="251" t="s">
        <v>19</v>
      </c>
      <c r="N303" s="252" t="s">
        <v>43</v>
      </c>
      <c r="O303" s="84"/>
      <c r="P303" s="209">
        <f>O303*H303</f>
        <v>0</v>
      </c>
      <c r="Q303" s="209">
        <v>0</v>
      </c>
      <c r="R303" s="209">
        <f>Q303*H303</f>
        <v>0</v>
      </c>
      <c r="S303" s="209">
        <v>0</v>
      </c>
      <c r="T303" s="21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1" t="s">
        <v>350</v>
      </c>
      <c r="AT303" s="211" t="s">
        <v>409</v>
      </c>
      <c r="AU303" s="211" t="s">
        <v>82</v>
      </c>
      <c r="AY303" s="17" t="s">
        <v>118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7" t="s">
        <v>80</v>
      </c>
      <c r="BK303" s="212">
        <f>ROUND(I303*H303,2)</f>
        <v>0</v>
      </c>
      <c r="BL303" s="17" t="s">
        <v>237</v>
      </c>
      <c r="BM303" s="211" t="s">
        <v>484</v>
      </c>
    </row>
    <row r="304" s="2" customFormat="1">
      <c r="A304" s="38"/>
      <c r="B304" s="39"/>
      <c r="C304" s="40"/>
      <c r="D304" s="213" t="s">
        <v>128</v>
      </c>
      <c r="E304" s="40"/>
      <c r="F304" s="214" t="s">
        <v>483</v>
      </c>
      <c r="G304" s="40"/>
      <c r="H304" s="40"/>
      <c r="I304" s="215"/>
      <c r="J304" s="40"/>
      <c r="K304" s="40"/>
      <c r="L304" s="44"/>
      <c r="M304" s="216"/>
      <c r="N304" s="217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128</v>
      </c>
      <c r="AU304" s="17" t="s">
        <v>82</v>
      </c>
    </row>
    <row r="305" s="2" customFormat="1" ht="16.5" customHeight="1">
      <c r="A305" s="38"/>
      <c r="B305" s="39"/>
      <c r="C305" s="243" t="s">
        <v>485</v>
      </c>
      <c r="D305" s="243" t="s">
        <v>409</v>
      </c>
      <c r="E305" s="244" t="s">
        <v>486</v>
      </c>
      <c r="F305" s="245" t="s">
        <v>487</v>
      </c>
      <c r="G305" s="246" t="s">
        <v>397</v>
      </c>
      <c r="H305" s="247">
        <v>2</v>
      </c>
      <c r="I305" s="248"/>
      <c r="J305" s="249">
        <f>ROUND(I305*H305,2)</f>
        <v>0</v>
      </c>
      <c r="K305" s="245" t="s">
        <v>19</v>
      </c>
      <c r="L305" s="250"/>
      <c r="M305" s="251" t="s">
        <v>19</v>
      </c>
      <c r="N305" s="252" t="s">
        <v>43</v>
      </c>
      <c r="O305" s="84"/>
      <c r="P305" s="209">
        <f>O305*H305</f>
        <v>0</v>
      </c>
      <c r="Q305" s="209">
        <v>0</v>
      </c>
      <c r="R305" s="209">
        <f>Q305*H305</f>
        <v>0</v>
      </c>
      <c r="S305" s="209">
        <v>0</v>
      </c>
      <c r="T305" s="21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1" t="s">
        <v>350</v>
      </c>
      <c r="AT305" s="211" t="s">
        <v>409</v>
      </c>
      <c r="AU305" s="211" t="s">
        <v>82</v>
      </c>
      <c r="AY305" s="17" t="s">
        <v>118</v>
      </c>
      <c r="BE305" s="212">
        <f>IF(N305="základní",J305,0)</f>
        <v>0</v>
      </c>
      <c r="BF305" s="212">
        <f>IF(N305="snížená",J305,0)</f>
        <v>0</v>
      </c>
      <c r="BG305" s="212">
        <f>IF(N305="zákl. přenesená",J305,0)</f>
        <v>0</v>
      </c>
      <c r="BH305" s="212">
        <f>IF(N305="sníž. přenesená",J305,0)</f>
        <v>0</v>
      </c>
      <c r="BI305" s="212">
        <f>IF(N305="nulová",J305,0)</f>
        <v>0</v>
      </c>
      <c r="BJ305" s="17" t="s">
        <v>80</v>
      </c>
      <c r="BK305" s="212">
        <f>ROUND(I305*H305,2)</f>
        <v>0</v>
      </c>
      <c r="BL305" s="17" t="s">
        <v>237</v>
      </c>
      <c r="BM305" s="211" t="s">
        <v>488</v>
      </c>
    </row>
    <row r="306" s="2" customFormat="1">
      <c r="A306" s="38"/>
      <c r="B306" s="39"/>
      <c r="C306" s="40"/>
      <c r="D306" s="213" t="s">
        <v>128</v>
      </c>
      <c r="E306" s="40"/>
      <c r="F306" s="214" t="s">
        <v>487</v>
      </c>
      <c r="G306" s="40"/>
      <c r="H306" s="40"/>
      <c r="I306" s="215"/>
      <c r="J306" s="40"/>
      <c r="K306" s="40"/>
      <c r="L306" s="44"/>
      <c r="M306" s="216"/>
      <c r="N306" s="217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128</v>
      </c>
      <c r="AU306" s="17" t="s">
        <v>82</v>
      </c>
    </row>
    <row r="307" s="2" customFormat="1" ht="16.5" customHeight="1">
      <c r="A307" s="38"/>
      <c r="B307" s="39"/>
      <c r="C307" s="200" t="s">
        <v>489</v>
      </c>
      <c r="D307" s="200" t="s">
        <v>121</v>
      </c>
      <c r="E307" s="201" t="s">
        <v>490</v>
      </c>
      <c r="F307" s="202" t="s">
        <v>491</v>
      </c>
      <c r="G307" s="203" t="s">
        <v>169</v>
      </c>
      <c r="H307" s="204">
        <v>303.48000000000002</v>
      </c>
      <c r="I307" s="205"/>
      <c r="J307" s="206">
        <f>ROUND(I307*H307,2)</f>
        <v>0</v>
      </c>
      <c r="K307" s="202" t="s">
        <v>125</v>
      </c>
      <c r="L307" s="44"/>
      <c r="M307" s="207" t="s">
        <v>19</v>
      </c>
      <c r="N307" s="208" t="s">
        <v>43</v>
      </c>
      <c r="O307" s="84"/>
      <c r="P307" s="209">
        <f>O307*H307</f>
        <v>0</v>
      </c>
      <c r="Q307" s="209">
        <v>0.00027999999999999998</v>
      </c>
      <c r="R307" s="209">
        <f>Q307*H307</f>
        <v>0.084974399999999992</v>
      </c>
      <c r="S307" s="209">
        <v>0</v>
      </c>
      <c r="T307" s="21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1" t="s">
        <v>237</v>
      </c>
      <c r="AT307" s="211" t="s">
        <v>121</v>
      </c>
      <c r="AU307" s="211" t="s">
        <v>82</v>
      </c>
      <c r="AY307" s="17" t="s">
        <v>118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17" t="s">
        <v>80</v>
      </c>
      <c r="BK307" s="212">
        <f>ROUND(I307*H307,2)</f>
        <v>0</v>
      </c>
      <c r="BL307" s="17" t="s">
        <v>237</v>
      </c>
      <c r="BM307" s="211" t="s">
        <v>492</v>
      </c>
    </row>
    <row r="308" s="2" customFormat="1">
      <c r="A308" s="38"/>
      <c r="B308" s="39"/>
      <c r="C308" s="40"/>
      <c r="D308" s="213" t="s">
        <v>128</v>
      </c>
      <c r="E308" s="40"/>
      <c r="F308" s="214" t="s">
        <v>493</v>
      </c>
      <c r="G308" s="40"/>
      <c r="H308" s="40"/>
      <c r="I308" s="215"/>
      <c r="J308" s="40"/>
      <c r="K308" s="40"/>
      <c r="L308" s="44"/>
      <c r="M308" s="216"/>
      <c r="N308" s="217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128</v>
      </c>
      <c r="AU308" s="17" t="s">
        <v>82</v>
      </c>
    </row>
    <row r="309" s="2" customFormat="1">
      <c r="A309" s="38"/>
      <c r="B309" s="39"/>
      <c r="C309" s="40"/>
      <c r="D309" s="218" t="s">
        <v>130</v>
      </c>
      <c r="E309" s="40"/>
      <c r="F309" s="219" t="s">
        <v>494</v>
      </c>
      <c r="G309" s="40"/>
      <c r="H309" s="40"/>
      <c r="I309" s="215"/>
      <c r="J309" s="40"/>
      <c r="K309" s="40"/>
      <c r="L309" s="44"/>
      <c r="M309" s="216"/>
      <c r="N309" s="217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130</v>
      </c>
      <c r="AU309" s="17" t="s">
        <v>82</v>
      </c>
    </row>
    <row r="310" s="13" customFormat="1">
      <c r="A310" s="13"/>
      <c r="B310" s="220"/>
      <c r="C310" s="221"/>
      <c r="D310" s="213" t="s">
        <v>132</v>
      </c>
      <c r="E310" s="222" t="s">
        <v>19</v>
      </c>
      <c r="F310" s="223" t="s">
        <v>173</v>
      </c>
      <c r="G310" s="221"/>
      <c r="H310" s="224">
        <v>303.48000000000002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0" t="s">
        <v>132</v>
      </c>
      <c r="AU310" s="230" t="s">
        <v>82</v>
      </c>
      <c r="AV310" s="13" t="s">
        <v>82</v>
      </c>
      <c r="AW310" s="13" t="s">
        <v>33</v>
      </c>
      <c r="AX310" s="13" t="s">
        <v>80</v>
      </c>
      <c r="AY310" s="230" t="s">
        <v>118</v>
      </c>
    </row>
    <row r="311" s="2" customFormat="1" ht="16.5" customHeight="1">
      <c r="A311" s="38"/>
      <c r="B311" s="39"/>
      <c r="C311" s="200" t="s">
        <v>495</v>
      </c>
      <c r="D311" s="200" t="s">
        <v>121</v>
      </c>
      <c r="E311" s="201" t="s">
        <v>496</v>
      </c>
      <c r="F311" s="202" t="s">
        <v>497</v>
      </c>
      <c r="G311" s="203" t="s">
        <v>169</v>
      </c>
      <c r="H311" s="204">
        <v>303.48000000000002</v>
      </c>
      <c r="I311" s="205"/>
      <c r="J311" s="206">
        <f>ROUND(I311*H311,2)</f>
        <v>0</v>
      </c>
      <c r="K311" s="202" t="s">
        <v>125</v>
      </c>
      <c r="L311" s="44"/>
      <c r="M311" s="207" t="s">
        <v>19</v>
      </c>
      <c r="N311" s="208" t="s">
        <v>43</v>
      </c>
      <c r="O311" s="84"/>
      <c r="P311" s="209">
        <f>O311*H311</f>
        <v>0</v>
      </c>
      <c r="Q311" s="209">
        <v>0.00014999999999999999</v>
      </c>
      <c r="R311" s="209">
        <f>Q311*H311</f>
        <v>0.045522</v>
      </c>
      <c r="S311" s="209">
        <v>0</v>
      </c>
      <c r="T311" s="21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1" t="s">
        <v>237</v>
      </c>
      <c r="AT311" s="211" t="s">
        <v>121</v>
      </c>
      <c r="AU311" s="211" t="s">
        <v>82</v>
      </c>
      <c r="AY311" s="17" t="s">
        <v>118</v>
      </c>
      <c r="BE311" s="212">
        <f>IF(N311="základní",J311,0)</f>
        <v>0</v>
      </c>
      <c r="BF311" s="212">
        <f>IF(N311="snížená",J311,0)</f>
        <v>0</v>
      </c>
      <c r="BG311" s="212">
        <f>IF(N311="zákl. přenesená",J311,0)</f>
        <v>0</v>
      </c>
      <c r="BH311" s="212">
        <f>IF(N311="sníž. přenesená",J311,0)</f>
        <v>0</v>
      </c>
      <c r="BI311" s="212">
        <f>IF(N311="nulová",J311,0)</f>
        <v>0</v>
      </c>
      <c r="BJ311" s="17" t="s">
        <v>80</v>
      </c>
      <c r="BK311" s="212">
        <f>ROUND(I311*H311,2)</f>
        <v>0</v>
      </c>
      <c r="BL311" s="17" t="s">
        <v>237</v>
      </c>
      <c r="BM311" s="211" t="s">
        <v>498</v>
      </c>
    </row>
    <row r="312" s="2" customFormat="1">
      <c r="A312" s="38"/>
      <c r="B312" s="39"/>
      <c r="C312" s="40"/>
      <c r="D312" s="213" t="s">
        <v>128</v>
      </c>
      <c r="E312" s="40"/>
      <c r="F312" s="214" t="s">
        <v>499</v>
      </c>
      <c r="G312" s="40"/>
      <c r="H312" s="40"/>
      <c r="I312" s="215"/>
      <c r="J312" s="40"/>
      <c r="K312" s="40"/>
      <c r="L312" s="44"/>
      <c r="M312" s="216"/>
      <c r="N312" s="217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128</v>
      </c>
      <c r="AU312" s="17" t="s">
        <v>82</v>
      </c>
    </row>
    <row r="313" s="2" customFormat="1">
      <c r="A313" s="38"/>
      <c r="B313" s="39"/>
      <c r="C313" s="40"/>
      <c r="D313" s="218" t="s">
        <v>130</v>
      </c>
      <c r="E313" s="40"/>
      <c r="F313" s="219" t="s">
        <v>500</v>
      </c>
      <c r="G313" s="40"/>
      <c r="H313" s="40"/>
      <c r="I313" s="215"/>
      <c r="J313" s="40"/>
      <c r="K313" s="40"/>
      <c r="L313" s="44"/>
      <c r="M313" s="216"/>
      <c r="N313" s="217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130</v>
      </c>
      <c r="AU313" s="17" t="s">
        <v>82</v>
      </c>
    </row>
    <row r="314" s="13" customFormat="1">
      <c r="A314" s="13"/>
      <c r="B314" s="220"/>
      <c r="C314" s="221"/>
      <c r="D314" s="213" t="s">
        <v>132</v>
      </c>
      <c r="E314" s="222" t="s">
        <v>19</v>
      </c>
      <c r="F314" s="223" t="s">
        <v>501</v>
      </c>
      <c r="G314" s="221"/>
      <c r="H314" s="224">
        <v>9.4000000000000004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0" t="s">
        <v>132</v>
      </c>
      <c r="AU314" s="230" t="s">
        <v>82</v>
      </c>
      <c r="AV314" s="13" t="s">
        <v>82</v>
      </c>
      <c r="AW314" s="13" t="s">
        <v>33</v>
      </c>
      <c r="AX314" s="13" t="s">
        <v>72</v>
      </c>
      <c r="AY314" s="230" t="s">
        <v>118</v>
      </c>
    </row>
    <row r="315" s="13" customFormat="1">
      <c r="A315" s="13"/>
      <c r="B315" s="220"/>
      <c r="C315" s="221"/>
      <c r="D315" s="213" t="s">
        <v>132</v>
      </c>
      <c r="E315" s="222" t="s">
        <v>19</v>
      </c>
      <c r="F315" s="223" t="s">
        <v>502</v>
      </c>
      <c r="G315" s="221"/>
      <c r="H315" s="224">
        <v>39.200000000000003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132</v>
      </c>
      <c r="AU315" s="230" t="s">
        <v>82</v>
      </c>
      <c r="AV315" s="13" t="s">
        <v>82</v>
      </c>
      <c r="AW315" s="13" t="s">
        <v>33</v>
      </c>
      <c r="AX315" s="13" t="s">
        <v>72</v>
      </c>
      <c r="AY315" s="230" t="s">
        <v>118</v>
      </c>
    </row>
    <row r="316" s="13" customFormat="1">
      <c r="A316" s="13"/>
      <c r="B316" s="220"/>
      <c r="C316" s="221"/>
      <c r="D316" s="213" t="s">
        <v>132</v>
      </c>
      <c r="E316" s="222" t="s">
        <v>19</v>
      </c>
      <c r="F316" s="223" t="s">
        <v>503</v>
      </c>
      <c r="G316" s="221"/>
      <c r="H316" s="224">
        <v>9.8000000000000007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132</v>
      </c>
      <c r="AU316" s="230" t="s">
        <v>82</v>
      </c>
      <c r="AV316" s="13" t="s">
        <v>82</v>
      </c>
      <c r="AW316" s="13" t="s">
        <v>33</v>
      </c>
      <c r="AX316" s="13" t="s">
        <v>72</v>
      </c>
      <c r="AY316" s="230" t="s">
        <v>118</v>
      </c>
    </row>
    <row r="317" s="13" customFormat="1">
      <c r="A317" s="13"/>
      <c r="B317" s="220"/>
      <c r="C317" s="221"/>
      <c r="D317" s="213" t="s">
        <v>132</v>
      </c>
      <c r="E317" s="222" t="s">
        <v>19</v>
      </c>
      <c r="F317" s="223" t="s">
        <v>504</v>
      </c>
      <c r="G317" s="221"/>
      <c r="H317" s="224">
        <v>17.940000000000001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0" t="s">
        <v>132</v>
      </c>
      <c r="AU317" s="230" t="s">
        <v>82</v>
      </c>
      <c r="AV317" s="13" t="s">
        <v>82</v>
      </c>
      <c r="AW317" s="13" t="s">
        <v>33</v>
      </c>
      <c r="AX317" s="13" t="s">
        <v>72</v>
      </c>
      <c r="AY317" s="230" t="s">
        <v>118</v>
      </c>
    </row>
    <row r="318" s="13" customFormat="1">
      <c r="A318" s="13"/>
      <c r="B318" s="220"/>
      <c r="C318" s="221"/>
      <c r="D318" s="213" t="s">
        <v>132</v>
      </c>
      <c r="E318" s="222" t="s">
        <v>19</v>
      </c>
      <c r="F318" s="223" t="s">
        <v>505</v>
      </c>
      <c r="G318" s="221"/>
      <c r="H318" s="224">
        <v>19.379999999999999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0" t="s">
        <v>132</v>
      </c>
      <c r="AU318" s="230" t="s">
        <v>82</v>
      </c>
      <c r="AV318" s="13" t="s">
        <v>82</v>
      </c>
      <c r="AW318" s="13" t="s">
        <v>33</v>
      </c>
      <c r="AX318" s="13" t="s">
        <v>72</v>
      </c>
      <c r="AY318" s="230" t="s">
        <v>118</v>
      </c>
    </row>
    <row r="319" s="13" customFormat="1">
      <c r="A319" s="13"/>
      <c r="B319" s="220"/>
      <c r="C319" s="221"/>
      <c r="D319" s="213" t="s">
        <v>132</v>
      </c>
      <c r="E319" s="222" t="s">
        <v>19</v>
      </c>
      <c r="F319" s="223" t="s">
        <v>506</v>
      </c>
      <c r="G319" s="221"/>
      <c r="H319" s="224">
        <v>12.92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0" t="s">
        <v>132</v>
      </c>
      <c r="AU319" s="230" t="s">
        <v>82</v>
      </c>
      <c r="AV319" s="13" t="s">
        <v>82</v>
      </c>
      <c r="AW319" s="13" t="s">
        <v>33</v>
      </c>
      <c r="AX319" s="13" t="s">
        <v>72</v>
      </c>
      <c r="AY319" s="230" t="s">
        <v>118</v>
      </c>
    </row>
    <row r="320" s="13" customFormat="1">
      <c r="A320" s="13"/>
      <c r="B320" s="220"/>
      <c r="C320" s="221"/>
      <c r="D320" s="213" t="s">
        <v>132</v>
      </c>
      <c r="E320" s="222" t="s">
        <v>19</v>
      </c>
      <c r="F320" s="223" t="s">
        <v>507</v>
      </c>
      <c r="G320" s="221"/>
      <c r="H320" s="224">
        <v>6.3799999999999999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0" t="s">
        <v>132</v>
      </c>
      <c r="AU320" s="230" t="s">
        <v>82</v>
      </c>
      <c r="AV320" s="13" t="s">
        <v>82</v>
      </c>
      <c r="AW320" s="13" t="s">
        <v>33</v>
      </c>
      <c r="AX320" s="13" t="s">
        <v>72</v>
      </c>
      <c r="AY320" s="230" t="s">
        <v>118</v>
      </c>
    </row>
    <row r="321" s="13" customFormat="1">
      <c r="A321" s="13"/>
      <c r="B321" s="220"/>
      <c r="C321" s="221"/>
      <c r="D321" s="213" t="s">
        <v>132</v>
      </c>
      <c r="E321" s="222" t="s">
        <v>19</v>
      </c>
      <c r="F321" s="223" t="s">
        <v>508</v>
      </c>
      <c r="G321" s="221"/>
      <c r="H321" s="224">
        <v>10.84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0" t="s">
        <v>132</v>
      </c>
      <c r="AU321" s="230" t="s">
        <v>82</v>
      </c>
      <c r="AV321" s="13" t="s">
        <v>82</v>
      </c>
      <c r="AW321" s="13" t="s">
        <v>33</v>
      </c>
      <c r="AX321" s="13" t="s">
        <v>72</v>
      </c>
      <c r="AY321" s="230" t="s">
        <v>118</v>
      </c>
    </row>
    <row r="322" s="13" customFormat="1">
      <c r="A322" s="13"/>
      <c r="B322" s="220"/>
      <c r="C322" s="221"/>
      <c r="D322" s="213" t="s">
        <v>132</v>
      </c>
      <c r="E322" s="222" t="s">
        <v>19</v>
      </c>
      <c r="F322" s="223" t="s">
        <v>509</v>
      </c>
      <c r="G322" s="221"/>
      <c r="H322" s="224">
        <v>37.920000000000002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0" t="s">
        <v>132</v>
      </c>
      <c r="AU322" s="230" t="s">
        <v>82</v>
      </c>
      <c r="AV322" s="13" t="s">
        <v>82</v>
      </c>
      <c r="AW322" s="13" t="s">
        <v>33</v>
      </c>
      <c r="AX322" s="13" t="s">
        <v>72</v>
      </c>
      <c r="AY322" s="230" t="s">
        <v>118</v>
      </c>
    </row>
    <row r="323" s="13" customFormat="1">
      <c r="A323" s="13"/>
      <c r="B323" s="220"/>
      <c r="C323" s="221"/>
      <c r="D323" s="213" t="s">
        <v>132</v>
      </c>
      <c r="E323" s="222" t="s">
        <v>19</v>
      </c>
      <c r="F323" s="223" t="s">
        <v>510</v>
      </c>
      <c r="G323" s="221"/>
      <c r="H323" s="224">
        <v>12.640000000000001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0" t="s">
        <v>132</v>
      </c>
      <c r="AU323" s="230" t="s">
        <v>82</v>
      </c>
      <c r="AV323" s="13" t="s">
        <v>82</v>
      </c>
      <c r="AW323" s="13" t="s">
        <v>33</v>
      </c>
      <c r="AX323" s="13" t="s">
        <v>72</v>
      </c>
      <c r="AY323" s="230" t="s">
        <v>118</v>
      </c>
    </row>
    <row r="324" s="13" customFormat="1">
      <c r="A324" s="13"/>
      <c r="B324" s="220"/>
      <c r="C324" s="221"/>
      <c r="D324" s="213" t="s">
        <v>132</v>
      </c>
      <c r="E324" s="222" t="s">
        <v>19</v>
      </c>
      <c r="F324" s="223" t="s">
        <v>511</v>
      </c>
      <c r="G324" s="221"/>
      <c r="H324" s="224">
        <v>36.159999999999997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0" t="s">
        <v>132</v>
      </c>
      <c r="AU324" s="230" t="s">
        <v>82</v>
      </c>
      <c r="AV324" s="13" t="s">
        <v>82</v>
      </c>
      <c r="AW324" s="13" t="s">
        <v>33</v>
      </c>
      <c r="AX324" s="13" t="s">
        <v>72</v>
      </c>
      <c r="AY324" s="230" t="s">
        <v>118</v>
      </c>
    </row>
    <row r="325" s="13" customFormat="1">
      <c r="A325" s="13"/>
      <c r="B325" s="220"/>
      <c r="C325" s="221"/>
      <c r="D325" s="213" t="s">
        <v>132</v>
      </c>
      <c r="E325" s="222" t="s">
        <v>19</v>
      </c>
      <c r="F325" s="223" t="s">
        <v>512</v>
      </c>
      <c r="G325" s="221"/>
      <c r="H325" s="224">
        <v>11.960000000000001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0" t="s">
        <v>132</v>
      </c>
      <c r="AU325" s="230" t="s">
        <v>82</v>
      </c>
      <c r="AV325" s="13" t="s">
        <v>82</v>
      </c>
      <c r="AW325" s="13" t="s">
        <v>33</v>
      </c>
      <c r="AX325" s="13" t="s">
        <v>72</v>
      </c>
      <c r="AY325" s="230" t="s">
        <v>118</v>
      </c>
    </row>
    <row r="326" s="13" customFormat="1">
      <c r="A326" s="13"/>
      <c r="B326" s="220"/>
      <c r="C326" s="221"/>
      <c r="D326" s="213" t="s">
        <v>132</v>
      </c>
      <c r="E326" s="222" t="s">
        <v>19</v>
      </c>
      <c r="F326" s="223" t="s">
        <v>513</v>
      </c>
      <c r="G326" s="221"/>
      <c r="H326" s="224">
        <v>26.100000000000001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0" t="s">
        <v>132</v>
      </c>
      <c r="AU326" s="230" t="s">
        <v>82</v>
      </c>
      <c r="AV326" s="13" t="s">
        <v>82</v>
      </c>
      <c r="AW326" s="13" t="s">
        <v>33</v>
      </c>
      <c r="AX326" s="13" t="s">
        <v>72</v>
      </c>
      <c r="AY326" s="230" t="s">
        <v>118</v>
      </c>
    </row>
    <row r="327" s="13" customFormat="1">
      <c r="A327" s="13"/>
      <c r="B327" s="220"/>
      <c r="C327" s="221"/>
      <c r="D327" s="213" t="s">
        <v>132</v>
      </c>
      <c r="E327" s="222" t="s">
        <v>19</v>
      </c>
      <c r="F327" s="223" t="s">
        <v>514</v>
      </c>
      <c r="G327" s="221"/>
      <c r="H327" s="224">
        <v>2.7200000000000002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132</v>
      </c>
      <c r="AU327" s="230" t="s">
        <v>82</v>
      </c>
      <c r="AV327" s="13" t="s">
        <v>82</v>
      </c>
      <c r="AW327" s="13" t="s">
        <v>33</v>
      </c>
      <c r="AX327" s="13" t="s">
        <v>72</v>
      </c>
      <c r="AY327" s="230" t="s">
        <v>118</v>
      </c>
    </row>
    <row r="328" s="13" customFormat="1">
      <c r="A328" s="13"/>
      <c r="B328" s="220"/>
      <c r="C328" s="221"/>
      <c r="D328" s="213" t="s">
        <v>132</v>
      </c>
      <c r="E328" s="222" t="s">
        <v>19</v>
      </c>
      <c r="F328" s="223" t="s">
        <v>515</v>
      </c>
      <c r="G328" s="221"/>
      <c r="H328" s="224">
        <v>16.32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0" t="s">
        <v>132</v>
      </c>
      <c r="AU328" s="230" t="s">
        <v>82</v>
      </c>
      <c r="AV328" s="13" t="s">
        <v>82</v>
      </c>
      <c r="AW328" s="13" t="s">
        <v>33</v>
      </c>
      <c r="AX328" s="13" t="s">
        <v>72</v>
      </c>
      <c r="AY328" s="230" t="s">
        <v>118</v>
      </c>
    </row>
    <row r="329" s="13" customFormat="1">
      <c r="A329" s="13"/>
      <c r="B329" s="220"/>
      <c r="C329" s="221"/>
      <c r="D329" s="213" t="s">
        <v>132</v>
      </c>
      <c r="E329" s="222" t="s">
        <v>19</v>
      </c>
      <c r="F329" s="223" t="s">
        <v>516</v>
      </c>
      <c r="G329" s="221"/>
      <c r="H329" s="224">
        <v>12.300000000000001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0" t="s">
        <v>132</v>
      </c>
      <c r="AU329" s="230" t="s">
        <v>82</v>
      </c>
      <c r="AV329" s="13" t="s">
        <v>82</v>
      </c>
      <c r="AW329" s="13" t="s">
        <v>33</v>
      </c>
      <c r="AX329" s="13" t="s">
        <v>72</v>
      </c>
      <c r="AY329" s="230" t="s">
        <v>118</v>
      </c>
    </row>
    <row r="330" s="13" customFormat="1">
      <c r="A330" s="13"/>
      <c r="B330" s="220"/>
      <c r="C330" s="221"/>
      <c r="D330" s="213" t="s">
        <v>132</v>
      </c>
      <c r="E330" s="222" t="s">
        <v>19</v>
      </c>
      <c r="F330" s="223" t="s">
        <v>517</v>
      </c>
      <c r="G330" s="221"/>
      <c r="H330" s="224">
        <v>5.8399999999999999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0" t="s">
        <v>132</v>
      </c>
      <c r="AU330" s="230" t="s">
        <v>82</v>
      </c>
      <c r="AV330" s="13" t="s">
        <v>82</v>
      </c>
      <c r="AW330" s="13" t="s">
        <v>33</v>
      </c>
      <c r="AX330" s="13" t="s">
        <v>72</v>
      </c>
      <c r="AY330" s="230" t="s">
        <v>118</v>
      </c>
    </row>
    <row r="331" s="13" customFormat="1">
      <c r="A331" s="13"/>
      <c r="B331" s="220"/>
      <c r="C331" s="221"/>
      <c r="D331" s="213" t="s">
        <v>132</v>
      </c>
      <c r="E331" s="222" t="s">
        <v>19</v>
      </c>
      <c r="F331" s="223" t="s">
        <v>518</v>
      </c>
      <c r="G331" s="221"/>
      <c r="H331" s="224">
        <v>3.2999999999999998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0" t="s">
        <v>132</v>
      </c>
      <c r="AU331" s="230" t="s">
        <v>82</v>
      </c>
      <c r="AV331" s="13" t="s">
        <v>82</v>
      </c>
      <c r="AW331" s="13" t="s">
        <v>33</v>
      </c>
      <c r="AX331" s="13" t="s">
        <v>72</v>
      </c>
      <c r="AY331" s="230" t="s">
        <v>118</v>
      </c>
    </row>
    <row r="332" s="13" customFormat="1">
      <c r="A332" s="13"/>
      <c r="B332" s="220"/>
      <c r="C332" s="221"/>
      <c r="D332" s="213" t="s">
        <v>132</v>
      </c>
      <c r="E332" s="222" t="s">
        <v>19</v>
      </c>
      <c r="F332" s="223" t="s">
        <v>519</v>
      </c>
      <c r="G332" s="221"/>
      <c r="H332" s="224">
        <v>12.359999999999999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0" t="s">
        <v>132</v>
      </c>
      <c r="AU332" s="230" t="s">
        <v>82</v>
      </c>
      <c r="AV332" s="13" t="s">
        <v>82</v>
      </c>
      <c r="AW332" s="13" t="s">
        <v>33</v>
      </c>
      <c r="AX332" s="13" t="s">
        <v>72</v>
      </c>
      <c r="AY332" s="230" t="s">
        <v>118</v>
      </c>
    </row>
    <row r="333" s="14" customFormat="1">
      <c r="A333" s="14"/>
      <c r="B333" s="231"/>
      <c r="C333" s="232"/>
      <c r="D333" s="213" t="s">
        <v>132</v>
      </c>
      <c r="E333" s="233" t="s">
        <v>19</v>
      </c>
      <c r="F333" s="234" t="s">
        <v>135</v>
      </c>
      <c r="G333" s="232"/>
      <c r="H333" s="235">
        <v>303.48000000000002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1" t="s">
        <v>132</v>
      </c>
      <c r="AU333" s="241" t="s">
        <v>82</v>
      </c>
      <c r="AV333" s="14" t="s">
        <v>126</v>
      </c>
      <c r="AW333" s="14" t="s">
        <v>33</v>
      </c>
      <c r="AX333" s="14" t="s">
        <v>80</v>
      </c>
      <c r="AY333" s="241" t="s">
        <v>118</v>
      </c>
    </row>
    <row r="334" s="2" customFormat="1" ht="16.5" customHeight="1">
      <c r="A334" s="38"/>
      <c r="B334" s="39"/>
      <c r="C334" s="200" t="s">
        <v>520</v>
      </c>
      <c r="D334" s="200" t="s">
        <v>121</v>
      </c>
      <c r="E334" s="201" t="s">
        <v>521</v>
      </c>
      <c r="F334" s="202" t="s">
        <v>522</v>
      </c>
      <c r="G334" s="203" t="s">
        <v>397</v>
      </c>
      <c r="H334" s="204">
        <v>30</v>
      </c>
      <c r="I334" s="205"/>
      <c r="J334" s="206">
        <f>ROUND(I334*H334,2)</f>
        <v>0</v>
      </c>
      <c r="K334" s="202" t="s">
        <v>125</v>
      </c>
      <c r="L334" s="44"/>
      <c r="M334" s="207" t="s">
        <v>19</v>
      </c>
      <c r="N334" s="208" t="s">
        <v>43</v>
      </c>
      <c r="O334" s="84"/>
      <c r="P334" s="209">
        <f>O334*H334</f>
        <v>0</v>
      </c>
      <c r="Q334" s="209">
        <v>0</v>
      </c>
      <c r="R334" s="209">
        <f>Q334*H334</f>
        <v>0</v>
      </c>
      <c r="S334" s="209">
        <v>0</v>
      </c>
      <c r="T334" s="21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11" t="s">
        <v>237</v>
      </c>
      <c r="AT334" s="211" t="s">
        <v>121</v>
      </c>
      <c r="AU334" s="211" t="s">
        <v>82</v>
      </c>
      <c r="AY334" s="17" t="s">
        <v>118</v>
      </c>
      <c r="BE334" s="212">
        <f>IF(N334="základní",J334,0)</f>
        <v>0</v>
      </c>
      <c r="BF334" s="212">
        <f>IF(N334="snížená",J334,0)</f>
        <v>0</v>
      </c>
      <c r="BG334" s="212">
        <f>IF(N334="zákl. přenesená",J334,0)</f>
        <v>0</v>
      </c>
      <c r="BH334" s="212">
        <f>IF(N334="sníž. přenesená",J334,0)</f>
        <v>0</v>
      </c>
      <c r="BI334" s="212">
        <f>IF(N334="nulová",J334,0)</f>
        <v>0</v>
      </c>
      <c r="BJ334" s="17" t="s">
        <v>80</v>
      </c>
      <c r="BK334" s="212">
        <f>ROUND(I334*H334,2)</f>
        <v>0</v>
      </c>
      <c r="BL334" s="17" t="s">
        <v>237</v>
      </c>
      <c r="BM334" s="211" t="s">
        <v>523</v>
      </c>
    </row>
    <row r="335" s="2" customFormat="1">
      <c r="A335" s="38"/>
      <c r="B335" s="39"/>
      <c r="C335" s="40"/>
      <c r="D335" s="213" t="s">
        <v>128</v>
      </c>
      <c r="E335" s="40"/>
      <c r="F335" s="214" t="s">
        <v>524</v>
      </c>
      <c r="G335" s="40"/>
      <c r="H335" s="40"/>
      <c r="I335" s="215"/>
      <c r="J335" s="40"/>
      <c r="K335" s="40"/>
      <c r="L335" s="44"/>
      <c r="M335" s="216"/>
      <c r="N335" s="217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128</v>
      </c>
      <c r="AU335" s="17" t="s">
        <v>82</v>
      </c>
    </row>
    <row r="336" s="2" customFormat="1">
      <c r="A336" s="38"/>
      <c r="B336" s="39"/>
      <c r="C336" s="40"/>
      <c r="D336" s="218" t="s">
        <v>130</v>
      </c>
      <c r="E336" s="40"/>
      <c r="F336" s="219" t="s">
        <v>525</v>
      </c>
      <c r="G336" s="40"/>
      <c r="H336" s="40"/>
      <c r="I336" s="215"/>
      <c r="J336" s="40"/>
      <c r="K336" s="40"/>
      <c r="L336" s="44"/>
      <c r="M336" s="216"/>
      <c r="N336" s="217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130</v>
      </c>
      <c r="AU336" s="17" t="s">
        <v>82</v>
      </c>
    </row>
    <row r="337" s="13" customFormat="1">
      <c r="A337" s="13"/>
      <c r="B337" s="220"/>
      <c r="C337" s="221"/>
      <c r="D337" s="213" t="s">
        <v>132</v>
      </c>
      <c r="E337" s="222" t="s">
        <v>19</v>
      </c>
      <c r="F337" s="223" t="s">
        <v>82</v>
      </c>
      <c r="G337" s="221"/>
      <c r="H337" s="224">
        <v>2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0" t="s">
        <v>132</v>
      </c>
      <c r="AU337" s="230" t="s">
        <v>82</v>
      </c>
      <c r="AV337" s="13" t="s">
        <v>82</v>
      </c>
      <c r="AW337" s="13" t="s">
        <v>33</v>
      </c>
      <c r="AX337" s="13" t="s">
        <v>72</v>
      </c>
      <c r="AY337" s="230" t="s">
        <v>118</v>
      </c>
    </row>
    <row r="338" s="13" customFormat="1">
      <c r="A338" s="13"/>
      <c r="B338" s="220"/>
      <c r="C338" s="221"/>
      <c r="D338" s="213" t="s">
        <v>132</v>
      </c>
      <c r="E338" s="222" t="s">
        <v>19</v>
      </c>
      <c r="F338" s="223" t="s">
        <v>126</v>
      </c>
      <c r="G338" s="221"/>
      <c r="H338" s="224">
        <v>4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0" t="s">
        <v>132</v>
      </c>
      <c r="AU338" s="230" t="s">
        <v>82</v>
      </c>
      <c r="AV338" s="13" t="s">
        <v>82</v>
      </c>
      <c r="AW338" s="13" t="s">
        <v>33</v>
      </c>
      <c r="AX338" s="13" t="s">
        <v>72</v>
      </c>
      <c r="AY338" s="230" t="s">
        <v>118</v>
      </c>
    </row>
    <row r="339" s="13" customFormat="1">
      <c r="A339" s="13"/>
      <c r="B339" s="220"/>
      <c r="C339" s="221"/>
      <c r="D339" s="213" t="s">
        <v>132</v>
      </c>
      <c r="E339" s="222" t="s">
        <v>19</v>
      </c>
      <c r="F339" s="223" t="s">
        <v>119</v>
      </c>
      <c r="G339" s="221"/>
      <c r="H339" s="224">
        <v>3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132</v>
      </c>
      <c r="AU339" s="230" t="s">
        <v>82</v>
      </c>
      <c r="AV339" s="13" t="s">
        <v>82</v>
      </c>
      <c r="AW339" s="13" t="s">
        <v>33</v>
      </c>
      <c r="AX339" s="13" t="s">
        <v>72</v>
      </c>
      <c r="AY339" s="230" t="s">
        <v>118</v>
      </c>
    </row>
    <row r="340" s="13" customFormat="1">
      <c r="A340" s="13"/>
      <c r="B340" s="220"/>
      <c r="C340" s="221"/>
      <c r="D340" s="213" t="s">
        <v>132</v>
      </c>
      <c r="E340" s="222" t="s">
        <v>19</v>
      </c>
      <c r="F340" s="223" t="s">
        <v>126</v>
      </c>
      <c r="G340" s="221"/>
      <c r="H340" s="224">
        <v>4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0" t="s">
        <v>132</v>
      </c>
      <c r="AU340" s="230" t="s">
        <v>82</v>
      </c>
      <c r="AV340" s="13" t="s">
        <v>82</v>
      </c>
      <c r="AW340" s="13" t="s">
        <v>33</v>
      </c>
      <c r="AX340" s="13" t="s">
        <v>72</v>
      </c>
      <c r="AY340" s="230" t="s">
        <v>118</v>
      </c>
    </row>
    <row r="341" s="13" customFormat="1">
      <c r="A341" s="13"/>
      <c r="B341" s="220"/>
      <c r="C341" s="221"/>
      <c r="D341" s="213" t="s">
        <v>132</v>
      </c>
      <c r="E341" s="222" t="s">
        <v>19</v>
      </c>
      <c r="F341" s="223" t="s">
        <v>126</v>
      </c>
      <c r="G341" s="221"/>
      <c r="H341" s="224">
        <v>4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0" t="s">
        <v>132</v>
      </c>
      <c r="AU341" s="230" t="s">
        <v>82</v>
      </c>
      <c r="AV341" s="13" t="s">
        <v>82</v>
      </c>
      <c r="AW341" s="13" t="s">
        <v>33</v>
      </c>
      <c r="AX341" s="13" t="s">
        <v>72</v>
      </c>
      <c r="AY341" s="230" t="s">
        <v>118</v>
      </c>
    </row>
    <row r="342" s="13" customFormat="1">
      <c r="A342" s="13"/>
      <c r="B342" s="220"/>
      <c r="C342" s="221"/>
      <c r="D342" s="213" t="s">
        <v>132</v>
      </c>
      <c r="E342" s="222" t="s">
        <v>19</v>
      </c>
      <c r="F342" s="223" t="s">
        <v>144</v>
      </c>
      <c r="G342" s="221"/>
      <c r="H342" s="224">
        <v>6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0" t="s">
        <v>132</v>
      </c>
      <c r="AU342" s="230" t="s">
        <v>82</v>
      </c>
      <c r="AV342" s="13" t="s">
        <v>82</v>
      </c>
      <c r="AW342" s="13" t="s">
        <v>33</v>
      </c>
      <c r="AX342" s="13" t="s">
        <v>72</v>
      </c>
      <c r="AY342" s="230" t="s">
        <v>118</v>
      </c>
    </row>
    <row r="343" s="13" customFormat="1">
      <c r="A343" s="13"/>
      <c r="B343" s="220"/>
      <c r="C343" s="221"/>
      <c r="D343" s="213" t="s">
        <v>132</v>
      </c>
      <c r="E343" s="222" t="s">
        <v>19</v>
      </c>
      <c r="F343" s="223" t="s">
        <v>82</v>
      </c>
      <c r="G343" s="221"/>
      <c r="H343" s="224">
        <v>2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0" t="s">
        <v>132</v>
      </c>
      <c r="AU343" s="230" t="s">
        <v>82</v>
      </c>
      <c r="AV343" s="13" t="s">
        <v>82</v>
      </c>
      <c r="AW343" s="13" t="s">
        <v>33</v>
      </c>
      <c r="AX343" s="13" t="s">
        <v>72</v>
      </c>
      <c r="AY343" s="230" t="s">
        <v>118</v>
      </c>
    </row>
    <row r="344" s="13" customFormat="1">
      <c r="A344" s="13"/>
      <c r="B344" s="220"/>
      <c r="C344" s="221"/>
      <c r="D344" s="213" t="s">
        <v>132</v>
      </c>
      <c r="E344" s="222" t="s">
        <v>19</v>
      </c>
      <c r="F344" s="223" t="s">
        <v>119</v>
      </c>
      <c r="G344" s="221"/>
      <c r="H344" s="224">
        <v>3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0" t="s">
        <v>132</v>
      </c>
      <c r="AU344" s="230" t="s">
        <v>82</v>
      </c>
      <c r="AV344" s="13" t="s">
        <v>82</v>
      </c>
      <c r="AW344" s="13" t="s">
        <v>33</v>
      </c>
      <c r="AX344" s="13" t="s">
        <v>72</v>
      </c>
      <c r="AY344" s="230" t="s">
        <v>118</v>
      </c>
    </row>
    <row r="345" s="13" customFormat="1">
      <c r="A345" s="13"/>
      <c r="B345" s="220"/>
      <c r="C345" s="221"/>
      <c r="D345" s="213" t="s">
        <v>132</v>
      </c>
      <c r="E345" s="222" t="s">
        <v>19</v>
      </c>
      <c r="F345" s="223" t="s">
        <v>82</v>
      </c>
      <c r="G345" s="221"/>
      <c r="H345" s="224">
        <v>2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0" t="s">
        <v>132</v>
      </c>
      <c r="AU345" s="230" t="s">
        <v>82</v>
      </c>
      <c r="AV345" s="13" t="s">
        <v>82</v>
      </c>
      <c r="AW345" s="13" t="s">
        <v>33</v>
      </c>
      <c r="AX345" s="13" t="s">
        <v>72</v>
      </c>
      <c r="AY345" s="230" t="s">
        <v>118</v>
      </c>
    </row>
    <row r="346" s="14" customFormat="1">
      <c r="A346" s="14"/>
      <c r="B346" s="231"/>
      <c r="C346" s="232"/>
      <c r="D346" s="213" t="s">
        <v>132</v>
      </c>
      <c r="E346" s="233" t="s">
        <v>19</v>
      </c>
      <c r="F346" s="234" t="s">
        <v>135</v>
      </c>
      <c r="G346" s="232"/>
      <c r="H346" s="235">
        <v>30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1" t="s">
        <v>132</v>
      </c>
      <c r="AU346" s="241" t="s">
        <v>82</v>
      </c>
      <c r="AV346" s="14" t="s">
        <v>126</v>
      </c>
      <c r="AW346" s="14" t="s">
        <v>33</v>
      </c>
      <c r="AX346" s="14" t="s">
        <v>80</v>
      </c>
      <c r="AY346" s="241" t="s">
        <v>118</v>
      </c>
    </row>
    <row r="347" s="2" customFormat="1" ht="16.5" customHeight="1">
      <c r="A347" s="38"/>
      <c r="B347" s="39"/>
      <c r="C347" s="243" t="s">
        <v>526</v>
      </c>
      <c r="D347" s="243" t="s">
        <v>409</v>
      </c>
      <c r="E347" s="244" t="s">
        <v>527</v>
      </c>
      <c r="F347" s="245" t="s">
        <v>528</v>
      </c>
      <c r="G347" s="246" t="s">
        <v>169</v>
      </c>
      <c r="H347" s="247">
        <v>36</v>
      </c>
      <c r="I347" s="248"/>
      <c r="J347" s="249">
        <f>ROUND(I347*H347,2)</f>
        <v>0</v>
      </c>
      <c r="K347" s="245" t="s">
        <v>125</v>
      </c>
      <c r="L347" s="250"/>
      <c r="M347" s="251" t="s">
        <v>19</v>
      </c>
      <c r="N347" s="252" t="s">
        <v>43</v>
      </c>
      <c r="O347" s="84"/>
      <c r="P347" s="209">
        <f>O347*H347</f>
        <v>0</v>
      </c>
      <c r="Q347" s="209">
        <v>0.0050000000000000001</v>
      </c>
      <c r="R347" s="209">
        <f>Q347*H347</f>
        <v>0.17999999999999999</v>
      </c>
      <c r="S347" s="209">
        <v>0</v>
      </c>
      <c r="T347" s="21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11" t="s">
        <v>350</v>
      </c>
      <c r="AT347" s="211" t="s">
        <v>409</v>
      </c>
      <c r="AU347" s="211" t="s">
        <v>82</v>
      </c>
      <c r="AY347" s="17" t="s">
        <v>118</v>
      </c>
      <c r="BE347" s="212">
        <f>IF(N347="základní",J347,0)</f>
        <v>0</v>
      </c>
      <c r="BF347" s="212">
        <f>IF(N347="snížená",J347,0)</f>
        <v>0</v>
      </c>
      <c r="BG347" s="212">
        <f>IF(N347="zákl. přenesená",J347,0)</f>
        <v>0</v>
      </c>
      <c r="BH347" s="212">
        <f>IF(N347="sníž. přenesená",J347,0)</f>
        <v>0</v>
      </c>
      <c r="BI347" s="212">
        <f>IF(N347="nulová",J347,0)</f>
        <v>0</v>
      </c>
      <c r="BJ347" s="17" t="s">
        <v>80</v>
      </c>
      <c r="BK347" s="212">
        <f>ROUND(I347*H347,2)</f>
        <v>0</v>
      </c>
      <c r="BL347" s="17" t="s">
        <v>237</v>
      </c>
      <c r="BM347" s="211" t="s">
        <v>529</v>
      </c>
    </row>
    <row r="348" s="2" customFormat="1">
      <c r="A348" s="38"/>
      <c r="B348" s="39"/>
      <c r="C348" s="40"/>
      <c r="D348" s="213" t="s">
        <v>128</v>
      </c>
      <c r="E348" s="40"/>
      <c r="F348" s="214" t="s">
        <v>528</v>
      </c>
      <c r="G348" s="40"/>
      <c r="H348" s="40"/>
      <c r="I348" s="215"/>
      <c r="J348" s="40"/>
      <c r="K348" s="40"/>
      <c r="L348" s="44"/>
      <c r="M348" s="216"/>
      <c r="N348" s="217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128</v>
      </c>
      <c r="AU348" s="17" t="s">
        <v>82</v>
      </c>
    </row>
    <row r="349" s="2" customFormat="1">
      <c r="A349" s="38"/>
      <c r="B349" s="39"/>
      <c r="C349" s="40"/>
      <c r="D349" s="218" t="s">
        <v>130</v>
      </c>
      <c r="E349" s="40"/>
      <c r="F349" s="219" t="s">
        <v>530</v>
      </c>
      <c r="G349" s="40"/>
      <c r="H349" s="40"/>
      <c r="I349" s="215"/>
      <c r="J349" s="40"/>
      <c r="K349" s="40"/>
      <c r="L349" s="44"/>
      <c r="M349" s="216"/>
      <c r="N349" s="217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130</v>
      </c>
      <c r="AU349" s="17" t="s">
        <v>82</v>
      </c>
    </row>
    <row r="350" s="2" customFormat="1">
      <c r="A350" s="38"/>
      <c r="B350" s="39"/>
      <c r="C350" s="40"/>
      <c r="D350" s="213" t="s">
        <v>151</v>
      </c>
      <c r="E350" s="40"/>
      <c r="F350" s="242" t="s">
        <v>531</v>
      </c>
      <c r="G350" s="40"/>
      <c r="H350" s="40"/>
      <c r="I350" s="215"/>
      <c r="J350" s="40"/>
      <c r="K350" s="40"/>
      <c r="L350" s="44"/>
      <c r="M350" s="216"/>
      <c r="N350" s="217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151</v>
      </c>
      <c r="AU350" s="17" t="s">
        <v>82</v>
      </c>
    </row>
    <row r="351" s="2" customFormat="1" ht="16.5" customHeight="1">
      <c r="A351" s="38"/>
      <c r="B351" s="39"/>
      <c r="C351" s="200" t="s">
        <v>532</v>
      </c>
      <c r="D351" s="200" t="s">
        <v>121</v>
      </c>
      <c r="E351" s="201" t="s">
        <v>533</v>
      </c>
      <c r="F351" s="202" t="s">
        <v>534</v>
      </c>
      <c r="G351" s="203" t="s">
        <v>397</v>
      </c>
      <c r="H351" s="204">
        <v>29</v>
      </c>
      <c r="I351" s="205"/>
      <c r="J351" s="206">
        <f>ROUND(I351*H351,2)</f>
        <v>0</v>
      </c>
      <c r="K351" s="202" t="s">
        <v>125</v>
      </c>
      <c r="L351" s="44"/>
      <c r="M351" s="207" t="s">
        <v>19</v>
      </c>
      <c r="N351" s="208" t="s">
        <v>43</v>
      </c>
      <c r="O351" s="84"/>
      <c r="P351" s="209">
        <f>O351*H351</f>
        <v>0</v>
      </c>
      <c r="Q351" s="209">
        <v>0</v>
      </c>
      <c r="R351" s="209">
        <f>Q351*H351</f>
        <v>0</v>
      </c>
      <c r="S351" s="209">
        <v>0</v>
      </c>
      <c r="T351" s="21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1" t="s">
        <v>237</v>
      </c>
      <c r="AT351" s="211" t="s">
        <v>121</v>
      </c>
      <c r="AU351" s="211" t="s">
        <v>82</v>
      </c>
      <c r="AY351" s="17" t="s">
        <v>118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17" t="s">
        <v>80</v>
      </c>
      <c r="BK351" s="212">
        <f>ROUND(I351*H351,2)</f>
        <v>0</v>
      </c>
      <c r="BL351" s="17" t="s">
        <v>237</v>
      </c>
      <c r="BM351" s="211" t="s">
        <v>535</v>
      </c>
    </row>
    <row r="352" s="2" customFormat="1">
      <c r="A352" s="38"/>
      <c r="B352" s="39"/>
      <c r="C352" s="40"/>
      <c r="D352" s="213" t="s">
        <v>128</v>
      </c>
      <c r="E352" s="40"/>
      <c r="F352" s="214" t="s">
        <v>536</v>
      </c>
      <c r="G352" s="40"/>
      <c r="H352" s="40"/>
      <c r="I352" s="215"/>
      <c r="J352" s="40"/>
      <c r="K352" s="40"/>
      <c r="L352" s="44"/>
      <c r="M352" s="216"/>
      <c r="N352" s="217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128</v>
      </c>
      <c r="AU352" s="17" t="s">
        <v>82</v>
      </c>
    </row>
    <row r="353" s="2" customFormat="1">
      <c r="A353" s="38"/>
      <c r="B353" s="39"/>
      <c r="C353" s="40"/>
      <c r="D353" s="218" t="s">
        <v>130</v>
      </c>
      <c r="E353" s="40"/>
      <c r="F353" s="219" t="s">
        <v>537</v>
      </c>
      <c r="G353" s="40"/>
      <c r="H353" s="40"/>
      <c r="I353" s="215"/>
      <c r="J353" s="40"/>
      <c r="K353" s="40"/>
      <c r="L353" s="44"/>
      <c r="M353" s="216"/>
      <c r="N353" s="217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130</v>
      </c>
      <c r="AU353" s="17" t="s">
        <v>82</v>
      </c>
    </row>
    <row r="354" s="13" customFormat="1">
      <c r="A354" s="13"/>
      <c r="B354" s="220"/>
      <c r="C354" s="221"/>
      <c r="D354" s="213" t="s">
        <v>132</v>
      </c>
      <c r="E354" s="222" t="s">
        <v>19</v>
      </c>
      <c r="F354" s="223" t="s">
        <v>161</v>
      </c>
      <c r="G354" s="221"/>
      <c r="H354" s="224">
        <v>5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0" t="s">
        <v>132</v>
      </c>
      <c r="AU354" s="230" t="s">
        <v>82</v>
      </c>
      <c r="AV354" s="13" t="s">
        <v>82</v>
      </c>
      <c r="AW354" s="13" t="s">
        <v>33</v>
      </c>
      <c r="AX354" s="13" t="s">
        <v>72</v>
      </c>
      <c r="AY354" s="230" t="s">
        <v>118</v>
      </c>
    </row>
    <row r="355" s="13" customFormat="1">
      <c r="A355" s="13"/>
      <c r="B355" s="220"/>
      <c r="C355" s="221"/>
      <c r="D355" s="213" t="s">
        <v>132</v>
      </c>
      <c r="E355" s="222" t="s">
        <v>19</v>
      </c>
      <c r="F355" s="223" t="s">
        <v>119</v>
      </c>
      <c r="G355" s="221"/>
      <c r="H355" s="224">
        <v>3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0" t="s">
        <v>132</v>
      </c>
      <c r="AU355" s="230" t="s">
        <v>82</v>
      </c>
      <c r="AV355" s="13" t="s">
        <v>82</v>
      </c>
      <c r="AW355" s="13" t="s">
        <v>33</v>
      </c>
      <c r="AX355" s="13" t="s">
        <v>72</v>
      </c>
      <c r="AY355" s="230" t="s">
        <v>118</v>
      </c>
    </row>
    <row r="356" s="13" customFormat="1">
      <c r="A356" s="13"/>
      <c r="B356" s="220"/>
      <c r="C356" s="221"/>
      <c r="D356" s="213" t="s">
        <v>132</v>
      </c>
      <c r="E356" s="222" t="s">
        <v>19</v>
      </c>
      <c r="F356" s="223" t="s">
        <v>82</v>
      </c>
      <c r="G356" s="221"/>
      <c r="H356" s="224">
        <v>2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0" t="s">
        <v>132</v>
      </c>
      <c r="AU356" s="230" t="s">
        <v>82</v>
      </c>
      <c r="AV356" s="13" t="s">
        <v>82</v>
      </c>
      <c r="AW356" s="13" t="s">
        <v>33</v>
      </c>
      <c r="AX356" s="13" t="s">
        <v>72</v>
      </c>
      <c r="AY356" s="230" t="s">
        <v>118</v>
      </c>
    </row>
    <row r="357" s="13" customFormat="1">
      <c r="A357" s="13"/>
      <c r="B357" s="220"/>
      <c r="C357" s="221"/>
      <c r="D357" s="213" t="s">
        <v>132</v>
      </c>
      <c r="E357" s="222" t="s">
        <v>19</v>
      </c>
      <c r="F357" s="223" t="s">
        <v>119</v>
      </c>
      <c r="G357" s="221"/>
      <c r="H357" s="224">
        <v>3</v>
      </c>
      <c r="I357" s="225"/>
      <c r="J357" s="221"/>
      <c r="K357" s="221"/>
      <c r="L357" s="226"/>
      <c r="M357" s="227"/>
      <c r="N357" s="228"/>
      <c r="O357" s="228"/>
      <c r="P357" s="228"/>
      <c r="Q357" s="228"/>
      <c r="R357" s="228"/>
      <c r="S357" s="228"/>
      <c r="T357" s="22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0" t="s">
        <v>132</v>
      </c>
      <c r="AU357" s="230" t="s">
        <v>82</v>
      </c>
      <c r="AV357" s="13" t="s">
        <v>82</v>
      </c>
      <c r="AW357" s="13" t="s">
        <v>33</v>
      </c>
      <c r="AX357" s="13" t="s">
        <v>72</v>
      </c>
      <c r="AY357" s="230" t="s">
        <v>118</v>
      </c>
    </row>
    <row r="358" s="13" customFormat="1">
      <c r="A358" s="13"/>
      <c r="B358" s="220"/>
      <c r="C358" s="221"/>
      <c r="D358" s="213" t="s">
        <v>132</v>
      </c>
      <c r="E358" s="222" t="s">
        <v>19</v>
      </c>
      <c r="F358" s="223" t="s">
        <v>80</v>
      </c>
      <c r="G358" s="221"/>
      <c r="H358" s="224">
        <v>1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0" t="s">
        <v>132</v>
      </c>
      <c r="AU358" s="230" t="s">
        <v>82</v>
      </c>
      <c r="AV358" s="13" t="s">
        <v>82</v>
      </c>
      <c r="AW358" s="13" t="s">
        <v>33</v>
      </c>
      <c r="AX358" s="13" t="s">
        <v>72</v>
      </c>
      <c r="AY358" s="230" t="s">
        <v>118</v>
      </c>
    </row>
    <row r="359" s="13" customFormat="1">
      <c r="A359" s="13"/>
      <c r="B359" s="220"/>
      <c r="C359" s="221"/>
      <c r="D359" s="213" t="s">
        <v>132</v>
      </c>
      <c r="E359" s="222" t="s">
        <v>19</v>
      </c>
      <c r="F359" s="223" t="s">
        <v>180</v>
      </c>
      <c r="G359" s="221"/>
      <c r="H359" s="224">
        <v>8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0" t="s">
        <v>132</v>
      </c>
      <c r="AU359" s="230" t="s">
        <v>82</v>
      </c>
      <c r="AV359" s="13" t="s">
        <v>82</v>
      </c>
      <c r="AW359" s="13" t="s">
        <v>33</v>
      </c>
      <c r="AX359" s="13" t="s">
        <v>72</v>
      </c>
      <c r="AY359" s="230" t="s">
        <v>118</v>
      </c>
    </row>
    <row r="360" s="13" customFormat="1">
      <c r="A360" s="13"/>
      <c r="B360" s="220"/>
      <c r="C360" s="221"/>
      <c r="D360" s="213" t="s">
        <v>132</v>
      </c>
      <c r="E360" s="222" t="s">
        <v>19</v>
      </c>
      <c r="F360" s="223" t="s">
        <v>82</v>
      </c>
      <c r="G360" s="221"/>
      <c r="H360" s="224">
        <v>2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0" t="s">
        <v>132</v>
      </c>
      <c r="AU360" s="230" t="s">
        <v>82</v>
      </c>
      <c r="AV360" s="13" t="s">
        <v>82</v>
      </c>
      <c r="AW360" s="13" t="s">
        <v>33</v>
      </c>
      <c r="AX360" s="13" t="s">
        <v>72</v>
      </c>
      <c r="AY360" s="230" t="s">
        <v>118</v>
      </c>
    </row>
    <row r="361" s="13" customFormat="1">
      <c r="A361" s="13"/>
      <c r="B361" s="220"/>
      <c r="C361" s="221"/>
      <c r="D361" s="213" t="s">
        <v>132</v>
      </c>
      <c r="E361" s="222" t="s">
        <v>19</v>
      </c>
      <c r="F361" s="223" t="s">
        <v>82</v>
      </c>
      <c r="G361" s="221"/>
      <c r="H361" s="224">
        <v>2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132</v>
      </c>
      <c r="AU361" s="230" t="s">
        <v>82</v>
      </c>
      <c r="AV361" s="13" t="s">
        <v>82</v>
      </c>
      <c r="AW361" s="13" t="s">
        <v>33</v>
      </c>
      <c r="AX361" s="13" t="s">
        <v>72</v>
      </c>
      <c r="AY361" s="230" t="s">
        <v>118</v>
      </c>
    </row>
    <row r="362" s="13" customFormat="1">
      <c r="A362" s="13"/>
      <c r="B362" s="220"/>
      <c r="C362" s="221"/>
      <c r="D362" s="213" t="s">
        <v>132</v>
      </c>
      <c r="E362" s="222" t="s">
        <v>19</v>
      </c>
      <c r="F362" s="223" t="s">
        <v>119</v>
      </c>
      <c r="G362" s="221"/>
      <c r="H362" s="224">
        <v>3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0" t="s">
        <v>132</v>
      </c>
      <c r="AU362" s="230" t="s">
        <v>82</v>
      </c>
      <c r="AV362" s="13" t="s">
        <v>82</v>
      </c>
      <c r="AW362" s="13" t="s">
        <v>33</v>
      </c>
      <c r="AX362" s="13" t="s">
        <v>72</v>
      </c>
      <c r="AY362" s="230" t="s">
        <v>118</v>
      </c>
    </row>
    <row r="363" s="14" customFormat="1">
      <c r="A363" s="14"/>
      <c r="B363" s="231"/>
      <c r="C363" s="232"/>
      <c r="D363" s="213" t="s">
        <v>132</v>
      </c>
      <c r="E363" s="233" t="s">
        <v>19</v>
      </c>
      <c r="F363" s="234" t="s">
        <v>135</v>
      </c>
      <c r="G363" s="232"/>
      <c r="H363" s="235">
        <v>29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1" t="s">
        <v>132</v>
      </c>
      <c r="AU363" s="241" t="s">
        <v>82</v>
      </c>
      <c r="AV363" s="14" t="s">
        <v>126</v>
      </c>
      <c r="AW363" s="14" t="s">
        <v>33</v>
      </c>
      <c r="AX363" s="14" t="s">
        <v>80</v>
      </c>
      <c r="AY363" s="241" t="s">
        <v>118</v>
      </c>
    </row>
    <row r="364" s="2" customFormat="1" ht="16.5" customHeight="1">
      <c r="A364" s="38"/>
      <c r="B364" s="39"/>
      <c r="C364" s="243" t="s">
        <v>538</v>
      </c>
      <c r="D364" s="243" t="s">
        <v>409</v>
      </c>
      <c r="E364" s="244" t="s">
        <v>539</v>
      </c>
      <c r="F364" s="245" t="s">
        <v>540</v>
      </c>
      <c r="G364" s="246" t="s">
        <v>169</v>
      </c>
      <c r="H364" s="247">
        <v>3.9900000000000002</v>
      </c>
      <c r="I364" s="248"/>
      <c r="J364" s="249">
        <f>ROUND(I364*H364,2)</f>
        <v>0</v>
      </c>
      <c r="K364" s="245" t="s">
        <v>125</v>
      </c>
      <c r="L364" s="250"/>
      <c r="M364" s="251" t="s">
        <v>19</v>
      </c>
      <c r="N364" s="252" t="s">
        <v>43</v>
      </c>
      <c r="O364" s="84"/>
      <c r="P364" s="209">
        <f>O364*H364</f>
        <v>0</v>
      </c>
      <c r="Q364" s="209">
        <v>0.0080000000000000002</v>
      </c>
      <c r="R364" s="209">
        <f>Q364*H364</f>
        <v>0.031920000000000004</v>
      </c>
      <c r="S364" s="209">
        <v>0</v>
      </c>
      <c r="T364" s="21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11" t="s">
        <v>350</v>
      </c>
      <c r="AT364" s="211" t="s">
        <v>409</v>
      </c>
      <c r="AU364" s="211" t="s">
        <v>82</v>
      </c>
      <c r="AY364" s="17" t="s">
        <v>118</v>
      </c>
      <c r="BE364" s="212">
        <f>IF(N364="základní",J364,0)</f>
        <v>0</v>
      </c>
      <c r="BF364" s="212">
        <f>IF(N364="snížená",J364,0)</f>
        <v>0</v>
      </c>
      <c r="BG364" s="212">
        <f>IF(N364="zákl. přenesená",J364,0)</f>
        <v>0</v>
      </c>
      <c r="BH364" s="212">
        <f>IF(N364="sníž. přenesená",J364,0)</f>
        <v>0</v>
      </c>
      <c r="BI364" s="212">
        <f>IF(N364="nulová",J364,0)</f>
        <v>0</v>
      </c>
      <c r="BJ364" s="17" t="s">
        <v>80</v>
      </c>
      <c r="BK364" s="212">
        <f>ROUND(I364*H364,2)</f>
        <v>0</v>
      </c>
      <c r="BL364" s="17" t="s">
        <v>237</v>
      </c>
      <c r="BM364" s="211" t="s">
        <v>541</v>
      </c>
    </row>
    <row r="365" s="2" customFormat="1">
      <c r="A365" s="38"/>
      <c r="B365" s="39"/>
      <c r="C365" s="40"/>
      <c r="D365" s="213" t="s">
        <v>128</v>
      </c>
      <c r="E365" s="40"/>
      <c r="F365" s="214" t="s">
        <v>540</v>
      </c>
      <c r="G365" s="40"/>
      <c r="H365" s="40"/>
      <c r="I365" s="215"/>
      <c r="J365" s="40"/>
      <c r="K365" s="40"/>
      <c r="L365" s="44"/>
      <c r="M365" s="216"/>
      <c r="N365" s="217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128</v>
      </c>
      <c r="AU365" s="17" t="s">
        <v>82</v>
      </c>
    </row>
    <row r="366" s="2" customFormat="1">
      <c r="A366" s="38"/>
      <c r="B366" s="39"/>
      <c r="C366" s="40"/>
      <c r="D366" s="218" t="s">
        <v>130</v>
      </c>
      <c r="E366" s="40"/>
      <c r="F366" s="219" t="s">
        <v>542</v>
      </c>
      <c r="G366" s="40"/>
      <c r="H366" s="40"/>
      <c r="I366" s="215"/>
      <c r="J366" s="40"/>
      <c r="K366" s="40"/>
      <c r="L366" s="44"/>
      <c r="M366" s="216"/>
      <c r="N366" s="217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130</v>
      </c>
      <c r="AU366" s="17" t="s">
        <v>82</v>
      </c>
    </row>
    <row r="367" s="2" customFormat="1">
      <c r="A367" s="38"/>
      <c r="B367" s="39"/>
      <c r="C367" s="40"/>
      <c r="D367" s="213" t="s">
        <v>151</v>
      </c>
      <c r="E367" s="40"/>
      <c r="F367" s="242" t="s">
        <v>531</v>
      </c>
      <c r="G367" s="40"/>
      <c r="H367" s="40"/>
      <c r="I367" s="215"/>
      <c r="J367" s="40"/>
      <c r="K367" s="40"/>
      <c r="L367" s="44"/>
      <c r="M367" s="216"/>
      <c r="N367" s="217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151</v>
      </c>
      <c r="AU367" s="17" t="s">
        <v>82</v>
      </c>
    </row>
    <row r="368" s="13" customFormat="1">
      <c r="A368" s="13"/>
      <c r="B368" s="220"/>
      <c r="C368" s="221"/>
      <c r="D368" s="213" t="s">
        <v>132</v>
      </c>
      <c r="E368" s="222" t="s">
        <v>19</v>
      </c>
      <c r="F368" s="223" t="s">
        <v>543</v>
      </c>
      <c r="G368" s="221"/>
      <c r="H368" s="224">
        <v>3.9900000000000002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0" t="s">
        <v>132</v>
      </c>
      <c r="AU368" s="230" t="s">
        <v>82</v>
      </c>
      <c r="AV368" s="13" t="s">
        <v>82</v>
      </c>
      <c r="AW368" s="13" t="s">
        <v>33</v>
      </c>
      <c r="AX368" s="13" t="s">
        <v>80</v>
      </c>
      <c r="AY368" s="230" t="s">
        <v>118</v>
      </c>
    </row>
    <row r="369" s="2" customFormat="1" ht="16.5" customHeight="1">
      <c r="A369" s="38"/>
      <c r="B369" s="39"/>
      <c r="C369" s="243" t="s">
        <v>544</v>
      </c>
      <c r="D369" s="243" t="s">
        <v>409</v>
      </c>
      <c r="E369" s="244" t="s">
        <v>545</v>
      </c>
      <c r="F369" s="245" t="s">
        <v>546</v>
      </c>
      <c r="G369" s="246" t="s">
        <v>169</v>
      </c>
      <c r="H369" s="247">
        <v>10.98</v>
      </c>
      <c r="I369" s="248"/>
      <c r="J369" s="249">
        <f>ROUND(I369*H369,2)</f>
        <v>0</v>
      </c>
      <c r="K369" s="245" t="s">
        <v>125</v>
      </c>
      <c r="L369" s="250"/>
      <c r="M369" s="251" t="s">
        <v>19</v>
      </c>
      <c r="N369" s="252" t="s">
        <v>43</v>
      </c>
      <c r="O369" s="84"/>
      <c r="P369" s="209">
        <f>O369*H369</f>
        <v>0</v>
      </c>
      <c r="Q369" s="209">
        <v>0.0070000000000000001</v>
      </c>
      <c r="R369" s="209">
        <f>Q369*H369</f>
        <v>0.076859999999999998</v>
      </c>
      <c r="S369" s="209">
        <v>0</v>
      </c>
      <c r="T369" s="21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11" t="s">
        <v>350</v>
      </c>
      <c r="AT369" s="211" t="s">
        <v>409</v>
      </c>
      <c r="AU369" s="211" t="s">
        <v>82</v>
      </c>
      <c r="AY369" s="17" t="s">
        <v>118</v>
      </c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17" t="s">
        <v>80</v>
      </c>
      <c r="BK369" s="212">
        <f>ROUND(I369*H369,2)</f>
        <v>0</v>
      </c>
      <c r="BL369" s="17" t="s">
        <v>237</v>
      </c>
      <c r="BM369" s="211" t="s">
        <v>547</v>
      </c>
    </row>
    <row r="370" s="2" customFormat="1">
      <c r="A370" s="38"/>
      <c r="B370" s="39"/>
      <c r="C370" s="40"/>
      <c r="D370" s="213" t="s">
        <v>128</v>
      </c>
      <c r="E370" s="40"/>
      <c r="F370" s="214" t="s">
        <v>546</v>
      </c>
      <c r="G370" s="40"/>
      <c r="H370" s="40"/>
      <c r="I370" s="215"/>
      <c r="J370" s="40"/>
      <c r="K370" s="40"/>
      <c r="L370" s="44"/>
      <c r="M370" s="216"/>
      <c r="N370" s="217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128</v>
      </c>
      <c r="AU370" s="17" t="s">
        <v>82</v>
      </c>
    </row>
    <row r="371" s="2" customFormat="1">
      <c r="A371" s="38"/>
      <c r="B371" s="39"/>
      <c r="C371" s="40"/>
      <c r="D371" s="218" t="s">
        <v>130</v>
      </c>
      <c r="E371" s="40"/>
      <c r="F371" s="219" t="s">
        <v>548</v>
      </c>
      <c r="G371" s="40"/>
      <c r="H371" s="40"/>
      <c r="I371" s="215"/>
      <c r="J371" s="40"/>
      <c r="K371" s="40"/>
      <c r="L371" s="44"/>
      <c r="M371" s="216"/>
      <c r="N371" s="217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130</v>
      </c>
      <c r="AU371" s="17" t="s">
        <v>82</v>
      </c>
    </row>
    <row r="372" s="2" customFormat="1">
      <c r="A372" s="38"/>
      <c r="B372" s="39"/>
      <c r="C372" s="40"/>
      <c r="D372" s="213" t="s">
        <v>151</v>
      </c>
      <c r="E372" s="40"/>
      <c r="F372" s="242" t="s">
        <v>531</v>
      </c>
      <c r="G372" s="40"/>
      <c r="H372" s="40"/>
      <c r="I372" s="215"/>
      <c r="J372" s="40"/>
      <c r="K372" s="40"/>
      <c r="L372" s="44"/>
      <c r="M372" s="216"/>
      <c r="N372" s="217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151</v>
      </c>
      <c r="AU372" s="17" t="s">
        <v>82</v>
      </c>
    </row>
    <row r="373" s="13" customFormat="1">
      <c r="A373" s="13"/>
      <c r="B373" s="220"/>
      <c r="C373" s="221"/>
      <c r="D373" s="213" t="s">
        <v>132</v>
      </c>
      <c r="E373" s="222" t="s">
        <v>19</v>
      </c>
      <c r="F373" s="223" t="s">
        <v>549</v>
      </c>
      <c r="G373" s="221"/>
      <c r="H373" s="224">
        <v>6.4000000000000004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0" t="s">
        <v>132</v>
      </c>
      <c r="AU373" s="230" t="s">
        <v>82</v>
      </c>
      <c r="AV373" s="13" t="s">
        <v>82</v>
      </c>
      <c r="AW373" s="13" t="s">
        <v>33</v>
      </c>
      <c r="AX373" s="13" t="s">
        <v>72</v>
      </c>
      <c r="AY373" s="230" t="s">
        <v>118</v>
      </c>
    </row>
    <row r="374" s="13" customFormat="1">
      <c r="A374" s="13"/>
      <c r="B374" s="220"/>
      <c r="C374" s="221"/>
      <c r="D374" s="213" t="s">
        <v>132</v>
      </c>
      <c r="E374" s="222" t="s">
        <v>19</v>
      </c>
      <c r="F374" s="223" t="s">
        <v>550</v>
      </c>
      <c r="G374" s="221"/>
      <c r="H374" s="224">
        <v>2.7799999999999998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0" t="s">
        <v>132</v>
      </c>
      <c r="AU374" s="230" t="s">
        <v>82</v>
      </c>
      <c r="AV374" s="13" t="s">
        <v>82</v>
      </c>
      <c r="AW374" s="13" t="s">
        <v>33</v>
      </c>
      <c r="AX374" s="13" t="s">
        <v>72</v>
      </c>
      <c r="AY374" s="230" t="s">
        <v>118</v>
      </c>
    </row>
    <row r="375" s="13" customFormat="1">
      <c r="A375" s="13"/>
      <c r="B375" s="220"/>
      <c r="C375" s="221"/>
      <c r="D375" s="213" t="s">
        <v>132</v>
      </c>
      <c r="E375" s="222" t="s">
        <v>19</v>
      </c>
      <c r="F375" s="223" t="s">
        <v>551</v>
      </c>
      <c r="G375" s="221"/>
      <c r="H375" s="224">
        <v>1.8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0" t="s">
        <v>132</v>
      </c>
      <c r="AU375" s="230" t="s">
        <v>82</v>
      </c>
      <c r="AV375" s="13" t="s">
        <v>82</v>
      </c>
      <c r="AW375" s="13" t="s">
        <v>33</v>
      </c>
      <c r="AX375" s="13" t="s">
        <v>72</v>
      </c>
      <c r="AY375" s="230" t="s">
        <v>118</v>
      </c>
    </row>
    <row r="376" s="14" customFormat="1">
      <c r="A376" s="14"/>
      <c r="B376" s="231"/>
      <c r="C376" s="232"/>
      <c r="D376" s="213" t="s">
        <v>132</v>
      </c>
      <c r="E376" s="233" t="s">
        <v>19</v>
      </c>
      <c r="F376" s="234" t="s">
        <v>135</v>
      </c>
      <c r="G376" s="232"/>
      <c r="H376" s="235">
        <v>10.98</v>
      </c>
      <c r="I376" s="236"/>
      <c r="J376" s="232"/>
      <c r="K376" s="232"/>
      <c r="L376" s="237"/>
      <c r="M376" s="238"/>
      <c r="N376" s="239"/>
      <c r="O376" s="239"/>
      <c r="P376" s="239"/>
      <c r="Q376" s="239"/>
      <c r="R376" s="239"/>
      <c r="S376" s="239"/>
      <c r="T376" s="24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1" t="s">
        <v>132</v>
      </c>
      <c r="AU376" s="241" t="s">
        <v>82</v>
      </c>
      <c r="AV376" s="14" t="s">
        <v>126</v>
      </c>
      <c r="AW376" s="14" t="s">
        <v>33</v>
      </c>
      <c r="AX376" s="14" t="s">
        <v>80</v>
      </c>
      <c r="AY376" s="241" t="s">
        <v>118</v>
      </c>
    </row>
    <row r="377" s="2" customFormat="1" ht="16.5" customHeight="1">
      <c r="A377" s="38"/>
      <c r="B377" s="39"/>
      <c r="C377" s="243" t="s">
        <v>552</v>
      </c>
      <c r="D377" s="243" t="s">
        <v>409</v>
      </c>
      <c r="E377" s="244" t="s">
        <v>553</v>
      </c>
      <c r="F377" s="245" t="s">
        <v>554</v>
      </c>
      <c r="G377" s="246" t="s">
        <v>169</v>
      </c>
      <c r="H377" s="247">
        <v>15.029999999999999</v>
      </c>
      <c r="I377" s="248"/>
      <c r="J377" s="249">
        <f>ROUND(I377*H377,2)</f>
        <v>0</v>
      </c>
      <c r="K377" s="245" t="s">
        <v>125</v>
      </c>
      <c r="L377" s="250"/>
      <c r="M377" s="251" t="s">
        <v>19</v>
      </c>
      <c r="N377" s="252" t="s">
        <v>43</v>
      </c>
      <c r="O377" s="84"/>
      <c r="P377" s="209">
        <f>O377*H377</f>
        <v>0</v>
      </c>
      <c r="Q377" s="209">
        <v>0.0060000000000000001</v>
      </c>
      <c r="R377" s="209">
        <f>Q377*H377</f>
        <v>0.090179999999999996</v>
      </c>
      <c r="S377" s="209">
        <v>0</v>
      </c>
      <c r="T377" s="21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1" t="s">
        <v>350</v>
      </c>
      <c r="AT377" s="211" t="s">
        <v>409</v>
      </c>
      <c r="AU377" s="211" t="s">
        <v>82</v>
      </c>
      <c r="AY377" s="17" t="s">
        <v>118</v>
      </c>
      <c r="BE377" s="212">
        <f>IF(N377="základní",J377,0)</f>
        <v>0</v>
      </c>
      <c r="BF377" s="212">
        <f>IF(N377="snížená",J377,0)</f>
        <v>0</v>
      </c>
      <c r="BG377" s="212">
        <f>IF(N377="zákl. přenesená",J377,0)</f>
        <v>0</v>
      </c>
      <c r="BH377" s="212">
        <f>IF(N377="sníž. přenesená",J377,0)</f>
        <v>0</v>
      </c>
      <c r="BI377" s="212">
        <f>IF(N377="nulová",J377,0)</f>
        <v>0</v>
      </c>
      <c r="BJ377" s="17" t="s">
        <v>80</v>
      </c>
      <c r="BK377" s="212">
        <f>ROUND(I377*H377,2)</f>
        <v>0</v>
      </c>
      <c r="BL377" s="17" t="s">
        <v>237</v>
      </c>
      <c r="BM377" s="211" t="s">
        <v>555</v>
      </c>
    </row>
    <row r="378" s="2" customFormat="1">
      <c r="A378" s="38"/>
      <c r="B378" s="39"/>
      <c r="C378" s="40"/>
      <c r="D378" s="213" t="s">
        <v>128</v>
      </c>
      <c r="E378" s="40"/>
      <c r="F378" s="214" t="s">
        <v>554</v>
      </c>
      <c r="G378" s="40"/>
      <c r="H378" s="40"/>
      <c r="I378" s="215"/>
      <c r="J378" s="40"/>
      <c r="K378" s="40"/>
      <c r="L378" s="44"/>
      <c r="M378" s="216"/>
      <c r="N378" s="217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128</v>
      </c>
      <c r="AU378" s="17" t="s">
        <v>82</v>
      </c>
    </row>
    <row r="379" s="2" customFormat="1">
      <c r="A379" s="38"/>
      <c r="B379" s="39"/>
      <c r="C379" s="40"/>
      <c r="D379" s="218" t="s">
        <v>130</v>
      </c>
      <c r="E379" s="40"/>
      <c r="F379" s="219" t="s">
        <v>556</v>
      </c>
      <c r="G379" s="40"/>
      <c r="H379" s="40"/>
      <c r="I379" s="215"/>
      <c r="J379" s="40"/>
      <c r="K379" s="40"/>
      <c r="L379" s="44"/>
      <c r="M379" s="216"/>
      <c r="N379" s="217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130</v>
      </c>
      <c r="AU379" s="17" t="s">
        <v>82</v>
      </c>
    </row>
    <row r="380" s="2" customFormat="1">
      <c r="A380" s="38"/>
      <c r="B380" s="39"/>
      <c r="C380" s="40"/>
      <c r="D380" s="213" t="s">
        <v>151</v>
      </c>
      <c r="E380" s="40"/>
      <c r="F380" s="242" t="s">
        <v>531</v>
      </c>
      <c r="G380" s="40"/>
      <c r="H380" s="40"/>
      <c r="I380" s="215"/>
      <c r="J380" s="40"/>
      <c r="K380" s="40"/>
      <c r="L380" s="44"/>
      <c r="M380" s="216"/>
      <c r="N380" s="217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151</v>
      </c>
      <c r="AU380" s="17" t="s">
        <v>82</v>
      </c>
    </row>
    <row r="381" s="13" customFormat="1">
      <c r="A381" s="13"/>
      <c r="B381" s="220"/>
      <c r="C381" s="221"/>
      <c r="D381" s="213" t="s">
        <v>132</v>
      </c>
      <c r="E381" s="222" t="s">
        <v>19</v>
      </c>
      <c r="F381" s="223" t="s">
        <v>557</v>
      </c>
      <c r="G381" s="221"/>
      <c r="H381" s="224">
        <v>15.029999999999999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0" t="s">
        <v>132</v>
      </c>
      <c r="AU381" s="230" t="s">
        <v>82</v>
      </c>
      <c r="AV381" s="13" t="s">
        <v>82</v>
      </c>
      <c r="AW381" s="13" t="s">
        <v>33</v>
      </c>
      <c r="AX381" s="13" t="s">
        <v>80</v>
      </c>
      <c r="AY381" s="230" t="s">
        <v>118</v>
      </c>
    </row>
    <row r="382" s="2" customFormat="1" ht="16.5" customHeight="1">
      <c r="A382" s="38"/>
      <c r="B382" s="39"/>
      <c r="C382" s="200" t="s">
        <v>558</v>
      </c>
      <c r="D382" s="200" t="s">
        <v>121</v>
      </c>
      <c r="E382" s="201" t="s">
        <v>559</v>
      </c>
      <c r="F382" s="202" t="s">
        <v>560</v>
      </c>
      <c r="G382" s="203" t="s">
        <v>240</v>
      </c>
      <c r="H382" s="204">
        <v>0.53800000000000003</v>
      </c>
      <c r="I382" s="205"/>
      <c r="J382" s="206">
        <f>ROUND(I382*H382,2)</f>
        <v>0</v>
      </c>
      <c r="K382" s="202" t="s">
        <v>125</v>
      </c>
      <c r="L382" s="44"/>
      <c r="M382" s="207" t="s">
        <v>19</v>
      </c>
      <c r="N382" s="208" t="s">
        <v>43</v>
      </c>
      <c r="O382" s="84"/>
      <c r="P382" s="209">
        <f>O382*H382</f>
        <v>0</v>
      </c>
      <c r="Q382" s="209">
        <v>0</v>
      </c>
      <c r="R382" s="209">
        <f>Q382*H382</f>
        <v>0</v>
      </c>
      <c r="S382" s="209">
        <v>0</v>
      </c>
      <c r="T382" s="21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11" t="s">
        <v>237</v>
      </c>
      <c r="AT382" s="211" t="s">
        <v>121</v>
      </c>
      <c r="AU382" s="211" t="s">
        <v>82</v>
      </c>
      <c r="AY382" s="17" t="s">
        <v>118</v>
      </c>
      <c r="BE382" s="212">
        <f>IF(N382="základní",J382,0)</f>
        <v>0</v>
      </c>
      <c r="BF382" s="212">
        <f>IF(N382="snížená",J382,0)</f>
        <v>0</v>
      </c>
      <c r="BG382" s="212">
        <f>IF(N382="zákl. přenesená",J382,0)</f>
        <v>0</v>
      </c>
      <c r="BH382" s="212">
        <f>IF(N382="sníž. přenesená",J382,0)</f>
        <v>0</v>
      </c>
      <c r="BI382" s="212">
        <f>IF(N382="nulová",J382,0)</f>
        <v>0</v>
      </c>
      <c r="BJ382" s="17" t="s">
        <v>80</v>
      </c>
      <c r="BK382" s="212">
        <f>ROUND(I382*H382,2)</f>
        <v>0</v>
      </c>
      <c r="BL382" s="17" t="s">
        <v>237</v>
      </c>
      <c r="BM382" s="211" t="s">
        <v>561</v>
      </c>
    </row>
    <row r="383" s="2" customFormat="1">
      <c r="A383" s="38"/>
      <c r="B383" s="39"/>
      <c r="C383" s="40"/>
      <c r="D383" s="213" t="s">
        <v>128</v>
      </c>
      <c r="E383" s="40"/>
      <c r="F383" s="214" t="s">
        <v>562</v>
      </c>
      <c r="G383" s="40"/>
      <c r="H383" s="40"/>
      <c r="I383" s="215"/>
      <c r="J383" s="40"/>
      <c r="K383" s="40"/>
      <c r="L383" s="44"/>
      <c r="M383" s="216"/>
      <c r="N383" s="217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128</v>
      </c>
      <c r="AU383" s="17" t="s">
        <v>82</v>
      </c>
    </row>
    <row r="384" s="2" customFormat="1">
      <c r="A384" s="38"/>
      <c r="B384" s="39"/>
      <c r="C384" s="40"/>
      <c r="D384" s="218" t="s">
        <v>130</v>
      </c>
      <c r="E384" s="40"/>
      <c r="F384" s="219" t="s">
        <v>563</v>
      </c>
      <c r="G384" s="40"/>
      <c r="H384" s="40"/>
      <c r="I384" s="215"/>
      <c r="J384" s="40"/>
      <c r="K384" s="40"/>
      <c r="L384" s="44"/>
      <c r="M384" s="216"/>
      <c r="N384" s="217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130</v>
      </c>
      <c r="AU384" s="17" t="s">
        <v>82</v>
      </c>
    </row>
    <row r="385" s="12" customFormat="1" ht="22.8" customHeight="1">
      <c r="A385" s="12"/>
      <c r="B385" s="184"/>
      <c r="C385" s="185"/>
      <c r="D385" s="186" t="s">
        <v>71</v>
      </c>
      <c r="E385" s="198" t="s">
        <v>564</v>
      </c>
      <c r="F385" s="198" t="s">
        <v>565</v>
      </c>
      <c r="G385" s="185"/>
      <c r="H385" s="185"/>
      <c r="I385" s="188"/>
      <c r="J385" s="199">
        <f>BK385</f>
        <v>0</v>
      </c>
      <c r="K385" s="185"/>
      <c r="L385" s="190"/>
      <c r="M385" s="191"/>
      <c r="N385" s="192"/>
      <c r="O385" s="192"/>
      <c r="P385" s="193">
        <f>SUM(P386:P398)</f>
        <v>0</v>
      </c>
      <c r="Q385" s="192"/>
      <c r="R385" s="193">
        <f>SUM(R386:R398)</f>
        <v>0.0011988000000000001</v>
      </c>
      <c r="S385" s="192"/>
      <c r="T385" s="194">
        <f>SUM(T386:T398)</f>
        <v>0.2732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195" t="s">
        <v>82</v>
      </c>
      <c r="AT385" s="196" t="s">
        <v>71</v>
      </c>
      <c r="AU385" s="196" t="s">
        <v>80</v>
      </c>
      <c r="AY385" s="195" t="s">
        <v>118</v>
      </c>
      <c r="BK385" s="197">
        <f>SUM(BK386:BK398)</f>
        <v>0</v>
      </c>
    </row>
    <row r="386" s="2" customFormat="1" ht="16.5" customHeight="1">
      <c r="A386" s="38"/>
      <c r="B386" s="39"/>
      <c r="C386" s="200" t="s">
        <v>566</v>
      </c>
      <c r="D386" s="200" t="s">
        <v>121</v>
      </c>
      <c r="E386" s="201" t="s">
        <v>567</v>
      </c>
      <c r="F386" s="202" t="s">
        <v>568</v>
      </c>
      <c r="G386" s="203" t="s">
        <v>138</v>
      </c>
      <c r="H386" s="204">
        <v>11.988</v>
      </c>
      <c r="I386" s="205"/>
      <c r="J386" s="206">
        <f>ROUND(I386*H386,2)</f>
        <v>0</v>
      </c>
      <c r="K386" s="202" t="s">
        <v>125</v>
      </c>
      <c r="L386" s="44"/>
      <c r="M386" s="207" t="s">
        <v>19</v>
      </c>
      <c r="N386" s="208" t="s">
        <v>43</v>
      </c>
      <c r="O386" s="84"/>
      <c r="P386" s="209">
        <f>O386*H386</f>
        <v>0</v>
      </c>
      <c r="Q386" s="209">
        <v>0.00010000000000000001</v>
      </c>
      <c r="R386" s="209">
        <f>Q386*H386</f>
        <v>0.0011988000000000001</v>
      </c>
      <c r="S386" s="209">
        <v>0</v>
      </c>
      <c r="T386" s="21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11" t="s">
        <v>237</v>
      </c>
      <c r="AT386" s="211" t="s">
        <v>121</v>
      </c>
      <c r="AU386" s="211" t="s">
        <v>82</v>
      </c>
      <c r="AY386" s="17" t="s">
        <v>118</v>
      </c>
      <c r="BE386" s="212">
        <f>IF(N386="základní",J386,0)</f>
        <v>0</v>
      </c>
      <c r="BF386" s="212">
        <f>IF(N386="snížená",J386,0)</f>
        <v>0</v>
      </c>
      <c r="BG386" s="212">
        <f>IF(N386="zákl. přenesená",J386,0)</f>
        <v>0</v>
      </c>
      <c r="BH386" s="212">
        <f>IF(N386="sníž. přenesená",J386,0)</f>
        <v>0</v>
      </c>
      <c r="BI386" s="212">
        <f>IF(N386="nulová",J386,0)</f>
        <v>0</v>
      </c>
      <c r="BJ386" s="17" t="s">
        <v>80</v>
      </c>
      <c r="BK386" s="212">
        <f>ROUND(I386*H386,2)</f>
        <v>0</v>
      </c>
      <c r="BL386" s="17" t="s">
        <v>237</v>
      </c>
      <c r="BM386" s="211" t="s">
        <v>569</v>
      </c>
    </row>
    <row r="387" s="2" customFormat="1">
      <c r="A387" s="38"/>
      <c r="B387" s="39"/>
      <c r="C387" s="40"/>
      <c r="D387" s="213" t="s">
        <v>128</v>
      </c>
      <c r="E387" s="40"/>
      <c r="F387" s="214" t="s">
        <v>570</v>
      </c>
      <c r="G387" s="40"/>
      <c r="H387" s="40"/>
      <c r="I387" s="215"/>
      <c r="J387" s="40"/>
      <c r="K387" s="40"/>
      <c r="L387" s="44"/>
      <c r="M387" s="216"/>
      <c r="N387" s="217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128</v>
      </c>
      <c r="AU387" s="17" t="s">
        <v>82</v>
      </c>
    </row>
    <row r="388" s="2" customFormat="1">
      <c r="A388" s="38"/>
      <c r="B388" s="39"/>
      <c r="C388" s="40"/>
      <c r="D388" s="218" t="s">
        <v>130</v>
      </c>
      <c r="E388" s="40"/>
      <c r="F388" s="219" t="s">
        <v>571</v>
      </c>
      <c r="G388" s="40"/>
      <c r="H388" s="40"/>
      <c r="I388" s="215"/>
      <c r="J388" s="40"/>
      <c r="K388" s="40"/>
      <c r="L388" s="44"/>
      <c r="M388" s="216"/>
      <c r="N388" s="217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130</v>
      </c>
      <c r="AU388" s="17" t="s">
        <v>82</v>
      </c>
    </row>
    <row r="389" s="13" customFormat="1">
      <c r="A389" s="13"/>
      <c r="B389" s="220"/>
      <c r="C389" s="221"/>
      <c r="D389" s="213" t="s">
        <v>132</v>
      </c>
      <c r="E389" s="222" t="s">
        <v>19</v>
      </c>
      <c r="F389" s="223" t="s">
        <v>572</v>
      </c>
      <c r="G389" s="221"/>
      <c r="H389" s="224">
        <v>11.988</v>
      </c>
      <c r="I389" s="225"/>
      <c r="J389" s="221"/>
      <c r="K389" s="221"/>
      <c r="L389" s="226"/>
      <c r="M389" s="227"/>
      <c r="N389" s="228"/>
      <c r="O389" s="228"/>
      <c r="P389" s="228"/>
      <c r="Q389" s="228"/>
      <c r="R389" s="228"/>
      <c r="S389" s="228"/>
      <c r="T389" s="22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0" t="s">
        <v>132</v>
      </c>
      <c r="AU389" s="230" t="s">
        <v>82</v>
      </c>
      <c r="AV389" s="13" t="s">
        <v>82</v>
      </c>
      <c r="AW389" s="13" t="s">
        <v>33</v>
      </c>
      <c r="AX389" s="13" t="s">
        <v>80</v>
      </c>
      <c r="AY389" s="230" t="s">
        <v>118</v>
      </c>
    </row>
    <row r="390" s="2" customFormat="1" ht="16.5" customHeight="1">
      <c r="A390" s="38"/>
      <c r="B390" s="39"/>
      <c r="C390" s="243" t="s">
        <v>573</v>
      </c>
      <c r="D390" s="243" t="s">
        <v>409</v>
      </c>
      <c r="E390" s="244" t="s">
        <v>574</v>
      </c>
      <c r="F390" s="245" t="s">
        <v>575</v>
      </c>
      <c r="G390" s="246" t="s">
        <v>138</v>
      </c>
      <c r="H390" s="247">
        <v>11.988</v>
      </c>
      <c r="I390" s="248"/>
      <c r="J390" s="249">
        <f>ROUND(I390*H390,2)</f>
        <v>0</v>
      </c>
      <c r="K390" s="245" t="s">
        <v>19</v>
      </c>
      <c r="L390" s="250"/>
      <c r="M390" s="251" t="s">
        <v>19</v>
      </c>
      <c r="N390" s="252" t="s">
        <v>43</v>
      </c>
      <c r="O390" s="84"/>
      <c r="P390" s="209">
        <f>O390*H390</f>
        <v>0</v>
      </c>
      <c r="Q390" s="209">
        <v>0</v>
      </c>
      <c r="R390" s="209">
        <f>Q390*H390</f>
        <v>0</v>
      </c>
      <c r="S390" s="209">
        <v>0</v>
      </c>
      <c r="T390" s="21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11" t="s">
        <v>350</v>
      </c>
      <c r="AT390" s="211" t="s">
        <v>409</v>
      </c>
      <c r="AU390" s="211" t="s">
        <v>82</v>
      </c>
      <c r="AY390" s="17" t="s">
        <v>118</v>
      </c>
      <c r="BE390" s="212">
        <f>IF(N390="základní",J390,0)</f>
        <v>0</v>
      </c>
      <c r="BF390" s="212">
        <f>IF(N390="snížená",J390,0)</f>
        <v>0</v>
      </c>
      <c r="BG390" s="212">
        <f>IF(N390="zákl. přenesená",J390,0)</f>
        <v>0</v>
      </c>
      <c r="BH390" s="212">
        <f>IF(N390="sníž. přenesená",J390,0)</f>
        <v>0</v>
      </c>
      <c r="BI390" s="212">
        <f>IF(N390="nulová",J390,0)</f>
        <v>0</v>
      </c>
      <c r="BJ390" s="17" t="s">
        <v>80</v>
      </c>
      <c r="BK390" s="212">
        <f>ROUND(I390*H390,2)</f>
        <v>0</v>
      </c>
      <c r="BL390" s="17" t="s">
        <v>237</v>
      </c>
      <c r="BM390" s="211" t="s">
        <v>576</v>
      </c>
    </row>
    <row r="391" s="2" customFormat="1">
      <c r="A391" s="38"/>
      <c r="B391" s="39"/>
      <c r="C391" s="40"/>
      <c r="D391" s="213" t="s">
        <v>128</v>
      </c>
      <c r="E391" s="40"/>
      <c r="F391" s="214" t="s">
        <v>575</v>
      </c>
      <c r="G391" s="40"/>
      <c r="H391" s="40"/>
      <c r="I391" s="215"/>
      <c r="J391" s="40"/>
      <c r="K391" s="40"/>
      <c r="L391" s="44"/>
      <c r="M391" s="216"/>
      <c r="N391" s="217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128</v>
      </c>
      <c r="AU391" s="17" t="s">
        <v>82</v>
      </c>
    </row>
    <row r="392" s="2" customFormat="1">
      <c r="A392" s="38"/>
      <c r="B392" s="39"/>
      <c r="C392" s="40"/>
      <c r="D392" s="213" t="s">
        <v>151</v>
      </c>
      <c r="E392" s="40"/>
      <c r="F392" s="242" t="s">
        <v>577</v>
      </c>
      <c r="G392" s="40"/>
      <c r="H392" s="40"/>
      <c r="I392" s="215"/>
      <c r="J392" s="40"/>
      <c r="K392" s="40"/>
      <c r="L392" s="44"/>
      <c r="M392" s="216"/>
      <c r="N392" s="217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151</v>
      </c>
      <c r="AU392" s="17" t="s">
        <v>82</v>
      </c>
    </row>
    <row r="393" s="2" customFormat="1" ht="16.5" customHeight="1">
      <c r="A393" s="38"/>
      <c r="B393" s="39"/>
      <c r="C393" s="200" t="s">
        <v>578</v>
      </c>
      <c r="D393" s="200" t="s">
        <v>121</v>
      </c>
      <c r="E393" s="201" t="s">
        <v>579</v>
      </c>
      <c r="F393" s="202" t="s">
        <v>580</v>
      </c>
      <c r="G393" s="203" t="s">
        <v>138</v>
      </c>
      <c r="H393" s="204">
        <v>13.66</v>
      </c>
      <c r="I393" s="205"/>
      <c r="J393" s="206">
        <f>ROUND(I393*H393,2)</f>
        <v>0</v>
      </c>
      <c r="K393" s="202" t="s">
        <v>125</v>
      </c>
      <c r="L393" s="44"/>
      <c r="M393" s="207" t="s">
        <v>19</v>
      </c>
      <c r="N393" s="208" t="s">
        <v>43</v>
      </c>
      <c r="O393" s="84"/>
      <c r="P393" s="209">
        <f>O393*H393</f>
        <v>0</v>
      </c>
      <c r="Q393" s="209">
        <v>0</v>
      </c>
      <c r="R393" s="209">
        <f>Q393*H393</f>
        <v>0</v>
      </c>
      <c r="S393" s="209">
        <v>0.02</v>
      </c>
      <c r="T393" s="210">
        <f>S393*H393</f>
        <v>0.2732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11" t="s">
        <v>237</v>
      </c>
      <c r="AT393" s="211" t="s">
        <v>121</v>
      </c>
      <c r="AU393" s="211" t="s">
        <v>82</v>
      </c>
      <c r="AY393" s="17" t="s">
        <v>118</v>
      </c>
      <c r="BE393" s="212">
        <f>IF(N393="základní",J393,0)</f>
        <v>0</v>
      </c>
      <c r="BF393" s="212">
        <f>IF(N393="snížená",J393,0)</f>
        <v>0</v>
      </c>
      <c r="BG393" s="212">
        <f>IF(N393="zákl. přenesená",J393,0)</f>
        <v>0</v>
      </c>
      <c r="BH393" s="212">
        <f>IF(N393="sníž. přenesená",J393,0)</f>
        <v>0</v>
      </c>
      <c r="BI393" s="212">
        <f>IF(N393="nulová",J393,0)</f>
        <v>0</v>
      </c>
      <c r="BJ393" s="17" t="s">
        <v>80</v>
      </c>
      <c r="BK393" s="212">
        <f>ROUND(I393*H393,2)</f>
        <v>0</v>
      </c>
      <c r="BL393" s="17" t="s">
        <v>237</v>
      </c>
      <c r="BM393" s="211" t="s">
        <v>581</v>
      </c>
    </row>
    <row r="394" s="2" customFormat="1">
      <c r="A394" s="38"/>
      <c r="B394" s="39"/>
      <c r="C394" s="40"/>
      <c r="D394" s="213" t="s">
        <v>128</v>
      </c>
      <c r="E394" s="40"/>
      <c r="F394" s="214" t="s">
        <v>580</v>
      </c>
      <c r="G394" s="40"/>
      <c r="H394" s="40"/>
      <c r="I394" s="215"/>
      <c r="J394" s="40"/>
      <c r="K394" s="40"/>
      <c r="L394" s="44"/>
      <c r="M394" s="216"/>
      <c r="N394" s="217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128</v>
      </c>
      <c r="AU394" s="17" t="s">
        <v>82</v>
      </c>
    </row>
    <row r="395" s="2" customFormat="1">
      <c r="A395" s="38"/>
      <c r="B395" s="39"/>
      <c r="C395" s="40"/>
      <c r="D395" s="218" t="s">
        <v>130</v>
      </c>
      <c r="E395" s="40"/>
      <c r="F395" s="219" t="s">
        <v>582</v>
      </c>
      <c r="G395" s="40"/>
      <c r="H395" s="40"/>
      <c r="I395" s="215"/>
      <c r="J395" s="40"/>
      <c r="K395" s="40"/>
      <c r="L395" s="44"/>
      <c r="M395" s="216"/>
      <c r="N395" s="217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130</v>
      </c>
      <c r="AU395" s="17" t="s">
        <v>82</v>
      </c>
    </row>
    <row r="396" s="13" customFormat="1">
      <c r="A396" s="13"/>
      <c r="B396" s="220"/>
      <c r="C396" s="221"/>
      <c r="D396" s="213" t="s">
        <v>132</v>
      </c>
      <c r="E396" s="222" t="s">
        <v>19</v>
      </c>
      <c r="F396" s="223" t="s">
        <v>583</v>
      </c>
      <c r="G396" s="221"/>
      <c r="H396" s="224">
        <v>8.8000000000000007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0" t="s">
        <v>132</v>
      </c>
      <c r="AU396" s="230" t="s">
        <v>82</v>
      </c>
      <c r="AV396" s="13" t="s">
        <v>82</v>
      </c>
      <c r="AW396" s="13" t="s">
        <v>33</v>
      </c>
      <c r="AX396" s="13" t="s">
        <v>72</v>
      </c>
      <c r="AY396" s="230" t="s">
        <v>118</v>
      </c>
    </row>
    <row r="397" s="13" customFormat="1">
      <c r="A397" s="13"/>
      <c r="B397" s="220"/>
      <c r="C397" s="221"/>
      <c r="D397" s="213" t="s">
        <v>132</v>
      </c>
      <c r="E397" s="222" t="s">
        <v>19</v>
      </c>
      <c r="F397" s="223" t="s">
        <v>584</v>
      </c>
      <c r="G397" s="221"/>
      <c r="H397" s="224">
        <v>4.8600000000000003</v>
      </c>
      <c r="I397" s="225"/>
      <c r="J397" s="221"/>
      <c r="K397" s="221"/>
      <c r="L397" s="226"/>
      <c r="M397" s="227"/>
      <c r="N397" s="228"/>
      <c r="O397" s="228"/>
      <c r="P397" s="228"/>
      <c r="Q397" s="228"/>
      <c r="R397" s="228"/>
      <c r="S397" s="228"/>
      <c r="T397" s="22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0" t="s">
        <v>132</v>
      </c>
      <c r="AU397" s="230" t="s">
        <v>82</v>
      </c>
      <c r="AV397" s="13" t="s">
        <v>82</v>
      </c>
      <c r="AW397" s="13" t="s">
        <v>33</v>
      </c>
      <c r="AX397" s="13" t="s">
        <v>72</v>
      </c>
      <c r="AY397" s="230" t="s">
        <v>118</v>
      </c>
    </row>
    <row r="398" s="14" customFormat="1">
      <c r="A398" s="14"/>
      <c r="B398" s="231"/>
      <c r="C398" s="232"/>
      <c r="D398" s="213" t="s">
        <v>132</v>
      </c>
      <c r="E398" s="233" t="s">
        <v>19</v>
      </c>
      <c r="F398" s="234" t="s">
        <v>135</v>
      </c>
      <c r="G398" s="232"/>
      <c r="H398" s="235">
        <v>13.66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1" t="s">
        <v>132</v>
      </c>
      <c r="AU398" s="241" t="s">
        <v>82</v>
      </c>
      <c r="AV398" s="14" t="s">
        <v>126</v>
      </c>
      <c r="AW398" s="14" t="s">
        <v>33</v>
      </c>
      <c r="AX398" s="14" t="s">
        <v>80</v>
      </c>
      <c r="AY398" s="241" t="s">
        <v>118</v>
      </c>
    </row>
    <row r="399" s="12" customFormat="1" ht="22.8" customHeight="1">
      <c r="A399" s="12"/>
      <c r="B399" s="184"/>
      <c r="C399" s="185"/>
      <c r="D399" s="186" t="s">
        <v>71</v>
      </c>
      <c r="E399" s="198" t="s">
        <v>585</v>
      </c>
      <c r="F399" s="198" t="s">
        <v>586</v>
      </c>
      <c r="G399" s="185"/>
      <c r="H399" s="185"/>
      <c r="I399" s="188"/>
      <c r="J399" s="199">
        <f>BK399</f>
        <v>0</v>
      </c>
      <c r="K399" s="185"/>
      <c r="L399" s="190"/>
      <c r="M399" s="191"/>
      <c r="N399" s="192"/>
      <c r="O399" s="192"/>
      <c r="P399" s="193">
        <f>SUM(P400:P431)</f>
        <v>0</v>
      </c>
      <c r="Q399" s="192"/>
      <c r="R399" s="193">
        <f>SUM(R400:R431)</f>
        <v>0.03057108</v>
      </c>
      <c r="S399" s="192"/>
      <c r="T399" s="194">
        <f>SUM(T400:T431)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195" t="s">
        <v>82</v>
      </c>
      <c r="AT399" s="196" t="s">
        <v>71</v>
      </c>
      <c r="AU399" s="196" t="s">
        <v>80</v>
      </c>
      <c r="AY399" s="195" t="s">
        <v>118</v>
      </c>
      <c r="BK399" s="197">
        <f>SUM(BK400:BK431)</f>
        <v>0</v>
      </c>
    </row>
    <row r="400" s="2" customFormat="1" ht="16.5" customHeight="1">
      <c r="A400" s="38"/>
      <c r="B400" s="39"/>
      <c r="C400" s="200" t="s">
        <v>587</v>
      </c>
      <c r="D400" s="200" t="s">
        <v>121</v>
      </c>
      <c r="E400" s="201" t="s">
        <v>588</v>
      </c>
      <c r="F400" s="202" t="s">
        <v>589</v>
      </c>
      <c r="G400" s="203" t="s">
        <v>138</v>
      </c>
      <c r="H400" s="204">
        <v>16.721</v>
      </c>
      <c r="I400" s="205"/>
      <c r="J400" s="206">
        <f>ROUND(I400*H400,2)</f>
        <v>0</v>
      </c>
      <c r="K400" s="202" t="s">
        <v>125</v>
      </c>
      <c r="L400" s="44"/>
      <c r="M400" s="207" t="s">
        <v>19</v>
      </c>
      <c r="N400" s="208" t="s">
        <v>43</v>
      </c>
      <c r="O400" s="84"/>
      <c r="P400" s="209">
        <f>O400*H400</f>
        <v>0</v>
      </c>
      <c r="Q400" s="209">
        <v>6.9999999999999994E-05</v>
      </c>
      <c r="R400" s="209">
        <f>Q400*H400</f>
        <v>0.0011704699999999998</v>
      </c>
      <c r="S400" s="209">
        <v>0</v>
      </c>
      <c r="T400" s="21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11" t="s">
        <v>237</v>
      </c>
      <c r="AT400" s="211" t="s">
        <v>121</v>
      </c>
      <c r="AU400" s="211" t="s">
        <v>82</v>
      </c>
      <c r="AY400" s="17" t="s">
        <v>118</v>
      </c>
      <c r="BE400" s="212">
        <f>IF(N400="základní",J400,0)</f>
        <v>0</v>
      </c>
      <c r="BF400" s="212">
        <f>IF(N400="snížená",J400,0)</f>
        <v>0</v>
      </c>
      <c r="BG400" s="212">
        <f>IF(N400="zákl. přenesená",J400,0)</f>
        <v>0</v>
      </c>
      <c r="BH400" s="212">
        <f>IF(N400="sníž. přenesená",J400,0)</f>
        <v>0</v>
      </c>
      <c r="BI400" s="212">
        <f>IF(N400="nulová",J400,0)</f>
        <v>0</v>
      </c>
      <c r="BJ400" s="17" t="s">
        <v>80</v>
      </c>
      <c r="BK400" s="212">
        <f>ROUND(I400*H400,2)</f>
        <v>0</v>
      </c>
      <c r="BL400" s="17" t="s">
        <v>237</v>
      </c>
      <c r="BM400" s="211" t="s">
        <v>590</v>
      </c>
    </row>
    <row r="401" s="2" customFormat="1">
      <c r="A401" s="38"/>
      <c r="B401" s="39"/>
      <c r="C401" s="40"/>
      <c r="D401" s="213" t="s">
        <v>128</v>
      </c>
      <c r="E401" s="40"/>
      <c r="F401" s="214" t="s">
        <v>591</v>
      </c>
      <c r="G401" s="40"/>
      <c r="H401" s="40"/>
      <c r="I401" s="215"/>
      <c r="J401" s="40"/>
      <c r="K401" s="40"/>
      <c r="L401" s="44"/>
      <c r="M401" s="216"/>
      <c r="N401" s="217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128</v>
      </c>
      <c r="AU401" s="17" t="s">
        <v>82</v>
      </c>
    </row>
    <row r="402" s="2" customFormat="1">
      <c r="A402" s="38"/>
      <c r="B402" s="39"/>
      <c r="C402" s="40"/>
      <c r="D402" s="218" t="s">
        <v>130</v>
      </c>
      <c r="E402" s="40"/>
      <c r="F402" s="219" t="s">
        <v>592</v>
      </c>
      <c r="G402" s="40"/>
      <c r="H402" s="40"/>
      <c r="I402" s="215"/>
      <c r="J402" s="40"/>
      <c r="K402" s="40"/>
      <c r="L402" s="44"/>
      <c r="M402" s="216"/>
      <c r="N402" s="217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130</v>
      </c>
      <c r="AU402" s="17" t="s">
        <v>82</v>
      </c>
    </row>
    <row r="403" s="2" customFormat="1" ht="16.5" customHeight="1">
      <c r="A403" s="38"/>
      <c r="B403" s="39"/>
      <c r="C403" s="200" t="s">
        <v>593</v>
      </c>
      <c r="D403" s="200" t="s">
        <v>121</v>
      </c>
      <c r="E403" s="201" t="s">
        <v>594</v>
      </c>
      <c r="F403" s="202" t="s">
        <v>595</v>
      </c>
      <c r="G403" s="203" t="s">
        <v>138</v>
      </c>
      <c r="H403" s="204">
        <v>16.721</v>
      </c>
      <c r="I403" s="205"/>
      <c r="J403" s="206">
        <f>ROUND(I403*H403,2)</f>
        <v>0</v>
      </c>
      <c r="K403" s="202" t="s">
        <v>125</v>
      </c>
      <c r="L403" s="44"/>
      <c r="M403" s="207" t="s">
        <v>19</v>
      </c>
      <c r="N403" s="208" t="s">
        <v>43</v>
      </c>
      <c r="O403" s="84"/>
      <c r="P403" s="209">
        <f>O403*H403</f>
        <v>0</v>
      </c>
      <c r="Q403" s="209">
        <v>0</v>
      </c>
      <c r="R403" s="209">
        <f>Q403*H403</f>
        <v>0</v>
      </c>
      <c r="S403" s="209">
        <v>0</v>
      </c>
      <c r="T403" s="21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11" t="s">
        <v>237</v>
      </c>
      <c r="AT403" s="211" t="s">
        <v>121</v>
      </c>
      <c r="AU403" s="211" t="s">
        <v>82</v>
      </c>
      <c r="AY403" s="17" t="s">
        <v>118</v>
      </c>
      <c r="BE403" s="212">
        <f>IF(N403="základní",J403,0)</f>
        <v>0</v>
      </c>
      <c r="BF403" s="212">
        <f>IF(N403="snížená",J403,0)</f>
        <v>0</v>
      </c>
      <c r="BG403" s="212">
        <f>IF(N403="zákl. přenesená",J403,0)</f>
        <v>0</v>
      </c>
      <c r="BH403" s="212">
        <f>IF(N403="sníž. přenesená",J403,0)</f>
        <v>0</v>
      </c>
      <c r="BI403" s="212">
        <f>IF(N403="nulová",J403,0)</f>
        <v>0</v>
      </c>
      <c r="BJ403" s="17" t="s">
        <v>80</v>
      </c>
      <c r="BK403" s="212">
        <f>ROUND(I403*H403,2)</f>
        <v>0</v>
      </c>
      <c r="BL403" s="17" t="s">
        <v>237</v>
      </c>
      <c r="BM403" s="211" t="s">
        <v>596</v>
      </c>
    </row>
    <row r="404" s="2" customFormat="1">
      <c r="A404" s="38"/>
      <c r="B404" s="39"/>
      <c r="C404" s="40"/>
      <c r="D404" s="213" t="s">
        <v>128</v>
      </c>
      <c r="E404" s="40"/>
      <c r="F404" s="214" t="s">
        <v>597</v>
      </c>
      <c r="G404" s="40"/>
      <c r="H404" s="40"/>
      <c r="I404" s="215"/>
      <c r="J404" s="40"/>
      <c r="K404" s="40"/>
      <c r="L404" s="44"/>
      <c r="M404" s="216"/>
      <c r="N404" s="217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128</v>
      </c>
      <c r="AU404" s="17" t="s">
        <v>82</v>
      </c>
    </row>
    <row r="405" s="2" customFormat="1">
      <c r="A405" s="38"/>
      <c r="B405" s="39"/>
      <c r="C405" s="40"/>
      <c r="D405" s="218" t="s">
        <v>130</v>
      </c>
      <c r="E405" s="40"/>
      <c r="F405" s="219" t="s">
        <v>598</v>
      </c>
      <c r="G405" s="40"/>
      <c r="H405" s="40"/>
      <c r="I405" s="215"/>
      <c r="J405" s="40"/>
      <c r="K405" s="40"/>
      <c r="L405" s="44"/>
      <c r="M405" s="216"/>
      <c r="N405" s="217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130</v>
      </c>
      <c r="AU405" s="17" t="s">
        <v>82</v>
      </c>
    </row>
    <row r="406" s="13" customFormat="1">
      <c r="A406" s="13"/>
      <c r="B406" s="220"/>
      <c r="C406" s="221"/>
      <c r="D406" s="213" t="s">
        <v>132</v>
      </c>
      <c r="E406" s="222" t="s">
        <v>19</v>
      </c>
      <c r="F406" s="223" t="s">
        <v>599</v>
      </c>
      <c r="G406" s="221"/>
      <c r="H406" s="224">
        <v>0.40500000000000003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0" t="s">
        <v>132</v>
      </c>
      <c r="AU406" s="230" t="s">
        <v>82</v>
      </c>
      <c r="AV406" s="13" t="s">
        <v>82</v>
      </c>
      <c r="AW406" s="13" t="s">
        <v>33</v>
      </c>
      <c r="AX406" s="13" t="s">
        <v>72</v>
      </c>
      <c r="AY406" s="230" t="s">
        <v>118</v>
      </c>
    </row>
    <row r="407" s="13" customFormat="1">
      <c r="A407" s="13"/>
      <c r="B407" s="220"/>
      <c r="C407" s="221"/>
      <c r="D407" s="213" t="s">
        <v>132</v>
      </c>
      <c r="E407" s="222" t="s">
        <v>19</v>
      </c>
      <c r="F407" s="223" t="s">
        <v>600</v>
      </c>
      <c r="G407" s="221"/>
      <c r="H407" s="224">
        <v>7.1459999999999999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0" t="s">
        <v>132</v>
      </c>
      <c r="AU407" s="230" t="s">
        <v>82</v>
      </c>
      <c r="AV407" s="13" t="s">
        <v>82</v>
      </c>
      <c r="AW407" s="13" t="s">
        <v>33</v>
      </c>
      <c r="AX407" s="13" t="s">
        <v>72</v>
      </c>
      <c r="AY407" s="230" t="s">
        <v>118</v>
      </c>
    </row>
    <row r="408" s="13" customFormat="1">
      <c r="A408" s="13"/>
      <c r="B408" s="220"/>
      <c r="C408" s="221"/>
      <c r="D408" s="213" t="s">
        <v>132</v>
      </c>
      <c r="E408" s="222" t="s">
        <v>19</v>
      </c>
      <c r="F408" s="223" t="s">
        <v>601</v>
      </c>
      <c r="G408" s="221"/>
      <c r="H408" s="224">
        <v>2.5299999999999998</v>
      </c>
      <c r="I408" s="225"/>
      <c r="J408" s="221"/>
      <c r="K408" s="221"/>
      <c r="L408" s="226"/>
      <c r="M408" s="227"/>
      <c r="N408" s="228"/>
      <c r="O408" s="228"/>
      <c r="P408" s="228"/>
      <c r="Q408" s="228"/>
      <c r="R408" s="228"/>
      <c r="S408" s="228"/>
      <c r="T408" s="22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0" t="s">
        <v>132</v>
      </c>
      <c r="AU408" s="230" t="s">
        <v>82</v>
      </c>
      <c r="AV408" s="13" t="s">
        <v>82</v>
      </c>
      <c r="AW408" s="13" t="s">
        <v>33</v>
      </c>
      <c r="AX408" s="13" t="s">
        <v>72</v>
      </c>
      <c r="AY408" s="230" t="s">
        <v>118</v>
      </c>
    </row>
    <row r="409" s="13" customFormat="1">
      <c r="A409" s="13"/>
      <c r="B409" s="220"/>
      <c r="C409" s="221"/>
      <c r="D409" s="213" t="s">
        <v>132</v>
      </c>
      <c r="E409" s="222" t="s">
        <v>19</v>
      </c>
      <c r="F409" s="223" t="s">
        <v>602</v>
      </c>
      <c r="G409" s="221"/>
      <c r="H409" s="224">
        <v>2.1920000000000002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0" t="s">
        <v>132</v>
      </c>
      <c r="AU409" s="230" t="s">
        <v>82</v>
      </c>
      <c r="AV409" s="13" t="s">
        <v>82</v>
      </c>
      <c r="AW409" s="13" t="s">
        <v>33</v>
      </c>
      <c r="AX409" s="13" t="s">
        <v>72</v>
      </c>
      <c r="AY409" s="230" t="s">
        <v>118</v>
      </c>
    </row>
    <row r="410" s="13" customFormat="1">
      <c r="A410" s="13"/>
      <c r="B410" s="220"/>
      <c r="C410" s="221"/>
      <c r="D410" s="213" t="s">
        <v>132</v>
      </c>
      <c r="E410" s="222" t="s">
        <v>19</v>
      </c>
      <c r="F410" s="223" t="s">
        <v>603</v>
      </c>
      <c r="G410" s="221"/>
      <c r="H410" s="224">
        <v>3.427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0" t="s">
        <v>132</v>
      </c>
      <c r="AU410" s="230" t="s">
        <v>82</v>
      </c>
      <c r="AV410" s="13" t="s">
        <v>82</v>
      </c>
      <c r="AW410" s="13" t="s">
        <v>33</v>
      </c>
      <c r="AX410" s="13" t="s">
        <v>72</v>
      </c>
      <c r="AY410" s="230" t="s">
        <v>118</v>
      </c>
    </row>
    <row r="411" s="13" customFormat="1">
      <c r="A411" s="13"/>
      <c r="B411" s="220"/>
      <c r="C411" s="221"/>
      <c r="D411" s="213" t="s">
        <v>132</v>
      </c>
      <c r="E411" s="222" t="s">
        <v>19</v>
      </c>
      <c r="F411" s="223" t="s">
        <v>604</v>
      </c>
      <c r="G411" s="221"/>
      <c r="H411" s="224">
        <v>1.0209999999999999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0" t="s">
        <v>132</v>
      </c>
      <c r="AU411" s="230" t="s">
        <v>82</v>
      </c>
      <c r="AV411" s="13" t="s">
        <v>82</v>
      </c>
      <c r="AW411" s="13" t="s">
        <v>33</v>
      </c>
      <c r="AX411" s="13" t="s">
        <v>72</v>
      </c>
      <c r="AY411" s="230" t="s">
        <v>118</v>
      </c>
    </row>
    <row r="412" s="14" customFormat="1">
      <c r="A412" s="14"/>
      <c r="B412" s="231"/>
      <c r="C412" s="232"/>
      <c r="D412" s="213" t="s">
        <v>132</v>
      </c>
      <c r="E412" s="233" t="s">
        <v>19</v>
      </c>
      <c r="F412" s="234" t="s">
        <v>135</v>
      </c>
      <c r="G412" s="232"/>
      <c r="H412" s="235">
        <v>16.721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1" t="s">
        <v>132</v>
      </c>
      <c r="AU412" s="241" t="s">
        <v>82</v>
      </c>
      <c r="AV412" s="14" t="s">
        <v>126</v>
      </c>
      <c r="AW412" s="14" t="s">
        <v>33</v>
      </c>
      <c r="AX412" s="14" t="s">
        <v>80</v>
      </c>
      <c r="AY412" s="241" t="s">
        <v>118</v>
      </c>
    </row>
    <row r="413" s="2" customFormat="1" ht="16.5" customHeight="1">
      <c r="A413" s="38"/>
      <c r="B413" s="39"/>
      <c r="C413" s="200" t="s">
        <v>605</v>
      </c>
      <c r="D413" s="200" t="s">
        <v>121</v>
      </c>
      <c r="E413" s="201" t="s">
        <v>606</v>
      </c>
      <c r="F413" s="202" t="s">
        <v>607</v>
      </c>
      <c r="G413" s="203" t="s">
        <v>138</v>
      </c>
      <c r="H413" s="204">
        <v>16.721</v>
      </c>
      <c r="I413" s="205"/>
      <c r="J413" s="206">
        <f>ROUND(I413*H413,2)</f>
        <v>0</v>
      </c>
      <c r="K413" s="202" t="s">
        <v>125</v>
      </c>
      <c r="L413" s="44"/>
      <c r="M413" s="207" t="s">
        <v>19</v>
      </c>
      <c r="N413" s="208" t="s">
        <v>43</v>
      </c>
      <c r="O413" s="84"/>
      <c r="P413" s="209">
        <f>O413*H413</f>
        <v>0</v>
      </c>
      <c r="Q413" s="209">
        <v>0.00017000000000000001</v>
      </c>
      <c r="R413" s="209">
        <f>Q413*H413</f>
        <v>0.0028425700000000004</v>
      </c>
      <c r="S413" s="209">
        <v>0</v>
      </c>
      <c r="T413" s="21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1" t="s">
        <v>237</v>
      </c>
      <c r="AT413" s="211" t="s">
        <v>121</v>
      </c>
      <c r="AU413" s="211" t="s">
        <v>82</v>
      </c>
      <c r="AY413" s="17" t="s">
        <v>118</v>
      </c>
      <c r="BE413" s="212">
        <f>IF(N413="základní",J413,0)</f>
        <v>0</v>
      </c>
      <c r="BF413" s="212">
        <f>IF(N413="snížená",J413,0)</f>
        <v>0</v>
      </c>
      <c r="BG413" s="212">
        <f>IF(N413="zákl. přenesená",J413,0)</f>
        <v>0</v>
      </c>
      <c r="BH413" s="212">
        <f>IF(N413="sníž. přenesená",J413,0)</f>
        <v>0</v>
      </c>
      <c r="BI413" s="212">
        <f>IF(N413="nulová",J413,0)</f>
        <v>0</v>
      </c>
      <c r="BJ413" s="17" t="s">
        <v>80</v>
      </c>
      <c r="BK413" s="212">
        <f>ROUND(I413*H413,2)</f>
        <v>0</v>
      </c>
      <c r="BL413" s="17" t="s">
        <v>237</v>
      </c>
      <c r="BM413" s="211" t="s">
        <v>608</v>
      </c>
    </row>
    <row r="414" s="2" customFormat="1">
      <c r="A414" s="38"/>
      <c r="B414" s="39"/>
      <c r="C414" s="40"/>
      <c r="D414" s="213" t="s">
        <v>128</v>
      </c>
      <c r="E414" s="40"/>
      <c r="F414" s="214" t="s">
        <v>609</v>
      </c>
      <c r="G414" s="40"/>
      <c r="H414" s="40"/>
      <c r="I414" s="215"/>
      <c r="J414" s="40"/>
      <c r="K414" s="40"/>
      <c r="L414" s="44"/>
      <c r="M414" s="216"/>
      <c r="N414" s="217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128</v>
      </c>
      <c r="AU414" s="17" t="s">
        <v>82</v>
      </c>
    </row>
    <row r="415" s="2" customFormat="1">
      <c r="A415" s="38"/>
      <c r="B415" s="39"/>
      <c r="C415" s="40"/>
      <c r="D415" s="218" t="s">
        <v>130</v>
      </c>
      <c r="E415" s="40"/>
      <c r="F415" s="219" t="s">
        <v>610</v>
      </c>
      <c r="G415" s="40"/>
      <c r="H415" s="40"/>
      <c r="I415" s="215"/>
      <c r="J415" s="40"/>
      <c r="K415" s="40"/>
      <c r="L415" s="44"/>
      <c r="M415" s="216"/>
      <c r="N415" s="217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130</v>
      </c>
      <c r="AU415" s="17" t="s">
        <v>82</v>
      </c>
    </row>
    <row r="416" s="2" customFormat="1" ht="16.5" customHeight="1">
      <c r="A416" s="38"/>
      <c r="B416" s="39"/>
      <c r="C416" s="200" t="s">
        <v>611</v>
      </c>
      <c r="D416" s="200" t="s">
        <v>121</v>
      </c>
      <c r="E416" s="201" t="s">
        <v>612</v>
      </c>
      <c r="F416" s="202" t="s">
        <v>613</v>
      </c>
      <c r="G416" s="203" t="s">
        <v>138</v>
      </c>
      <c r="H416" s="204">
        <v>16.721</v>
      </c>
      <c r="I416" s="205"/>
      <c r="J416" s="206">
        <f>ROUND(I416*H416,2)</f>
        <v>0</v>
      </c>
      <c r="K416" s="202" t="s">
        <v>125</v>
      </c>
      <c r="L416" s="44"/>
      <c r="M416" s="207" t="s">
        <v>19</v>
      </c>
      <c r="N416" s="208" t="s">
        <v>43</v>
      </c>
      <c r="O416" s="84"/>
      <c r="P416" s="209">
        <f>O416*H416</f>
        <v>0</v>
      </c>
      <c r="Q416" s="209">
        <v>0.00012</v>
      </c>
      <c r="R416" s="209">
        <f>Q416*H416</f>
        <v>0.0020065199999999999</v>
      </c>
      <c r="S416" s="209">
        <v>0</v>
      </c>
      <c r="T416" s="21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11" t="s">
        <v>237</v>
      </c>
      <c r="AT416" s="211" t="s">
        <v>121</v>
      </c>
      <c r="AU416" s="211" t="s">
        <v>82</v>
      </c>
      <c r="AY416" s="17" t="s">
        <v>118</v>
      </c>
      <c r="BE416" s="212">
        <f>IF(N416="základní",J416,0)</f>
        <v>0</v>
      </c>
      <c r="BF416" s="212">
        <f>IF(N416="snížená",J416,0)</f>
        <v>0</v>
      </c>
      <c r="BG416" s="212">
        <f>IF(N416="zákl. přenesená",J416,0)</f>
        <v>0</v>
      </c>
      <c r="BH416" s="212">
        <f>IF(N416="sníž. přenesená",J416,0)</f>
        <v>0</v>
      </c>
      <c r="BI416" s="212">
        <f>IF(N416="nulová",J416,0)</f>
        <v>0</v>
      </c>
      <c r="BJ416" s="17" t="s">
        <v>80</v>
      </c>
      <c r="BK416" s="212">
        <f>ROUND(I416*H416,2)</f>
        <v>0</v>
      </c>
      <c r="BL416" s="17" t="s">
        <v>237</v>
      </c>
      <c r="BM416" s="211" t="s">
        <v>614</v>
      </c>
    </row>
    <row r="417" s="2" customFormat="1">
      <c r="A417" s="38"/>
      <c r="B417" s="39"/>
      <c r="C417" s="40"/>
      <c r="D417" s="213" t="s">
        <v>128</v>
      </c>
      <c r="E417" s="40"/>
      <c r="F417" s="214" t="s">
        <v>615</v>
      </c>
      <c r="G417" s="40"/>
      <c r="H417" s="40"/>
      <c r="I417" s="215"/>
      <c r="J417" s="40"/>
      <c r="K417" s="40"/>
      <c r="L417" s="44"/>
      <c r="M417" s="216"/>
      <c r="N417" s="217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128</v>
      </c>
      <c r="AU417" s="17" t="s">
        <v>82</v>
      </c>
    </row>
    <row r="418" s="2" customFormat="1">
      <c r="A418" s="38"/>
      <c r="B418" s="39"/>
      <c r="C418" s="40"/>
      <c r="D418" s="218" t="s">
        <v>130</v>
      </c>
      <c r="E418" s="40"/>
      <c r="F418" s="219" t="s">
        <v>616</v>
      </c>
      <c r="G418" s="40"/>
      <c r="H418" s="40"/>
      <c r="I418" s="215"/>
      <c r="J418" s="40"/>
      <c r="K418" s="40"/>
      <c r="L418" s="44"/>
      <c r="M418" s="216"/>
      <c r="N418" s="217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130</v>
      </c>
      <c r="AU418" s="17" t="s">
        <v>82</v>
      </c>
    </row>
    <row r="419" s="2" customFormat="1" ht="16.5" customHeight="1">
      <c r="A419" s="38"/>
      <c r="B419" s="39"/>
      <c r="C419" s="200" t="s">
        <v>617</v>
      </c>
      <c r="D419" s="200" t="s">
        <v>121</v>
      </c>
      <c r="E419" s="201" t="s">
        <v>618</v>
      </c>
      <c r="F419" s="202" t="s">
        <v>619</v>
      </c>
      <c r="G419" s="203" t="s">
        <v>138</v>
      </c>
      <c r="H419" s="204">
        <v>16.721</v>
      </c>
      <c r="I419" s="205"/>
      <c r="J419" s="206">
        <f>ROUND(I419*H419,2)</f>
        <v>0</v>
      </c>
      <c r="K419" s="202" t="s">
        <v>125</v>
      </c>
      <c r="L419" s="44"/>
      <c r="M419" s="207" t="s">
        <v>19</v>
      </c>
      <c r="N419" s="208" t="s">
        <v>43</v>
      </c>
      <c r="O419" s="84"/>
      <c r="P419" s="209">
        <f>O419*H419</f>
        <v>0</v>
      </c>
      <c r="Q419" s="209">
        <v>0.00012</v>
      </c>
      <c r="R419" s="209">
        <f>Q419*H419</f>
        <v>0.0020065199999999999</v>
      </c>
      <c r="S419" s="209">
        <v>0</v>
      </c>
      <c r="T419" s="21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1" t="s">
        <v>237</v>
      </c>
      <c r="AT419" s="211" t="s">
        <v>121</v>
      </c>
      <c r="AU419" s="211" t="s">
        <v>82</v>
      </c>
      <c r="AY419" s="17" t="s">
        <v>118</v>
      </c>
      <c r="BE419" s="212">
        <f>IF(N419="základní",J419,0)</f>
        <v>0</v>
      </c>
      <c r="BF419" s="212">
        <f>IF(N419="snížená",J419,0)</f>
        <v>0</v>
      </c>
      <c r="BG419" s="212">
        <f>IF(N419="zákl. přenesená",J419,0)</f>
        <v>0</v>
      </c>
      <c r="BH419" s="212">
        <f>IF(N419="sníž. přenesená",J419,0)</f>
        <v>0</v>
      </c>
      <c r="BI419" s="212">
        <f>IF(N419="nulová",J419,0)</f>
        <v>0</v>
      </c>
      <c r="BJ419" s="17" t="s">
        <v>80</v>
      </c>
      <c r="BK419" s="212">
        <f>ROUND(I419*H419,2)</f>
        <v>0</v>
      </c>
      <c r="BL419" s="17" t="s">
        <v>237</v>
      </c>
      <c r="BM419" s="211" t="s">
        <v>620</v>
      </c>
    </row>
    <row r="420" s="2" customFormat="1">
      <c r="A420" s="38"/>
      <c r="B420" s="39"/>
      <c r="C420" s="40"/>
      <c r="D420" s="213" t="s">
        <v>128</v>
      </c>
      <c r="E420" s="40"/>
      <c r="F420" s="214" t="s">
        <v>621</v>
      </c>
      <c r="G420" s="40"/>
      <c r="H420" s="40"/>
      <c r="I420" s="215"/>
      <c r="J420" s="40"/>
      <c r="K420" s="40"/>
      <c r="L420" s="44"/>
      <c r="M420" s="216"/>
      <c r="N420" s="217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128</v>
      </c>
      <c r="AU420" s="17" t="s">
        <v>82</v>
      </c>
    </row>
    <row r="421" s="2" customFormat="1">
      <c r="A421" s="38"/>
      <c r="B421" s="39"/>
      <c r="C421" s="40"/>
      <c r="D421" s="218" t="s">
        <v>130</v>
      </c>
      <c r="E421" s="40"/>
      <c r="F421" s="219" t="s">
        <v>622</v>
      </c>
      <c r="G421" s="40"/>
      <c r="H421" s="40"/>
      <c r="I421" s="215"/>
      <c r="J421" s="40"/>
      <c r="K421" s="40"/>
      <c r="L421" s="44"/>
      <c r="M421" s="216"/>
      <c r="N421" s="217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130</v>
      </c>
      <c r="AU421" s="17" t="s">
        <v>82</v>
      </c>
    </row>
    <row r="422" s="2" customFormat="1" ht="16.5" customHeight="1">
      <c r="A422" s="38"/>
      <c r="B422" s="39"/>
      <c r="C422" s="200" t="s">
        <v>623</v>
      </c>
      <c r="D422" s="200" t="s">
        <v>121</v>
      </c>
      <c r="E422" s="201" t="s">
        <v>624</v>
      </c>
      <c r="F422" s="202" t="s">
        <v>625</v>
      </c>
      <c r="G422" s="203" t="s">
        <v>138</v>
      </c>
      <c r="H422" s="204">
        <v>45.090000000000003</v>
      </c>
      <c r="I422" s="205"/>
      <c r="J422" s="206">
        <f>ROUND(I422*H422,2)</f>
        <v>0</v>
      </c>
      <c r="K422" s="202" t="s">
        <v>125</v>
      </c>
      <c r="L422" s="44"/>
      <c r="M422" s="207" t="s">
        <v>19</v>
      </c>
      <c r="N422" s="208" t="s">
        <v>43</v>
      </c>
      <c r="O422" s="84"/>
      <c r="P422" s="209">
        <f>O422*H422</f>
        <v>0</v>
      </c>
      <c r="Q422" s="209">
        <v>0</v>
      </c>
      <c r="R422" s="209">
        <f>Q422*H422</f>
        <v>0</v>
      </c>
      <c r="S422" s="209">
        <v>0</v>
      </c>
      <c r="T422" s="210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11" t="s">
        <v>237</v>
      </c>
      <c r="AT422" s="211" t="s">
        <v>121</v>
      </c>
      <c r="AU422" s="211" t="s">
        <v>82</v>
      </c>
      <c r="AY422" s="17" t="s">
        <v>118</v>
      </c>
      <c r="BE422" s="212">
        <f>IF(N422="základní",J422,0)</f>
        <v>0</v>
      </c>
      <c r="BF422" s="212">
        <f>IF(N422="snížená",J422,0)</f>
        <v>0</v>
      </c>
      <c r="BG422" s="212">
        <f>IF(N422="zákl. přenesená",J422,0)</f>
        <v>0</v>
      </c>
      <c r="BH422" s="212">
        <f>IF(N422="sníž. přenesená",J422,0)</f>
        <v>0</v>
      </c>
      <c r="BI422" s="212">
        <f>IF(N422="nulová",J422,0)</f>
        <v>0</v>
      </c>
      <c r="BJ422" s="17" t="s">
        <v>80</v>
      </c>
      <c r="BK422" s="212">
        <f>ROUND(I422*H422,2)</f>
        <v>0</v>
      </c>
      <c r="BL422" s="17" t="s">
        <v>237</v>
      </c>
      <c r="BM422" s="211" t="s">
        <v>626</v>
      </c>
    </row>
    <row r="423" s="2" customFormat="1">
      <c r="A423" s="38"/>
      <c r="B423" s="39"/>
      <c r="C423" s="40"/>
      <c r="D423" s="213" t="s">
        <v>128</v>
      </c>
      <c r="E423" s="40"/>
      <c r="F423" s="214" t="s">
        <v>627</v>
      </c>
      <c r="G423" s="40"/>
      <c r="H423" s="40"/>
      <c r="I423" s="215"/>
      <c r="J423" s="40"/>
      <c r="K423" s="40"/>
      <c r="L423" s="44"/>
      <c r="M423" s="216"/>
      <c r="N423" s="217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128</v>
      </c>
      <c r="AU423" s="17" t="s">
        <v>82</v>
      </c>
    </row>
    <row r="424" s="2" customFormat="1">
      <c r="A424" s="38"/>
      <c r="B424" s="39"/>
      <c r="C424" s="40"/>
      <c r="D424" s="218" t="s">
        <v>130</v>
      </c>
      <c r="E424" s="40"/>
      <c r="F424" s="219" t="s">
        <v>628</v>
      </c>
      <c r="G424" s="40"/>
      <c r="H424" s="40"/>
      <c r="I424" s="215"/>
      <c r="J424" s="40"/>
      <c r="K424" s="40"/>
      <c r="L424" s="44"/>
      <c r="M424" s="216"/>
      <c r="N424" s="217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130</v>
      </c>
      <c r="AU424" s="17" t="s">
        <v>82</v>
      </c>
    </row>
    <row r="425" s="2" customFormat="1" ht="16.5" customHeight="1">
      <c r="A425" s="38"/>
      <c r="B425" s="39"/>
      <c r="C425" s="200" t="s">
        <v>629</v>
      </c>
      <c r="D425" s="200" t="s">
        <v>121</v>
      </c>
      <c r="E425" s="201" t="s">
        <v>630</v>
      </c>
      <c r="F425" s="202" t="s">
        <v>631</v>
      </c>
      <c r="G425" s="203" t="s">
        <v>138</v>
      </c>
      <c r="H425" s="204">
        <v>45.090000000000003</v>
      </c>
      <c r="I425" s="205"/>
      <c r="J425" s="206">
        <f>ROUND(I425*H425,2)</f>
        <v>0</v>
      </c>
      <c r="K425" s="202" t="s">
        <v>125</v>
      </c>
      <c r="L425" s="44"/>
      <c r="M425" s="207" t="s">
        <v>19</v>
      </c>
      <c r="N425" s="208" t="s">
        <v>43</v>
      </c>
      <c r="O425" s="84"/>
      <c r="P425" s="209">
        <f>O425*H425</f>
        <v>0</v>
      </c>
      <c r="Q425" s="209">
        <v>0.00013999999999999999</v>
      </c>
      <c r="R425" s="209">
        <f>Q425*H425</f>
        <v>0.0063125999999999998</v>
      </c>
      <c r="S425" s="209">
        <v>0</v>
      </c>
      <c r="T425" s="21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11" t="s">
        <v>237</v>
      </c>
      <c r="AT425" s="211" t="s">
        <v>121</v>
      </c>
      <c r="AU425" s="211" t="s">
        <v>82</v>
      </c>
      <c r="AY425" s="17" t="s">
        <v>118</v>
      </c>
      <c r="BE425" s="212">
        <f>IF(N425="základní",J425,0)</f>
        <v>0</v>
      </c>
      <c r="BF425" s="212">
        <f>IF(N425="snížená",J425,0)</f>
        <v>0</v>
      </c>
      <c r="BG425" s="212">
        <f>IF(N425="zákl. přenesená",J425,0)</f>
        <v>0</v>
      </c>
      <c r="BH425" s="212">
        <f>IF(N425="sníž. přenesená",J425,0)</f>
        <v>0</v>
      </c>
      <c r="BI425" s="212">
        <f>IF(N425="nulová",J425,0)</f>
        <v>0</v>
      </c>
      <c r="BJ425" s="17" t="s">
        <v>80</v>
      </c>
      <c r="BK425" s="212">
        <f>ROUND(I425*H425,2)</f>
        <v>0</v>
      </c>
      <c r="BL425" s="17" t="s">
        <v>237</v>
      </c>
      <c r="BM425" s="211" t="s">
        <v>632</v>
      </c>
    </row>
    <row r="426" s="2" customFormat="1">
      <c r="A426" s="38"/>
      <c r="B426" s="39"/>
      <c r="C426" s="40"/>
      <c r="D426" s="213" t="s">
        <v>128</v>
      </c>
      <c r="E426" s="40"/>
      <c r="F426" s="214" t="s">
        <v>633</v>
      </c>
      <c r="G426" s="40"/>
      <c r="H426" s="40"/>
      <c r="I426" s="215"/>
      <c r="J426" s="40"/>
      <c r="K426" s="40"/>
      <c r="L426" s="44"/>
      <c r="M426" s="216"/>
      <c r="N426" s="217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128</v>
      </c>
      <c r="AU426" s="17" t="s">
        <v>82</v>
      </c>
    </row>
    <row r="427" s="2" customFormat="1">
      <c r="A427" s="38"/>
      <c r="B427" s="39"/>
      <c r="C427" s="40"/>
      <c r="D427" s="218" t="s">
        <v>130</v>
      </c>
      <c r="E427" s="40"/>
      <c r="F427" s="219" t="s">
        <v>634</v>
      </c>
      <c r="G427" s="40"/>
      <c r="H427" s="40"/>
      <c r="I427" s="215"/>
      <c r="J427" s="40"/>
      <c r="K427" s="40"/>
      <c r="L427" s="44"/>
      <c r="M427" s="216"/>
      <c r="N427" s="217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130</v>
      </c>
      <c r="AU427" s="17" t="s">
        <v>82</v>
      </c>
    </row>
    <row r="428" s="2" customFormat="1" ht="16.5" customHeight="1">
      <c r="A428" s="38"/>
      <c r="B428" s="39"/>
      <c r="C428" s="200" t="s">
        <v>635</v>
      </c>
      <c r="D428" s="200" t="s">
        <v>121</v>
      </c>
      <c r="E428" s="201" t="s">
        <v>636</v>
      </c>
      <c r="F428" s="202" t="s">
        <v>637</v>
      </c>
      <c r="G428" s="203" t="s">
        <v>138</v>
      </c>
      <c r="H428" s="204">
        <v>45.090000000000003</v>
      </c>
      <c r="I428" s="205"/>
      <c r="J428" s="206">
        <f>ROUND(I428*H428,2)</f>
        <v>0</v>
      </c>
      <c r="K428" s="202" t="s">
        <v>125</v>
      </c>
      <c r="L428" s="44"/>
      <c r="M428" s="207" t="s">
        <v>19</v>
      </c>
      <c r="N428" s="208" t="s">
        <v>43</v>
      </c>
      <c r="O428" s="84"/>
      <c r="P428" s="209">
        <f>O428*H428</f>
        <v>0</v>
      </c>
      <c r="Q428" s="209">
        <v>0.00036000000000000002</v>
      </c>
      <c r="R428" s="209">
        <f>Q428*H428</f>
        <v>0.016232400000000001</v>
      </c>
      <c r="S428" s="209">
        <v>0</v>
      </c>
      <c r="T428" s="21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11" t="s">
        <v>237</v>
      </c>
      <c r="AT428" s="211" t="s">
        <v>121</v>
      </c>
      <c r="AU428" s="211" t="s">
        <v>82</v>
      </c>
      <c r="AY428" s="17" t="s">
        <v>118</v>
      </c>
      <c r="BE428" s="212">
        <f>IF(N428="základní",J428,0)</f>
        <v>0</v>
      </c>
      <c r="BF428" s="212">
        <f>IF(N428="snížená",J428,0)</f>
        <v>0</v>
      </c>
      <c r="BG428" s="212">
        <f>IF(N428="zákl. přenesená",J428,0)</f>
        <v>0</v>
      </c>
      <c r="BH428" s="212">
        <f>IF(N428="sníž. přenesená",J428,0)</f>
        <v>0</v>
      </c>
      <c r="BI428" s="212">
        <f>IF(N428="nulová",J428,0)</f>
        <v>0</v>
      </c>
      <c r="BJ428" s="17" t="s">
        <v>80</v>
      </c>
      <c r="BK428" s="212">
        <f>ROUND(I428*H428,2)</f>
        <v>0</v>
      </c>
      <c r="BL428" s="17" t="s">
        <v>237</v>
      </c>
      <c r="BM428" s="211" t="s">
        <v>638</v>
      </c>
    </row>
    <row r="429" s="2" customFormat="1">
      <c r="A429" s="38"/>
      <c r="B429" s="39"/>
      <c r="C429" s="40"/>
      <c r="D429" s="213" t="s">
        <v>128</v>
      </c>
      <c r="E429" s="40"/>
      <c r="F429" s="214" t="s">
        <v>639</v>
      </c>
      <c r="G429" s="40"/>
      <c r="H429" s="40"/>
      <c r="I429" s="215"/>
      <c r="J429" s="40"/>
      <c r="K429" s="40"/>
      <c r="L429" s="44"/>
      <c r="M429" s="216"/>
      <c r="N429" s="217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128</v>
      </c>
      <c r="AU429" s="17" t="s">
        <v>82</v>
      </c>
    </row>
    <row r="430" s="2" customFormat="1">
      <c r="A430" s="38"/>
      <c r="B430" s="39"/>
      <c r="C430" s="40"/>
      <c r="D430" s="218" t="s">
        <v>130</v>
      </c>
      <c r="E430" s="40"/>
      <c r="F430" s="219" t="s">
        <v>640</v>
      </c>
      <c r="G430" s="40"/>
      <c r="H430" s="40"/>
      <c r="I430" s="215"/>
      <c r="J430" s="40"/>
      <c r="K430" s="40"/>
      <c r="L430" s="44"/>
      <c r="M430" s="216"/>
      <c r="N430" s="217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130</v>
      </c>
      <c r="AU430" s="17" t="s">
        <v>82</v>
      </c>
    </row>
    <row r="431" s="13" customFormat="1">
      <c r="A431" s="13"/>
      <c r="B431" s="220"/>
      <c r="C431" s="221"/>
      <c r="D431" s="213" t="s">
        <v>132</v>
      </c>
      <c r="E431" s="222" t="s">
        <v>19</v>
      </c>
      <c r="F431" s="223" t="s">
        <v>641</v>
      </c>
      <c r="G431" s="221"/>
      <c r="H431" s="224">
        <v>45.090000000000003</v>
      </c>
      <c r="I431" s="225"/>
      <c r="J431" s="221"/>
      <c r="K431" s="221"/>
      <c r="L431" s="226"/>
      <c r="M431" s="227"/>
      <c r="N431" s="228"/>
      <c r="O431" s="228"/>
      <c r="P431" s="228"/>
      <c r="Q431" s="228"/>
      <c r="R431" s="228"/>
      <c r="S431" s="228"/>
      <c r="T431" s="22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0" t="s">
        <v>132</v>
      </c>
      <c r="AU431" s="230" t="s">
        <v>82</v>
      </c>
      <c r="AV431" s="13" t="s">
        <v>82</v>
      </c>
      <c r="AW431" s="13" t="s">
        <v>33</v>
      </c>
      <c r="AX431" s="13" t="s">
        <v>80</v>
      </c>
      <c r="AY431" s="230" t="s">
        <v>118</v>
      </c>
    </row>
    <row r="432" s="12" customFormat="1" ht="22.8" customHeight="1">
      <c r="A432" s="12"/>
      <c r="B432" s="184"/>
      <c r="C432" s="185"/>
      <c r="D432" s="186" t="s">
        <v>71</v>
      </c>
      <c r="E432" s="198" t="s">
        <v>642</v>
      </c>
      <c r="F432" s="198" t="s">
        <v>643</v>
      </c>
      <c r="G432" s="185"/>
      <c r="H432" s="185"/>
      <c r="I432" s="188"/>
      <c r="J432" s="199">
        <f>BK432</f>
        <v>0</v>
      </c>
      <c r="K432" s="185"/>
      <c r="L432" s="190"/>
      <c r="M432" s="191"/>
      <c r="N432" s="192"/>
      <c r="O432" s="192"/>
      <c r="P432" s="193">
        <f>SUM(P433:P450)</f>
        <v>0</v>
      </c>
      <c r="Q432" s="192"/>
      <c r="R432" s="193">
        <f>SUM(R433:R450)</f>
        <v>0.06298200000000001</v>
      </c>
      <c r="S432" s="192"/>
      <c r="T432" s="194">
        <f>SUM(T433:T450)</f>
        <v>0.013092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195" t="s">
        <v>82</v>
      </c>
      <c r="AT432" s="196" t="s">
        <v>71</v>
      </c>
      <c r="AU432" s="196" t="s">
        <v>80</v>
      </c>
      <c r="AY432" s="195" t="s">
        <v>118</v>
      </c>
      <c r="BK432" s="197">
        <f>SUM(BK433:BK450)</f>
        <v>0</v>
      </c>
    </row>
    <row r="433" s="2" customFormat="1" ht="16.5" customHeight="1">
      <c r="A433" s="38"/>
      <c r="B433" s="39"/>
      <c r="C433" s="200" t="s">
        <v>644</v>
      </c>
      <c r="D433" s="200" t="s">
        <v>121</v>
      </c>
      <c r="E433" s="201" t="s">
        <v>645</v>
      </c>
      <c r="F433" s="202" t="s">
        <v>646</v>
      </c>
      <c r="G433" s="203" t="s">
        <v>138</v>
      </c>
      <c r="H433" s="204">
        <v>87.280000000000001</v>
      </c>
      <c r="I433" s="205"/>
      <c r="J433" s="206">
        <f>ROUND(I433*H433,2)</f>
        <v>0</v>
      </c>
      <c r="K433" s="202" t="s">
        <v>125</v>
      </c>
      <c r="L433" s="44"/>
      <c r="M433" s="207" t="s">
        <v>19</v>
      </c>
      <c r="N433" s="208" t="s">
        <v>43</v>
      </c>
      <c r="O433" s="84"/>
      <c r="P433" s="209">
        <f>O433*H433</f>
        <v>0</v>
      </c>
      <c r="Q433" s="209">
        <v>0</v>
      </c>
      <c r="R433" s="209">
        <f>Q433*H433</f>
        <v>0</v>
      </c>
      <c r="S433" s="209">
        <v>0.00014999999999999999</v>
      </c>
      <c r="T433" s="210">
        <f>S433*H433</f>
        <v>0.013092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11" t="s">
        <v>237</v>
      </c>
      <c r="AT433" s="211" t="s">
        <v>121</v>
      </c>
      <c r="AU433" s="211" t="s">
        <v>82</v>
      </c>
      <c r="AY433" s="17" t="s">
        <v>118</v>
      </c>
      <c r="BE433" s="212">
        <f>IF(N433="základní",J433,0)</f>
        <v>0</v>
      </c>
      <c r="BF433" s="212">
        <f>IF(N433="snížená",J433,0)</f>
        <v>0</v>
      </c>
      <c r="BG433" s="212">
        <f>IF(N433="zákl. přenesená",J433,0)</f>
        <v>0</v>
      </c>
      <c r="BH433" s="212">
        <f>IF(N433="sníž. přenesená",J433,0)</f>
        <v>0</v>
      </c>
      <c r="BI433" s="212">
        <f>IF(N433="nulová",J433,0)</f>
        <v>0</v>
      </c>
      <c r="BJ433" s="17" t="s">
        <v>80</v>
      </c>
      <c r="BK433" s="212">
        <f>ROUND(I433*H433,2)</f>
        <v>0</v>
      </c>
      <c r="BL433" s="17" t="s">
        <v>237</v>
      </c>
      <c r="BM433" s="211" t="s">
        <v>647</v>
      </c>
    </row>
    <row r="434" s="2" customFormat="1">
      <c r="A434" s="38"/>
      <c r="B434" s="39"/>
      <c r="C434" s="40"/>
      <c r="D434" s="213" t="s">
        <v>128</v>
      </c>
      <c r="E434" s="40"/>
      <c r="F434" s="214" t="s">
        <v>648</v>
      </c>
      <c r="G434" s="40"/>
      <c r="H434" s="40"/>
      <c r="I434" s="215"/>
      <c r="J434" s="40"/>
      <c r="K434" s="40"/>
      <c r="L434" s="44"/>
      <c r="M434" s="216"/>
      <c r="N434" s="217"/>
      <c r="O434" s="84"/>
      <c r="P434" s="84"/>
      <c r="Q434" s="84"/>
      <c r="R434" s="84"/>
      <c r="S434" s="84"/>
      <c r="T434" s="85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128</v>
      </c>
      <c r="AU434" s="17" t="s">
        <v>82</v>
      </c>
    </row>
    <row r="435" s="2" customFormat="1">
      <c r="A435" s="38"/>
      <c r="B435" s="39"/>
      <c r="C435" s="40"/>
      <c r="D435" s="218" t="s">
        <v>130</v>
      </c>
      <c r="E435" s="40"/>
      <c r="F435" s="219" t="s">
        <v>649</v>
      </c>
      <c r="G435" s="40"/>
      <c r="H435" s="40"/>
      <c r="I435" s="215"/>
      <c r="J435" s="40"/>
      <c r="K435" s="40"/>
      <c r="L435" s="44"/>
      <c r="M435" s="216"/>
      <c r="N435" s="217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130</v>
      </c>
      <c r="AU435" s="17" t="s">
        <v>82</v>
      </c>
    </row>
    <row r="436" s="13" customFormat="1">
      <c r="A436" s="13"/>
      <c r="B436" s="220"/>
      <c r="C436" s="221"/>
      <c r="D436" s="213" t="s">
        <v>132</v>
      </c>
      <c r="E436" s="222" t="s">
        <v>19</v>
      </c>
      <c r="F436" s="223" t="s">
        <v>650</v>
      </c>
      <c r="G436" s="221"/>
      <c r="H436" s="224">
        <v>87.280000000000001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0" t="s">
        <v>132</v>
      </c>
      <c r="AU436" s="230" t="s">
        <v>82</v>
      </c>
      <c r="AV436" s="13" t="s">
        <v>82</v>
      </c>
      <c r="AW436" s="13" t="s">
        <v>33</v>
      </c>
      <c r="AX436" s="13" t="s">
        <v>80</v>
      </c>
      <c r="AY436" s="230" t="s">
        <v>118</v>
      </c>
    </row>
    <row r="437" s="2" customFormat="1" ht="16.5" customHeight="1">
      <c r="A437" s="38"/>
      <c r="B437" s="39"/>
      <c r="C437" s="200" t="s">
        <v>651</v>
      </c>
      <c r="D437" s="200" t="s">
        <v>121</v>
      </c>
      <c r="E437" s="201" t="s">
        <v>652</v>
      </c>
      <c r="F437" s="202" t="s">
        <v>653</v>
      </c>
      <c r="G437" s="203" t="s">
        <v>138</v>
      </c>
      <c r="H437" s="204">
        <v>87.280000000000001</v>
      </c>
      <c r="I437" s="205"/>
      <c r="J437" s="206">
        <f>ROUND(I437*H437,2)</f>
        <v>0</v>
      </c>
      <c r="K437" s="202" t="s">
        <v>125</v>
      </c>
      <c r="L437" s="44"/>
      <c r="M437" s="207" t="s">
        <v>19</v>
      </c>
      <c r="N437" s="208" t="s">
        <v>43</v>
      </c>
      <c r="O437" s="84"/>
      <c r="P437" s="209">
        <f>O437*H437</f>
        <v>0</v>
      </c>
      <c r="Q437" s="209">
        <v>0.00021000000000000001</v>
      </c>
      <c r="R437" s="209">
        <f>Q437*H437</f>
        <v>0.018328800000000003</v>
      </c>
      <c r="S437" s="209">
        <v>0</v>
      </c>
      <c r="T437" s="21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1" t="s">
        <v>237</v>
      </c>
      <c r="AT437" s="211" t="s">
        <v>121</v>
      </c>
      <c r="AU437" s="211" t="s">
        <v>82</v>
      </c>
      <c r="AY437" s="17" t="s">
        <v>118</v>
      </c>
      <c r="BE437" s="212">
        <f>IF(N437="základní",J437,0)</f>
        <v>0</v>
      </c>
      <c r="BF437" s="212">
        <f>IF(N437="snížená",J437,0)</f>
        <v>0</v>
      </c>
      <c r="BG437" s="212">
        <f>IF(N437="zákl. přenesená",J437,0)</f>
        <v>0</v>
      </c>
      <c r="BH437" s="212">
        <f>IF(N437="sníž. přenesená",J437,0)</f>
        <v>0</v>
      </c>
      <c r="BI437" s="212">
        <f>IF(N437="nulová",J437,0)</f>
        <v>0</v>
      </c>
      <c r="BJ437" s="17" t="s">
        <v>80</v>
      </c>
      <c r="BK437" s="212">
        <f>ROUND(I437*H437,2)</f>
        <v>0</v>
      </c>
      <c r="BL437" s="17" t="s">
        <v>237</v>
      </c>
      <c r="BM437" s="211" t="s">
        <v>654</v>
      </c>
    </row>
    <row r="438" s="2" customFormat="1">
      <c r="A438" s="38"/>
      <c r="B438" s="39"/>
      <c r="C438" s="40"/>
      <c r="D438" s="213" t="s">
        <v>128</v>
      </c>
      <c r="E438" s="40"/>
      <c r="F438" s="214" t="s">
        <v>655</v>
      </c>
      <c r="G438" s="40"/>
      <c r="H438" s="40"/>
      <c r="I438" s="215"/>
      <c r="J438" s="40"/>
      <c r="K438" s="40"/>
      <c r="L438" s="44"/>
      <c r="M438" s="216"/>
      <c r="N438" s="217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128</v>
      </c>
      <c r="AU438" s="17" t="s">
        <v>82</v>
      </c>
    </row>
    <row r="439" s="2" customFormat="1">
      <c r="A439" s="38"/>
      <c r="B439" s="39"/>
      <c r="C439" s="40"/>
      <c r="D439" s="218" t="s">
        <v>130</v>
      </c>
      <c r="E439" s="40"/>
      <c r="F439" s="219" t="s">
        <v>656</v>
      </c>
      <c r="G439" s="40"/>
      <c r="H439" s="40"/>
      <c r="I439" s="215"/>
      <c r="J439" s="40"/>
      <c r="K439" s="40"/>
      <c r="L439" s="44"/>
      <c r="M439" s="216"/>
      <c r="N439" s="217"/>
      <c r="O439" s="84"/>
      <c r="P439" s="84"/>
      <c r="Q439" s="84"/>
      <c r="R439" s="84"/>
      <c r="S439" s="84"/>
      <c r="T439" s="85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130</v>
      </c>
      <c r="AU439" s="17" t="s">
        <v>82</v>
      </c>
    </row>
    <row r="440" s="2" customFormat="1" ht="16.5" customHeight="1">
      <c r="A440" s="38"/>
      <c r="B440" s="39"/>
      <c r="C440" s="200" t="s">
        <v>657</v>
      </c>
      <c r="D440" s="200" t="s">
        <v>121</v>
      </c>
      <c r="E440" s="201" t="s">
        <v>658</v>
      </c>
      <c r="F440" s="202" t="s">
        <v>659</v>
      </c>
      <c r="G440" s="203" t="s">
        <v>138</v>
      </c>
      <c r="H440" s="204">
        <v>91.379999999999995</v>
      </c>
      <c r="I440" s="205"/>
      <c r="J440" s="206">
        <f>ROUND(I440*H440,2)</f>
        <v>0</v>
      </c>
      <c r="K440" s="202" t="s">
        <v>125</v>
      </c>
      <c r="L440" s="44"/>
      <c r="M440" s="207" t="s">
        <v>19</v>
      </c>
      <c r="N440" s="208" t="s">
        <v>43</v>
      </c>
      <c r="O440" s="84"/>
      <c r="P440" s="209">
        <f>O440*H440</f>
        <v>0</v>
      </c>
      <c r="Q440" s="209">
        <v>0.00020000000000000001</v>
      </c>
      <c r="R440" s="209">
        <f>Q440*H440</f>
        <v>0.018276000000000001</v>
      </c>
      <c r="S440" s="209">
        <v>0</v>
      </c>
      <c r="T440" s="21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11" t="s">
        <v>237</v>
      </c>
      <c r="AT440" s="211" t="s">
        <v>121</v>
      </c>
      <c r="AU440" s="211" t="s">
        <v>82</v>
      </c>
      <c r="AY440" s="17" t="s">
        <v>118</v>
      </c>
      <c r="BE440" s="212">
        <f>IF(N440="základní",J440,0)</f>
        <v>0</v>
      </c>
      <c r="BF440" s="212">
        <f>IF(N440="snížená",J440,0)</f>
        <v>0</v>
      </c>
      <c r="BG440" s="212">
        <f>IF(N440="zákl. přenesená",J440,0)</f>
        <v>0</v>
      </c>
      <c r="BH440" s="212">
        <f>IF(N440="sníž. přenesená",J440,0)</f>
        <v>0</v>
      </c>
      <c r="BI440" s="212">
        <f>IF(N440="nulová",J440,0)</f>
        <v>0</v>
      </c>
      <c r="BJ440" s="17" t="s">
        <v>80</v>
      </c>
      <c r="BK440" s="212">
        <f>ROUND(I440*H440,2)</f>
        <v>0</v>
      </c>
      <c r="BL440" s="17" t="s">
        <v>237</v>
      </c>
      <c r="BM440" s="211" t="s">
        <v>660</v>
      </c>
    </row>
    <row r="441" s="2" customFormat="1">
      <c r="A441" s="38"/>
      <c r="B441" s="39"/>
      <c r="C441" s="40"/>
      <c r="D441" s="213" t="s">
        <v>128</v>
      </c>
      <c r="E441" s="40"/>
      <c r="F441" s="214" t="s">
        <v>661</v>
      </c>
      <c r="G441" s="40"/>
      <c r="H441" s="40"/>
      <c r="I441" s="215"/>
      <c r="J441" s="40"/>
      <c r="K441" s="40"/>
      <c r="L441" s="44"/>
      <c r="M441" s="216"/>
      <c r="N441" s="217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128</v>
      </c>
      <c r="AU441" s="17" t="s">
        <v>82</v>
      </c>
    </row>
    <row r="442" s="2" customFormat="1">
      <c r="A442" s="38"/>
      <c r="B442" s="39"/>
      <c r="C442" s="40"/>
      <c r="D442" s="218" t="s">
        <v>130</v>
      </c>
      <c r="E442" s="40"/>
      <c r="F442" s="219" t="s">
        <v>662</v>
      </c>
      <c r="G442" s="40"/>
      <c r="H442" s="40"/>
      <c r="I442" s="215"/>
      <c r="J442" s="40"/>
      <c r="K442" s="40"/>
      <c r="L442" s="44"/>
      <c r="M442" s="216"/>
      <c r="N442" s="217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130</v>
      </c>
      <c r="AU442" s="17" t="s">
        <v>82</v>
      </c>
    </row>
    <row r="443" s="13" customFormat="1">
      <c r="A443" s="13"/>
      <c r="B443" s="220"/>
      <c r="C443" s="221"/>
      <c r="D443" s="213" t="s">
        <v>132</v>
      </c>
      <c r="E443" s="222" t="s">
        <v>19</v>
      </c>
      <c r="F443" s="223" t="s">
        <v>663</v>
      </c>
      <c r="G443" s="221"/>
      <c r="H443" s="224">
        <v>91.379999999999995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0" t="s">
        <v>132</v>
      </c>
      <c r="AU443" s="230" t="s">
        <v>82</v>
      </c>
      <c r="AV443" s="13" t="s">
        <v>82</v>
      </c>
      <c r="AW443" s="13" t="s">
        <v>33</v>
      </c>
      <c r="AX443" s="13" t="s">
        <v>80</v>
      </c>
      <c r="AY443" s="230" t="s">
        <v>118</v>
      </c>
    </row>
    <row r="444" s="2" customFormat="1" ht="16.5" customHeight="1">
      <c r="A444" s="38"/>
      <c r="B444" s="39"/>
      <c r="C444" s="200" t="s">
        <v>664</v>
      </c>
      <c r="D444" s="200" t="s">
        <v>121</v>
      </c>
      <c r="E444" s="201" t="s">
        <v>665</v>
      </c>
      <c r="F444" s="202" t="s">
        <v>666</v>
      </c>
      <c r="G444" s="203" t="s">
        <v>138</v>
      </c>
      <c r="H444" s="204">
        <v>4.0999999999999996</v>
      </c>
      <c r="I444" s="205"/>
      <c r="J444" s="206">
        <f>ROUND(I444*H444,2)</f>
        <v>0</v>
      </c>
      <c r="K444" s="202" t="s">
        <v>125</v>
      </c>
      <c r="L444" s="44"/>
      <c r="M444" s="207" t="s">
        <v>19</v>
      </c>
      <c r="N444" s="208" t="s">
        <v>43</v>
      </c>
      <c r="O444" s="84"/>
      <c r="P444" s="209">
        <f>O444*H444</f>
        <v>0</v>
      </c>
      <c r="Q444" s="209">
        <v>0.00025999999999999998</v>
      </c>
      <c r="R444" s="209">
        <f>Q444*H444</f>
        <v>0.0010659999999999999</v>
      </c>
      <c r="S444" s="209">
        <v>0</v>
      </c>
      <c r="T444" s="210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11" t="s">
        <v>237</v>
      </c>
      <c r="AT444" s="211" t="s">
        <v>121</v>
      </c>
      <c r="AU444" s="211" t="s">
        <v>82</v>
      </c>
      <c r="AY444" s="17" t="s">
        <v>118</v>
      </c>
      <c r="BE444" s="212">
        <f>IF(N444="základní",J444,0)</f>
        <v>0</v>
      </c>
      <c r="BF444" s="212">
        <f>IF(N444="snížená",J444,0)</f>
        <v>0</v>
      </c>
      <c r="BG444" s="212">
        <f>IF(N444="zákl. přenesená",J444,0)</f>
        <v>0</v>
      </c>
      <c r="BH444" s="212">
        <f>IF(N444="sníž. přenesená",J444,0)</f>
        <v>0</v>
      </c>
      <c r="BI444" s="212">
        <f>IF(N444="nulová",J444,0)</f>
        <v>0</v>
      </c>
      <c r="BJ444" s="17" t="s">
        <v>80</v>
      </c>
      <c r="BK444" s="212">
        <f>ROUND(I444*H444,2)</f>
        <v>0</v>
      </c>
      <c r="BL444" s="17" t="s">
        <v>237</v>
      </c>
      <c r="BM444" s="211" t="s">
        <v>667</v>
      </c>
    </row>
    <row r="445" s="2" customFormat="1">
      <c r="A445" s="38"/>
      <c r="B445" s="39"/>
      <c r="C445" s="40"/>
      <c r="D445" s="213" t="s">
        <v>128</v>
      </c>
      <c r="E445" s="40"/>
      <c r="F445" s="214" t="s">
        <v>668</v>
      </c>
      <c r="G445" s="40"/>
      <c r="H445" s="40"/>
      <c r="I445" s="215"/>
      <c r="J445" s="40"/>
      <c r="K445" s="40"/>
      <c r="L445" s="44"/>
      <c r="M445" s="216"/>
      <c r="N445" s="217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128</v>
      </c>
      <c r="AU445" s="17" t="s">
        <v>82</v>
      </c>
    </row>
    <row r="446" s="2" customFormat="1">
      <c r="A446" s="38"/>
      <c r="B446" s="39"/>
      <c r="C446" s="40"/>
      <c r="D446" s="218" t="s">
        <v>130</v>
      </c>
      <c r="E446" s="40"/>
      <c r="F446" s="219" t="s">
        <v>669</v>
      </c>
      <c r="G446" s="40"/>
      <c r="H446" s="40"/>
      <c r="I446" s="215"/>
      <c r="J446" s="40"/>
      <c r="K446" s="40"/>
      <c r="L446" s="44"/>
      <c r="M446" s="216"/>
      <c r="N446" s="217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130</v>
      </c>
      <c r="AU446" s="17" t="s">
        <v>82</v>
      </c>
    </row>
    <row r="447" s="13" customFormat="1">
      <c r="A447" s="13"/>
      <c r="B447" s="220"/>
      <c r="C447" s="221"/>
      <c r="D447" s="213" t="s">
        <v>132</v>
      </c>
      <c r="E447" s="222" t="s">
        <v>19</v>
      </c>
      <c r="F447" s="223" t="s">
        <v>670</v>
      </c>
      <c r="G447" s="221"/>
      <c r="H447" s="224">
        <v>4.0999999999999996</v>
      </c>
      <c r="I447" s="225"/>
      <c r="J447" s="221"/>
      <c r="K447" s="221"/>
      <c r="L447" s="226"/>
      <c r="M447" s="227"/>
      <c r="N447" s="228"/>
      <c r="O447" s="228"/>
      <c r="P447" s="228"/>
      <c r="Q447" s="228"/>
      <c r="R447" s="228"/>
      <c r="S447" s="228"/>
      <c r="T447" s="22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0" t="s">
        <v>132</v>
      </c>
      <c r="AU447" s="230" t="s">
        <v>82</v>
      </c>
      <c r="AV447" s="13" t="s">
        <v>82</v>
      </c>
      <c r="AW447" s="13" t="s">
        <v>33</v>
      </c>
      <c r="AX447" s="13" t="s">
        <v>80</v>
      </c>
      <c r="AY447" s="230" t="s">
        <v>118</v>
      </c>
    </row>
    <row r="448" s="2" customFormat="1" ht="16.5" customHeight="1">
      <c r="A448" s="38"/>
      <c r="B448" s="39"/>
      <c r="C448" s="200" t="s">
        <v>671</v>
      </c>
      <c r="D448" s="200" t="s">
        <v>121</v>
      </c>
      <c r="E448" s="201" t="s">
        <v>672</v>
      </c>
      <c r="F448" s="202" t="s">
        <v>673</v>
      </c>
      <c r="G448" s="203" t="s">
        <v>138</v>
      </c>
      <c r="H448" s="204">
        <v>87.280000000000001</v>
      </c>
      <c r="I448" s="205"/>
      <c r="J448" s="206">
        <f>ROUND(I448*H448,2)</f>
        <v>0</v>
      </c>
      <c r="K448" s="202" t="s">
        <v>125</v>
      </c>
      <c r="L448" s="44"/>
      <c r="M448" s="207" t="s">
        <v>19</v>
      </c>
      <c r="N448" s="208" t="s">
        <v>43</v>
      </c>
      <c r="O448" s="84"/>
      <c r="P448" s="209">
        <f>O448*H448</f>
        <v>0</v>
      </c>
      <c r="Q448" s="209">
        <v>0.00029</v>
      </c>
      <c r="R448" s="209">
        <f>Q448*H448</f>
        <v>0.025311199999999999</v>
      </c>
      <c r="S448" s="209">
        <v>0</v>
      </c>
      <c r="T448" s="21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1" t="s">
        <v>237</v>
      </c>
      <c r="AT448" s="211" t="s">
        <v>121</v>
      </c>
      <c r="AU448" s="211" t="s">
        <v>82</v>
      </c>
      <c r="AY448" s="17" t="s">
        <v>118</v>
      </c>
      <c r="BE448" s="212">
        <f>IF(N448="základní",J448,0)</f>
        <v>0</v>
      </c>
      <c r="BF448" s="212">
        <f>IF(N448="snížená",J448,0)</f>
        <v>0</v>
      </c>
      <c r="BG448" s="212">
        <f>IF(N448="zákl. přenesená",J448,0)</f>
        <v>0</v>
      </c>
      <c r="BH448" s="212">
        <f>IF(N448="sníž. přenesená",J448,0)</f>
        <v>0</v>
      </c>
      <c r="BI448" s="212">
        <f>IF(N448="nulová",J448,0)</f>
        <v>0</v>
      </c>
      <c r="BJ448" s="17" t="s">
        <v>80</v>
      </c>
      <c r="BK448" s="212">
        <f>ROUND(I448*H448,2)</f>
        <v>0</v>
      </c>
      <c r="BL448" s="17" t="s">
        <v>237</v>
      </c>
      <c r="BM448" s="211" t="s">
        <v>674</v>
      </c>
    </row>
    <row r="449" s="2" customFormat="1">
      <c r="A449" s="38"/>
      <c r="B449" s="39"/>
      <c r="C449" s="40"/>
      <c r="D449" s="213" t="s">
        <v>128</v>
      </c>
      <c r="E449" s="40"/>
      <c r="F449" s="214" t="s">
        <v>675</v>
      </c>
      <c r="G449" s="40"/>
      <c r="H449" s="40"/>
      <c r="I449" s="215"/>
      <c r="J449" s="40"/>
      <c r="K449" s="40"/>
      <c r="L449" s="44"/>
      <c r="M449" s="216"/>
      <c r="N449" s="217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128</v>
      </c>
      <c r="AU449" s="17" t="s">
        <v>82</v>
      </c>
    </row>
    <row r="450" s="2" customFormat="1">
      <c r="A450" s="38"/>
      <c r="B450" s="39"/>
      <c r="C450" s="40"/>
      <c r="D450" s="218" t="s">
        <v>130</v>
      </c>
      <c r="E450" s="40"/>
      <c r="F450" s="219" t="s">
        <v>676</v>
      </c>
      <c r="G450" s="40"/>
      <c r="H450" s="40"/>
      <c r="I450" s="215"/>
      <c r="J450" s="40"/>
      <c r="K450" s="40"/>
      <c r="L450" s="44"/>
      <c r="M450" s="253"/>
      <c r="N450" s="254"/>
      <c r="O450" s="255"/>
      <c r="P450" s="255"/>
      <c r="Q450" s="255"/>
      <c r="R450" s="255"/>
      <c r="S450" s="255"/>
      <c r="T450" s="256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130</v>
      </c>
      <c r="AU450" s="17" t="s">
        <v>82</v>
      </c>
    </row>
    <row r="451" s="2" customFormat="1" ht="6.96" customHeight="1">
      <c r="A451" s="38"/>
      <c r="B451" s="59"/>
      <c r="C451" s="60"/>
      <c r="D451" s="60"/>
      <c r="E451" s="60"/>
      <c r="F451" s="60"/>
      <c r="G451" s="60"/>
      <c r="H451" s="60"/>
      <c r="I451" s="60"/>
      <c r="J451" s="60"/>
      <c r="K451" s="60"/>
      <c r="L451" s="44"/>
      <c r="M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</row>
  </sheetData>
  <sheetProtection sheet="1" autoFilter="0" formatColumns="0" formatRows="0" objects="1" scenarios="1" spinCount="100000" saltValue="9PH6BOxYxtQfHicJ4GOQK+7xsDsIYea4q0RledQ0a7pWopKlryziTjE8IMHTeez5ICZzGxl+sEyAoLDclS9B8A==" hashValue="Mf2K8WNQBWjSwqk499Lke66bH5nKPtZE0a72nUkaS70lnA8FaiMAOm1Jg9pCPMjUlxppP39WgEvCtAv/CQ7pcw==" algorithmName="SHA-512" password="CC35"/>
  <autoFilter ref="C91:K45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1_02/310238211"/>
    <hyperlink ref="F103" r:id="rId2" display="https://podminky.urs.cz/item/CS_URS_2021_02/349231811"/>
    <hyperlink ref="F110" r:id="rId3" display="https://podminky.urs.cz/item/CS_URS_2021_02/612325302"/>
    <hyperlink ref="F117" r:id="rId4" display="https://podminky.urs.cz/item/CS_URS_2021_02/619991001"/>
    <hyperlink ref="F121" r:id="rId5" display="https://podminky.urs.cz/item/CS_URS_2021_02/619991011"/>
    <hyperlink ref="F124" r:id="rId6" display="https://podminky.urs.cz/item/CS_URS_2021_02/619991021"/>
    <hyperlink ref="F128" r:id="rId7" display="https://podminky.urs.cz/item/CS_URS_2021_02/622325257"/>
    <hyperlink ref="F131" r:id="rId8" display="https://podminky.urs.cz/item/CS_URS_2021_02/629991011"/>
    <hyperlink ref="F135" r:id="rId9" display="https://podminky.urs.cz/item/CS_URS_2021_02/632450124"/>
    <hyperlink ref="F139" r:id="rId10" display="https://podminky.urs.cz/item/CS_URS_2021_02/945421110"/>
    <hyperlink ref="F142" r:id="rId11" display="https://podminky.urs.cz/item/CS_URS_2021_02/949101111"/>
    <hyperlink ref="F145" r:id="rId12" display="https://podminky.urs.cz/item/CS_URS_2021_02/968062375"/>
    <hyperlink ref="F151" r:id="rId13" display="https://podminky.urs.cz/item/CS_URS_2021_02/978011191"/>
    <hyperlink ref="F155" r:id="rId14" display="https://podminky.urs.cz/item/CS_URS_2021_02/978013191"/>
    <hyperlink ref="F159" r:id="rId15" display="https://podminky.urs.cz/item/CS_URS_2021_02/978015371"/>
    <hyperlink ref="F164" r:id="rId16" display="https://podminky.urs.cz/item/CS_URS_2021_02/997013212"/>
    <hyperlink ref="F167" r:id="rId17" display="https://podminky.urs.cz/item/CS_URS_2021_02/997013501"/>
    <hyperlink ref="F170" r:id="rId18" display="https://podminky.urs.cz/item/CS_URS_2021_02/997013509"/>
    <hyperlink ref="F174" r:id="rId19" display="https://podminky.urs.cz/item/CS_URS_2021_02/997013631"/>
    <hyperlink ref="F177" r:id="rId20" display="https://podminky.urs.cz/item/CS_URS_2021_02/997013811"/>
    <hyperlink ref="F181" r:id="rId21" display="https://podminky.urs.cz/item/CS_URS_2021_02/998011002"/>
    <hyperlink ref="F186" r:id="rId22" display="https://podminky.urs.cz/item/CS_URS_2021_02/763182313"/>
    <hyperlink ref="F192" r:id="rId23" display="https://podminky.urs.cz/item/CS_URS_2021_02/763182314"/>
    <hyperlink ref="F199" r:id="rId24" display="https://podminky.urs.cz/item/CS_URS_2021_02/764002851"/>
    <hyperlink ref="F203" r:id="rId25" display="https://podminky.urs.cz/item/CS_URS_2021_02/764002861"/>
    <hyperlink ref="F207" r:id="rId26" display="https://podminky.urs.cz/item/CS_URS_2021_02/764002871"/>
    <hyperlink ref="F210" r:id="rId27" display="https://podminky.urs.cz/item/CS_URS_2021_02/764011621"/>
    <hyperlink ref="F215" r:id="rId28" display="https://podminky.urs.cz/item/CS_URS_2021_02/764031421"/>
    <hyperlink ref="F220" r:id="rId29" display="https://podminky.urs.cz/item/CS_URS_2021_02/764216603"/>
    <hyperlink ref="F224" r:id="rId30" display="https://podminky.urs.cz/item/CS_URS_2021_02/764216606"/>
    <hyperlink ref="F227" r:id="rId31" display="https://podminky.urs.cz/item/CS_URS_2021_02/764218624"/>
    <hyperlink ref="F231" r:id="rId32" display="https://podminky.urs.cz/item/CS_URS_2021_02/764311604"/>
    <hyperlink ref="F234" r:id="rId33" display="https://podminky.urs.cz/item/CS_URS_2021_02/998764102"/>
    <hyperlink ref="F238" r:id="rId34" display="https://podminky.urs.cz/item/CS_URS_2021_02/766621211"/>
    <hyperlink ref="F245" r:id="rId35" display="https://podminky.urs.cz/item/CS_URS_2021_02/766621212"/>
    <hyperlink ref="F258" r:id="rId36" display="https://podminky.urs.cz/item/CS_URS_2021_02/766621622"/>
    <hyperlink ref="F309" r:id="rId37" display="https://podminky.urs.cz/item/CS_URS_2021_02/766629214"/>
    <hyperlink ref="F313" r:id="rId38" display="https://podminky.urs.cz/item/CS_URS_2021_02/766629413"/>
    <hyperlink ref="F336" r:id="rId39" display="https://podminky.urs.cz/item/CS_URS_2021_02/766694112"/>
    <hyperlink ref="F349" r:id="rId40" display="https://podminky.urs.cz/item/CS_URS_2021_02/60794103"/>
    <hyperlink ref="F353" r:id="rId41" display="https://podminky.urs.cz/item/CS_URS_2021_02/766694122"/>
    <hyperlink ref="F366" r:id="rId42" display="https://podminky.urs.cz/item/CS_URS_2021_02/60794107"/>
    <hyperlink ref="F371" r:id="rId43" display="https://podminky.urs.cz/item/CS_URS_2021_02/60794106"/>
    <hyperlink ref="F379" r:id="rId44" display="https://podminky.urs.cz/item/CS_URS_2021_02/60794104"/>
    <hyperlink ref="F384" r:id="rId45" display="https://podminky.urs.cz/item/CS_URS_2021_02/998766102"/>
    <hyperlink ref="F388" r:id="rId46" display="https://podminky.urs.cz/item/CS_URS_2021_02/767122112"/>
    <hyperlink ref="F395" r:id="rId47" display="https://podminky.urs.cz/item/CS_URS_2021_02/767661811"/>
    <hyperlink ref="F402" r:id="rId48" display="https://podminky.urs.cz/item/CS_URS_2021_02/783301303"/>
    <hyperlink ref="F405" r:id="rId49" display="https://podminky.urs.cz/item/CS_URS_2021_02/783301401"/>
    <hyperlink ref="F415" r:id="rId50" display="https://podminky.urs.cz/item/CS_URS_2021_02/783314201"/>
    <hyperlink ref="F418" r:id="rId51" display="https://podminky.urs.cz/item/CS_URS_2021_02/783315101"/>
    <hyperlink ref="F421" r:id="rId52" display="https://podminky.urs.cz/item/CS_URS_2021_02/783317101"/>
    <hyperlink ref="F424" r:id="rId53" display="https://podminky.urs.cz/item/CS_URS_2021_02/783801203"/>
    <hyperlink ref="F427" r:id="rId54" display="https://podminky.urs.cz/item/CS_URS_2021_02/783823135"/>
    <hyperlink ref="F430" r:id="rId55" display="https://podminky.urs.cz/item/CS_URS_2021_02/783827125"/>
    <hyperlink ref="F435" r:id="rId56" display="https://podminky.urs.cz/item/CS_URS_2021_02/784111011"/>
    <hyperlink ref="F439" r:id="rId57" display="https://podminky.urs.cz/item/CS_URS_2021_02/784181001"/>
    <hyperlink ref="F442" r:id="rId58" display="https://podminky.urs.cz/item/CS_URS_2021_02/784181101"/>
    <hyperlink ref="F446" r:id="rId59" display="https://podminky.urs.cz/item/CS_URS_2021_02/784211101"/>
    <hyperlink ref="F450" r:id="rId60" display="https://podminky.urs.cz/item/CS_URS_2021_02/78422110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57" customWidth="1"/>
    <col min="2" max="2" width="1.667969" style="257" customWidth="1"/>
    <col min="3" max="4" width="5" style="257" customWidth="1"/>
    <col min="5" max="5" width="11.66016" style="257" customWidth="1"/>
    <col min="6" max="6" width="9.160156" style="257" customWidth="1"/>
    <col min="7" max="7" width="5" style="257" customWidth="1"/>
    <col min="8" max="8" width="77.83203" style="257" customWidth="1"/>
    <col min="9" max="10" width="20" style="257" customWidth="1"/>
    <col min="11" max="11" width="1.667969" style="257" customWidth="1"/>
  </cols>
  <sheetData>
    <row r="1" s="1" customFormat="1" ht="37.5" customHeight="1"/>
    <row r="2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="15" customFormat="1" ht="45" customHeight="1">
      <c r="B3" s="261"/>
      <c r="C3" s="262" t="s">
        <v>677</v>
      </c>
      <c r="D3" s="262"/>
      <c r="E3" s="262"/>
      <c r="F3" s="262"/>
      <c r="G3" s="262"/>
      <c r="H3" s="262"/>
      <c r="I3" s="262"/>
      <c r="J3" s="262"/>
      <c r="K3" s="263"/>
    </row>
    <row r="4" s="1" customFormat="1" ht="25.5" customHeight="1">
      <c r="B4" s="264"/>
      <c r="C4" s="265" t="s">
        <v>678</v>
      </c>
      <c r="D4" s="265"/>
      <c r="E4" s="265"/>
      <c r="F4" s="265"/>
      <c r="G4" s="265"/>
      <c r="H4" s="265"/>
      <c r="I4" s="265"/>
      <c r="J4" s="265"/>
      <c r="K4" s="266"/>
    </row>
    <row r="5" s="1" customFormat="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="1" customFormat="1" ht="15" customHeight="1">
      <c r="B6" s="264"/>
      <c r="C6" s="268" t="s">
        <v>679</v>
      </c>
      <c r="D6" s="268"/>
      <c r="E6" s="268"/>
      <c r="F6" s="268"/>
      <c r="G6" s="268"/>
      <c r="H6" s="268"/>
      <c r="I6" s="268"/>
      <c r="J6" s="268"/>
      <c r="K6" s="266"/>
    </row>
    <row r="7" s="1" customFormat="1" ht="15" customHeight="1">
      <c r="B7" s="269"/>
      <c r="C7" s="268" t="s">
        <v>680</v>
      </c>
      <c r="D7" s="268"/>
      <c r="E7" s="268"/>
      <c r="F7" s="268"/>
      <c r="G7" s="268"/>
      <c r="H7" s="268"/>
      <c r="I7" s="268"/>
      <c r="J7" s="268"/>
      <c r="K7" s="266"/>
    </row>
    <row r="8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="1" customFormat="1" ht="15" customHeight="1">
      <c r="B9" s="269"/>
      <c r="C9" s="268" t="s">
        <v>681</v>
      </c>
      <c r="D9" s="268"/>
      <c r="E9" s="268"/>
      <c r="F9" s="268"/>
      <c r="G9" s="268"/>
      <c r="H9" s="268"/>
      <c r="I9" s="268"/>
      <c r="J9" s="268"/>
      <c r="K9" s="266"/>
    </row>
    <row r="10" s="1" customFormat="1" ht="15" customHeight="1">
      <c r="B10" s="269"/>
      <c r="C10" s="268"/>
      <c r="D10" s="268" t="s">
        <v>682</v>
      </c>
      <c r="E10" s="268"/>
      <c r="F10" s="268"/>
      <c r="G10" s="268"/>
      <c r="H10" s="268"/>
      <c r="I10" s="268"/>
      <c r="J10" s="268"/>
      <c r="K10" s="266"/>
    </row>
    <row r="11" s="1" customFormat="1" ht="15" customHeight="1">
      <c r="B11" s="269"/>
      <c r="C11" s="270"/>
      <c r="D11" s="268" t="s">
        <v>683</v>
      </c>
      <c r="E11" s="268"/>
      <c r="F11" s="268"/>
      <c r="G11" s="268"/>
      <c r="H11" s="268"/>
      <c r="I11" s="268"/>
      <c r="J11" s="268"/>
      <c r="K11" s="266"/>
    </row>
    <row r="12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="1" customFormat="1" ht="15" customHeight="1">
      <c r="B13" s="269"/>
      <c r="C13" s="270"/>
      <c r="D13" s="271" t="s">
        <v>684</v>
      </c>
      <c r="E13" s="268"/>
      <c r="F13" s="268"/>
      <c r="G13" s="268"/>
      <c r="H13" s="268"/>
      <c r="I13" s="268"/>
      <c r="J13" s="268"/>
      <c r="K13" s="266"/>
    </row>
    <row r="14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="1" customFormat="1" ht="15" customHeight="1">
      <c r="B15" s="269"/>
      <c r="C15" s="270"/>
      <c r="D15" s="268" t="s">
        <v>685</v>
      </c>
      <c r="E15" s="268"/>
      <c r="F15" s="268"/>
      <c r="G15" s="268"/>
      <c r="H15" s="268"/>
      <c r="I15" s="268"/>
      <c r="J15" s="268"/>
      <c r="K15" s="266"/>
    </row>
    <row r="16" s="1" customFormat="1" ht="15" customHeight="1">
      <c r="B16" s="269"/>
      <c r="C16" s="270"/>
      <c r="D16" s="268" t="s">
        <v>686</v>
      </c>
      <c r="E16" s="268"/>
      <c r="F16" s="268"/>
      <c r="G16" s="268"/>
      <c r="H16" s="268"/>
      <c r="I16" s="268"/>
      <c r="J16" s="268"/>
      <c r="K16" s="266"/>
    </row>
    <row r="17" s="1" customFormat="1" ht="15" customHeight="1">
      <c r="B17" s="269"/>
      <c r="C17" s="270"/>
      <c r="D17" s="268" t="s">
        <v>687</v>
      </c>
      <c r="E17" s="268"/>
      <c r="F17" s="268"/>
      <c r="G17" s="268"/>
      <c r="H17" s="268"/>
      <c r="I17" s="268"/>
      <c r="J17" s="268"/>
      <c r="K17" s="266"/>
    </row>
    <row r="18" s="1" customFormat="1" ht="15" customHeight="1">
      <c r="B18" s="269"/>
      <c r="C18" s="270"/>
      <c r="D18" s="270"/>
      <c r="E18" s="272" t="s">
        <v>79</v>
      </c>
      <c r="F18" s="268" t="s">
        <v>688</v>
      </c>
      <c r="G18" s="268"/>
      <c r="H18" s="268"/>
      <c r="I18" s="268"/>
      <c r="J18" s="268"/>
      <c r="K18" s="266"/>
    </row>
    <row r="19" s="1" customFormat="1" ht="15" customHeight="1">
      <c r="B19" s="269"/>
      <c r="C19" s="270"/>
      <c r="D19" s="270"/>
      <c r="E19" s="272" t="s">
        <v>689</v>
      </c>
      <c r="F19" s="268" t="s">
        <v>690</v>
      </c>
      <c r="G19" s="268"/>
      <c r="H19" s="268"/>
      <c r="I19" s="268"/>
      <c r="J19" s="268"/>
      <c r="K19" s="266"/>
    </row>
    <row r="20" s="1" customFormat="1" ht="15" customHeight="1">
      <c r="B20" s="269"/>
      <c r="C20" s="270"/>
      <c r="D20" s="270"/>
      <c r="E20" s="272" t="s">
        <v>691</v>
      </c>
      <c r="F20" s="268" t="s">
        <v>692</v>
      </c>
      <c r="G20" s="268"/>
      <c r="H20" s="268"/>
      <c r="I20" s="268"/>
      <c r="J20" s="268"/>
      <c r="K20" s="266"/>
    </row>
    <row r="21" s="1" customFormat="1" ht="15" customHeight="1">
      <c r="B21" s="269"/>
      <c r="C21" s="270"/>
      <c r="D21" s="270"/>
      <c r="E21" s="272" t="s">
        <v>693</v>
      </c>
      <c r="F21" s="268" t="s">
        <v>694</v>
      </c>
      <c r="G21" s="268"/>
      <c r="H21" s="268"/>
      <c r="I21" s="268"/>
      <c r="J21" s="268"/>
      <c r="K21" s="266"/>
    </row>
    <row r="22" s="1" customFormat="1" ht="15" customHeight="1">
      <c r="B22" s="269"/>
      <c r="C22" s="270"/>
      <c r="D22" s="270"/>
      <c r="E22" s="272" t="s">
        <v>695</v>
      </c>
      <c r="F22" s="268" t="s">
        <v>696</v>
      </c>
      <c r="G22" s="268"/>
      <c r="H22" s="268"/>
      <c r="I22" s="268"/>
      <c r="J22" s="268"/>
      <c r="K22" s="266"/>
    </row>
    <row r="23" s="1" customFormat="1" ht="15" customHeight="1">
      <c r="B23" s="269"/>
      <c r="C23" s="270"/>
      <c r="D23" s="270"/>
      <c r="E23" s="272" t="s">
        <v>697</v>
      </c>
      <c r="F23" s="268" t="s">
        <v>698</v>
      </c>
      <c r="G23" s="268"/>
      <c r="H23" s="268"/>
      <c r="I23" s="268"/>
      <c r="J23" s="268"/>
      <c r="K23" s="266"/>
    </row>
    <row r="24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="1" customFormat="1" ht="15" customHeight="1">
      <c r="B25" s="269"/>
      <c r="C25" s="268" t="s">
        <v>699</v>
      </c>
      <c r="D25" s="268"/>
      <c r="E25" s="268"/>
      <c r="F25" s="268"/>
      <c r="G25" s="268"/>
      <c r="H25" s="268"/>
      <c r="I25" s="268"/>
      <c r="J25" s="268"/>
      <c r="K25" s="266"/>
    </row>
    <row r="26" s="1" customFormat="1" ht="15" customHeight="1">
      <c r="B26" s="269"/>
      <c r="C26" s="268" t="s">
        <v>700</v>
      </c>
      <c r="D26" s="268"/>
      <c r="E26" s="268"/>
      <c r="F26" s="268"/>
      <c r="G26" s="268"/>
      <c r="H26" s="268"/>
      <c r="I26" s="268"/>
      <c r="J26" s="268"/>
      <c r="K26" s="266"/>
    </row>
    <row r="27" s="1" customFormat="1" ht="15" customHeight="1">
      <c r="B27" s="269"/>
      <c r="C27" s="268"/>
      <c r="D27" s="268" t="s">
        <v>701</v>
      </c>
      <c r="E27" s="268"/>
      <c r="F27" s="268"/>
      <c r="G27" s="268"/>
      <c r="H27" s="268"/>
      <c r="I27" s="268"/>
      <c r="J27" s="268"/>
      <c r="K27" s="266"/>
    </row>
    <row r="28" s="1" customFormat="1" ht="15" customHeight="1">
      <c r="B28" s="269"/>
      <c r="C28" s="270"/>
      <c r="D28" s="268" t="s">
        <v>702</v>
      </c>
      <c r="E28" s="268"/>
      <c r="F28" s="268"/>
      <c r="G28" s="268"/>
      <c r="H28" s="268"/>
      <c r="I28" s="268"/>
      <c r="J28" s="268"/>
      <c r="K28" s="266"/>
    </row>
    <row r="29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="1" customFormat="1" ht="15" customHeight="1">
      <c r="B30" s="269"/>
      <c r="C30" s="270"/>
      <c r="D30" s="268" t="s">
        <v>703</v>
      </c>
      <c r="E30" s="268"/>
      <c r="F30" s="268"/>
      <c r="G30" s="268"/>
      <c r="H30" s="268"/>
      <c r="I30" s="268"/>
      <c r="J30" s="268"/>
      <c r="K30" s="266"/>
    </row>
    <row r="31" s="1" customFormat="1" ht="15" customHeight="1">
      <c r="B31" s="269"/>
      <c r="C31" s="270"/>
      <c r="D31" s="268" t="s">
        <v>704</v>
      </c>
      <c r="E31" s="268"/>
      <c r="F31" s="268"/>
      <c r="G31" s="268"/>
      <c r="H31" s="268"/>
      <c r="I31" s="268"/>
      <c r="J31" s="268"/>
      <c r="K31" s="266"/>
    </row>
    <row r="32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="1" customFormat="1" ht="15" customHeight="1">
      <c r="B33" s="269"/>
      <c r="C33" s="270"/>
      <c r="D33" s="268" t="s">
        <v>705</v>
      </c>
      <c r="E33" s="268"/>
      <c r="F33" s="268"/>
      <c r="G33" s="268"/>
      <c r="H33" s="268"/>
      <c r="I33" s="268"/>
      <c r="J33" s="268"/>
      <c r="K33" s="266"/>
    </row>
    <row r="34" s="1" customFormat="1" ht="15" customHeight="1">
      <c r="B34" s="269"/>
      <c r="C34" s="270"/>
      <c r="D34" s="268" t="s">
        <v>706</v>
      </c>
      <c r="E34" s="268"/>
      <c r="F34" s="268"/>
      <c r="G34" s="268"/>
      <c r="H34" s="268"/>
      <c r="I34" s="268"/>
      <c r="J34" s="268"/>
      <c r="K34" s="266"/>
    </row>
    <row r="35" s="1" customFormat="1" ht="15" customHeight="1">
      <c r="B35" s="269"/>
      <c r="C35" s="270"/>
      <c r="D35" s="268" t="s">
        <v>707</v>
      </c>
      <c r="E35" s="268"/>
      <c r="F35" s="268"/>
      <c r="G35" s="268"/>
      <c r="H35" s="268"/>
      <c r="I35" s="268"/>
      <c r="J35" s="268"/>
      <c r="K35" s="266"/>
    </row>
    <row r="36" s="1" customFormat="1" ht="15" customHeight="1">
      <c r="B36" s="269"/>
      <c r="C36" s="270"/>
      <c r="D36" s="268"/>
      <c r="E36" s="271" t="s">
        <v>104</v>
      </c>
      <c r="F36" s="268"/>
      <c r="G36" s="268" t="s">
        <v>708</v>
      </c>
      <c r="H36" s="268"/>
      <c r="I36" s="268"/>
      <c r="J36" s="268"/>
      <c r="K36" s="266"/>
    </row>
    <row r="37" s="1" customFormat="1" ht="30.75" customHeight="1">
      <c r="B37" s="269"/>
      <c r="C37" s="270"/>
      <c r="D37" s="268"/>
      <c r="E37" s="271" t="s">
        <v>709</v>
      </c>
      <c r="F37" s="268"/>
      <c r="G37" s="268" t="s">
        <v>710</v>
      </c>
      <c r="H37" s="268"/>
      <c r="I37" s="268"/>
      <c r="J37" s="268"/>
      <c r="K37" s="266"/>
    </row>
    <row r="38" s="1" customFormat="1" ht="15" customHeight="1">
      <c r="B38" s="269"/>
      <c r="C38" s="270"/>
      <c r="D38" s="268"/>
      <c r="E38" s="271" t="s">
        <v>53</v>
      </c>
      <c r="F38" s="268"/>
      <c r="G38" s="268" t="s">
        <v>711</v>
      </c>
      <c r="H38" s="268"/>
      <c r="I38" s="268"/>
      <c r="J38" s="268"/>
      <c r="K38" s="266"/>
    </row>
    <row r="39" s="1" customFormat="1" ht="15" customHeight="1">
      <c r="B39" s="269"/>
      <c r="C39" s="270"/>
      <c r="D39" s="268"/>
      <c r="E39" s="271" t="s">
        <v>54</v>
      </c>
      <c r="F39" s="268"/>
      <c r="G39" s="268" t="s">
        <v>712</v>
      </c>
      <c r="H39" s="268"/>
      <c r="I39" s="268"/>
      <c r="J39" s="268"/>
      <c r="K39" s="266"/>
    </row>
    <row r="40" s="1" customFormat="1" ht="15" customHeight="1">
      <c r="B40" s="269"/>
      <c r="C40" s="270"/>
      <c r="D40" s="268"/>
      <c r="E40" s="271" t="s">
        <v>105</v>
      </c>
      <c r="F40" s="268"/>
      <c r="G40" s="268" t="s">
        <v>713</v>
      </c>
      <c r="H40" s="268"/>
      <c r="I40" s="268"/>
      <c r="J40" s="268"/>
      <c r="K40" s="266"/>
    </row>
    <row r="41" s="1" customFormat="1" ht="15" customHeight="1">
      <c r="B41" s="269"/>
      <c r="C41" s="270"/>
      <c r="D41" s="268"/>
      <c r="E41" s="271" t="s">
        <v>106</v>
      </c>
      <c r="F41" s="268"/>
      <c r="G41" s="268" t="s">
        <v>714</v>
      </c>
      <c r="H41" s="268"/>
      <c r="I41" s="268"/>
      <c r="J41" s="268"/>
      <c r="K41" s="266"/>
    </row>
    <row r="42" s="1" customFormat="1" ht="15" customHeight="1">
      <c r="B42" s="269"/>
      <c r="C42" s="270"/>
      <c r="D42" s="268"/>
      <c r="E42" s="271" t="s">
        <v>715</v>
      </c>
      <c r="F42" s="268"/>
      <c r="G42" s="268" t="s">
        <v>716</v>
      </c>
      <c r="H42" s="268"/>
      <c r="I42" s="268"/>
      <c r="J42" s="268"/>
      <c r="K42" s="266"/>
    </row>
    <row r="43" s="1" customFormat="1" ht="15" customHeight="1">
      <c r="B43" s="269"/>
      <c r="C43" s="270"/>
      <c r="D43" s="268"/>
      <c r="E43" s="271"/>
      <c r="F43" s="268"/>
      <c r="G43" s="268" t="s">
        <v>717</v>
      </c>
      <c r="H43" s="268"/>
      <c r="I43" s="268"/>
      <c r="J43" s="268"/>
      <c r="K43" s="266"/>
    </row>
    <row r="44" s="1" customFormat="1" ht="15" customHeight="1">
      <c r="B44" s="269"/>
      <c r="C44" s="270"/>
      <c r="D44" s="268"/>
      <c r="E44" s="271" t="s">
        <v>718</v>
      </c>
      <c r="F44" s="268"/>
      <c r="G44" s="268" t="s">
        <v>719</v>
      </c>
      <c r="H44" s="268"/>
      <c r="I44" s="268"/>
      <c r="J44" s="268"/>
      <c r="K44" s="266"/>
    </row>
    <row r="45" s="1" customFormat="1" ht="15" customHeight="1">
      <c r="B45" s="269"/>
      <c r="C45" s="270"/>
      <c r="D45" s="268"/>
      <c r="E45" s="271" t="s">
        <v>108</v>
      </c>
      <c r="F45" s="268"/>
      <c r="G45" s="268" t="s">
        <v>720</v>
      </c>
      <c r="H45" s="268"/>
      <c r="I45" s="268"/>
      <c r="J45" s="268"/>
      <c r="K45" s="266"/>
    </row>
    <row r="46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="1" customFormat="1" ht="15" customHeight="1">
      <c r="B47" s="269"/>
      <c r="C47" s="270"/>
      <c r="D47" s="268" t="s">
        <v>721</v>
      </c>
      <c r="E47" s="268"/>
      <c r="F47" s="268"/>
      <c r="G47" s="268"/>
      <c r="H47" s="268"/>
      <c r="I47" s="268"/>
      <c r="J47" s="268"/>
      <c r="K47" s="266"/>
    </row>
    <row r="48" s="1" customFormat="1" ht="15" customHeight="1">
      <c r="B48" s="269"/>
      <c r="C48" s="270"/>
      <c r="D48" s="270"/>
      <c r="E48" s="268" t="s">
        <v>722</v>
      </c>
      <c r="F48" s="268"/>
      <c r="G48" s="268"/>
      <c r="H48" s="268"/>
      <c r="I48" s="268"/>
      <c r="J48" s="268"/>
      <c r="K48" s="266"/>
    </row>
    <row r="49" s="1" customFormat="1" ht="15" customHeight="1">
      <c r="B49" s="269"/>
      <c r="C49" s="270"/>
      <c r="D49" s="270"/>
      <c r="E49" s="268" t="s">
        <v>723</v>
      </c>
      <c r="F49" s="268"/>
      <c r="G49" s="268"/>
      <c r="H49" s="268"/>
      <c r="I49" s="268"/>
      <c r="J49" s="268"/>
      <c r="K49" s="266"/>
    </row>
    <row r="50" s="1" customFormat="1" ht="15" customHeight="1">
      <c r="B50" s="269"/>
      <c r="C50" s="270"/>
      <c r="D50" s="270"/>
      <c r="E50" s="268" t="s">
        <v>724</v>
      </c>
      <c r="F50" s="268"/>
      <c r="G50" s="268"/>
      <c r="H50" s="268"/>
      <c r="I50" s="268"/>
      <c r="J50" s="268"/>
      <c r="K50" s="266"/>
    </row>
    <row r="51" s="1" customFormat="1" ht="15" customHeight="1">
      <c r="B51" s="269"/>
      <c r="C51" s="270"/>
      <c r="D51" s="268" t="s">
        <v>725</v>
      </c>
      <c r="E51" s="268"/>
      <c r="F51" s="268"/>
      <c r="G51" s="268"/>
      <c r="H51" s="268"/>
      <c r="I51" s="268"/>
      <c r="J51" s="268"/>
      <c r="K51" s="266"/>
    </row>
    <row r="52" s="1" customFormat="1" ht="25.5" customHeight="1">
      <c r="B52" s="264"/>
      <c r="C52" s="265" t="s">
        <v>726</v>
      </c>
      <c r="D52" s="265"/>
      <c r="E52" s="265"/>
      <c r="F52" s="265"/>
      <c r="G52" s="265"/>
      <c r="H52" s="265"/>
      <c r="I52" s="265"/>
      <c r="J52" s="265"/>
      <c r="K52" s="266"/>
    </row>
    <row r="53" s="1" customFormat="1" ht="5.25" customHeight="1">
      <c r="B53" s="264"/>
      <c r="C53" s="267"/>
      <c r="D53" s="267"/>
      <c r="E53" s="267"/>
      <c r="F53" s="267"/>
      <c r="G53" s="267"/>
      <c r="H53" s="267"/>
      <c r="I53" s="267"/>
      <c r="J53" s="267"/>
      <c r="K53" s="266"/>
    </row>
    <row r="54" s="1" customFormat="1" ht="15" customHeight="1">
      <c r="B54" s="264"/>
      <c r="C54" s="268" t="s">
        <v>727</v>
      </c>
      <c r="D54" s="268"/>
      <c r="E54" s="268"/>
      <c r="F54" s="268"/>
      <c r="G54" s="268"/>
      <c r="H54" s="268"/>
      <c r="I54" s="268"/>
      <c r="J54" s="268"/>
      <c r="K54" s="266"/>
    </row>
    <row r="55" s="1" customFormat="1" ht="15" customHeight="1">
      <c r="B55" s="264"/>
      <c r="C55" s="268" t="s">
        <v>728</v>
      </c>
      <c r="D55" s="268"/>
      <c r="E55" s="268"/>
      <c r="F55" s="268"/>
      <c r="G55" s="268"/>
      <c r="H55" s="268"/>
      <c r="I55" s="268"/>
      <c r="J55" s="268"/>
      <c r="K55" s="266"/>
    </row>
    <row r="56" s="1" customFormat="1" ht="12.75" customHeight="1">
      <c r="B56" s="264"/>
      <c r="C56" s="268"/>
      <c r="D56" s="268"/>
      <c r="E56" s="268"/>
      <c r="F56" s="268"/>
      <c r="G56" s="268"/>
      <c r="H56" s="268"/>
      <c r="I56" s="268"/>
      <c r="J56" s="268"/>
      <c r="K56" s="266"/>
    </row>
    <row r="57" s="1" customFormat="1" ht="15" customHeight="1">
      <c r="B57" s="264"/>
      <c r="C57" s="268" t="s">
        <v>729</v>
      </c>
      <c r="D57" s="268"/>
      <c r="E57" s="268"/>
      <c r="F57" s="268"/>
      <c r="G57" s="268"/>
      <c r="H57" s="268"/>
      <c r="I57" s="268"/>
      <c r="J57" s="268"/>
      <c r="K57" s="266"/>
    </row>
    <row r="58" s="1" customFormat="1" ht="15" customHeight="1">
      <c r="B58" s="264"/>
      <c r="C58" s="270"/>
      <c r="D58" s="268" t="s">
        <v>730</v>
      </c>
      <c r="E58" s="268"/>
      <c r="F58" s="268"/>
      <c r="G58" s="268"/>
      <c r="H58" s="268"/>
      <c r="I58" s="268"/>
      <c r="J58" s="268"/>
      <c r="K58" s="266"/>
    </row>
    <row r="59" s="1" customFormat="1" ht="15" customHeight="1">
      <c r="B59" s="264"/>
      <c r="C59" s="270"/>
      <c r="D59" s="268" t="s">
        <v>731</v>
      </c>
      <c r="E59" s="268"/>
      <c r="F59" s="268"/>
      <c r="G59" s="268"/>
      <c r="H59" s="268"/>
      <c r="I59" s="268"/>
      <c r="J59" s="268"/>
      <c r="K59" s="266"/>
    </row>
    <row r="60" s="1" customFormat="1" ht="15" customHeight="1">
      <c r="B60" s="264"/>
      <c r="C60" s="270"/>
      <c r="D60" s="268" t="s">
        <v>732</v>
      </c>
      <c r="E60" s="268"/>
      <c r="F60" s="268"/>
      <c r="G60" s="268"/>
      <c r="H60" s="268"/>
      <c r="I60" s="268"/>
      <c r="J60" s="268"/>
      <c r="K60" s="266"/>
    </row>
    <row r="61" s="1" customFormat="1" ht="15" customHeight="1">
      <c r="B61" s="264"/>
      <c r="C61" s="270"/>
      <c r="D61" s="268" t="s">
        <v>733</v>
      </c>
      <c r="E61" s="268"/>
      <c r="F61" s="268"/>
      <c r="G61" s="268"/>
      <c r="H61" s="268"/>
      <c r="I61" s="268"/>
      <c r="J61" s="268"/>
      <c r="K61" s="266"/>
    </row>
    <row r="62" s="1" customFormat="1" ht="15" customHeight="1">
      <c r="B62" s="264"/>
      <c r="C62" s="270"/>
      <c r="D62" s="273" t="s">
        <v>734</v>
      </c>
      <c r="E62" s="273"/>
      <c r="F62" s="273"/>
      <c r="G62" s="273"/>
      <c r="H62" s="273"/>
      <c r="I62" s="273"/>
      <c r="J62" s="273"/>
      <c r="K62" s="266"/>
    </row>
    <row r="63" s="1" customFormat="1" ht="15" customHeight="1">
      <c r="B63" s="264"/>
      <c r="C63" s="270"/>
      <c r="D63" s="268" t="s">
        <v>735</v>
      </c>
      <c r="E63" s="268"/>
      <c r="F63" s="268"/>
      <c r="G63" s="268"/>
      <c r="H63" s="268"/>
      <c r="I63" s="268"/>
      <c r="J63" s="268"/>
      <c r="K63" s="266"/>
    </row>
    <row r="64" s="1" customFormat="1" ht="12.75" customHeight="1">
      <c r="B64" s="264"/>
      <c r="C64" s="270"/>
      <c r="D64" s="270"/>
      <c r="E64" s="274"/>
      <c r="F64" s="270"/>
      <c r="G64" s="270"/>
      <c r="H64" s="270"/>
      <c r="I64" s="270"/>
      <c r="J64" s="270"/>
      <c r="K64" s="266"/>
    </row>
    <row r="65" s="1" customFormat="1" ht="15" customHeight="1">
      <c r="B65" s="264"/>
      <c r="C65" s="270"/>
      <c r="D65" s="268" t="s">
        <v>736</v>
      </c>
      <c r="E65" s="268"/>
      <c r="F65" s="268"/>
      <c r="G65" s="268"/>
      <c r="H65" s="268"/>
      <c r="I65" s="268"/>
      <c r="J65" s="268"/>
      <c r="K65" s="266"/>
    </row>
    <row r="66" s="1" customFormat="1" ht="15" customHeight="1">
      <c r="B66" s="264"/>
      <c r="C66" s="270"/>
      <c r="D66" s="273" t="s">
        <v>737</v>
      </c>
      <c r="E66" s="273"/>
      <c r="F66" s="273"/>
      <c r="G66" s="273"/>
      <c r="H66" s="273"/>
      <c r="I66" s="273"/>
      <c r="J66" s="273"/>
      <c r="K66" s="266"/>
    </row>
    <row r="67" s="1" customFormat="1" ht="15" customHeight="1">
      <c r="B67" s="264"/>
      <c r="C67" s="270"/>
      <c r="D67" s="268" t="s">
        <v>738</v>
      </c>
      <c r="E67" s="268"/>
      <c r="F67" s="268"/>
      <c r="G67" s="268"/>
      <c r="H67" s="268"/>
      <c r="I67" s="268"/>
      <c r="J67" s="268"/>
      <c r="K67" s="266"/>
    </row>
    <row r="68" s="1" customFormat="1" ht="15" customHeight="1">
      <c r="B68" s="264"/>
      <c r="C68" s="270"/>
      <c r="D68" s="268" t="s">
        <v>739</v>
      </c>
      <c r="E68" s="268"/>
      <c r="F68" s="268"/>
      <c r="G68" s="268"/>
      <c r="H68" s="268"/>
      <c r="I68" s="268"/>
      <c r="J68" s="268"/>
      <c r="K68" s="266"/>
    </row>
    <row r="69" s="1" customFormat="1" ht="15" customHeight="1">
      <c r="B69" s="264"/>
      <c r="C69" s="270"/>
      <c r="D69" s="268" t="s">
        <v>740</v>
      </c>
      <c r="E69" s="268"/>
      <c r="F69" s="268"/>
      <c r="G69" s="268"/>
      <c r="H69" s="268"/>
      <c r="I69" s="268"/>
      <c r="J69" s="268"/>
      <c r="K69" s="266"/>
    </row>
    <row r="70" s="1" customFormat="1" ht="15" customHeight="1">
      <c r="B70" s="264"/>
      <c r="C70" s="270"/>
      <c r="D70" s="268" t="s">
        <v>741</v>
      </c>
      <c r="E70" s="268"/>
      <c r="F70" s="268"/>
      <c r="G70" s="268"/>
      <c r="H70" s="268"/>
      <c r="I70" s="268"/>
      <c r="J70" s="268"/>
      <c r="K70" s="266"/>
    </row>
    <row r="7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="1" customFormat="1" ht="45" customHeight="1">
      <c r="B75" s="283"/>
      <c r="C75" s="284" t="s">
        <v>742</v>
      </c>
      <c r="D75" s="284"/>
      <c r="E75" s="284"/>
      <c r="F75" s="284"/>
      <c r="G75" s="284"/>
      <c r="H75" s="284"/>
      <c r="I75" s="284"/>
      <c r="J75" s="284"/>
      <c r="K75" s="285"/>
    </row>
    <row r="76" s="1" customFormat="1" ht="17.25" customHeight="1">
      <c r="B76" s="283"/>
      <c r="C76" s="286" t="s">
        <v>743</v>
      </c>
      <c r="D76" s="286"/>
      <c r="E76" s="286"/>
      <c r="F76" s="286" t="s">
        <v>744</v>
      </c>
      <c r="G76" s="287"/>
      <c r="H76" s="286" t="s">
        <v>54</v>
      </c>
      <c r="I76" s="286" t="s">
        <v>57</v>
      </c>
      <c r="J76" s="286" t="s">
        <v>745</v>
      </c>
      <c r="K76" s="285"/>
    </row>
    <row r="77" s="1" customFormat="1" ht="17.25" customHeight="1">
      <c r="B77" s="283"/>
      <c r="C77" s="288" t="s">
        <v>746</v>
      </c>
      <c r="D77" s="288"/>
      <c r="E77" s="288"/>
      <c r="F77" s="289" t="s">
        <v>747</v>
      </c>
      <c r="G77" s="290"/>
      <c r="H77" s="288"/>
      <c r="I77" s="288"/>
      <c r="J77" s="288" t="s">
        <v>748</v>
      </c>
      <c r="K77" s="285"/>
    </row>
    <row r="78" s="1" customFormat="1" ht="5.25" customHeight="1">
      <c r="B78" s="283"/>
      <c r="C78" s="291"/>
      <c r="D78" s="291"/>
      <c r="E78" s="291"/>
      <c r="F78" s="291"/>
      <c r="G78" s="292"/>
      <c r="H78" s="291"/>
      <c r="I78" s="291"/>
      <c r="J78" s="291"/>
      <c r="K78" s="285"/>
    </row>
    <row r="79" s="1" customFormat="1" ht="15" customHeight="1">
      <c r="B79" s="283"/>
      <c r="C79" s="271" t="s">
        <v>53</v>
      </c>
      <c r="D79" s="293"/>
      <c r="E79" s="293"/>
      <c r="F79" s="294" t="s">
        <v>749</v>
      </c>
      <c r="G79" s="295"/>
      <c r="H79" s="271" t="s">
        <v>750</v>
      </c>
      <c r="I79" s="271" t="s">
        <v>751</v>
      </c>
      <c r="J79" s="271">
        <v>20</v>
      </c>
      <c r="K79" s="285"/>
    </row>
    <row r="80" s="1" customFormat="1" ht="15" customHeight="1">
      <c r="B80" s="283"/>
      <c r="C80" s="271" t="s">
        <v>752</v>
      </c>
      <c r="D80" s="271"/>
      <c r="E80" s="271"/>
      <c r="F80" s="294" t="s">
        <v>749</v>
      </c>
      <c r="G80" s="295"/>
      <c r="H80" s="271" t="s">
        <v>753</v>
      </c>
      <c r="I80" s="271" t="s">
        <v>751</v>
      </c>
      <c r="J80" s="271">
        <v>120</v>
      </c>
      <c r="K80" s="285"/>
    </row>
    <row r="81" s="1" customFormat="1" ht="15" customHeight="1">
      <c r="B81" s="296"/>
      <c r="C81" s="271" t="s">
        <v>754</v>
      </c>
      <c r="D81" s="271"/>
      <c r="E81" s="271"/>
      <c r="F81" s="294" t="s">
        <v>755</v>
      </c>
      <c r="G81" s="295"/>
      <c r="H81" s="271" t="s">
        <v>756</v>
      </c>
      <c r="I81" s="271" t="s">
        <v>751</v>
      </c>
      <c r="J81" s="271">
        <v>50</v>
      </c>
      <c r="K81" s="285"/>
    </row>
    <row r="82" s="1" customFormat="1" ht="15" customHeight="1">
      <c r="B82" s="296"/>
      <c r="C82" s="271" t="s">
        <v>757</v>
      </c>
      <c r="D82" s="271"/>
      <c r="E82" s="271"/>
      <c r="F82" s="294" t="s">
        <v>749</v>
      </c>
      <c r="G82" s="295"/>
      <c r="H82" s="271" t="s">
        <v>758</v>
      </c>
      <c r="I82" s="271" t="s">
        <v>759</v>
      </c>
      <c r="J82" s="271"/>
      <c r="K82" s="285"/>
    </row>
    <row r="83" s="1" customFormat="1" ht="15" customHeight="1">
      <c r="B83" s="296"/>
      <c r="C83" s="297" t="s">
        <v>760</v>
      </c>
      <c r="D83" s="297"/>
      <c r="E83" s="297"/>
      <c r="F83" s="298" t="s">
        <v>755</v>
      </c>
      <c r="G83" s="297"/>
      <c r="H83" s="297" t="s">
        <v>761</v>
      </c>
      <c r="I83" s="297" t="s">
        <v>751</v>
      </c>
      <c r="J83" s="297">
        <v>15</v>
      </c>
      <c r="K83" s="285"/>
    </row>
    <row r="84" s="1" customFormat="1" ht="15" customHeight="1">
      <c r="B84" s="296"/>
      <c r="C84" s="297" t="s">
        <v>762</v>
      </c>
      <c r="D84" s="297"/>
      <c r="E84" s="297"/>
      <c r="F84" s="298" t="s">
        <v>755</v>
      </c>
      <c r="G84" s="297"/>
      <c r="H84" s="297" t="s">
        <v>763</v>
      </c>
      <c r="I84" s="297" t="s">
        <v>751</v>
      </c>
      <c r="J84" s="297">
        <v>15</v>
      </c>
      <c r="K84" s="285"/>
    </row>
    <row r="85" s="1" customFormat="1" ht="15" customHeight="1">
      <c r="B85" s="296"/>
      <c r="C85" s="297" t="s">
        <v>764</v>
      </c>
      <c r="D85" s="297"/>
      <c r="E85" s="297"/>
      <c r="F85" s="298" t="s">
        <v>755</v>
      </c>
      <c r="G85" s="297"/>
      <c r="H85" s="297" t="s">
        <v>765</v>
      </c>
      <c r="I85" s="297" t="s">
        <v>751</v>
      </c>
      <c r="J85" s="297">
        <v>20</v>
      </c>
      <c r="K85" s="285"/>
    </row>
    <row r="86" s="1" customFormat="1" ht="15" customHeight="1">
      <c r="B86" s="296"/>
      <c r="C86" s="297" t="s">
        <v>766</v>
      </c>
      <c r="D86" s="297"/>
      <c r="E86" s="297"/>
      <c r="F86" s="298" t="s">
        <v>755</v>
      </c>
      <c r="G86" s="297"/>
      <c r="H86" s="297" t="s">
        <v>767</v>
      </c>
      <c r="I86" s="297" t="s">
        <v>751</v>
      </c>
      <c r="J86" s="297">
        <v>20</v>
      </c>
      <c r="K86" s="285"/>
    </row>
    <row r="87" s="1" customFormat="1" ht="15" customHeight="1">
      <c r="B87" s="296"/>
      <c r="C87" s="271" t="s">
        <v>768</v>
      </c>
      <c r="D87" s="271"/>
      <c r="E87" s="271"/>
      <c r="F87" s="294" t="s">
        <v>755</v>
      </c>
      <c r="G87" s="295"/>
      <c r="H87" s="271" t="s">
        <v>769</v>
      </c>
      <c r="I87" s="271" t="s">
        <v>751</v>
      </c>
      <c r="J87" s="271">
        <v>50</v>
      </c>
      <c r="K87" s="285"/>
    </row>
    <row r="88" s="1" customFormat="1" ht="15" customHeight="1">
      <c r="B88" s="296"/>
      <c r="C88" s="271" t="s">
        <v>770</v>
      </c>
      <c r="D88" s="271"/>
      <c r="E88" s="271"/>
      <c r="F88" s="294" t="s">
        <v>755</v>
      </c>
      <c r="G88" s="295"/>
      <c r="H88" s="271" t="s">
        <v>771</v>
      </c>
      <c r="I88" s="271" t="s">
        <v>751</v>
      </c>
      <c r="J88" s="271">
        <v>20</v>
      </c>
      <c r="K88" s="285"/>
    </row>
    <row r="89" s="1" customFormat="1" ht="15" customHeight="1">
      <c r="B89" s="296"/>
      <c r="C89" s="271" t="s">
        <v>772</v>
      </c>
      <c r="D89" s="271"/>
      <c r="E89" s="271"/>
      <c r="F89" s="294" t="s">
        <v>755</v>
      </c>
      <c r="G89" s="295"/>
      <c r="H89" s="271" t="s">
        <v>773</v>
      </c>
      <c r="I89" s="271" t="s">
        <v>751</v>
      </c>
      <c r="J89" s="271">
        <v>20</v>
      </c>
      <c r="K89" s="285"/>
    </row>
    <row r="90" s="1" customFormat="1" ht="15" customHeight="1">
      <c r="B90" s="296"/>
      <c r="C90" s="271" t="s">
        <v>774</v>
      </c>
      <c r="D90" s="271"/>
      <c r="E90" s="271"/>
      <c r="F90" s="294" t="s">
        <v>755</v>
      </c>
      <c r="G90" s="295"/>
      <c r="H90" s="271" t="s">
        <v>775</v>
      </c>
      <c r="I90" s="271" t="s">
        <v>751</v>
      </c>
      <c r="J90" s="271">
        <v>50</v>
      </c>
      <c r="K90" s="285"/>
    </row>
    <row r="91" s="1" customFormat="1" ht="15" customHeight="1">
      <c r="B91" s="296"/>
      <c r="C91" s="271" t="s">
        <v>776</v>
      </c>
      <c r="D91" s="271"/>
      <c r="E91" s="271"/>
      <c r="F91" s="294" t="s">
        <v>755</v>
      </c>
      <c r="G91" s="295"/>
      <c r="H91" s="271" t="s">
        <v>776</v>
      </c>
      <c r="I91" s="271" t="s">
        <v>751</v>
      </c>
      <c r="J91" s="271">
        <v>50</v>
      </c>
      <c r="K91" s="285"/>
    </row>
    <row r="92" s="1" customFormat="1" ht="15" customHeight="1">
      <c r="B92" s="296"/>
      <c r="C92" s="271" t="s">
        <v>777</v>
      </c>
      <c r="D92" s="271"/>
      <c r="E92" s="271"/>
      <c r="F92" s="294" t="s">
        <v>755</v>
      </c>
      <c r="G92" s="295"/>
      <c r="H92" s="271" t="s">
        <v>778</v>
      </c>
      <c r="I92" s="271" t="s">
        <v>751</v>
      </c>
      <c r="J92" s="271">
        <v>255</v>
      </c>
      <c r="K92" s="285"/>
    </row>
    <row r="93" s="1" customFormat="1" ht="15" customHeight="1">
      <c r="B93" s="296"/>
      <c r="C93" s="271" t="s">
        <v>779</v>
      </c>
      <c r="D93" s="271"/>
      <c r="E93" s="271"/>
      <c r="F93" s="294" t="s">
        <v>749</v>
      </c>
      <c r="G93" s="295"/>
      <c r="H93" s="271" t="s">
        <v>780</v>
      </c>
      <c r="I93" s="271" t="s">
        <v>781</v>
      </c>
      <c r="J93" s="271"/>
      <c r="K93" s="285"/>
    </row>
    <row r="94" s="1" customFormat="1" ht="15" customHeight="1">
      <c r="B94" s="296"/>
      <c r="C94" s="271" t="s">
        <v>782</v>
      </c>
      <c r="D94" s="271"/>
      <c r="E94" s="271"/>
      <c r="F94" s="294" t="s">
        <v>749</v>
      </c>
      <c r="G94" s="295"/>
      <c r="H94" s="271" t="s">
        <v>783</v>
      </c>
      <c r="I94" s="271" t="s">
        <v>784</v>
      </c>
      <c r="J94" s="271"/>
      <c r="K94" s="285"/>
    </row>
    <row r="95" s="1" customFormat="1" ht="15" customHeight="1">
      <c r="B95" s="296"/>
      <c r="C95" s="271" t="s">
        <v>785</v>
      </c>
      <c r="D95" s="271"/>
      <c r="E95" s="271"/>
      <c r="F95" s="294" t="s">
        <v>749</v>
      </c>
      <c r="G95" s="295"/>
      <c r="H95" s="271" t="s">
        <v>785</v>
      </c>
      <c r="I95" s="271" t="s">
        <v>784</v>
      </c>
      <c r="J95" s="271"/>
      <c r="K95" s="285"/>
    </row>
    <row r="96" s="1" customFormat="1" ht="15" customHeight="1">
      <c r="B96" s="296"/>
      <c r="C96" s="271" t="s">
        <v>38</v>
      </c>
      <c r="D96" s="271"/>
      <c r="E96" s="271"/>
      <c r="F96" s="294" t="s">
        <v>749</v>
      </c>
      <c r="G96" s="295"/>
      <c r="H96" s="271" t="s">
        <v>786</v>
      </c>
      <c r="I96" s="271" t="s">
        <v>784</v>
      </c>
      <c r="J96" s="271"/>
      <c r="K96" s="285"/>
    </row>
    <row r="97" s="1" customFormat="1" ht="15" customHeight="1">
      <c r="B97" s="296"/>
      <c r="C97" s="271" t="s">
        <v>48</v>
      </c>
      <c r="D97" s="271"/>
      <c r="E97" s="271"/>
      <c r="F97" s="294" t="s">
        <v>749</v>
      </c>
      <c r="G97" s="295"/>
      <c r="H97" s="271" t="s">
        <v>787</v>
      </c>
      <c r="I97" s="271" t="s">
        <v>784</v>
      </c>
      <c r="J97" s="271"/>
      <c r="K97" s="285"/>
    </row>
    <row r="98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="1" customFormat="1" ht="45" customHeight="1">
      <c r="B102" s="283"/>
      <c r="C102" s="284" t="s">
        <v>788</v>
      </c>
      <c r="D102" s="284"/>
      <c r="E102" s="284"/>
      <c r="F102" s="284"/>
      <c r="G102" s="284"/>
      <c r="H102" s="284"/>
      <c r="I102" s="284"/>
      <c r="J102" s="284"/>
      <c r="K102" s="285"/>
    </row>
    <row r="103" s="1" customFormat="1" ht="17.25" customHeight="1">
      <c r="B103" s="283"/>
      <c r="C103" s="286" t="s">
        <v>743</v>
      </c>
      <c r="D103" s="286"/>
      <c r="E103" s="286"/>
      <c r="F103" s="286" t="s">
        <v>744</v>
      </c>
      <c r="G103" s="287"/>
      <c r="H103" s="286" t="s">
        <v>54</v>
      </c>
      <c r="I103" s="286" t="s">
        <v>57</v>
      </c>
      <c r="J103" s="286" t="s">
        <v>745</v>
      </c>
      <c r="K103" s="285"/>
    </row>
    <row r="104" s="1" customFormat="1" ht="17.25" customHeight="1">
      <c r="B104" s="283"/>
      <c r="C104" s="288" t="s">
        <v>746</v>
      </c>
      <c r="D104" s="288"/>
      <c r="E104" s="288"/>
      <c r="F104" s="289" t="s">
        <v>747</v>
      </c>
      <c r="G104" s="290"/>
      <c r="H104" s="288"/>
      <c r="I104" s="288"/>
      <c r="J104" s="288" t="s">
        <v>748</v>
      </c>
      <c r="K104" s="285"/>
    </row>
    <row r="105" s="1" customFormat="1" ht="5.25" customHeight="1">
      <c r="B105" s="283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="1" customFormat="1" ht="15" customHeight="1">
      <c r="B106" s="283"/>
      <c r="C106" s="271" t="s">
        <v>53</v>
      </c>
      <c r="D106" s="293"/>
      <c r="E106" s="293"/>
      <c r="F106" s="294" t="s">
        <v>749</v>
      </c>
      <c r="G106" s="271"/>
      <c r="H106" s="271" t="s">
        <v>789</v>
      </c>
      <c r="I106" s="271" t="s">
        <v>751</v>
      </c>
      <c r="J106" s="271">
        <v>20</v>
      </c>
      <c r="K106" s="285"/>
    </row>
    <row r="107" s="1" customFormat="1" ht="15" customHeight="1">
      <c r="B107" s="283"/>
      <c r="C107" s="271" t="s">
        <v>752</v>
      </c>
      <c r="D107" s="271"/>
      <c r="E107" s="271"/>
      <c r="F107" s="294" t="s">
        <v>749</v>
      </c>
      <c r="G107" s="271"/>
      <c r="H107" s="271" t="s">
        <v>789</v>
      </c>
      <c r="I107" s="271" t="s">
        <v>751</v>
      </c>
      <c r="J107" s="271">
        <v>120</v>
      </c>
      <c r="K107" s="285"/>
    </row>
    <row r="108" s="1" customFormat="1" ht="15" customHeight="1">
      <c r="B108" s="296"/>
      <c r="C108" s="271" t="s">
        <v>754</v>
      </c>
      <c r="D108" s="271"/>
      <c r="E108" s="271"/>
      <c r="F108" s="294" t="s">
        <v>755</v>
      </c>
      <c r="G108" s="271"/>
      <c r="H108" s="271" t="s">
        <v>789</v>
      </c>
      <c r="I108" s="271" t="s">
        <v>751</v>
      </c>
      <c r="J108" s="271">
        <v>50</v>
      </c>
      <c r="K108" s="285"/>
    </row>
    <row r="109" s="1" customFormat="1" ht="15" customHeight="1">
      <c r="B109" s="296"/>
      <c r="C109" s="271" t="s">
        <v>757</v>
      </c>
      <c r="D109" s="271"/>
      <c r="E109" s="271"/>
      <c r="F109" s="294" t="s">
        <v>749</v>
      </c>
      <c r="G109" s="271"/>
      <c r="H109" s="271" t="s">
        <v>789</v>
      </c>
      <c r="I109" s="271" t="s">
        <v>759</v>
      </c>
      <c r="J109" s="271"/>
      <c r="K109" s="285"/>
    </row>
    <row r="110" s="1" customFormat="1" ht="15" customHeight="1">
      <c r="B110" s="296"/>
      <c r="C110" s="271" t="s">
        <v>768</v>
      </c>
      <c r="D110" s="271"/>
      <c r="E110" s="271"/>
      <c r="F110" s="294" t="s">
        <v>755</v>
      </c>
      <c r="G110" s="271"/>
      <c r="H110" s="271" t="s">
        <v>789</v>
      </c>
      <c r="I110" s="271" t="s">
        <v>751</v>
      </c>
      <c r="J110" s="271">
        <v>50</v>
      </c>
      <c r="K110" s="285"/>
    </row>
    <row r="111" s="1" customFormat="1" ht="15" customHeight="1">
      <c r="B111" s="296"/>
      <c r="C111" s="271" t="s">
        <v>776</v>
      </c>
      <c r="D111" s="271"/>
      <c r="E111" s="271"/>
      <c r="F111" s="294" t="s">
        <v>755</v>
      </c>
      <c r="G111" s="271"/>
      <c r="H111" s="271" t="s">
        <v>789</v>
      </c>
      <c r="I111" s="271" t="s">
        <v>751</v>
      </c>
      <c r="J111" s="271">
        <v>50</v>
      </c>
      <c r="K111" s="285"/>
    </row>
    <row r="112" s="1" customFormat="1" ht="15" customHeight="1">
      <c r="B112" s="296"/>
      <c r="C112" s="271" t="s">
        <v>774</v>
      </c>
      <c r="D112" s="271"/>
      <c r="E112" s="271"/>
      <c r="F112" s="294" t="s">
        <v>755</v>
      </c>
      <c r="G112" s="271"/>
      <c r="H112" s="271" t="s">
        <v>789</v>
      </c>
      <c r="I112" s="271" t="s">
        <v>751</v>
      </c>
      <c r="J112" s="271">
        <v>50</v>
      </c>
      <c r="K112" s="285"/>
    </row>
    <row r="113" s="1" customFormat="1" ht="15" customHeight="1">
      <c r="B113" s="296"/>
      <c r="C113" s="271" t="s">
        <v>53</v>
      </c>
      <c r="D113" s="271"/>
      <c r="E113" s="271"/>
      <c r="F113" s="294" t="s">
        <v>749</v>
      </c>
      <c r="G113" s="271"/>
      <c r="H113" s="271" t="s">
        <v>790</v>
      </c>
      <c r="I113" s="271" t="s">
        <v>751</v>
      </c>
      <c r="J113" s="271">
        <v>20</v>
      </c>
      <c r="K113" s="285"/>
    </row>
    <row r="114" s="1" customFormat="1" ht="15" customHeight="1">
      <c r="B114" s="296"/>
      <c r="C114" s="271" t="s">
        <v>791</v>
      </c>
      <c r="D114" s="271"/>
      <c r="E114" s="271"/>
      <c r="F114" s="294" t="s">
        <v>749</v>
      </c>
      <c r="G114" s="271"/>
      <c r="H114" s="271" t="s">
        <v>792</v>
      </c>
      <c r="I114" s="271" t="s">
        <v>751</v>
      </c>
      <c r="J114" s="271">
        <v>120</v>
      </c>
      <c r="K114" s="285"/>
    </row>
    <row r="115" s="1" customFormat="1" ht="15" customHeight="1">
      <c r="B115" s="296"/>
      <c r="C115" s="271" t="s">
        <v>38</v>
      </c>
      <c r="D115" s="271"/>
      <c r="E115" s="271"/>
      <c r="F115" s="294" t="s">
        <v>749</v>
      </c>
      <c r="G115" s="271"/>
      <c r="H115" s="271" t="s">
        <v>793</v>
      </c>
      <c r="I115" s="271" t="s">
        <v>784</v>
      </c>
      <c r="J115" s="271"/>
      <c r="K115" s="285"/>
    </row>
    <row r="116" s="1" customFormat="1" ht="15" customHeight="1">
      <c r="B116" s="296"/>
      <c r="C116" s="271" t="s">
        <v>48</v>
      </c>
      <c r="D116" s="271"/>
      <c r="E116" s="271"/>
      <c r="F116" s="294" t="s">
        <v>749</v>
      </c>
      <c r="G116" s="271"/>
      <c r="H116" s="271" t="s">
        <v>794</v>
      </c>
      <c r="I116" s="271" t="s">
        <v>784</v>
      </c>
      <c r="J116" s="271"/>
      <c r="K116" s="285"/>
    </row>
    <row r="117" s="1" customFormat="1" ht="15" customHeight="1">
      <c r="B117" s="296"/>
      <c r="C117" s="271" t="s">
        <v>57</v>
      </c>
      <c r="D117" s="271"/>
      <c r="E117" s="271"/>
      <c r="F117" s="294" t="s">
        <v>749</v>
      </c>
      <c r="G117" s="271"/>
      <c r="H117" s="271" t="s">
        <v>795</v>
      </c>
      <c r="I117" s="271" t="s">
        <v>796</v>
      </c>
      <c r="J117" s="271"/>
      <c r="K117" s="285"/>
    </row>
    <row r="118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="1" customFormat="1" ht="45" customHeight="1">
      <c r="B122" s="312"/>
      <c r="C122" s="262" t="s">
        <v>797</v>
      </c>
      <c r="D122" s="262"/>
      <c r="E122" s="262"/>
      <c r="F122" s="262"/>
      <c r="G122" s="262"/>
      <c r="H122" s="262"/>
      <c r="I122" s="262"/>
      <c r="J122" s="262"/>
      <c r="K122" s="313"/>
    </row>
    <row r="123" s="1" customFormat="1" ht="17.25" customHeight="1">
      <c r="B123" s="314"/>
      <c r="C123" s="286" t="s">
        <v>743</v>
      </c>
      <c r="D123" s="286"/>
      <c r="E123" s="286"/>
      <c r="F123" s="286" t="s">
        <v>744</v>
      </c>
      <c r="G123" s="287"/>
      <c r="H123" s="286" t="s">
        <v>54</v>
      </c>
      <c r="I123" s="286" t="s">
        <v>57</v>
      </c>
      <c r="J123" s="286" t="s">
        <v>745</v>
      </c>
      <c r="K123" s="315"/>
    </row>
    <row r="124" s="1" customFormat="1" ht="17.25" customHeight="1">
      <c r="B124" s="314"/>
      <c r="C124" s="288" t="s">
        <v>746</v>
      </c>
      <c r="D124" s="288"/>
      <c r="E124" s="288"/>
      <c r="F124" s="289" t="s">
        <v>747</v>
      </c>
      <c r="G124" s="290"/>
      <c r="H124" s="288"/>
      <c r="I124" s="288"/>
      <c r="J124" s="288" t="s">
        <v>748</v>
      </c>
      <c r="K124" s="315"/>
    </row>
    <row r="125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="1" customFormat="1" ht="15" customHeight="1">
      <c r="B126" s="316"/>
      <c r="C126" s="271" t="s">
        <v>752</v>
      </c>
      <c r="D126" s="293"/>
      <c r="E126" s="293"/>
      <c r="F126" s="294" t="s">
        <v>749</v>
      </c>
      <c r="G126" s="271"/>
      <c r="H126" s="271" t="s">
        <v>789</v>
      </c>
      <c r="I126" s="271" t="s">
        <v>751</v>
      </c>
      <c r="J126" s="271">
        <v>120</v>
      </c>
      <c r="K126" s="319"/>
    </row>
    <row r="127" s="1" customFormat="1" ht="15" customHeight="1">
      <c r="B127" s="316"/>
      <c r="C127" s="271" t="s">
        <v>798</v>
      </c>
      <c r="D127" s="271"/>
      <c r="E127" s="271"/>
      <c r="F127" s="294" t="s">
        <v>749</v>
      </c>
      <c r="G127" s="271"/>
      <c r="H127" s="271" t="s">
        <v>799</v>
      </c>
      <c r="I127" s="271" t="s">
        <v>751</v>
      </c>
      <c r="J127" s="271" t="s">
        <v>800</v>
      </c>
      <c r="K127" s="319"/>
    </row>
    <row r="128" s="1" customFormat="1" ht="15" customHeight="1">
      <c r="B128" s="316"/>
      <c r="C128" s="271" t="s">
        <v>697</v>
      </c>
      <c r="D128" s="271"/>
      <c r="E128" s="271"/>
      <c r="F128" s="294" t="s">
        <v>749</v>
      </c>
      <c r="G128" s="271"/>
      <c r="H128" s="271" t="s">
        <v>801</v>
      </c>
      <c r="I128" s="271" t="s">
        <v>751</v>
      </c>
      <c r="J128" s="271" t="s">
        <v>800</v>
      </c>
      <c r="K128" s="319"/>
    </row>
    <row r="129" s="1" customFormat="1" ht="15" customHeight="1">
      <c r="B129" s="316"/>
      <c r="C129" s="271" t="s">
        <v>760</v>
      </c>
      <c r="D129" s="271"/>
      <c r="E129" s="271"/>
      <c r="F129" s="294" t="s">
        <v>755</v>
      </c>
      <c r="G129" s="271"/>
      <c r="H129" s="271" t="s">
        <v>761</v>
      </c>
      <c r="I129" s="271" t="s">
        <v>751</v>
      </c>
      <c r="J129" s="271">
        <v>15</v>
      </c>
      <c r="K129" s="319"/>
    </row>
    <row r="130" s="1" customFormat="1" ht="15" customHeight="1">
      <c r="B130" s="316"/>
      <c r="C130" s="297" t="s">
        <v>762</v>
      </c>
      <c r="D130" s="297"/>
      <c r="E130" s="297"/>
      <c r="F130" s="298" t="s">
        <v>755</v>
      </c>
      <c r="G130" s="297"/>
      <c r="H130" s="297" t="s">
        <v>763</v>
      </c>
      <c r="I130" s="297" t="s">
        <v>751</v>
      </c>
      <c r="J130" s="297">
        <v>15</v>
      </c>
      <c r="K130" s="319"/>
    </row>
    <row r="131" s="1" customFormat="1" ht="15" customHeight="1">
      <c r="B131" s="316"/>
      <c r="C131" s="297" t="s">
        <v>764</v>
      </c>
      <c r="D131" s="297"/>
      <c r="E131" s="297"/>
      <c r="F131" s="298" t="s">
        <v>755</v>
      </c>
      <c r="G131" s="297"/>
      <c r="H131" s="297" t="s">
        <v>765</v>
      </c>
      <c r="I131" s="297" t="s">
        <v>751</v>
      </c>
      <c r="J131" s="297">
        <v>20</v>
      </c>
      <c r="K131" s="319"/>
    </row>
    <row r="132" s="1" customFormat="1" ht="15" customHeight="1">
      <c r="B132" s="316"/>
      <c r="C132" s="297" t="s">
        <v>766</v>
      </c>
      <c r="D132" s="297"/>
      <c r="E132" s="297"/>
      <c r="F132" s="298" t="s">
        <v>755</v>
      </c>
      <c r="G132" s="297"/>
      <c r="H132" s="297" t="s">
        <v>767</v>
      </c>
      <c r="I132" s="297" t="s">
        <v>751</v>
      </c>
      <c r="J132" s="297">
        <v>20</v>
      </c>
      <c r="K132" s="319"/>
    </row>
    <row r="133" s="1" customFormat="1" ht="15" customHeight="1">
      <c r="B133" s="316"/>
      <c r="C133" s="271" t="s">
        <v>754</v>
      </c>
      <c r="D133" s="271"/>
      <c r="E133" s="271"/>
      <c r="F133" s="294" t="s">
        <v>755</v>
      </c>
      <c r="G133" s="271"/>
      <c r="H133" s="271" t="s">
        <v>789</v>
      </c>
      <c r="I133" s="271" t="s">
        <v>751</v>
      </c>
      <c r="J133" s="271">
        <v>50</v>
      </c>
      <c r="K133" s="319"/>
    </row>
    <row r="134" s="1" customFormat="1" ht="15" customHeight="1">
      <c r="B134" s="316"/>
      <c r="C134" s="271" t="s">
        <v>768</v>
      </c>
      <c r="D134" s="271"/>
      <c r="E134" s="271"/>
      <c r="F134" s="294" t="s">
        <v>755</v>
      </c>
      <c r="G134" s="271"/>
      <c r="H134" s="271" t="s">
        <v>789</v>
      </c>
      <c r="I134" s="271" t="s">
        <v>751</v>
      </c>
      <c r="J134" s="271">
        <v>50</v>
      </c>
      <c r="K134" s="319"/>
    </row>
    <row r="135" s="1" customFormat="1" ht="15" customHeight="1">
      <c r="B135" s="316"/>
      <c r="C135" s="271" t="s">
        <v>774</v>
      </c>
      <c r="D135" s="271"/>
      <c r="E135" s="271"/>
      <c r="F135" s="294" t="s">
        <v>755</v>
      </c>
      <c r="G135" s="271"/>
      <c r="H135" s="271" t="s">
        <v>789</v>
      </c>
      <c r="I135" s="271" t="s">
        <v>751</v>
      </c>
      <c r="J135" s="271">
        <v>50</v>
      </c>
      <c r="K135" s="319"/>
    </row>
    <row r="136" s="1" customFormat="1" ht="15" customHeight="1">
      <c r="B136" s="316"/>
      <c r="C136" s="271" t="s">
        <v>776</v>
      </c>
      <c r="D136" s="271"/>
      <c r="E136" s="271"/>
      <c r="F136" s="294" t="s">
        <v>755</v>
      </c>
      <c r="G136" s="271"/>
      <c r="H136" s="271" t="s">
        <v>789</v>
      </c>
      <c r="I136" s="271" t="s">
        <v>751</v>
      </c>
      <c r="J136" s="271">
        <v>50</v>
      </c>
      <c r="K136" s="319"/>
    </row>
    <row r="137" s="1" customFormat="1" ht="15" customHeight="1">
      <c r="B137" s="316"/>
      <c r="C137" s="271" t="s">
        <v>777</v>
      </c>
      <c r="D137" s="271"/>
      <c r="E137" s="271"/>
      <c r="F137" s="294" t="s">
        <v>755</v>
      </c>
      <c r="G137" s="271"/>
      <c r="H137" s="271" t="s">
        <v>802</v>
      </c>
      <c r="I137" s="271" t="s">
        <v>751</v>
      </c>
      <c r="J137" s="271">
        <v>255</v>
      </c>
      <c r="K137" s="319"/>
    </row>
    <row r="138" s="1" customFormat="1" ht="15" customHeight="1">
      <c r="B138" s="316"/>
      <c r="C138" s="271" t="s">
        <v>779</v>
      </c>
      <c r="D138" s="271"/>
      <c r="E138" s="271"/>
      <c r="F138" s="294" t="s">
        <v>749</v>
      </c>
      <c r="G138" s="271"/>
      <c r="H138" s="271" t="s">
        <v>803</v>
      </c>
      <c r="I138" s="271" t="s">
        <v>781</v>
      </c>
      <c r="J138" s="271"/>
      <c r="K138" s="319"/>
    </row>
    <row r="139" s="1" customFormat="1" ht="15" customHeight="1">
      <c r="B139" s="316"/>
      <c r="C139" s="271" t="s">
        <v>782</v>
      </c>
      <c r="D139" s="271"/>
      <c r="E139" s="271"/>
      <c r="F139" s="294" t="s">
        <v>749</v>
      </c>
      <c r="G139" s="271"/>
      <c r="H139" s="271" t="s">
        <v>804</v>
      </c>
      <c r="I139" s="271" t="s">
        <v>784</v>
      </c>
      <c r="J139" s="271"/>
      <c r="K139" s="319"/>
    </row>
    <row r="140" s="1" customFormat="1" ht="15" customHeight="1">
      <c r="B140" s="316"/>
      <c r="C140" s="271" t="s">
        <v>785</v>
      </c>
      <c r="D140" s="271"/>
      <c r="E140" s="271"/>
      <c r="F140" s="294" t="s">
        <v>749</v>
      </c>
      <c r="G140" s="271"/>
      <c r="H140" s="271" t="s">
        <v>785</v>
      </c>
      <c r="I140" s="271" t="s">
        <v>784</v>
      </c>
      <c r="J140" s="271"/>
      <c r="K140" s="319"/>
    </row>
    <row r="141" s="1" customFormat="1" ht="15" customHeight="1">
      <c r="B141" s="316"/>
      <c r="C141" s="271" t="s">
        <v>38</v>
      </c>
      <c r="D141" s="271"/>
      <c r="E141" s="271"/>
      <c r="F141" s="294" t="s">
        <v>749</v>
      </c>
      <c r="G141" s="271"/>
      <c r="H141" s="271" t="s">
        <v>805</v>
      </c>
      <c r="I141" s="271" t="s">
        <v>784</v>
      </c>
      <c r="J141" s="271"/>
      <c r="K141" s="319"/>
    </row>
    <row r="142" s="1" customFormat="1" ht="15" customHeight="1">
      <c r="B142" s="316"/>
      <c r="C142" s="271" t="s">
        <v>806</v>
      </c>
      <c r="D142" s="271"/>
      <c r="E142" s="271"/>
      <c r="F142" s="294" t="s">
        <v>749</v>
      </c>
      <c r="G142" s="271"/>
      <c r="H142" s="271" t="s">
        <v>807</v>
      </c>
      <c r="I142" s="271" t="s">
        <v>784</v>
      </c>
      <c r="J142" s="271"/>
      <c r="K142" s="319"/>
    </row>
    <row r="143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="1" customFormat="1" ht="45" customHeight="1">
      <c r="B147" s="283"/>
      <c r="C147" s="284" t="s">
        <v>808</v>
      </c>
      <c r="D147" s="284"/>
      <c r="E147" s="284"/>
      <c r="F147" s="284"/>
      <c r="G147" s="284"/>
      <c r="H147" s="284"/>
      <c r="I147" s="284"/>
      <c r="J147" s="284"/>
      <c r="K147" s="285"/>
    </row>
    <row r="148" s="1" customFormat="1" ht="17.25" customHeight="1">
      <c r="B148" s="283"/>
      <c r="C148" s="286" t="s">
        <v>743</v>
      </c>
      <c r="D148" s="286"/>
      <c r="E148" s="286"/>
      <c r="F148" s="286" t="s">
        <v>744</v>
      </c>
      <c r="G148" s="287"/>
      <c r="H148" s="286" t="s">
        <v>54</v>
      </c>
      <c r="I148" s="286" t="s">
        <v>57</v>
      </c>
      <c r="J148" s="286" t="s">
        <v>745</v>
      </c>
      <c r="K148" s="285"/>
    </row>
    <row r="149" s="1" customFormat="1" ht="17.25" customHeight="1">
      <c r="B149" s="283"/>
      <c r="C149" s="288" t="s">
        <v>746</v>
      </c>
      <c r="D149" s="288"/>
      <c r="E149" s="288"/>
      <c r="F149" s="289" t="s">
        <v>747</v>
      </c>
      <c r="G149" s="290"/>
      <c r="H149" s="288"/>
      <c r="I149" s="288"/>
      <c r="J149" s="288" t="s">
        <v>748</v>
      </c>
      <c r="K149" s="285"/>
    </row>
    <row r="150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="1" customFormat="1" ht="15" customHeight="1">
      <c r="B151" s="296"/>
      <c r="C151" s="323" t="s">
        <v>752</v>
      </c>
      <c r="D151" s="271"/>
      <c r="E151" s="271"/>
      <c r="F151" s="324" t="s">
        <v>749</v>
      </c>
      <c r="G151" s="271"/>
      <c r="H151" s="323" t="s">
        <v>789</v>
      </c>
      <c r="I151" s="323" t="s">
        <v>751</v>
      </c>
      <c r="J151" s="323">
        <v>120</v>
      </c>
      <c r="K151" s="319"/>
    </row>
    <row r="152" s="1" customFormat="1" ht="15" customHeight="1">
      <c r="B152" s="296"/>
      <c r="C152" s="323" t="s">
        <v>798</v>
      </c>
      <c r="D152" s="271"/>
      <c r="E152" s="271"/>
      <c r="F152" s="324" t="s">
        <v>749</v>
      </c>
      <c r="G152" s="271"/>
      <c r="H152" s="323" t="s">
        <v>809</v>
      </c>
      <c r="I152" s="323" t="s">
        <v>751</v>
      </c>
      <c r="J152" s="323" t="s">
        <v>800</v>
      </c>
      <c r="K152" s="319"/>
    </row>
    <row r="153" s="1" customFormat="1" ht="15" customHeight="1">
      <c r="B153" s="296"/>
      <c r="C153" s="323" t="s">
        <v>697</v>
      </c>
      <c r="D153" s="271"/>
      <c r="E153" s="271"/>
      <c r="F153" s="324" t="s">
        <v>749</v>
      </c>
      <c r="G153" s="271"/>
      <c r="H153" s="323" t="s">
        <v>810</v>
      </c>
      <c r="I153" s="323" t="s">
        <v>751</v>
      </c>
      <c r="J153" s="323" t="s">
        <v>800</v>
      </c>
      <c r="K153" s="319"/>
    </row>
    <row r="154" s="1" customFormat="1" ht="15" customHeight="1">
      <c r="B154" s="296"/>
      <c r="C154" s="323" t="s">
        <v>754</v>
      </c>
      <c r="D154" s="271"/>
      <c r="E154" s="271"/>
      <c r="F154" s="324" t="s">
        <v>755</v>
      </c>
      <c r="G154" s="271"/>
      <c r="H154" s="323" t="s">
        <v>789</v>
      </c>
      <c r="I154" s="323" t="s">
        <v>751</v>
      </c>
      <c r="J154" s="323">
        <v>50</v>
      </c>
      <c r="K154" s="319"/>
    </row>
    <row r="155" s="1" customFormat="1" ht="15" customHeight="1">
      <c r="B155" s="296"/>
      <c r="C155" s="323" t="s">
        <v>757</v>
      </c>
      <c r="D155" s="271"/>
      <c r="E155" s="271"/>
      <c r="F155" s="324" t="s">
        <v>749</v>
      </c>
      <c r="G155" s="271"/>
      <c r="H155" s="323" t="s">
        <v>789</v>
      </c>
      <c r="I155" s="323" t="s">
        <v>759</v>
      </c>
      <c r="J155" s="323"/>
      <c r="K155" s="319"/>
    </row>
    <row r="156" s="1" customFormat="1" ht="15" customHeight="1">
      <c r="B156" s="296"/>
      <c r="C156" s="323" t="s">
        <v>768</v>
      </c>
      <c r="D156" s="271"/>
      <c r="E156" s="271"/>
      <c r="F156" s="324" t="s">
        <v>755</v>
      </c>
      <c r="G156" s="271"/>
      <c r="H156" s="323" t="s">
        <v>789</v>
      </c>
      <c r="I156" s="323" t="s">
        <v>751</v>
      </c>
      <c r="J156" s="323">
        <v>50</v>
      </c>
      <c r="K156" s="319"/>
    </row>
    <row r="157" s="1" customFormat="1" ht="15" customHeight="1">
      <c r="B157" s="296"/>
      <c r="C157" s="323" t="s">
        <v>776</v>
      </c>
      <c r="D157" s="271"/>
      <c r="E157" s="271"/>
      <c r="F157" s="324" t="s">
        <v>755</v>
      </c>
      <c r="G157" s="271"/>
      <c r="H157" s="323" t="s">
        <v>789</v>
      </c>
      <c r="I157" s="323" t="s">
        <v>751</v>
      </c>
      <c r="J157" s="323">
        <v>50</v>
      </c>
      <c r="K157" s="319"/>
    </row>
    <row r="158" s="1" customFormat="1" ht="15" customHeight="1">
      <c r="B158" s="296"/>
      <c r="C158" s="323" t="s">
        <v>774</v>
      </c>
      <c r="D158" s="271"/>
      <c r="E158" s="271"/>
      <c r="F158" s="324" t="s">
        <v>755</v>
      </c>
      <c r="G158" s="271"/>
      <c r="H158" s="323" t="s">
        <v>789</v>
      </c>
      <c r="I158" s="323" t="s">
        <v>751</v>
      </c>
      <c r="J158" s="323">
        <v>50</v>
      </c>
      <c r="K158" s="319"/>
    </row>
    <row r="159" s="1" customFormat="1" ht="15" customHeight="1">
      <c r="B159" s="296"/>
      <c r="C159" s="323" t="s">
        <v>87</v>
      </c>
      <c r="D159" s="271"/>
      <c r="E159" s="271"/>
      <c r="F159" s="324" t="s">
        <v>749</v>
      </c>
      <c r="G159" s="271"/>
      <c r="H159" s="323" t="s">
        <v>811</v>
      </c>
      <c r="I159" s="323" t="s">
        <v>751</v>
      </c>
      <c r="J159" s="323" t="s">
        <v>812</v>
      </c>
      <c r="K159" s="319"/>
    </row>
    <row r="160" s="1" customFormat="1" ht="15" customHeight="1">
      <c r="B160" s="296"/>
      <c r="C160" s="323" t="s">
        <v>813</v>
      </c>
      <c r="D160" s="271"/>
      <c r="E160" s="271"/>
      <c r="F160" s="324" t="s">
        <v>749</v>
      </c>
      <c r="G160" s="271"/>
      <c r="H160" s="323" t="s">
        <v>814</v>
      </c>
      <c r="I160" s="323" t="s">
        <v>784</v>
      </c>
      <c r="J160" s="323"/>
      <c r="K160" s="319"/>
    </row>
    <row r="16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="1" customFormat="1" ht="45" customHeight="1">
      <c r="B165" s="261"/>
      <c r="C165" s="262" t="s">
        <v>815</v>
      </c>
      <c r="D165" s="262"/>
      <c r="E165" s="262"/>
      <c r="F165" s="262"/>
      <c r="G165" s="262"/>
      <c r="H165" s="262"/>
      <c r="I165" s="262"/>
      <c r="J165" s="262"/>
      <c r="K165" s="263"/>
    </row>
    <row r="166" s="1" customFormat="1" ht="17.25" customHeight="1">
      <c r="B166" s="261"/>
      <c r="C166" s="286" t="s">
        <v>743</v>
      </c>
      <c r="D166" s="286"/>
      <c r="E166" s="286"/>
      <c r="F166" s="286" t="s">
        <v>744</v>
      </c>
      <c r="G166" s="328"/>
      <c r="H166" s="329" t="s">
        <v>54</v>
      </c>
      <c r="I166" s="329" t="s">
        <v>57</v>
      </c>
      <c r="J166" s="286" t="s">
        <v>745</v>
      </c>
      <c r="K166" s="263"/>
    </row>
    <row r="167" s="1" customFormat="1" ht="17.25" customHeight="1">
      <c r="B167" s="264"/>
      <c r="C167" s="288" t="s">
        <v>746</v>
      </c>
      <c r="D167" s="288"/>
      <c r="E167" s="288"/>
      <c r="F167" s="289" t="s">
        <v>747</v>
      </c>
      <c r="G167" s="330"/>
      <c r="H167" s="331"/>
      <c r="I167" s="331"/>
      <c r="J167" s="288" t="s">
        <v>748</v>
      </c>
      <c r="K167" s="266"/>
    </row>
    <row r="168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="1" customFormat="1" ht="15" customHeight="1">
      <c r="B169" s="296"/>
      <c r="C169" s="271" t="s">
        <v>752</v>
      </c>
      <c r="D169" s="271"/>
      <c r="E169" s="271"/>
      <c r="F169" s="294" t="s">
        <v>749</v>
      </c>
      <c r="G169" s="271"/>
      <c r="H169" s="271" t="s">
        <v>789</v>
      </c>
      <c r="I169" s="271" t="s">
        <v>751</v>
      </c>
      <c r="J169" s="271">
        <v>120</v>
      </c>
      <c r="K169" s="319"/>
    </row>
    <row r="170" s="1" customFormat="1" ht="15" customHeight="1">
      <c r="B170" s="296"/>
      <c r="C170" s="271" t="s">
        <v>798</v>
      </c>
      <c r="D170" s="271"/>
      <c r="E170" s="271"/>
      <c r="F170" s="294" t="s">
        <v>749</v>
      </c>
      <c r="G170" s="271"/>
      <c r="H170" s="271" t="s">
        <v>799</v>
      </c>
      <c r="I170" s="271" t="s">
        <v>751</v>
      </c>
      <c r="J170" s="271" t="s">
        <v>800</v>
      </c>
      <c r="K170" s="319"/>
    </row>
    <row r="171" s="1" customFormat="1" ht="15" customHeight="1">
      <c r="B171" s="296"/>
      <c r="C171" s="271" t="s">
        <v>697</v>
      </c>
      <c r="D171" s="271"/>
      <c r="E171" s="271"/>
      <c r="F171" s="294" t="s">
        <v>749</v>
      </c>
      <c r="G171" s="271"/>
      <c r="H171" s="271" t="s">
        <v>816</v>
      </c>
      <c r="I171" s="271" t="s">
        <v>751</v>
      </c>
      <c r="J171" s="271" t="s">
        <v>800</v>
      </c>
      <c r="K171" s="319"/>
    </row>
    <row r="172" s="1" customFormat="1" ht="15" customHeight="1">
      <c r="B172" s="296"/>
      <c r="C172" s="271" t="s">
        <v>754</v>
      </c>
      <c r="D172" s="271"/>
      <c r="E172" s="271"/>
      <c r="F172" s="294" t="s">
        <v>755</v>
      </c>
      <c r="G172" s="271"/>
      <c r="H172" s="271" t="s">
        <v>816</v>
      </c>
      <c r="I172" s="271" t="s">
        <v>751</v>
      </c>
      <c r="J172" s="271">
        <v>50</v>
      </c>
      <c r="K172" s="319"/>
    </row>
    <row r="173" s="1" customFormat="1" ht="15" customHeight="1">
      <c r="B173" s="296"/>
      <c r="C173" s="271" t="s">
        <v>757</v>
      </c>
      <c r="D173" s="271"/>
      <c r="E173" s="271"/>
      <c r="F173" s="294" t="s">
        <v>749</v>
      </c>
      <c r="G173" s="271"/>
      <c r="H173" s="271" t="s">
        <v>816</v>
      </c>
      <c r="I173" s="271" t="s">
        <v>759</v>
      </c>
      <c r="J173" s="271"/>
      <c r="K173" s="319"/>
    </row>
    <row r="174" s="1" customFormat="1" ht="15" customHeight="1">
      <c r="B174" s="296"/>
      <c r="C174" s="271" t="s">
        <v>768</v>
      </c>
      <c r="D174" s="271"/>
      <c r="E174" s="271"/>
      <c r="F174" s="294" t="s">
        <v>755</v>
      </c>
      <c r="G174" s="271"/>
      <c r="H174" s="271" t="s">
        <v>816</v>
      </c>
      <c r="I174" s="271" t="s">
        <v>751</v>
      </c>
      <c r="J174" s="271">
        <v>50</v>
      </c>
      <c r="K174" s="319"/>
    </row>
    <row r="175" s="1" customFormat="1" ht="15" customHeight="1">
      <c r="B175" s="296"/>
      <c r="C175" s="271" t="s">
        <v>776</v>
      </c>
      <c r="D175" s="271"/>
      <c r="E175" s="271"/>
      <c r="F175" s="294" t="s">
        <v>755</v>
      </c>
      <c r="G175" s="271"/>
      <c r="H175" s="271" t="s">
        <v>816</v>
      </c>
      <c r="I175" s="271" t="s">
        <v>751</v>
      </c>
      <c r="J175" s="271">
        <v>50</v>
      </c>
      <c r="K175" s="319"/>
    </row>
    <row r="176" s="1" customFormat="1" ht="15" customHeight="1">
      <c r="B176" s="296"/>
      <c r="C176" s="271" t="s">
        <v>774</v>
      </c>
      <c r="D176" s="271"/>
      <c r="E176" s="271"/>
      <c r="F176" s="294" t="s">
        <v>755</v>
      </c>
      <c r="G176" s="271"/>
      <c r="H176" s="271" t="s">
        <v>816</v>
      </c>
      <c r="I176" s="271" t="s">
        <v>751</v>
      </c>
      <c r="J176" s="271">
        <v>50</v>
      </c>
      <c r="K176" s="319"/>
    </row>
    <row r="177" s="1" customFormat="1" ht="15" customHeight="1">
      <c r="B177" s="296"/>
      <c r="C177" s="271" t="s">
        <v>104</v>
      </c>
      <c r="D177" s="271"/>
      <c r="E177" s="271"/>
      <c r="F177" s="294" t="s">
        <v>749</v>
      </c>
      <c r="G177" s="271"/>
      <c r="H177" s="271" t="s">
        <v>817</v>
      </c>
      <c r="I177" s="271" t="s">
        <v>818</v>
      </c>
      <c r="J177" s="271"/>
      <c r="K177" s="319"/>
    </row>
    <row r="178" s="1" customFormat="1" ht="15" customHeight="1">
      <c r="B178" s="296"/>
      <c r="C178" s="271" t="s">
        <v>57</v>
      </c>
      <c r="D178" s="271"/>
      <c r="E178" s="271"/>
      <c r="F178" s="294" t="s">
        <v>749</v>
      </c>
      <c r="G178" s="271"/>
      <c r="H178" s="271" t="s">
        <v>819</v>
      </c>
      <c r="I178" s="271" t="s">
        <v>820</v>
      </c>
      <c r="J178" s="271">
        <v>1</v>
      </c>
      <c r="K178" s="319"/>
    </row>
    <row r="179" s="1" customFormat="1" ht="15" customHeight="1">
      <c r="B179" s="296"/>
      <c r="C179" s="271" t="s">
        <v>53</v>
      </c>
      <c r="D179" s="271"/>
      <c r="E179" s="271"/>
      <c r="F179" s="294" t="s">
        <v>749</v>
      </c>
      <c r="G179" s="271"/>
      <c r="H179" s="271" t="s">
        <v>821</v>
      </c>
      <c r="I179" s="271" t="s">
        <v>751</v>
      </c>
      <c r="J179" s="271">
        <v>20</v>
      </c>
      <c r="K179" s="319"/>
    </row>
    <row r="180" s="1" customFormat="1" ht="15" customHeight="1">
      <c r="B180" s="296"/>
      <c r="C180" s="271" t="s">
        <v>54</v>
      </c>
      <c r="D180" s="271"/>
      <c r="E180" s="271"/>
      <c r="F180" s="294" t="s">
        <v>749</v>
      </c>
      <c r="G180" s="271"/>
      <c r="H180" s="271" t="s">
        <v>822</v>
      </c>
      <c r="I180" s="271" t="s">
        <v>751</v>
      </c>
      <c r="J180" s="271">
        <v>255</v>
      </c>
      <c r="K180" s="319"/>
    </row>
    <row r="181" s="1" customFormat="1" ht="15" customHeight="1">
      <c r="B181" s="296"/>
      <c r="C181" s="271" t="s">
        <v>105</v>
      </c>
      <c r="D181" s="271"/>
      <c r="E181" s="271"/>
      <c r="F181" s="294" t="s">
        <v>749</v>
      </c>
      <c r="G181" s="271"/>
      <c r="H181" s="271" t="s">
        <v>713</v>
      </c>
      <c r="I181" s="271" t="s">
        <v>751</v>
      </c>
      <c r="J181" s="271">
        <v>10</v>
      </c>
      <c r="K181" s="319"/>
    </row>
    <row r="182" s="1" customFormat="1" ht="15" customHeight="1">
      <c r="B182" s="296"/>
      <c r="C182" s="271" t="s">
        <v>106</v>
      </c>
      <c r="D182" s="271"/>
      <c r="E182" s="271"/>
      <c r="F182" s="294" t="s">
        <v>749</v>
      </c>
      <c r="G182" s="271"/>
      <c r="H182" s="271" t="s">
        <v>823</v>
      </c>
      <c r="I182" s="271" t="s">
        <v>784</v>
      </c>
      <c r="J182" s="271"/>
      <c r="K182" s="319"/>
    </row>
    <row r="183" s="1" customFormat="1" ht="15" customHeight="1">
      <c r="B183" s="296"/>
      <c r="C183" s="271" t="s">
        <v>824</v>
      </c>
      <c r="D183" s="271"/>
      <c r="E183" s="271"/>
      <c r="F183" s="294" t="s">
        <v>749</v>
      </c>
      <c r="G183" s="271"/>
      <c r="H183" s="271" t="s">
        <v>825</v>
      </c>
      <c r="I183" s="271" t="s">
        <v>784</v>
      </c>
      <c r="J183" s="271"/>
      <c r="K183" s="319"/>
    </row>
    <row r="184" s="1" customFormat="1" ht="15" customHeight="1">
      <c r="B184" s="296"/>
      <c r="C184" s="271" t="s">
        <v>813</v>
      </c>
      <c r="D184" s="271"/>
      <c r="E184" s="271"/>
      <c r="F184" s="294" t="s">
        <v>749</v>
      </c>
      <c r="G184" s="271"/>
      <c r="H184" s="271" t="s">
        <v>826</v>
      </c>
      <c r="I184" s="271" t="s">
        <v>784</v>
      </c>
      <c r="J184" s="271"/>
      <c r="K184" s="319"/>
    </row>
    <row r="185" s="1" customFormat="1" ht="15" customHeight="1">
      <c r="B185" s="296"/>
      <c r="C185" s="271" t="s">
        <v>108</v>
      </c>
      <c r="D185" s="271"/>
      <c r="E185" s="271"/>
      <c r="F185" s="294" t="s">
        <v>755</v>
      </c>
      <c r="G185" s="271"/>
      <c r="H185" s="271" t="s">
        <v>827</v>
      </c>
      <c r="I185" s="271" t="s">
        <v>751</v>
      </c>
      <c r="J185" s="271">
        <v>50</v>
      </c>
      <c r="K185" s="319"/>
    </row>
    <row r="186" s="1" customFormat="1" ht="15" customHeight="1">
      <c r="B186" s="296"/>
      <c r="C186" s="271" t="s">
        <v>828</v>
      </c>
      <c r="D186" s="271"/>
      <c r="E186" s="271"/>
      <c r="F186" s="294" t="s">
        <v>755</v>
      </c>
      <c r="G186" s="271"/>
      <c r="H186" s="271" t="s">
        <v>829</v>
      </c>
      <c r="I186" s="271" t="s">
        <v>830</v>
      </c>
      <c r="J186" s="271"/>
      <c r="K186" s="319"/>
    </row>
    <row r="187" s="1" customFormat="1" ht="15" customHeight="1">
      <c r="B187" s="296"/>
      <c r="C187" s="271" t="s">
        <v>831</v>
      </c>
      <c r="D187" s="271"/>
      <c r="E187" s="271"/>
      <c r="F187" s="294" t="s">
        <v>755</v>
      </c>
      <c r="G187" s="271"/>
      <c r="H187" s="271" t="s">
        <v>832</v>
      </c>
      <c r="I187" s="271" t="s">
        <v>830</v>
      </c>
      <c r="J187" s="271"/>
      <c r="K187" s="319"/>
    </row>
    <row r="188" s="1" customFormat="1" ht="15" customHeight="1">
      <c r="B188" s="296"/>
      <c r="C188" s="271" t="s">
        <v>833</v>
      </c>
      <c r="D188" s="271"/>
      <c r="E188" s="271"/>
      <c r="F188" s="294" t="s">
        <v>755</v>
      </c>
      <c r="G188" s="271"/>
      <c r="H188" s="271" t="s">
        <v>834</v>
      </c>
      <c r="I188" s="271" t="s">
        <v>830</v>
      </c>
      <c r="J188" s="271"/>
      <c r="K188" s="319"/>
    </row>
    <row r="189" s="1" customFormat="1" ht="15" customHeight="1">
      <c r="B189" s="296"/>
      <c r="C189" s="332" t="s">
        <v>835</v>
      </c>
      <c r="D189" s="271"/>
      <c r="E189" s="271"/>
      <c r="F189" s="294" t="s">
        <v>755</v>
      </c>
      <c r="G189" s="271"/>
      <c r="H189" s="271" t="s">
        <v>836</v>
      </c>
      <c r="I189" s="271" t="s">
        <v>837</v>
      </c>
      <c r="J189" s="333" t="s">
        <v>838</v>
      </c>
      <c r="K189" s="319"/>
    </row>
    <row r="190" s="1" customFormat="1" ht="15" customHeight="1">
      <c r="B190" s="296"/>
      <c r="C190" s="332" t="s">
        <v>42</v>
      </c>
      <c r="D190" s="271"/>
      <c r="E190" s="271"/>
      <c r="F190" s="294" t="s">
        <v>749</v>
      </c>
      <c r="G190" s="271"/>
      <c r="H190" s="268" t="s">
        <v>839</v>
      </c>
      <c r="I190" s="271" t="s">
        <v>840</v>
      </c>
      <c r="J190" s="271"/>
      <c r="K190" s="319"/>
    </row>
    <row r="191" s="1" customFormat="1" ht="15" customHeight="1">
      <c r="B191" s="296"/>
      <c r="C191" s="332" t="s">
        <v>841</v>
      </c>
      <c r="D191" s="271"/>
      <c r="E191" s="271"/>
      <c r="F191" s="294" t="s">
        <v>749</v>
      </c>
      <c r="G191" s="271"/>
      <c r="H191" s="271" t="s">
        <v>842</v>
      </c>
      <c r="I191" s="271" t="s">
        <v>784</v>
      </c>
      <c r="J191" s="271"/>
      <c r="K191" s="319"/>
    </row>
    <row r="192" s="1" customFormat="1" ht="15" customHeight="1">
      <c r="B192" s="296"/>
      <c r="C192" s="332" t="s">
        <v>843</v>
      </c>
      <c r="D192" s="271"/>
      <c r="E192" s="271"/>
      <c r="F192" s="294" t="s">
        <v>749</v>
      </c>
      <c r="G192" s="271"/>
      <c r="H192" s="271" t="s">
        <v>844</v>
      </c>
      <c r="I192" s="271" t="s">
        <v>784</v>
      </c>
      <c r="J192" s="271"/>
      <c r="K192" s="319"/>
    </row>
    <row r="193" s="1" customFormat="1" ht="15" customHeight="1">
      <c r="B193" s="296"/>
      <c r="C193" s="332" t="s">
        <v>845</v>
      </c>
      <c r="D193" s="271"/>
      <c r="E193" s="271"/>
      <c r="F193" s="294" t="s">
        <v>755</v>
      </c>
      <c r="G193" s="271"/>
      <c r="H193" s="271" t="s">
        <v>846</v>
      </c>
      <c r="I193" s="271" t="s">
        <v>784</v>
      </c>
      <c r="J193" s="271"/>
      <c r="K193" s="319"/>
    </row>
    <row r="194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="1" customFormat="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="1" customFormat="1" ht="21">
      <c r="B199" s="261"/>
      <c r="C199" s="262" t="s">
        <v>847</v>
      </c>
      <c r="D199" s="262"/>
      <c r="E199" s="262"/>
      <c r="F199" s="262"/>
      <c r="G199" s="262"/>
      <c r="H199" s="262"/>
      <c r="I199" s="262"/>
      <c r="J199" s="262"/>
      <c r="K199" s="263"/>
    </row>
    <row r="200" s="1" customFormat="1" ht="25.5" customHeight="1">
      <c r="B200" s="261"/>
      <c r="C200" s="335" t="s">
        <v>848</v>
      </c>
      <c r="D200" s="335"/>
      <c r="E200" s="335"/>
      <c r="F200" s="335" t="s">
        <v>849</v>
      </c>
      <c r="G200" s="336"/>
      <c r="H200" s="335" t="s">
        <v>850</v>
      </c>
      <c r="I200" s="335"/>
      <c r="J200" s="335"/>
      <c r="K200" s="263"/>
    </row>
    <row r="20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="1" customFormat="1" ht="15" customHeight="1">
      <c r="B202" s="296"/>
      <c r="C202" s="271" t="s">
        <v>840</v>
      </c>
      <c r="D202" s="271"/>
      <c r="E202" s="271"/>
      <c r="F202" s="294" t="s">
        <v>43</v>
      </c>
      <c r="G202" s="271"/>
      <c r="H202" s="271" t="s">
        <v>851</v>
      </c>
      <c r="I202" s="271"/>
      <c r="J202" s="271"/>
      <c r="K202" s="319"/>
    </row>
    <row r="203" s="1" customFormat="1" ht="15" customHeight="1">
      <c r="B203" s="296"/>
      <c r="C203" s="271"/>
      <c r="D203" s="271"/>
      <c r="E203" s="271"/>
      <c r="F203" s="294" t="s">
        <v>44</v>
      </c>
      <c r="G203" s="271"/>
      <c r="H203" s="271" t="s">
        <v>852</v>
      </c>
      <c r="I203" s="271"/>
      <c r="J203" s="271"/>
      <c r="K203" s="319"/>
    </row>
    <row r="204" s="1" customFormat="1" ht="15" customHeight="1">
      <c r="B204" s="296"/>
      <c r="C204" s="271"/>
      <c r="D204" s="271"/>
      <c r="E204" s="271"/>
      <c r="F204" s="294" t="s">
        <v>47</v>
      </c>
      <c r="G204" s="271"/>
      <c r="H204" s="271" t="s">
        <v>853</v>
      </c>
      <c r="I204" s="271"/>
      <c r="J204" s="271"/>
      <c r="K204" s="319"/>
    </row>
    <row r="205" s="1" customFormat="1" ht="15" customHeight="1">
      <c r="B205" s="296"/>
      <c r="C205" s="271"/>
      <c r="D205" s="271"/>
      <c r="E205" s="271"/>
      <c r="F205" s="294" t="s">
        <v>45</v>
      </c>
      <c r="G205" s="271"/>
      <c r="H205" s="271" t="s">
        <v>854</v>
      </c>
      <c r="I205" s="271"/>
      <c r="J205" s="271"/>
      <c r="K205" s="319"/>
    </row>
    <row r="206" s="1" customFormat="1" ht="15" customHeight="1">
      <c r="B206" s="296"/>
      <c r="C206" s="271"/>
      <c r="D206" s="271"/>
      <c r="E206" s="271"/>
      <c r="F206" s="294" t="s">
        <v>46</v>
      </c>
      <c r="G206" s="271"/>
      <c r="H206" s="271" t="s">
        <v>855</v>
      </c>
      <c r="I206" s="271"/>
      <c r="J206" s="271"/>
      <c r="K206" s="319"/>
    </row>
    <row r="207" s="1" customFormat="1" ht="15" customHeight="1">
      <c r="B207" s="296"/>
      <c r="C207" s="271"/>
      <c r="D207" s="271"/>
      <c r="E207" s="271"/>
      <c r="F207" s="294"/>
      <c r="G207" s="271"/>
      <c r="H207" s="271"/>
      <c r="I207" s="271"/>
      <c r="J207" s="271"/>
      <c r="K207" s="319"/>
    </row>
    <row r="208" s="1" customFormat="1" ht="15" customHeight="1">
      <c r="B208" s="296"/>
      <c r="C208" s="271" t="s">
        <v>796</v>
      </c>
      <c r="D208" s="271"/>
      <c r="E208" s="271"/>
      <c r="F208" s="294" t="s">
        <v>79</v>
      </c>
      <c r="G208" s="271"/>
      <c r="H208" s="271" t="s">
        <v>856</v>
      </c>
      <c r="I208" s="271"/>
      <c r="J208" s="271"/>
      <c r="K208" s="319"/>
    </row>
    <row r="209" s="1" customFormat="1" ht="15" customHeight="1">
      <c r="B209" s="296"/>
      <c r="C209" s="271"/>
      <c r="D209" s="271"/>
      <c r="E209" s="271"/>
      <c r="F209" s="294" t="s">
        <v>691</v>
      </c>
      <c r="G209" s="271"/>
      <c r="H209" s="271" t="s">
        <v>692</v>
      </c>
      <c r="I209" s="271"/>
      <c r="J209" s="271"/>
      <c r="K209" s="319"/>
    </row>
    <row r="210" s="1" customFormat="1" ht="15" customHeight="1">
      <c r="B210" s="296"/>
      <c r="C210" s="271"/>
      <c r="D210" s="271"/>
      <c r="E210" s="271"/>
      <c r="F210" s="294" t="s">
        <v>689</v>
      </c>
      <c r="G210" s="271"/>
      <c r="H210" s="271" t="s">
        <v>857</v>
      </c>
      <c r="I210" s="271"/>
      <c r="J210" s="271"/>
      <c r="K210" s="319"/>
    </row>
    <row r="211" s="1" customFormat="1" ht="15" customHeight="1">
      <c r="B211" s="337"/>
      <c r="C211" s="271"/>
      <c r="D211" s="271"/>
      <c r="E211" s="271"/>
      <c r="F211" s="294" t="s">
        <v>693</v>
      </c>
      <c r="G211" s="332"/>
      <c r="H211" s="323" t="s">
        <v>694</v>
      </c>
      <c r="I211" s="323"/>
      <c r="J211" s="323"/>
      <c r="K211" s="338"/>
    </row>
    <row r="212" s="1" customFormat="1" ht="15" customHeight="1">
      <c r="B212" s="337"/>
      <c r="C212" s="271"/>
      <c r="D212" s="271"/>
      <c r="E212" s="271"/>
      <c r="F212" s="294" t="s">
        <v>695</v>
      </c>
      <c r="G212" s="332"/>
      <c r="H212" s="323" t="s">
        <v>858</v>
      </c>
      <c r="I212" s="323"/>
      <c r="J212" s="323"/>
      <c r="K212" s="338"/>
    </row>
    <row r="213" s="1" customFormat="1" ht="15" customHeight="1">
      <c r="B213" s="337"/>
      <c r="C213" s="271"/>
      <c r="D213" s="271"/>
      <c r="E213" s="271"/>
      <c r="F213" s="294"/>
      <c r="G213" s="332"/>
      <c r="H213" s="323"/>
      <c r="I213" s="323"/>
      <c r="J213" s="323"/>
      <c r="K213" s="338"/>
    </row>
    <row r="214" s="1" customFormat="1" ht="15" customHeight="1">
      <c r="B214" s="337"/>
      <c r="C214" s="271" t="s">
        <v>820</v>
      </c>
      <c r="D214" s="271"/>
      <c r="E214" s="271"/>
      <c r="F214" s="294">
        <v>1</v>
      </c>
      <c r="G214" s="332"/>
      <c r="H214" s="323" t="s">
        <v>859</v>
      </c>
      <c r="I214" s="323"/>
      <c r="J214" s="323"/>
      <c r="K214" s="338"/>
    </row>
    <row r="215" s="1" customFormat="1" ht="15" customHeight="1">
      <c r="B215" s="337"/>
      <c r="C215" s="271"/>
      <c r="D215" s="271"/>
      <c r="E215" s="271"/>
      <c r="F215" s="294">
        <v>2</v>
      </c>
      <c r="G215" s="332"/>
      <c r="H215" s="323" t="s">
        <v>860</v>
      </c>
      <c r="I215" s="323"/>
      <c r="J215" s="323"/>
      <c r="K215" s="338"/>
    </row>
    <row r="216" s="1" customFormat="1" ht="15" customHeight="1">
      <c r="B216" s="337"/>
      <c r="C216" s="271"/>
      <c r="D216" s="271"/>
      <c r="E216" s="271"/>
      <c r="F216" s="294">
        <v>3</v>
      </c>
      <c r="G216" s="332"/>
      <c r="H216" s="323" t="s">
        <v>861</v>
      </c>
      <c r="I216" s="323"/>
      <c r="J216" s="323"/>
      <c r="K216" s="338"/>
    </row>
    <row r="217" s="1" customFormat="1" ht="15" customHeight="1">
      <c r="B217" s="337"/>
      <c r="C217" s="271"/>
      <c r="D217" s="271"/>
      <c r="E217" s="271"/>
      <c r="F217" s="294">
        <v>4</v>
      </c>
      <c r="G217" s="332"/>
      <c r="H217" s="323" t="s">
        <v>862</v>
      </c>
      <c r="I217" s="323"/>
      <c r="J217" s="323"/>
      <c r="K217" s="338"/>
    </row>
    <row r="218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Toms Jan</dc:creator>
  <cp:lastModifiedBy>Toms Jan</cp:lastModifiedBy>
  <dcterms:created xsi:type="dcterms:W3CDTF">2022-01-19T12:24:56Z</dcterms:created>
  <dcterms:modified xsi:type="dcterms:W3CDTF">2022-01-19T12:25:00Z</dcterms:modified>
</cp:coreProperties>
</file>