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00923 - Rekonstrukce r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'20200923 - Rekonstrukce r...'!$C$78:$K$412</definedName>
    <definedName name="_xlnm.Print_Area" localSheetId="1">'20200923 - Rekonstrukce r...'!$C$4:$J$37,'20200923 - Rekonstrukce r...'!$C$43:$J$62,'20200923 - Rekonstrukce r...'!$C$68:$K$412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'20200923 - Rekonstrukce r...'!$78:$78</definedName>
  </definedNames>
  <calcPr fullCalcOnLoad="1"/>
</workbook>
</file>

<file path=xl/sharedStrings.xml><?xml version="1.0" encoding="utf-8"?>
<sst xmlns="http://schemas.openxmlformats.org/spreadsheetml/2006/main" count="3602" uniqueCount="923">
  <si>
    <t>Export Komplet</t>
  </si>
  <si>
    <t>VZ</t>
  </si>
  <si>
    <t>2.0</t>
  </si>
  <si>
    <t>ZAMOK</t>
  </si>
  <si>
    <t>False</t>
  </si>
  <si>
    <t>{c64f1d60-5c3b-490e-9a11-1bcfd040b332}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</si>
  <si>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</si>
  <si>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</si>
  <si>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</si>
  <si>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</si>
  <si>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</si>
  <si>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</si>
  <si>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</si>
  <si>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</si>
  <si>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20200923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</si>
  <si>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</si>
  <si>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</si>
  <si>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rozvodů silnoproudá elektrotechnika a elektronické komunikace - ZŠ praktická č.p. 104</t>
  </si>
  <si>
    <t>KSO:</t>
  </si>
  <si>
    <t/>
  </si>
  <si>
    <t>CC-CZ:</t>
  </si>
  <si>
    <t>Místo:</t>
  </si>
  <si>
    <t>Nový Bor</t>
  </si>
  <si>
    <t>Datum:</t>
  </si>
  <si>
    <t>23. 9. 2020</t>
  </si>
  <si>
    <t>Zadavatel:</t>
  </si>
  <si>
    <t>IČ:</t>
  </si>
  <si>
    <t xml:space="preserve"> Město Nový Bor</t>
  </si>
  <si>
    <t>DIČ:</t>
  </si>
  <si>
    <t>Uchazeč:</t>
  </si>
  <si>
    <t>Vyplň údaj</t>
  </si>
  <si>
    <t>Projektant:</t>
  </si>
  <si>
    <t>07651155</t>
  </si>
  <si>
    <t>Ing. Jaroslav Štekr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</si>
  <si>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</si>
  <si>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</si>
  <si>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</si>
  <si>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</si>
  <si>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</si>
  <si>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</si>
  <si>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</si>
  <si>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</si>
  <si>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</si>
  <si>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</si>
  <si>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</si>
  <si>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</si>
  <si>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</si>
  <si>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</si>
  <si>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</si>
  <si>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</si>
  <si>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</si>
  <si>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</si>
  <si>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</si>
  <si>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</si>
  <si>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</si>
  <si>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</si>
  <si>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</si>
  <si>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</si>
  <si>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</si>
  <si>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</si>
  <si>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</si>
  <si>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</si>
  <si>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</si>
  <si>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</si>
  <si>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</si>
  <si>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</si>
  <si>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</si>
  <si>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</si>
  <si>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</si>
  <si>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</si>
  <si>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</si>
  <si>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</si>
  <si>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</si>
  <si>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</si>
  <si>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</si>
  <si>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</si>
  <si>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</si>
  <si>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</si>
  <si>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</si>
  <si>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</si>
  <si>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</si>
  <si>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</si>
  <si>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</si>
  <si>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</si>
  <si>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</si>
  <si>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</si>
  <si>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D2 - Slaboproudy</t>
  </si>
  <si>
    <t>D3 - MaR</t>
  </si>
  <si>
    <t>D4 - Ostatní</t>
  </si>
  <si>
    <t>PSV - Práce a dodávky PSV</t>
  </si>
  <si>
    <t xml:space="preserve">    741 - Elektroinstalace - silnoproud</t>
  </si>
  <si>
    <t xml:space="preserve">    766 - Konstrukce truhlářské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</si>
  <si>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</si>
  <si>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</si>
  <si>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</si>
  <si>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</si>
  <si>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</si>
  <si>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</si>
  <si>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</si>
  <si>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</si>
  <si>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</si>
  <si>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</si>
  <si>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</si>
  <si>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</si>
  <si>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</si>
  <si>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D2</t>
  </si>
  <si>
    <t>Slaboproudy</t>
  </si>
  <si>
    <t>ROZPOCET</t>
  </si>
  <si>
    <t>K</t>
  </si>
  <si>
    <t>Pol1</t>
  </si>
  <si>
    <t>nástěnný rack 19'' 18U 600X600mm černý</t>
  </si>
  <si>
    <t>ks</t>
  </si>
  <si>
    <t>4</t>
  </si>
  <si>
    <t>505601411</t>
  </si>
  <si>
    <t>PP</t>
  </si>
  <si>
    <t>Pol10</t>
  </si>
  <si>
    <t>zdroj 12V/4A stab</t>
  </si>
  <si>
    <t>-807693683</t>
  </si>
  <si>
    <t>3</t>
  </si>
  <si>
    <t>Pol11</t>
  </si>
  <si>
    <t>AHD/TVI video balun UTP-HDP4301VP - pasivní sada pro video a napájení</t>
  </si>
  <si>
    <t>1953209438</t>
  </si>
  <si>
    <t>Pol12</t>
  </si>
  <si>
    <t>FS-7131IHBB85M (3.6mm) - bílá - 1080P - venkovní DOME kamera 4 v 1</t>
  </si>
  <si>
    <t>40386158</t>
  </si>
  <si>
    <t>5</t>
  </si>
  <si>
    <t>Pol13</t>
  </si>
  <si>
    <t>F94B bílá základna pro kamery s průměrem 94mm</t>
  </si>
  <si>
    <t>1364490117</t>
  </si>
  <si>
    <t>6</t>
  </si>
  <si>
    <t>Pol14</t>
  </si>
  <si>
    <t>videotelefon - AHD SADA ELNIKA - 4x 7 palců monitor V84714EMB/FHD + jednotka 84207-4-FHD - 4 tlač. Obj. č.: 70347</t>
  </si>
  <si>
    <t>kpl</t>
  </si>
  <si>
    <t>689093437</t>
  </si>
  <si>
    <t>7</t>
  </si>
  <si>
    <t>Pol15</t>
  </si>
  <si>
    <t>elektronický drátový zvonek, typ. např. ELEKTROBOCK ZV2-1Gong</t>
  </si>
  <si>
    <t>-1129739020</t>
  </si>
  <si>
    <t>8</t>
  </si>
  <si>
    <t>Pol2</t>
  </si>
  <si>
    <t>HPE 1820 48G Switch</t>
  </si>
  <si>
    <t>-218916206</t>
  </si>
  <si>
    <t>9</t>
  </si>
  <si>
    <t>Pol3</t>
  </si>
  <si>
    <t>keystone 5e</t>
  </si>
  <si>
    <t>938919548</t>
  </si>
  <si>
    <t>10</t>
  </si>
  <si>
    <t>Pol4</t>
  </si>
  <si>
    <t>patch Panel, 24-port neosazený</t>
  </si>
  <si>
    <t>-1908271421</t>
  </si>
  <si>
    <t>11</t>
  </si>
  <si>
    <t>Pol5</t>
  </si>
  <si>
    <t>vyvazovací panel 1U</t>
  </si>
  <si>
    <t>-1983465738</t>
  </si>
  <si>
    <t>12</t>
  </si>
  <si>
    <t>Pol6</t>
  </si>
  <si>
    <t>konektor RJ45</t>
  </si>
  <si>
    <t>-1720147096</t>
  </si>
  <si>
    <t>13</t>
  </si>
  <si>
    <t>Pol7</t>
  </si>
  <si>
    <t>DVR 4604A ELN - H.264 - AHD/TVI/CVBS hybridní rekordér 1080P Lite - 4CH + 1 IP</t>
  </si>
  <si>
    <t>-871489758</t>
  </si>
  <si>
    <t>14</t>
  </si>
  <si>
    <t>Pol8</t>
  </si>
  <si>
    <t>500GB disk</t>
  </si>
  <si>
    <t>-422618582</t>
  </si>
  <si>
    <t>Pol9</t>
  </si>
  <si>
    <t>rozbočení napájení 1x samec 4x samice</t>
  </si>
  <si>
    <t>362518820</t>
  </si>
  <si>
    <t>D3</t>
  </si>
  <si>
    <t>MaR</t>
  </si>
  <si>
    <t>16</t>
  </si>
  <si>
    <t>Pol16</t>
  </si>
  <si>
    <t>ventil zónový dvoucestný Regulus VZK 225-230-1P</t>
  </si>
  <si>
    <t>2030728366</t>
  </si>
  <si>
    <t>17</t>
  </si>
  <si>
    <t>Pol17</t>
  </si>
  <si>
    <t>detektor úniku zemního plynu, typ např. IVAR.BEAGLE MET</t>
  </si>
  <si>
    <t>1304822391</t>
  </si>
  <si>
    <t>18</t>
  </si>
  <si>
    <t>Pol18</t>
  </si>
  <si>
    <t>naprogramování a oživení systému</t>
  </si>
  <si>
    <t>-208992000</t>
  </si>
  <si>
    <t>D4</t>
  </si>
  <si>
    <t>Ostatní</t>
  </si>
  <si>
    <t>19</t>
  </si>
  <si>
    <t>Pol19</t>
  </si>
  <si>
    <t>krabice ABOX 025 L - prázdná</t>
  </si>
  <si>
    <t>843246564</t>
  </si>
  <si>
    <t>20</t>
  </si>
  <si>
    <t>Pol20</t>
  </si>
  <si>
    <t>svorkovnice HOP, montáž na omítku</t>
  </si>
  <si>
    <t>-1053941054</t>
  </si>
  <si>
    <t>Pol21</t>
  </si>
  <si>
    <t>vysekání kabelových rýh pro montáž trubek a kabelů v cihelném zdivu, rozměr 3x3cm</t>
  </si>
  <si>
    <t>bm</t>
  </si>
  <si>
    <t>-671792855</t>
  </si>
  <si>
    <t>22</t>
  </si>
  <si>
    <t>Pol22</t>
  </si>
  <si>
    <t>začištění kabelových rýh pro montáž trubek a kabelů v cihelném zdivu, rozměr 3x3cm</t>
  </si>
  <si>
    <t>-1542439075</t>
  </si>
  <si>
    <t>23</t>
  </si>
  <si>
    <t>Pol23</t>
  </si>
  <si>
    <t>kabelový prostup zdí do průměru 50mm</t>
  </si>
  <si>
    <t>1719964029</t>
  </si>
  <si>
    <t>24</t>
  </si>
  <si>
    <t>Pol24</t>
  </si>
  <si>
    <t>podružný a spojovací materiál</t>
  </si>
  <si>
    <t>1500781595</t>
  </si>
  <si>
    <t>25</t>
  </si>
  <si>
    <t>Pol25</t>
  </si>
  <si>
    <t>doprava osob, materiálu a rozvaděčů</t>
  </si>
  <si>
    <t>-419386218</t>
  </si>
  <si>
    <t>26</t>
  </si>
  <si>
    <t>Pol26</t>
  </si>
  <si>
    <t>PPV - podíl přidružených výkonů (% z mont)</t>
  </si>
  <si>
    <t>%</t>
  </si>
  <si>
    <t>604734777</t>
  </si>
  <si>
    <t>27</t>
  </si>
  <si>
    <t>Pol27</t>
  </si>
  <si>
    <t>recyklační poplatky za svítidla</t>
  </si>
  <si>
    <t>-1450265551</t>
  </si>
  <si>
    <t>28</t>
  </si>
  <si>
    <t>Pol28</t>
  </si>
  <si>
    <t>skutečné provedení, předávací dokumentace</t>
  </si>
  <si>
    <t>1082932603</t>
  </si>
  <si>
    <t>29</t>
  </si>
  <si>
    <t>Pol29</t>
  </si>
  <si>
    <t>revize elektro</t>
  </si>
  <si>
    <t>-1884090728</t>
  </si>
  <si>
    <t>PSV</t>
  </si>
  <si>
    <t>Práce a dodávky PSV</t>
  </si>
  <si>
    <t>741</t>
  </si>
  <si>
    <t>Elektroinstalace - silnoproud</t>
  </si>
  <si>
    <t>30</t>
  </si>
  <si>
    <t>741110511</t>
  </si>
  <si>
    <t>Montáž lišta a kanálek vkládací šířky do 60 mm s víčkem</t>
  </si>
  <si>
    <t>m</t>
  </si>
  <si>
    <t>CS ÚRS 2021 02</t>
  </si>
  <si>
    <t>2115344825</t>
  </si>
  <si>
    <t>Montáž lišt a kanálků elektroinstalačních se spojkami, ohyby a rohy a s nasunutím do krabic vkládacích s víčkem, šířky do 60 mm</t>
  </si>
  <si>
    <t>Online PSC</t>
  </si>
  <si>
    <t>https://podminky.urs.cz/item/CS_URS_2021_02/741110511</t>
  </si>
  <si>
    <t>VV</t>
  </si>
  <si>
    <t>16+10+18</t>
  </si>
  <si>
    <t>31</t>
  </si>
  <si>
    <t>M</t>
  </si>
  <si>
    <t>34571008</t>
  </si>
  <si>
    <t>lišta elektroinstalační hranatá PVC 40x40mm</t>
  </si>
  <si>
    <t>32</t>
  </si>
  <si>
    <t>202048124</t>
  </si>
  <si>
    <t>https://podminky.urs.cz/item/CS_URS_2021_02/34571008</t>
  </si>
  <si>
    <t>34571005</t>
  </si>
  <si>
    <t>lišta elektroinstalační hranatá PVC 25x20mm</t>
  </si>
  <si>
    <t>-145684748</t>
  </si>
  <si>
    <t>https://podminky.urs.cz/item/CS_URS_2021_02/34571005</t>
  </si>
  <si>
    <t>33</t>
  </si>
  <si>
    <t>4567R</t>
  </si>
  <si>
    <t>instalační lišta Legrand DLP 150x65, délka 2m (0 104 33)</t>
  </si>
  <si>
    <t>-1919550819</t>
  </si>
  <si>
    <t>34</t>
  </si>
  <si>
    <t>4567R1</t>
  </si>
  <si>
    <t>-123044126</t>
  </si>
  <si>
    <t>35</t>
  </si>
  <si>
    <t>4567R2</t>
  </si>
  <si>
    <t>přepážka Legrand, délka 2m (0 104 73)</t>
  </si>
  <si>
    <t>-1617172527</t>
  </si>
  <si>
    <t>36</t>
  </si>
  <si>
    <t>4567R3</t>
  </si>
  <si>
    <t>spojka naklapávací Legrand (0 106 91)</t>
  </si>
  <si>
    <t>kus</t>
  </si>
  <si>
    <t>-778295363</t>
  </si>
  <si>
    <t>37</t>
  </si>
  <si>
    <t>5467R4</t>
  </si>
  <si>
    <t>spojka krytu Legrand (0 108 01)</t>
  </si>
  <si>
    <t>66705158</t>
  </si>
  <si>
    <t>38</t>
  </si>
  <si>
    <t>4567R5</t>
  </si>
  <si>
    <t>koncový díl Legrand (0 107 06)</t>
  </si>
  <si>
    <t>-1251012836</t>
  </si>
  <si>
    <t>39</t>
  </si>
  <si>
    <t>4567R6</t>
  </si>
  <si>
    <t>vnitřní roh Legrand (0 106 07)</t>
  </si>
  <si>
    <t>-1748812149</t>
  </si>
  <si>
    <t>40</t>
  </si>
  <si>
    <t>4567R7</t>
  </si>
  <si>
    <t>plochý roh Legrand (0 107 90)</t>
  </si>
  <si>
    <t>-210708469</t>
  </si>
  <si>
    <t>41</t>
  </si>
  <si>
    <t>4567R10</t>
  </si>
  <si>
    <t>montážní rámeček pro 8 modulů Legrand (0 109 58)</t>
  </si>
  <si>
    <t>-950934370</t>
  </si>
  <si>
    <t>42</t>
  </si>
  <si>
    <t>4567R11</t>
  </si>
  <si>
    <t>montážní rámeček pro 2 moduly Legrand (0 109 52)</t>
  </si>
  <si>
    <t>1677600641</t>
  </si>
  <si>
    <t>43</t>
  </si>
  <si>
    <t>74111180R</t>
  </si>
  <si>
    <t>Demontáž stávající elektroinstalace</t>
  </si>
  <si>
    <t>hr</t>
  </si>
  <si>
    <t>-1533675245</t>
  </si>
  <si>
    <t>44</t>
  </si>
  <si>
    <t>741112001</t>
  </si>
  <si>
    <t>Montáž krabice zapuštěná plastová kruhová</t>
  </si>
  <si>
    <t>-1992822550</t>
  </si>
  <si>
    <t>Montáž krabic elektroinstalačních bez napojení na trubky a lišty, demontáže a montáže víčka a přístroje protahovacích nebo odbočných zapuštěných plastových kruhových</t>
  </si>
  <si>
    <t>https://podminky.urs.cz/item/CS_URS_2021_02/741112001</t>
  </si>
  <si>
    <t>45</t>
  </si>
  <si>
    <t>34571511</t>
  </si>
  <si>
    <t>krabice přístrojová instalační 500V, D 69mmx30mm</t>
  </si>
  <si>
    <t>CS ÚRS 2020 01</t>
  </si>
  <si>
    <t>-1037310692</t>
  </si>
  <si>
    <t>46</t>
  </si>
  <si>
    <t>34571550</t>
  </si>
  <si>
    <t>víčko krabic z PH, D 80mm, hloubka 40mm</t>
  </si>
  <si>
    <t>-707548758</t>
  </si>
  <si>
    <t>https://podminky.urs.cz/item/CS_URS_2021_02/34571550</t>
  </si>
  <si>
    <t>47</t>
  </si>
  <si>
    <t>741112063</t>
  </si>
  <si>
    <t>Montáž krabice přístrojová zapuštěná plastová čtyřhranná</t>
  </si>
  <si>
    <t>-1539470223</t>
  </si>
  <si>
    <t>Montáž krabic elektroinstalačních bez napojení na trubky a lišty, demontáže a montáže víčka a přístroje přístrojových zapuštěných plastových čtyřhranných</t>
  </si>
  <si>
    <t>https://podminky.urs.cz/item/CS_URS_2021_02/741112063</t>
  </si>
  <si>
    <t>48</t>
  </si>
  <si>
    <t>222R1</t>
  </si>
  <si>
    <t>krabice přístrojová KOPOS LK 80X28 THF_HB</t>
  </si>
  <si>
    <t>-470271915</t>
  </si>
  <si>
    <t>49</t>
  </si>
  <si>
    <t>741120101</t>
  </si>
  <si>
    <t>Montáž vodič Cu izolovaný plný a laněný s PVC pláštěm žíla 0,15-16 mm2 zatažený (např. CY, CHAH-V)</t>
  </si>
  <si>
    <t>-1338011812</t>
  </si>
  <si>
    <t>Montáž vodičů izolovaných měděných bez ukončení uložených v trubkách nebo lištách zatažených plných a laněných s PVC pláštěm, bezhalogenových, ohniodolných (např. CY, CHAH-V) průřezu žíly 0,15 až 16 mm2</t>
  </si>
  <si>
    <t>https://podminky.urs.cz/item/CS_URS_2021_02/741120101</t>
  </si>
  <si>
    <t>25+25+150</t>
  </si>
  <si>
    <t>50</t>
  </si>
  <si>
    <t>34140825</t>
  </si>
  <si>
    <t>vodič propojovací jádro Cu plné izolace PVC 450/750V (H07V-U) 1x4mm2</t>
  </si>
  <si>
    <t>-181243243</t>
  </si>
  <si>
    <t>https://podminky.urs.cz/item/CS_URS_2021_02/34140825</t>
  </si>
  <si>
    <t>51</t>
  </si>
  <si>
    <t>34140844</t>
  </si>
  <si>
    <t>vodič propojovací jádro Cu lanované izolace PVC 450/750V (H07V-R) 1x6mm2</t>
  </si>
  <si>
    <t>1857433395</t>
  </si>
  <si>
    <t>https://podminky.urs.cz/item/CS_URS_2021_02/34140844</t>
  </si>
  <si>
    <t>52</t>
  </si>
  <si>
    <t>34142159</t>
  </si>
  <si>
    <t>vodič propojovací flexibilní jádro Cu lanované izolace PVC 450/750V (H07V-K) 1x16mm2</t>
  </si>
  <si>
    <t>690892162</t>
  </si>
  <si>
    <t>https://podminky.urs.cz/item/CS_URS_2021_02/34142159</t>
  </si>
  <si>
    <t>53</t>
  </si>
  <si>
    <t>741122122</t>
  </si>
  <si>
    <t>Montáž kabel Cu plný kulatý žíla 3x1,5 až 6 mm2 zatažený v trubkách (např. CYKY)</t>
  </si>
  <si>
    <t>491323362</t>
  </si>
  <si>
    <t>Montáž kabelů měděných bez ukončení uložených v trubkách zatažených plných kulatých nebo bezhalogenových (např. CYKY) počtu a průřezu žil 3x1,5 až 6 mm2</t>
  </si>
  <si>
    <t>https://podminky.urs.cz/item/CS_URS_2021_02/741122122</t>
  </si>
  <si>
    <t>1077+779</t>
  </si>
  <si>
    <t>54</t>
  </si>
  <si>
    <t>34111030</t>
  </si>
  <si>
    <t>kabel instalační jádro Cu plné izolace PVC plášť PVC 450/750V (CYKY) 3x1,5mm2</t>
  </si>
  <si>
    <t>-889199913</t>
  </si>
  <si>
    <t>https://podminky.urs.cz/item/CS_URS_2021_02/34111030</t>
  </si>
  <si>
    <t>779*1,2 "Přepočtené koeficientem množství</t>
  </si>
  <si>
    <t>55</t>
  </si>
  <si>
    <t>34111036</t>
  </si>
  <si>
    <t>kabel instalační jádro Cu plné izolace PVC plášť PVC 450/750V (CYKY) 3x2,5mm2</t>
  </si>
  <si>
    <t>-1846483364</t>
  </si>
  <si>
    <t>https://podminky.urs.cz/item/CS_URS_2021_02/34111036</t>
  </si>
  <si>
    <t>1077*1,2 "Přepočtené koeficientem množství</t>
  </si>
  <si>
    <t>56</t>
  </si>
  <si>
    <t>741122131</t>
  </si>
  <si>
    <t>Montáž kabel Cu plný kulatý žíla 4x1,5 až 4 mm2 zatažený v trubkách (např. CYKY)</t>
  </si>
  <si>
    <t>1043698290</t>
  </si>
  <si>
    <t>Montáž kabelů měděných bez ukončení uložených v trubkách zatažených plných kulatých nebo bezhalogenových (např. CYKY) počtu a průřezu žil 4x1,5 až 4 mm2</t>
  </si>
  <si>
    <t>https://podminky.urs.cz/item/CS_URS_2021_02/741122131</t>
  </si>
  <si>
    <t>57</t>
  </si>
  <si>
    <t>34111060</t>
  </si>
  <si>
    <t>kabel instalační jádro Cu plné izolace PVC plášť PVC 450/750V (CYKY) 4x1,5mm2</t>
  </si>
  <si>
    <t>-1381199795</t>
  </si>
  <si>
    <t>https://podminky.urs.cz/item/CS_URS_2021_02/34111060</t>
  </si>
  <si>
    <t>105*1,2 "Přepočtené koeficientem množství</t>
  </si>
  <si>
    <t>58</t>
  </si>
  <si>
    <t>741122133</t>
  </si>
  <si>
    <t>Montáž kabel Cu plný kulatý žíla 4x10 mm2 zatažený v trubkách (např. CYKY)</t>
  </si>
  <si>
    <t>-262083814</t>
  </si>
  <si>
    <t>Montáž kabelů měděných bez ukončení uložených v trubkách zatažených plných kulatých nebo bezhalogenových (např. CYKY) počtu a průřezu žil 4x10 mm2</t>
  </si>
  <si>
    <t>https://podminky.urs.cz/item/CS_URS_2021_02/741122133</t>
  </si>
  <si>
    <t>59</t>
  </si>
  <si>
    <t>34111076</t>
  </si>
  <si>
    <t>kabel instalační jádro Cu plné izolace PVC plášť PVC 450/750V (CYKY) 4x10mm2</t>
  </si>
  <si>
    <t>-1731400856</t>
  </si>
  <si>
    <t>https://podminky.urs.cz/item/CS_URS_2021_02/34111076</t>
  </si>
  <si>
    <t>58*1,2 "Přepočtené koeficientem množství</t>
  </si>
  <si>
    <t>60</t>
  </si>
  <si>
    <t>741122134</t>
  </si>
  <si>
    <t>Montáž kabel Cu plný kulatý žíla 4x16 až 25 mm2 zatažený v trubkách (např. CYKY)</t>
  </si>
  <si>
    <t>1069279090</t>
  </si>
  <si>
    <t>Montáž kabelů měděných bez ukončení uložených v trubkách zatažených plných kulatých nebo bezhalogenových (např. CYKY) počtu a průřezu žil 4x16 až 25 mm2</t>
  </si>
  <si>
    <t>https://podminky.urs.cz/item/CS_URS_2021_02/741122134</t>
  </si>
  <si>
    <t>61</t>
  </si>
  <si>
    <t>34111610</t>
  </si>
  <si>
    <t>kabel silový jádro Cu izolace PVC plášť PVC 0,6/1kV (1-CYKY) 4x25mm2</t>
  </si>
  <si>
    <t>702689583</t>
  </si>
  <si>
    <t>https://podminky.urs.cz/item/CS_URS_2021_02/34111610</t>
  </si>
  <si>
    <t>30*1,2 "Přepočtené koeficientem množství</t>
  </si>
  <si>
    <t>62</t>
  </si>
  <si>
    <t>741122142</t>
  </si>
  <si>
    <t>Montáž kabel Cu plný kulatý žíla 5x1,5 až 2,5 mm2 zatažený v trubkách (např. CYKY)</t>
  </si>
  <si>
    <t>1770838947</t>
  </si>
  <si>
    <t>Montáž kabelů měděných bez ukončení uložených v trubkách zatažených plných kulatých nebo bezhalogenových (např. CYKY) počtu a průřezu žil 5x1,5 až 2,5 mm2</t>
  </si>
  <si>
    <t>https://podminky.urs.cz/item/CS_URS_2021_02/741122142</t>
  </si>
  <si>
    <t>105+50</t>
  </si>
  <si>
    <t>Součet</t>
  </si>
  <si>
    <t>63</t>
  </si>
  <si>
    <t>34111094</t>
  </si>
  <si>
    <t>kabel instalační jádro Cu plné izolace PVC plášť PVC 450/750V (CYKY) 5x2,5mm2</t>
  </si>
  <si>
    <t>-153138216</t>
  </si>
  <si>
    <t>https://podminky.urs.cz/item/CS_URS_2021_02/34111094</t>
  </si>
  <si>
    <t>43*1,2 "Přepočtené koeficientem množství</t>
  </si>
  <si>
    <t>64</t>
  </si>
  <si>
    <t>34111090</t>
  </si>
  <si>
    <t>kabel instalační jádro Cu plné izolace PVC plášť PVC 450/750V (CYKY) 5x1,5mm2</t>
  </si>
  <si>
    <t>1853149388</t>
  </si>
  <si>
    <t>https://podminky.urs.cz/item/CS_URS_2021_02/34111090</t>
  </si>
  <si>
    <t>155*1,2 "Přepočtené koeficientem množství</t>
  </si>
  <si>
    <t>65</t>
  </si>
  <si>
    <t>741122143</t>
  </si>
  <si>
    <t>Montáž kabel Cu plný kulatý žíla 5x4 až 6 mm2 zatažený v trubkách (např. CYKY)</t>
  </si>
  <si>
    <t>-662190652</t>
  </si>
  <si>
    <t>Montáž kabelů měděných bez ukončení uložených v trubkách zatažených plných kulatých nebo bezhalogenových (např. CYKY) počtu a průřezu žil 5x4 až 6 mm2</t>
  </si>
  <si>
    <t>https://podminky.urs.cz/item/CS_URS_2021_02/741122143</t>
  </si>
  <si>
    <t>66</t>
  </si>
  <si>
    <t>34111100</t>
  </si>
  <si>
    <t>kabel instalační jádro Cu plné izolace PVC plášť PVC 450/750V (CYKY) 5x6mm2</t>
  </si>
  <si>
    <t>1382900266</t>
  </si>
  <si>
    <t>https://podminky.urs.cz/item/CS_URS_2021_02/34111100</t>
  </si>
  <si>
    <t>53*1,2 "Přepočtené koeficientem množství</t>
  </si>
  <si>
    <t>67</t>
  </si>
  <si>
    <t>741124733</t>
  </si>
  <si>
    <t>Montáž kabel Cu stíněný ovládací žíly 2 až 19x1 mm2 uložený pevně (např. JYTY)</t>
  </si>
  <si>
    <t>-204845394</t>
  </si>
  <si>
    <t>Montáž kabelů měděných ovládacích bez ukončení uložených pevně stíněných ovládacích s plným jádrem (např. JYTY) počtu a průměru žil 2 až 19x1 mm2</t>
  </si>
  <si>
    <t>https://podminky.urs.cz/item/CS_URS_2021_02/741124733</t>
  </si>
  <si>
    <t>91</t>
  </si>
  <si>
    <t>1050</t>
  </si>
  <si>
    <t>68</t>
  </si>
  <si>
    <t>34123563</t>
  </si>
  <si>
    <t>kabel sdělovací Cu 4P 1,0mm</t>
  </si>
  <si>
    <t>1224118857</t>
  </si>
  <si>
    <t>69</t>
  </si>
  <si>
    <t>34123561</t>
  </si>
  <si>
    <t>kabel sdělovací Cu 2P 1,0mm</t>
  </si>
  <si>
    <t>-1232557958</t>
  </si>
  <si>
    <t>70</t>
  </si>
  <si>
    <t>341R9</t>
  </si>
  <si>
    <t>Instal. kabel Solarix CAT5e UTP PVC drát Cu</t>
  </si>
  <si>
    <t>823377940</t>
  </si>
  <si>
    <t>71</t>
  </si>
  <si>
    <t>741210101</t>
  </si>
  <si>
    <t>Montáž rozváděčů litinových, hliníkových nebo plastových sestava do 50 kg</t>
  </si>
  <si>
    <t>-151590787</t>
  </si>
  <si>
    <t>Montáž rozváděčů litinových, hliníkových nebo plastových bez zapojení vodičů sestavy hmotnosti do 50 kg</t>
  </si>
  <si>
    <t>https://podminky.urs.cz/item/CS_URS_2021_02/741210101</t>
  </si>
  <si>
    <t>72</t>
  </si>
  <si>
    <t>35711R</t>
  </si>
  <si>
    <t>Rozváděč RH dle výkresové dokumentace</t>
  </si>
  <si>
    <t>-1229365074</t>
  </si>
  <si>
    <t>73</t>
  </si>
  <si>
    <t>35711R1</t>
  </si>
  <si>
    <t>Rozváděč R1 dle výkresové dokumentace</t>
  </si>
  <si>
    <t>-915010366</t>
  </si>
  <si>
    <t>74</t>
  </si>
  <si>
    <t>35711R2</t>
  </si>
  <si>
    <t>Rozváděč R2.1 dle výkresové dokumentace</t>
  </si>
  <si>
    <t>-749064484</t>
  </si>
  <si>
    <t>75</t>
  </si>
  <si>
    <t>35711R3</t>
  </si>
  <si>
    <t>Rozváděč R3 dle výkresové dokumentace</t>
  </si>
  <si>
    <t>1839712108</t>
  </si>
  <si>
    <t>76</t>
  </si>
  <si>
    <t>35711R4</t>
  </si>
  <si>
    <t>Rozváděč RK dle výkresové dokumentace</t>
  </si>
  <si>
    <t>-337322626</t>
  </si>
  <si>
    <t>77</t>
  </si>
  <si>
    <t>35711R5</t>
  </si>
  <si>
    <t>Rozváděč RE dle výkresové dokumentace</t>
  </si>
  <si>
    <t>-668593146</t>
  </si>
  <si>
    <t>P</t>
  </si>
  <si>
    <t>Poznámka k položce:
výrobce DCK Holoubkov, typ ER212/NVP7P-C, ČEZ, hl. jistič B40/3, přívodní a vývodní svorky 25mm2, skříň v provedení do 63A, vč. stavebního zapravení</t>
  </si>
  <si>
    <t>78</t>
  </si>
  <si>
    <t>741310001</t>
  </si>
  <si>
    <t>Montáž vypínač nástěnný 1-jednopólový prostředí normální se zapojením vodičů</t>
  </si>
  <si>
    <t>645386588</t>
  </si>
  <si>
    <t>Montáž spínačů jedno nebo dvoupólových nástěnných se zapojením vodičů, pro prostředí normální vypínačů, řazení 1-jednopólových</t>
  </si>
  <si>
    <t>https://podminky.urs.cz/item/CS_URS_2021_02/741310001</t>
  </si>
  <si>
    <t>79</t>
  </si>
  <si>
    <t>34535512</t>
  </si>
  <si>
    <t>spínač jednopólový 10A bílý</t>
  </si>
  <si>
    <t>1084019743</t>
  </si>
  <si>
    <t>80</t>
  </si>
  <si>
    <t>741310021</t>
  </si>
  <si>
    <t>Montáž přepínač nástěnný 5-sériový prostředí normální se zapojením vodičů</t>
  </si>
  <si>
    <t>822106845</t>
  </si>
  <si>
    <t>Montáž spínačů jedno nebo dvoupólových nástěnných se zapojením vodičů, pro prostředí normální přepínačů, řazení 5-sériových</t>
  </si>
  <si>
    <t>https://podminky.urs.cz/item/CS_URS_2021_02/741310021</t>
  </si>
  <si>
    <t>81</t>
  </si>
  <si>
    <t>34535573</t>
  </si>
  <si>
    <t>spínač řazení 5 10A bílý</t>
  </si>
  <si>
    <t>-1615334995</t>
  </si>
  <si>
    <t>82</t>
  </si>
  <si>
    <t>741310022</t>
  </si>
  <si>
    <t>Montáž přepínač nástěnný 6-střídavý prostředí normální se zapojením vodičů</t>
  </si>
  <si>
    <t>1254330613</t>
  </si>
  <si>
    <t>Montáž spínačů jedno nebo dvoupólových nástěnných se zapojením vodičů, pro prostředí normální přepínačů, řazení 6-střídavých</t>
  </si>
  <si>
    <t>https://podminky.urs.cz/item/CS_URS_2021_02/741310022</t>
  </si>
  <si>
    <t>83</t>
  </si>
  <si>
    <t>3456R9</t>
  </si>
  <si>
    <t>spínač ř.6</t>
  </si>
  <si>
    <t>-1448965862</t>
  </si>
  <si>
    <t>84</t>
  </si>
  <si>
    <t>3456R10</t>
  </si>
  <si>
    <t>spínač ř.6+6 (6+1)</t>
  </si>
  <si>
    <t>1480827485</t>
  </si>
  <si>
    <t>85</t>
  </si>
  <si>
    <t>111R1</t>
  </si>
  <si>
    <t>kryt spínače jednoduchý, bílá</t>
  </si>
  <si>
    <t>1649069199</t>
  </si>
  <si>
    <t>86</t>
  </si>
  <si>
    <t>111R2</t>
  </si>
  <si>
    <t>kryt spínače dělený, bílá</t>
  </si>
  <si>
    <t>1251298909</t>
  </si>
  <si>
    <t>87</t>
  </si>
  <si>
    <t>111R3</t>
  </si>
  <si>
    <t>rámeček jednonásobný bílý</t>
  </si>
  <si>
    <t>-313834624</t>
  </si>
  <si>
    <t>88</t>
  </si>
  <si>
    <t>111R4</t>
  </si>
  <si>
    <t>rámeček vodorovný dvojnásobný bílý</t>
  </si>
  <si>
    <t>-717447473</t>
  </si>
  <si>
    <t>89</t>
  </si>
  <si>
    <t>111R5</t>
  </si>
  <si>
    <t>rámeček vodorovný trojnásobný bílý</t>
  </si>
  <si>
    <t>-917481103</t>
  </si>
  <si>
    <t>90</t>
  </si>
  <si>
    <t>111R6</t>
  </si>
  <si>
    <t>rámeček vodorovný pětinásobný bílý</t>
  </si>
  <si>
    <t>994178964</t>
  </si>
  <si>
    <t>741311004</t>
  </si>
  <si>
    <t>Montáž čidlo pohybu nástěnné se zapojením vodičů</t>
  </si>
  <si>
    <t>-2099225674</t>
  </si>
  <si>
    <t>Montáž spínačů speciálních se zapojením vodičů čidla pohybu nástěnného</t>
  </si>
  <si>
    <t>https://podminky.urs.cz/item/CS_URS_2021_02/741311004</t>
  </si>
  <si>
    <t>92</t>
  </si>
  <si>
    <t>222R</t>
  </si>
  <si>
    <t>pohybové čidlo stropní, 360°, interierové</t>
  </si>
  <si>
    <t>-1456736050</t>
  </si>
  <si>
    <t>93</t>
  </si>
  <si>
    <t>741313002</t>
  </si>
  <si>
    <t>Montáž zásuvka (polo)zapuštěná bezšroubové připojení 2P+PE dvojí zapojení - průběžná se zapojením vodičů</t>
  </si>
  <si>
    <t>-1111908999</t>
  </si>
  <si>
    <t>Montáž zásuvek domovních se zapojením vodičů bezšroubové připojení polozapuštěných nebo zapuštěných 10/16 A, provedení 2P + PE dvojí zapojení pro průběžnou montáž</t>
  </si>
  <si>
    <t>https://podminky.urs.cz/item/CS_URS_2021_02/741313002</t>
  </si>
  <si>
    <t>20+28+80+7+49</t>
  </si>
  <si>
    <t>94</t>
  </si>
  <si>
    <t>34555104</t>
  </si>
  <si>
    <t>zásuvka 1násobná 16A ostatní barvy</t>
  </si>
  <si>
    <t>968384095</t>
  </si>
  <si>
    <t>95</t>
  </si>
  <si>
    <t>34555101</t>
  </si>
  <si>
    <t>zásuvka 1násobná 16A bílý</t>
  </si>
  <si>
    <t>315639585</t>
  </si>
  <si>
    <t>96</t>
  </si>
  <si>
    <t>3456R1</t>
  </si>
  <si>
    <t>zásuvka jednonásobná 230V/16A, bezšroubová s clonkami, hnědá, se svodičem tř. D</t>
  </si>
  <si>
    <t>-1365985840</t>
  </si>
  <si>
    <t>97</t>
  </si>
  <si>
    <t>3456R2</t>
  </si>
  <si>
    <t>zásuvka 230V/16A, modul 45, červená, se svodičem tř. D</t>
  </si>
  <si>
    <t>-357917786</t>
  </si>
  <si>
    <t>98</t>
  </si>
  <si>
    <t>3456R3</t>
  </si>
  <si>
    <t>zásuvka 230V/16A, modul 45, červená</t>
  </si>
  <si>
    <t>122807341</t>
  </si>
  <si>
    <t>99</t>
  </si>
  <si>
    <t>741313003</t>
  </si>
  <si>
    <t>Montáž zásuvka (polo)zapuštěná bezšroubové připojení 2x(2P+PE) dvojnásobná se zapojením vodičů</t>
  </si>
  <si>
    <t>-1079256625</t>
  </si>
  <si>
    <t>Montáž zásuvek domovních se zapojením vodičů bezšroubové připojení polozapuštěných nebo zapuštěných 10/16 A, provedení 2x (2P + PE) dvojnásobná</t>
  </si>
  <si>
    <t>https://podminky.urs.cz/item/CS_URS_2021_02/741313003</t>
  </si>
  <si>
    <t>20+14</t>
  </si>
  <si>
    <t>100</t>
  </si>
  <si>
    <t>37451241</t>
  </si>
  <si>
    <t>zásuvka data 1xRJ45 bílá</t>
  </si>
  <si>
    <t>1582195527</t>
  </si>
  <si>
    <t>101</t>
  </si>
  <si>
    <t>3746R7</t>
  </si>
  <si>
    <t>datová dvojzásuvka Legrand (0 765 02)</t>
  </si>
  <si>
    <t>815595735</t>
  </si>
  <si>
    <t>102</t>
  </si>
  <si>
    <t>741313051</t>
  </si>
  <si>
    <t>Montáž zásuvek nástěnných šroubové připojení 3P+PE se zapojením vodičů</t>
  </si>
  <si>
    <t>-229372344</t>
  </si>
  <si>
    <t>Montáž zásuvek domovních se zapojením vodičů šroubové připojení nástěnných do 25 A, provedení 3P + PE</t>
  </si>
  <si>
    <t>https://podminky.urs.cz/item/CS_URS_2021_02/741313051</t>
  </si>
  <si>
    <t>103</t>
  </si>
  <si>
    <t>35811257</t>
  </si>
  <si>
    <t>zásuvka nástěnná 16A 250V 4pólová</t>
  </si>
  <si>
    <t>-920930211</t>
  </si>
  <si>
    <t>104</t>
  </si>
  <si>
    <t>741313221</t>
  </si>
  <si>
    <t>Montáž zásuvek průmyslových nástěnných provedení IP 67 3P+N+PE 16 A se zapojením vodičů</t>
  </si>
  <si>
    <t>540794974</t>
  </si>
  <si>
    <t>Montáž zásuvek průmyslových se zapojením vodičů nástěnných, provedení IP 67 3P+N+PE 16 A</t>
  </si>
  <si>
    <t>https://podminky.urs.cz/item/CS_URS_2021_02/741313221</t>
  </si>
  <si>
    <t>105</t>
  </si>
  <si>
    <t>35811132</t>
  </si>
  <si>
    <t>zásuvka nepropustná spojovací 16A 400V 4pólová</t>
  </si>
  <si>
    <t>-829282870</t>
  </si>
  <si>
    <t>106</t>
  </si>
  <si>
    <t>741313222</t>
  </si>
  <si>
    <t>Montáž zásuvek průmyslových nástěnných provedení IP 67 3P+N+PE 32 A se zapojením vodičů</t>
  </si>
  <si>
    <t>1317002408</t>
  </si>
  <si>
    <t>Montáž zásuvek průmyslových se zapojením vodičů nástěnných, provedení IP 67 3P+N+PE 32 A</t>
  </si>
  <si>
    <t>https://podminky.urs.cz/item/CS_URS_2021_02/741313222</t>
  </si>
  <si>
    <t>107</t>
  </si>
  <si>
    <t>35811134</t>
  </si>
  <si>
    <t>zásuvka nepropustná spojovací 32A 400V 4pólová</t>
  </si>
  <si>
    <t>1157876588</t>
  </si>
  <si>
    <t>108</t>
  </si>
  <si>
    <t>741314001</t>
  </si>
  <si>
    <t>Montáž vidlice domovní 10 A, 2P se zapojením vodičů</t>
  </si>
  <si>
    <t>-1170733586</t>
  </si>
  <si>
    <t>Montáž vidlic domovních se zapojením vodičů, provedení 2P, 10 A</t>
  </si>
  <si>
    <t>https://podminky.urs.cz/item/CS_URS_2021_02/741314001</t>
  </si>
  <si>
    <t>109</t>
  </si>
  <si>
    <t>35811561</t>
  </si>
  <si>
    <t>vidlice nepropustná 16A 220V 3pólová</t>
  </si>
  <si>
    <t>-450402091</t>
  </si>
  <si>
    <t>110</t>
  </si>
  <si>
    <t>741320002</t>
  </si>
  <si>
    <t>Montáž pojistka závitová E 33 do 60 A se zapojením vodičů</t>
  </si>
  <si>
    <t>736720803</t>
  </si>
  <si>
    <t>Montáž pojistek se zapojením vodičů závitových kompletních E 33 do 60 A</t>
  </si>
  <si>
    <t>https://podminky.urs.cz/item/CS_URS_2021_02/741320002</t>
  </si>
  <si>
    <t>111</t>
  </si>
  <si>
    <t>34524142</t>
  </si>
  <si>
    <t>spodek pojistkový E33 vestavný 2123-32 s porcelánovým kroužkem</t>
  </si>
  <si>
    <t>-1395475846</t>
  </si>
  <si>
    <t>https://podminky.urs.cz/item/CS_URS_2021_02/34524142</t>
  </si>
  <si>
    <t>112</t>
  </si>
  <si>
    <t>3452345R</t>
  </si>
  <si>
    <t>vložka pojistková E33 50A</t>
  </si>
  <si>
    <t>17801879</t>
  </si>
  <si>
    <t>113</t>
  </si>
  <si>
    <t>741371004</t>
  </si>
  <si>
    <t>Montáž svítidlo zářivkové bytové stropní přisazené 2 zdroje s krytem</t>
  </si>
  <si>
    <t>-1383146817</t>
  </si>
  <si>
    <t>Montáž svítidel zářivkových se zapojením vodičů bytových nebo společenských místností stropních přisazených 2 zdroje s krytem</t>
  </si>
  <si>
    <t>https://podminky.urs.cz/item/CS_URS_2021_02/741371004</t>
  </si>
  <si>
    <t>Poznámka k položce:
původní svítidla</t>
  </si>
  <si>
    <t>114</t>
  </si>
  <si>
    <t>741372021</t>
  </si>
  <si>
    <t>Montáž svítidlo LED interiérové přisazené nástěnné hranaté nebo kruhové do 0,09 m2 se zapojením vodičů</t>
  </si>
  <si>
    <t>-1191066869</t>
  </si>
  <si>
    <t>Montáž svítidel s integrovaným zdrojem LED se zapojením vodičů interiérových přisazených nástěnných hranatých nebo kruhových, plochy do 0,09 m2</t>
  </si>
  <si>
    <t>https://podminky.urs.cz/item/CS_URS_2021_02/741372021</t>
  </si>
  <si>
    <t>115</t>
  </si>
  <si>
    <t>123R1</t>
  </si>
  <si>
    <t>"A" - Apled Duster Basic 60W 6000lm IP65, přisazené svítidlo průmyslového typu</t>
  </si>
  <si>
    <t>1805930746</t>
  </si>
  <si>
    <t>116</t>
  </si>
  <si>
    <t>123R2</t>
  </si>
  <si>
    <t>"B" - Apled LENS PP 36W, přisazené kruhové svítidlo</t>
  </si>
  <si>
    <t>465928478</t>
  </si>
  <si>
    <t>117</t>
  </si>
  <si>
    <t>123R3</t>
  </si>
  <si>
    <t>"BN" - Apled LENS PP 36W, přisazené kruhové svítidlo, s nouzovým modulem 1 hod.</t>
  </si>
  <si>
    <t>1319891465</t>
  </si>
  <si>
    <t>118</t>
  </si>
  <si>
    <t>123R4</t>
  </si>
  <si>
    <t>"C" - Apled LENS P 18W, přisazené kruhové svítidlo, s čidlem pohybu (MW)</t>
  </si>
  <si>
    <t>1728630684</t>
  </si>
  <si>
    <t>119</t>
  </si>
  <si>
    <t>123R5</t>
  </si>
  <si>
    <t>"D" - Apled QUADRA Long přisazená 48W 300x1200 4000K, LED panel</t>
  </si>
  <si>
    <t>-1309412376</t>
  </si>
  <si>
    <t>120</t>
  </si>
  <si>
    <t>123R6</t>
  </si>
  <si>
    <t>"E" - Apled Duster Basic 40W 4000lm IP65, přisazené svítidlo průmyslového typu</t>
  </si>
  <si>
    <t>1771893154</t>
  </si>
  <si>
    <t>121</t>
  </si>
  <si>
    <t>123R7</t>
  </si>
  <si>
    <t>"F" - Apled LENS P 18W, přisazené kruhové svítidlo</t>
  </si>
  <si>
    <t>1996829735</t>
  </si>
  <si>
    <t>122</t>
  </si>
  <si>
    <t>123R8</t>
  </si>
  <si>
    <t>"G" - Apled reflektor Slim LED s čidlem pohybu, 30W 2100lm IP65</t>
  </si>
  <si>
    <t>435735310</t>
  </si>
  <si>
    <t>123</t>
  </si>
  <si>
    <t>123R9</t>
  </si>
  <si>
    <t>"N1" - Apled Wall513 IP40, 105lm 3.5W, nouzové LED svítidlo s piktogramem, montáž přisaz. na zeď, 1 hod</t>
  </si>
  <si>
    <t>-1685304089</t>
  </si>
  <si>
    <t>124</t>
  </si>
  <si>
    <t>123R10</t>
  </si>
  <si>
    <t>"N2" - Apled EMERGENCY OS 3W/1h 150lm, nouzové LED svítidlo, osvětlení plochy</t>
  </si>
  <si>
    <t>-1831825934</t>
  </si>
  <si>
    <t>125</t>
  </si>
  <si>
    <t>1213R11</t>
  </si>
  <si>
    <t>"N3" - Apled EMERGENCY OS 3W/1h 150lm nouzové LED svítidlo, osvětlení koridoru</t>
  </si>
  <si>
    <t>-1690662329</t>
  </si>
  <si>
    <t>126</t>
  </si>
  <si>
    <t>741374821</t>
  </si>
  <si>
    <t>Demontáž osvětlovacího modulového systému zářivkového dl do 1100 mm se zachováním funkčnosti</t>
  </si>
  <si>
    <t>2061393995</t>
  </si>
  <si>
    <t>Demontáž svítidel se zachováním funkčnosti interiérových modulového systému zářivkových, délky do 1100 mm</t>
  </si>
  <si>
    <t>https://podminky.urs.cz/item/CS_URS_2021_02/741374821</t>
  </si>
  <si>
    <t>127</t>
  </si>
  <si>
    <t>741410003</t>
  </si>
  <si>
    <t>Montáž vodič uzemňovací drát nebo lano D do 10 mm na povrchu</t>
  </si>
  <si>
    <t>-1783929585</t>
  </si>
  <si>
    <t>Montáž uzemňovacího vedení s upevněním, propojením a připojením pomocí svorek na povrchu drátu nebo lana O do 10 mm</t>
  </si>
  <si>
    <t>https://podminky.urs.cz/item/CS_URS_2021_02/741410003</t>
  </si>
  <si>
    <t>128</t>
  </si>
  <si>
    <t>35441073</t>
  </si>
  <si>
    <t>drát D 10mm FeZn</t>
  </si>
  <si>
    <t>kg</t>
  </si>
  <si>
    <t>1205601057</t>
  </si>
  <si>
    <t>https://podminky.urs.cz/item/CS_URS_2021_02/35441073</t>
  </si>
  <si>
    <t>3,000*0,8</t>
  </si>
  <si>
    <t>129</t>
  </si>
  <si>
    <t>74198R</t>
  </si>
  <si>
    <t>programovatelný digitální termostat, spínací kontakt, napájení 230V, typ např. ELEKTROBOCK PT712</t>
  </si>
  <si>
    <t>-316359964</t>
  </si>
  <si>
    <t>766</t>
  </si>
  <si>
    <t>Konstrukce truhlářské</t>
  </si>
  <si>
    <t>130</t>
  </si>
  <si>
    <t>76641121R</t>
  </si>
  <si>
    <t>Demontáž a montáž obložení stěn šatny</t>
  </si>
  <si>
    <t>1120040320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</si>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</sst>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4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741110511" TargetMode="External" /><Relationship Id="rId2" Type="http://schemas.openxmlformats.org/officeDocument/2006/relationships/hyperlink" Target="https://podminky.urs.cz/item/CS_URS_2021_02/34571008" TargetMode="External" /><Relationship Id="rId3" Type="http://schemas.openxmlformats.org/officeDocument/2006/relationships/hyperlink" Target="https://podminky.urs.cz/item/CS_URS_2021_02/34571005" TargetMode="External" /><Relationship Id="rId4" Type="http://schemas.openxmlformats.org/officeDocument/2006/relationships/hyperlink" Target="https://podminky.urs.cz/item/CS_URS_2021_02/741112001" TargetMode="External" /><Relationship Id="rId5" Type="http://schemas.openxmlformats.org/officeDocument/2006/relationships/hyperlink" Target="https://podminky.urs.cz/item/CS_URS_2021_02/34571550" TargetMode="External" /><Relationship Id="rId6" Type="http://schemas.openxmlformats.org/officeDocument/2006/relationships/hyperlink" Target="https://podminky.urs.cz/item/CS_URS_2021_02/741112063" TargetMode="External" /><Relationship Id="rId7" Type="http://schemas.openxmlformats.org/officeDocument/2006/relationships/hyperlink" Target="https://podminky.urs.cz/item/CS_URS_2021_02/741120101" TargetMode="External" /><Relationship Id="rId8" Type="http://schemas.openxmlformats.org/officeDocument/2006/relationships/hyperlink" Target="https://podminky.urs.cz/item/CS_URS_2021_02/34140825" TargetMode="External" /><Relationship Id="rId9" Type="http://schemas.openxmlformats.org/officeDocument/2006/relationships/hyperlink" Target="https://podminky.urs.cz/item/CS_URS_2021_02/34140844" TargetMode="External" /><Relationship Id="rId10" Type="http://schemas.openxmlformats.org/officeDocument/2006/relationships/hyperlink" Target="https://podminky.urs.cz/item/CS_URS_2021_02/34142159" TargetMode="External" /><Relationship Id="rId11" Type="http://schemas.openxmlformats.org/officeDocument/2006/relationships/hyperlink" Target="https://podminky.urs.cz/item/CS_URS_2021_02/741122122" TargetMode="External" /><Relationship Id="rId12" Type="http://schemas.openxmlformats.org/officeDocument/2006/relationships/hyperlink" Target="https://podminky.urs.cz/item/CS_URS_2021_02/34111030" TargetMode="External" /><Relationship Id="rId13" Type="http://schemas.openxmlformats.org/officeDocument/2006/relationships/hyperlink" Target="https://podminky.urs.cz/item/CS_URS_2021_02/34111036" TargetMode="External" /><Relationship Id="rId14" Type="http://schemas.openxmlformats.org/officeDocument/2006/relationships/hyperlink" Target="https://podminky.urs.cz/item/CS_URS_2021_02/741122131" TargetMode="External" /><Relationship Id="rId15" Type="http://schemas.openxmlformats.org/officeDocument/2006/relationships/hyperlink" Target="https://podminky.urs.cz/item/CS_URS_2021_02/34111060" TargetMode="External" /><Relationship Id="rId16" Type="http://schemas.openxmlformats.org/officeDocument/2006/relationships/hyperlink" Target="https://podminky.urs.cz/item/CS_URS_2021_02/741122133" TargetMode="External" /><Relationship Id="rId17" Type="http://schemas.openxmlformats.org/officeDocument/2006/relationships/hyperlink" Target="https://podminky.urs.cz/item/CS_URS_2021_02/34111076" TargetMode="External" /><Relationship Id="rId18" Type="http://schemas.openxmlformats.org/officeDocument/2006/relationships/hyperlink" Target="https://podminky.urs.cz/item/CS_URS_2021_02/741122134" TargetMode="External" /><Relationship Id="rId19" Type="http://schemas.openxmlformats.org/officeDocument/2006/relationships/hyperlink" Target="https://podminky.urs.cz/item/CS_URS_2021_02/34111610" TargetMode="External" /><Relationship Id="rId20" Type="http://schemas.openxmlformats.org/officeDocument/2006/relationships/hyperlink" Target="https://podminky.urs.cz/item/CS_URS_2021_02/741122142" TargetMode="External" /><Relationship Id="rId21" Type="http://schemas.openxmlformats.org/officeDocument/2006/relationships/hyperlink" Target="https://podminky.urs.cz/item/CS_URS_2021_02/34111094" TargetMode="External" /><Relationship Id="rId22" Type="http://schemas.openxmlformats.org/officeDocument/2006/relationships/hyperlink" Target="https://podminky.urs.cz/item/CS_URS_2021_02/34111090" TargetMode="External" /><Relationship Id="rId23" Type="http://schemas.openxmlformats.org/officeDocument/2006/relationships/hyperlink" Target="https://podminky.urs.cz/item/CS_URS_2021_02/741122143" TargetMode="External" /><Relationship Id="rId24" Type="http://schemas.openxmlformats.org/officeDocument/2006/relationships/hyperlink" Target="https://podminky.urs.cz/item/CS_URS_2021_02/34111100" TargetMode="External" /><Relationship Id="rId25" Type="http://schemas.openxmlformats.org/officeDocument/2006/relationships/hyperlink" Target="https://podminky.urs.cz/item/CS_URS_2021_02/741124733" TargetMode="External" /><Relationship Id="rId26" Type="http://schemas.openxmlformats.org/officeDocument/2006/relationships/hyperlink" Target="https://podminky.urs.cz/item/CS_URS_2021_02/741210101" TargetMode="External" /><Relationship Id="rId27" Type="http://schemas.openxmlformats.org/officeDocument/2006/relationships/hyperlink" Target="https://podminky.urs.cz/item/CS_URS_2021_02/741310001" TargetMode="External" /><Relationship Id="rId28" Type="http://schemas.openxmlformats.org/officeDocument/2006/relationships/hyperlink" Target="https://podminky.urs.cz/item/CS_URS_2021_02/741310021" TargetMode="External" /><Relationship Id="rId29" Type="http://schemas.openxmlformats.org/officeDocument/2006/relationships/hyperlink" Target="https://podminky.urs.cz/item/CS_URS_2021_02/741310022" TargetMode="External" /><Relationship Id="rId30" Type="http://schemas.openxmlformats.org/officeDocument/2006/relationships/hyperlink" Target="https://podminky.urs.cz/item/CS_URS_2021_02/741311004" TargetMode="External" /><Relationship Id="rId31" Type="http://schemas.openxmlformats.org/officeDocument/2006/relationships/hyperlink" Target="https://podminky.urs.cz/item/CS_URS_2021_02/741313002" TargetMode="External" /><Relationship Id="rId32" Type="http://schemas.openxmlformats.org/officeDocument/2006/relationships/hyperlink" Target="https://podminky.urs.cz/item/CS_URS_2021_02/741313003" TargetMode="External" /><Relationship Id="rId33" Type="http://schemas.openxmlformats.org/officeDocument/2006/relationships/hyperlink" Target="https://podminky.urs.cz/item/CS_URS_2021_02/741313051" TargetMode="External" /><Relationship Id="rId34" Type="http://schemas.openxmlformats.org/officeDocument/2006/relationships/hyperlink" Target="https://podminky.urs.cz/item/CS_URS_2021_02/741313221" TargetMode="External" /><Relationship Id="rId35" Type="http://schemas.openxmlformats.org/officeDocument/2006/relationships/hyperlink" Target="https://podminky.urs.cz/item/CS_URS_2021_02/741313222" TargetMode="External" /><Relationship Id="rId36" Type="http://schemas.openxmlformats.org/officeDocument/2006/relationships/hyperlink" Target="https://podminky.urs.cz/item/CS_URS_2021_02/741314001" TargetMode="External" /><Relationship Id="rId37" Type="http://schemas.openxmlformats.org/officeDocument/2006/relationships/hyperlink" Target="https://podminky.urs.cz/item/CS_URS_2021_02/741320002" TargetMode="External" /><Relationship Id="rId38" Type="http://schemas.openxmlformats.org/officeDocument/2006/relationships/hyperlink" Target="https://podminky.urs.cz/item/CS_URS_2021_02/34524142" TargetMode="External" /><Relationship Id="rId39" Type="http://schemas.openxmlformats.org/officeDocument/2006/relationships/hyperlink" Target="https://podminky.urs.cz/item/CS_URS_2021_02/741371004" TargetMode="External" /><Relationship Id="rId40" Type="http://schemas.openxmlformats.org/officeDocument/2006/relationships/hyperlink" Target="https://podminky.urs.cz/item/CS_URS_2021_02/741372021" TargetMode="External" /><Relationship Id="rId41" Type="http://schemas.openxmlformats.org/officeDocument/2006/relationships/hyperlink" Target="https://podminky.urs.cz/item/CS_URS_2021_02/741374821" TargetMode="External" /><Relationship Id="rId42" Type="http://schemas.openxmlformats.org/officeDocument/2006/relationships/hyperlink" Target="https://podminky.urs.cz/item/CS_URS_2021_02/741410003" TargetMode="External" /><Relationship Id="rId43" Type="http://schemas.openxmlformats.org/officeDocument/2006/relationships/hyperlink" Target="https://podminky.urs.cz/item/CS_URS_2021_02/35441073" TargetMode="External" /><Relationship Id="rId4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32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38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ROUNDUP(AG54,2)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40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41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42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43</v>
      </c>
      <c r="E29" s="47"/>
      <c r="F29" s="32" t="s">
        <v>44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ROUNDUP(AZ54,2)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ROUNDUP(AV54,2)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45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ROUNDUP(BA54,2)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ROUNDUP(AW54,2)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46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ROUNDUP(BB54,2)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47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ROUNDUP(BC54,2)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48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ROUNDUP(BD54,2)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49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50</v>
      </c>
      <c r="U35" s="54"/>
      <c r="V35" s="54"/>
      <c r="W35" s="54"/>
      <c r="X35" s="56" t="s">
        <v>51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52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20200923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Rekonstrukce rozvodů silnoproudá elektrotechnika a elektronické komunikace - ZŠ praktická č.p. 104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Nový Bor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23. 9. 2020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 xml:space="preserve"> Město Nový Bor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>Ing. Jaroslav Štekr</v>
      </c>
      <c r="AN49" s="64"/>
      <c r="AO49" s="64"/>
      <c r="AP49" s="64"/>
      <c r="AQ49" s="40"/>
      <c r="AR49" s="44"/>
      <c r="AS49" s="74" t="s">
        <v>53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35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54</v>
      </c>
      <c r="D52" s="87"/>
      <c r="E52" s="87"/>
      <c r="F52" s="87"/>
      <c r="G52" s="87"/>
      <c r="H52" s="88"/>
      <c r="I52" s="89" t="s">
        <v>55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56</v>
      </c>
      <c r="AH52" s="87"/>
      <c r="AI52" s="87"/>
      <c r="AJ52" s="87"/>
      <c r="AK52" s="87"/>
      <c r="AL52" s="87"/>
      <c r="AM52" s="87"/>
      <c r="AN52" s="89" t="s">
        <v>57</v>
      </c>
      <c r="AO52" s="87"/>
      <c r="AP52" s="87"/>
      <c r="AQ52" s="91" t="s">
        <v>58</v>
      </c>
      <c r="AR52" s="44"/>
      <c r="AS52" s="92" t="s">
        <v>59</v>
      </c>
      <c r="AT52" s="93" t="s">
        <v>60</v>
      </c>
      <c r="AU52" s="93" t="s">
        <v>61</v>
      </c>
      <c r="AV52" s="93" t="s">
        <v>62</v>
      </c>
      <c r="AW52" s="93" t="s">
        <v>63</v>
      </c>
      <c r="AX52" s="93" t="s">
        <v>64</v>
      </c>
      <c r="AY52" s="93" t="s">
        <v>65</v>
      </c>
      <c r="AZ52" s="93" t="s">
        <v>66</v>
      </c>
      <c r="BA52" s="93" t="s">
        <v>67</v>
      </c>
      <c r="BB52" s="93" t="s">
        <v>68</v>
      </c>
      <c r="BC52" s="93" t="s">
        <v>69</v>
      </c>
      <c r="BD52" s="94" t="s">
        <v>70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71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ROUNDUP(AG55,2)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ROUNDUP(AS55,2)</f>
        <v>0</v>
      </c>
      <c r="AT54" s="106">
        <f>ROUNDUP(SUM(AV54:AW54),2)</f>
        <v>0</v>
      </c>
      <c r="AU54" s="107">
        <f>ROUNDUP(AU55,5)</f>
        <v>0</v>
      </c>
      <c r="AV54" s="106">
        <f>ROUNDUP(AZ54*L29,2)</f>
        <v>0</v>
      </c>
      <c r="AW54" s="106">
        <f>ROUNDUP(BA54*L30,2)</f>
        <v>0</v>
      </c>
      <c r="AX54" s="106">
        <f>ROUNDUP(BB54*L29,2)</f>
        <v>0</v>
      </c>
      <c r="AY54" s="106">
        <f>ROUNDUP(BC54*L30,2)</f>
        <v>0</v>
      </c>
      <c r="AZ54" s="106">
        <f>ROUNDUP(AZ55,2)</f>
        <v>0</v>
      </c>
      <c r="BA54" s="106">
        <f>ROUNDUP(BA55,2)</f>
        <v>0</v>
      </c>
      <c r="BB54" s="106">
        <f>ROUNDUP(BB55,2)</f>
        <v>0</v>
      </c>
      <c r="BC54" s="106">
        <f>ROUNDUP(BC55,2)</f>
        <v>0</v>
      </c>
      <c r="BD54" s="108">
        <f>ROUNDUP(BD55,2)</f>
        <v>0</v>
      </c>
      <c r="BE54" s="6"/>
      <c r="BS54" s="109" t="s">
        <v>72</v>
      </c>
      <c r="BT54" s="109" t="s">
        <v>73</v>
      </c>
      <c r="BV54" s="109" t="s">
        <v>74</v>
      </c>
      <c r="BW54" s="109" t="s">
        <v>5</v>
      </c>
      <c r="BX54" s="109" t="s">
        <v>75</v>
      </c>
      <c r="CL54" s="109" t="s">
        <v>19</v>
      </c>
    </row>
    <row r="55" spans="1:90" s="7" customFormat="1" ht="37.5" customHeight="1">
      <c r="A55" s="110" t="s">
        <v>76</v>
      </c>
      <c r="B55" s="111"/>
      <c r="C55" s="112"/>
      <c r="D55" s="113" t="s">
        <v>14</v>
      </c>
      <c r="E55" s="113"/>
      <c r="F55" s="113"/>
      <c r="G55" s="113"/>
      <c r="H55" s="113"/>
      <c r="I55" s="114"/>
      <c r="J55" s="113" t="s">
        <v>17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'20200923 - Rekonstrukce r...'!J28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77</v>
      </c>
      <c r="AR55" s="117"/>
      <c r="AS55" s="118">
        <v>0</v>
      </c>
      <c r="AT55" s="119">
        <f>ROUNDUP(SUM(AV55:AW55),2)</f>
        <v>0</v>
      </c>
      <c r="AU55" s="120">
        <f>'20200923 - Rekonstrukce r...'!P79</f>
        <v>0</v>
      </c>
      <c r="AV55" s="119">
        <f>'20200923 - Rekonstrukce r...'!J31</f>
        <v>0</v>
      </c>
      <c r="AW55" s="119">
        <f>'20200923 - Rekonstrukce r...'!J32</f>
        <v>0</v>
      </c>
      <c r="AX55" s="119">
        <f>'20200923 - Rekonstrukce r...'!J33</f>
        <v>0</v>
      </c>
      <c r="AY55" s="119">
        <f>'20200923 - Rekonstrukce r...'!J34</f>
        <v>0</v>
      </c>
      <c r="AZ55" s="119">
        <f>'20200923 - Rekonstrukce r...'!F31</f>
        <v>0</v>
      </c>
      <c r="BA55" s="119">
        <f>'20200923 - Rekonstrukce r...'!F32</f>
        <v>0</v>
      </c>
      <c r="BB55" s="119">
        <f>'20200923 - Rekonstrukce r...'!F33</f>
        <v>0</v>
      </c>
      <c r="BC55" s="119">
        <f>'20200923 - Rekonstrukce r...'!F34</f>
        <v>0</v>
      </c>
      <c r="BD55" s="121">
        <f>'20200923 - Rekonstrukce r...'!F35</f>
        <v>0</v>
      </c>
      <c r="BE55" s="7"/>
      <c r="BT55" s="122" t="s">
        <v>78</v>
      </c>
      <c r="BU55" s="122" t="s">
        <v>79</v>
      </c>
      <c r="BV55" s="122" t="s">
        <v>74</v>
      </c>
      <c r="BW55" s="122" t="s">
        <v>5</v>
      </c>
      <c r="BX55" s="122" t="s">
        <v>75</v>
      </c>
      <c r="CL55" s="122" t="s">
        <v>19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0200923 - Rekonstrukce r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20"/>
      <c r="AT3" s="17" t="s">
        <v>80</v>
      </c>
    </row>
    <row r="4" spans="2:46" s="1" customFormat="1" ht="24.95" customHeight="1">
      <c r="B4" s="20"/>
      <c r="D4" s="125" t="s">
        <v>81</v>
      </c>
      <c r="L4" s="20"/>
      <c r="M4" s="126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27" t="s">
        <v>16</v>
      </c>
      <c r="E6" s="38"/>
      <c r="F6" s="38"/>
      <c r="G6" s="38"/>
      <c r="H6" s="38"/>
      <c r="I6" s="38"/>
      <c r="J6" s="38"/>
      <c r="K6" s="38"/>
      <c r="L6" s="12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30" customHeight="1">
      <c r="A7" s="38"/>
      <c r="B7" s="44"/>
      <c r="C7" s="38"/>
      <c r="D7" s="38"/>
      <c r="E7" s="129" t="s">
        <v>17</v>
      </c>
      <c r="F7" s="38"/>
      <c r="G7" s="38"/>
      <c r="H7" s="38"/>
      <c r="I7" s="38"/>
      <c r="J7" s="38"/>
      <c r="K7" s="38"/>
      <c r="L7" s="12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12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27" t="s">
        <v>18</v>
      </c>
      <c r="E9" s="38"/>
      <c r="F9" s="130" t="s">
        <v>19</v>
      </c>
      <c r="G9" s="38"/>
      <c r="H9" s="38"/>
      <c r="I9" s="127" t="s">
        <v>20</v>
      </c>
      <c r="J9" s="130" t="s">
        <v>19</v>
      </c>
      <c r="K9" s="38"/>
      <c r="L9" s="12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27" t="s">
        <v>21</v>
      </c>
      <c r="E10" s="38"/>
      <c r="F10" s="130" t="s">
        <v>22</v>
      </c>
      <c r="G10" s="38"/>
      <c r="H10" s="38"/>
      <c r="I10" s="127" t="s">
        <v>23</v>
      </c>
      <c r="J10" s="131" t="str">
        <f>'Rekapitulace stavby'!AN8</f>
        <v>23. 9. 2020</v>
      </c>
      <c r="K10" s="38"/>
      <c r="L10" s="12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12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7" t="s">
        <v>25</v>
      </c>
      <c r="E12" s="38"/>
      <c r="F12" s="38"/>
      <c r="G12" s="38"/>
      <c r="H12" s="38"/>
      <c r="I12" s="127" t="s">
        <v>26</v>
      </c>
      <c r="J12" s="130" t="s">
        <v>19</v>
      </c>
      <c r="K12" s="38"/>
      <c r="L12" s="12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0" t="s">
        <v>27</v>
      </c>
      <c r="F13" s="38"/>
      <c r="G13" s="38"/>
      <c r="H13" s="38"/>
      <c r="I13" s="127" t="s">
        <v>28</v>
      </c>
      <c r="J13" s="130" t="s">
        <v>19</v>
      </c>
      <c r="K13" s="38"/>
      <c r="L13" s="12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12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27" t="s">
        <v>29</v>
      </c>
      <c r="E15" s="38"/>
      <c r="F15" s="38"/>
      <c r="G15" s="38"/>
      <c r="H15" s="38"/>
      <c r="I15" s="127" t="s">
        <v>26</v>
      </c>
      <c r="J15" s="33" t="str">
        <f>'Rekapitulace stavby'!AN13</f>
        <v>Vyplň údaj</v>
      </c>
      <c r="K15" s="38"/>
      <c r="L15" s="12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0"/>
      <c r="G16" s="130"/>
      <c r="H16" s="130"/>
      <c r="I16" s="127" t="s">
        <v>28</v>
      </c>
      <c r="J16" s="33" t="str">
        <f>'Rekapitulace stavby'!AN14</f>
        <v>Vyplň údaj</v>
      </c>
      <c r="K16" s="38"/>
      <c r="L16" s="12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12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27" t="s">
        <v>31</v>
      </c>
      <c r="E18" s="38"/>
      <c r="F18" s="38"/>
      <c r="G18" s="38"/>
      <c r="H18" s="38"/>
      <c r="I18" s="127" t="s">
        <v>26</v>
      </c>
      <c r="J18" s="130" t="s">
        <v>32</v>
      </c>
      <c r="K18" s="38"/>
      <c r="L18" s="12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0" t="s">
        <v>33</v>
      </c>
      <c r="F19" s="38"/>
      <c r="G19" s="38"/>
      <c r="H19" s="38"/>
      <c r="I19" s="127" t="s">
        <v>28</v>
      </c>
      <c r="J19" s="130" t="s">
        <v>19</v>
      </c>
      <c r="K19" s="38"/>
      <c r="L19" s="12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12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27" t="s">
        <v>35</v>
      </c>
      <c r="E21" s="38"/>
      <c r="F21" s="38"/>
      <c r="G21" s="38"/>
      <c r="H21" s="38"/>
      <c r="I21" s="127" t="s">
        <v>26</v>
      </c>
      <c r="J21" s="130" t="s">
        <v>19</v>
      </c>
      <c r="K21" s="38"/>
      <c r="L21" s="12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0" t="s">
        <v>36</v>
      </c>
      <c r="F22" s="38"/>
      <c r="G22" s="38"/>
      <c r="H22" s="38"/>
      <c r="I22" s="127" t="s">
        <v>28</v>
      </c>
      <c r="J22" s="130" t="s">
        <v>19</v>
      </c>
      <c r="K22" s="38"/>
      <c r="L22" s="12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12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27" t="s">
        <v>37</v>
      </c>
      <c r="E24" s="38"/>
      <c r="F24" s="38"/>
      <c r="G24" s="38"/>
      <c r="H24" s="38"/>
      <c r="I24" s="38"/>
      <c r="J24" s="38"/>
      <c r="K24" s="38"/>
      <c r="L24" s="12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47.25" customHeight="1">
      <c r="A25" s="132"/>
      <c r="B25" s="133"/>
      <c r="C25" s="132"/>
      <c r="D25" s="132"/>
      <c r="E25" s="134" t="s">
        <v>38</v>
      </c>
      <c r="F25" s="134"/>
      <c r="G25" s="134"/>
      <c r="H25" s="134"/>
      <c r="I25" s="132"/>
      <c r="J25" s="132"/>
      <c r="K25" s="132"/>
      <c r="L25" s="135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12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36"/>
      <c r="E27" s="136"/>
      <c r="F27" s="136"/>
      <c r="G27" s="136"/>
      <c r="H27" s="136"/>
      <c r="I27" s="136"/>
      <c r="J27" s="136"/>
      <c r="K27" s="136"/>
      <c r="L27" s="12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37" t="s">
        <v>39</v>
      </c>
      <c r="E28" s="38"/>
      <c r="F28" s="38"/>
      <c r="G28" s="38"/>
      <c r="H28" s="38"/>
      <c r="I28" s="38"/>
      <c r="J28" s="138">
        <f>ROUNDUP(J79,2)</f>
        <v>0</v>
      </c>
      <c r="K28" s="38"/>
      <c r="L28" s="12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6"/>
      <c r="E29" s="136"/>
      <c r="F29" s="136"/>
      <c r="G29" s="136"/>
      <c r="H29" s="136"/>
      <c r="I29" s="136"/>
      <c r="J29" s="136"/>
      <c r="K29" s="136"/>
      <c r="L29" s="12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39" t="s">
        <v>41</v>
      </c>
      <c r="G30" s="38"/>
      <c r="H30" s="38"/>
      <c r="I30" s="139" t="s">
        <v>40</v>
      </c>
      <c r="J30" s="139" t="s">
        <v>42</v>
      </c>
      <c r="K30" s="38"/>
      <c r="L30" s="12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0" t="s">
        <v>43</v>
      </c>
      <c r="E31" s="127" t="s">
        <v>44</v>
      </c>
      <c r="F31" s="141">
        <f>ROUNDUP((SUM(BE79:BE412)),2)</f>
        <v>0</v>
      </c>
      <c r="G31" s="38"/>
      <c r="H31" s="38"/>
      <c r="I31" s="142">
        <v>0.21</v>
      </c>
      <c r="J31" s="141">
        <f>ROUNDUP(((SUM(BE79:BE412))*I31),2)</f>
        <v>0</v>
      </c>
      <c r="K31" s="38"/>
      <c r="L31" s="12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27" t="s">
        <v>45</v>
      </c>
      <c r="F32" s="141">
        <f>ROUNDUP((SUM(BF79:BF412)),2)</f>
        <v>0</v>
      </c>
      <c r="G32" s="38"/>
      <c r="H32" s="38"/>
      <c r="I32" s="142">
        <v>0.15</v>
      </c>
      <c r="J32" s="141">
        <f>ROUNDUP(((SUM(BF79:BF412))*I32),2)</f>
        <v>0</v>
      </c>
      <c r="K32" s="38"/>
      <c r="L32" s="12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27" t="s">
        <v>46</v>
      </c>
      <c r="F33" s="141">
        <f>ROUNDUP((SUM(BG79:BG412)),2)</f>
        <v>0</v>
      </c>
      <c r="G33" s="38"/>
      <c r="H33" s="38"/>
      <c r="I33" s="142">
        <v>0.21</v>
      </c>
      <c r="J33" s="141">
        <f>0</f>
        <v>0</v>
      </c>
      <c r="K33" s="38"/>
      <c r="L33" s="12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27" t="s">
        <v>47</v>
      </c>
      <c r="F34" s="141">
        <f>ROUNDUP((SUM(BH79:BH412)),2)</f>
        <v>0</v>
      </c>
      <c r="G34" s="38"/>
      <c r="H34" s="38"/>
      <c r="I34" s="142">
        <v>0.15</v>
      </c>
      <c r="J34" s="141">
        <f>0</f>
        <v>0</v>
      </c>
      <c r="K34" s="38"/>
      <c r="L34" s="12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7" t="s">
        <v>48</v>
      </c>
      <c r="F35" s="141">
        <f>ROUNDUP((SUM(BI79:BI412)),2)</f>
        <v>0</v>
      </c>
      <c r="G35" s="38"/>
      <c r="H35" s="38"/>
      <c r="I35" s="142">
        <v>0</v>
      </c>
      <c r="J35" s="141">
        <f>0</f>
        <v>0</v>
      </c>
      <c r="K35" s="38"/>
      <c r="L35" s="12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12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43"/>
      <c r="D37" s="144" t="s">
        <v>49</v>
      </c>
      <c r="E37" s="145"/>
      <c r="F37" s="145"/>
      <c r="G37" s="146" t="s">
        <v>50</v>
      </c>
      <c r="H37" s="147" t="s">
        <v>51</v>
      </c>
      <c r="I37" s="145"/>
      <c r="J37" s="148">
        <f>SUM(J28:J35)</f>
        <v>0</v>
      </c>
      <c r="K37" s="149"/>
      <c r="L37" s="12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2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42" spans="1:31" s="2" customFormat="1" ht="6.95" customHeight="1">
      <c r="A42" s="38"/>
      <c r="B42" s="152"/>
      <c r="C42" s="153"/>
      <c r="D42" s="153"/>
      <c r="E42" s="153"/>
      <c r="F42" s="153"/>
      <c r="G42" s="153"/>
      <c r="H42" s="153"/>
      <c r="I42" s="153"/>
      <c r="J42" s="153"/>
      <c r="K42" s="153"/>
      <c r="L42" s="12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4.95" customHeight="1">
      <c r="A43" s="38"/>
      <c r="B43" s="39"/>
      <c r="C43" s="23" t="s">
        <v>82</v>
      </c>
      <c r="D43" s="40"/>
      <c r="E43" s="40"/>
      <c r="F43" s="40"/>
      <c r="G43" s="40"/>
      <c r="H43" s="40"/>
      <c r="I43" s="40"/>
      <c r="J43" s="40"/>
      <c r="K43" s="40"/>
      <c r="L43" s="12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6.95" customHeight="1">
      <c r="A44" s="38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12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12" customHeight="1">
      <c r="A45" s="38"/>
      <c r="B45" s="39"/>
      <c r="C45" s="32" t="s">
        <v>16</v>
      </c>
      <c r="D45" s="40"/>
      <c r="E45" s="40"/>
      <c r="F45" s="40"/>
      <c r="G45" s="40"/>
      <c r="H45" s="40"/>
      <c r="I45" s="40"/>
      <c r="J45" s="40"/>
      <c r="K45" s="40"/>
      <c r="L45" s="12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30" customHeight="1">
      <c r="A46" s="38"/>
      <c r="B46" s="39"/>
      <c r="C46" s="40"/>
      <c r="D46" s="40"/>
      <c r="E46" s="69" t="str">
        <f>E7</f>
        <v>Rekonstrukce rozvodů silnoproudá elektrotechnika a elektronické komunikace - ZŠ praktická č.p. 104</v>
      </c>
      <c r="F46" s="40"/>
      <c r="G46" s="40"/>
      <c r="H46" s="40"/>
      <c r="I46" s="40"/>
      <c r="J46" s="40"/>
      <c r="K46" s="40"/>
      <c r="L46" s="12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6.95" customHeight="1">
      <c r="A47" s="38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12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2" customHeight="1">
      <c r="A48" s="38"/>
      <c r="B48" s="39"/>
      <c r="C48" s="32" t="s">
        <v>21</v>
      </c>
      <c r="D48" s="40"/>
      <c r="E48" s="40"/>
      <c r="F48" s="27" t="str">
        <f>F10</f>
        <v>Nový Bor</v>
      </c>
      <c r="G48" s="40"/>
      <c r="H48" s="40"/>
      <c r="I48" s="32" t="s">
        <v>23</v>
      </c>
      <c r="J48" s="72" t="str">
        <f>IF(J10="","",J10)</f>
        <v>23. 9. 2020</v>
      </c>
      <c r="K48" s="40"/>
      <c r="L48" s="12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6.95" customHeight="1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12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15" customHeight="1">
      <c r="A50" s="38"/>
      <c r="B50" s="39"/>
      <c r="C50" s="32" t="s">
        <v>25</v>
      </c>
      <c r="D50" s="40"/>
      <c r="E50" s="40"/>
      <c r="F50" s="27" t="str">
        <f>E13</f>
        <v xml:space="preserve"> Město Nový Bor</v>
      </c>
      <c r="G50" s="40"/>
      <c r="H50" s="40"/>
      <c r="I50" s="32" t="s">
        <v>31</v>
      </c>
      <c r="J50" s="36" t="str">
        <f>E19</f>
        <v>Ing. Jaroslav Štekr</v>
      </c>
      <c r="K50" s="40"/>
      <c r="L50" s="12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5.15" customHeight="1">
      <c r="A51" s="38"/>
      <c r="B51" s="39"/>
      <c r="C51" s="32" t="s">
        <v>29</v>
      </c>
      <c r="D51" s="40"/>
      <c r="E51" s="40"/>
      <c r="F51" s="27" t="str">
        <f>IF(E16="","",E16)</f>
        <v>Vyplň údaj</v>
      </c>
      <c r="G51" s="40"/>
      <c r="H51" s="40"/>
      <c r="I51" s="32" t="s">
        <v>35</v>
      </c>
      <c r="J51" s="36" t="str">
        <f>E22</f>
        <v xml:space="preserve"> </v>
      </c>
      <c r="K51" s="40"/>
      <c r="L51" s="12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0.3" customHeight="1">
      <c r="A52" s="38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12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29.25" customHeight="1">
      <c r="A53" s="38"/>
      <c r="B53" s="39"/>
      <c r="C53" s="154" t="s">
        <v>83</v>
      </c>
      <c r="D53" s="155"/>
      <c r="E53" s="155"/>
      <c r="F53" s="155"/>
      <c r="G53" s="155"/>
      <c r="H53" s="155"/>
      <c r="I53" s="155"/>
      <c r="J53" s="156" t="s">
        <v>84</v>
      </c>
      <c r="K53" s="155"/>
      <c r="L53" s="12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0.3" customHeight="1">
      <c r="A54" s="38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12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47" s="2" customFormat="1" ht="22.8" customHeight="1">
      <c r="A55" s="38"/>
      <c r="B55" s="39"/>
      <c r="C55" s="157" t="s">
        <v>71</v>
      </c>
      <c r="D55" s="40"/>
      <c r="E55" s="40"/>
      <c r="F55" s="40"/>
      <c r="G55" s="40"/>
      <c r="H55" s="40"/>
      <c r="I55" s="40"/>
      <c r="J55" s="102">
        <f>J79</f>
        <v>0</v>
      </c>
      <c r="K55" s="40"/>
      <c r="L55" s="12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U55" s="17" t="s">
        <v>85</v>
      </c>
    </row>
    <row r="56" spans="1:31" s="9" customFormat="1" ht="24.95" customHeight="1">
      <c r="A56" s="9"/>
      <c r="B56" s="158"/>
      <c r="C56" s="159"/>
      <c r="D56" s="160" t="s">
        <v>86</v>
      </c>
      <c r="E56" s="161"/>
      <c r="F56" s="161"/>
      <c r="G56" s="161"/>
      <c r="H56" s="161"/>
      <c r="I56" s="161"/>
      <c r="J56" s="162">
        <f>J80</f>
        <v>0</v>
      </c>
      <c r="K56" s="159"/>
      <c r="L56" s="163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9" customFormat="1" ht="24.95" customHeight="1">
      <c r="A57" s="9"/>
      <c r="B57" s="158"/>
      <c r="C57" s="159"/>
      <c r="D57" s="160" t="s">
        <v>87</v>
      </c>
      <c r="E57" s="161"/>
      <c r="F57" s="161"/>
      <c r="G57" s="161"/>
      <c r="H57" s="161"/>
      <c r="I57" s="161"/>
      <c r="J57" s="162">
        <f>J111</f>
        <v>0</v>
      </c>
      <c r="K57" s="159"/>
      <c r="L57" s="163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1:31" s="9" customFormat="1" ht="24.95" customHeight="1">
      <c r="A58" s="9"/>
      <c r="B58" s="158"/>
      <c r="C58" s="159"/>
      <c r="D58" s="160" t="s">
        <v>88</v>
      </c>
      <c r="E58" s="161"/>
      <c r="F58" s="161"/>
      <c r="G58" s="161"/>
      <c r="H58" s="161"/>
      <c r="I58" s="161"/>
      <c r="J58" s="162">
        <f>J118</f>
        <v>0</v>
      </c>
      <c r="K58" s="159"/>
      <c r="L58" s="163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31" s="9" customFormat="1" ht="24.95" customHeight="1">
      <c r="A59" s="9"/>
      <c r="B59" s="158"/>
      <c r="C59" s="159"/>
      <c r="D59" s="160" t="s">
        <v>89</v>
      </c>
      <c r="E59" s="161"/>
      <c r="F59" s="161"/>
      <c r="G59" s="161"/>
      <c r="H59" s="161"/>
      <c r="I59" s="161"/>
      <c r="J59" s="162">
        <f>J141</f>
        <v>0</v>
      </c>
      <c r="K59" s="159"/>
      <c r="L59" s="163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1:31" s="10" customFormat="1" ht="19.9" customHeight="1">
      <c r="A60" s="10"/>
      <c r="B60" s="164"/>
      <c r="C60" s="165"/>
      <c r="D60" s="166" t="s">
        <v>90</v>
      </c>
      <c r="E60" s="167"/>
      <c r="F60" s="167"/>
      <c r="G60" s="167"/>
      <c r="H60" s="167"/>
      <c r="I60" s="167"/>
      <c r="J60" s="168">
        <f>J142</f>
        <v>0</v>
      </c>
      <c r="K60" s="165"/>
      <c r="L60" s="169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0" customFormat="1" ht="19.9" customHeight="1">
      <c r="A61" s="10"/>
      <c r="B61" s="164"/>
      <c r="C61" s="165"/>
      <c r="D61" s="166" t="s">
        <v>91</v>
      </c>
      <c r="E61" s="167"/>
      <c r="F61" s="167"/>
      <c r="G61" s="167"/>
      <c r="H61" s="167"/>
      <c r="I61" s="167"/>
      <c r="J61" s="168">
        <f>J410</f>
        <v>0</v>
      </c>
      <c r="K61" s="165"/>
      <c r="L61" s="16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2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2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2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92</v>
      </c>
      <c r="D68" s="40"/>
      <c r="E68" s="40"/>
      <c r="F68" s="40"/>
      <c r="G68" s="40"/>
      <c r="H68" s="40"/>
      <c r="I68" s="40"/>
      <c r="J68" s="40"/>
      <c r="K68" s="40"/>
      <c r="L68" s="12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2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2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30" customHeight="1">
      <c r="A71" s="38"/>
      <c r="B71" s="39"/>
      <c r="C71" s="40"/>
      <c r="D71" s="40"/>
      <c r="E71" s="69" t="str">
        <f>E7</f>
        <v>Rekonstrukce rozvodů silnoproudá elektrotechnika a elektronické komunikace - ZŠ praktická č.p. 104</v>
      </c>
      <c r="F71" s="40"/>
      <c r="G71" s="40"/>
      <c r="H71" s="40"/>
      <c r="I71" s="40"/>
      <c r="J71" s="40"/>
      <c r="K71" s="40"/>
      <c r="L71" s="12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2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21</v>
      </c>
      <c r="D73" s="40"/>
      <c r="E73" s="40"/>
      <c r="F73" s="27" t="str">
        <f>F10</f>
        <v>Nový Bor</v>
      </c>
      <c r="G73" s="40"/>
      <c r="H73" s="40"/>
      <c r="I73" s="32" t="s">
        <v>23</v>
      </c>
      <c r="J73" s="72" t="str">
        <f>IF(J10="","",J10)</f>
        <v>23. 9. 2020</v>
      </c>
      <c r="K73" s="40"/>
      <c r="L73" s="12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2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15" customHeight="1">
      <c r="A75" s="38"/>
      <c r="B75" s="39"/>
      <c r="C75" s="32" t="s">
        <v>25</v>
      </c>
      <c r="D75" s="40"/>
      <c r="E75" s="40"/>
      <c r="F75" s="27" t="str">
        <f>E13</f>
        <v xml:space="preserve"> Město Nový Bor</v>
      </c>
      <c r="G75" s="40"/>
      <c r="H75" s="40"/>
      <c r="I75" s="32" t="s">
        <v>31</v>
      </c>
      <c r="J75" s="36" t="str">
        <f>E19</f>
        <v>Ing. Jaroslav Štekr</v>
      </c>
      <c r="K75" s="40"/>
      <c r="L75" s="12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5.15" customHeight="1">
      <c r="A76" s="38"/>
      <c r="B76" s="39"/>
      <c r="C76" s="32" t="s">
        <v>29</v>
      </c>
      <c r="D76" s="40"/>
      <c r="E76" s="40"/>
      <c r="F76" s="27" t="str">
        <f>IF(E16="","",E16)</f>
        <v>Vyplň údaj</v>
      </c>
      <c r="G76" s="40"/>
      <c r="H76" s="40"/>
      <c r="I76" s="32" t="s">
        <v>35</v>
      </c>
      <c r="J76" s="36" t="str">
        <f>E22</f>
        <v xml:space="preserve"> </v>
      </c>
      <c r="K76" s="40"/>
      <c r="L76" s="12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0.3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2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11" customFormat="1" ht="29.25" customHeight="1">
      <c r="A78" s="170"/>
      <c r="B78" s="171"/>
      <c r="C78" s="172" t="s">
        <v>93</v>
      </c>
      <c r="D78" s="173" t="s">
        <v>58</v>
      </c>
      <c r="E78" s="173" t="s">
        <v>54</v>
      </c>
      <c r="F78" s="173" t="s">
        <v>55</v>
      </c>
      <c r="G78" s="173" t="s">
        <v>94</v>
      </c>
      <c r="H78" s="173" t="s">
        <v>95</v>
      </c>
      <c r="I78" s="173" t="s">
        <v>96</v>
      </c>
      <c r="J78" s="173" t="s">
        <v>84</v>
      </c>
      <c r="K78" s="174" t="s">
        <v>97</v>
      </c>
      <c r="L78" s="175"/>
      <c r="M78" s="92" t="s">
        <v>19</v>
      </c>
      <c r="N78" s="93" t="s">
        <v>43</v>
      </c>
      <c r="O78" s="93" t="s">
        <v>98</v>
      </c>
      <c r="P78" s="93" t="s">
        <v>99</v>
      </c>
      <c r="Q78" s="93" t="s">
        <v>100</v>
      </c>
      <c r="R78" s="93" t="s">
        <v>101</v>
      </c>
      <c r="S78" s="93" t="s">
        <v>102</v>
      </c>
      <c r="T78" s="94" t="s">
        <v>103</v>
      </c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</row>
    <row r="79" spans="1:63" s="2" customFormat="1" ht="22.8" customHeight="1">
      <c r="A79" s="38"/>
      <c r="B79" s="39"/>
      <c r="C79" s="99" t="s">
        <v>104</v>
      </c>
      <c r="D79" s="40"/>
      <c r="E79" s="40"/>
      <c r="F79" s="40"/>
      <c r="G79" s="40"/>
      <c r="H79" s="40"/>
      <c r="I79" s="40"/>
      <c r="J79" s="176">
        <f>BK79</f>
        <v>0</v>
      </c>
      <c r="K79" s="40"/>
      <c r="L79" s="44"/>
      <c r="M79" s="95"/>
      <c r="N79" s="177"/>
      <c r="O79" s="96"/>
      <c r="P79" s="178">
        <f>P80+P111+P118+P141</f>
        <v>0</v>
      </c>
      <c r="Q79" s="96"/>
      <c r="R79" s="178">
        <f>R80+R111+R118+R141</f>
        <v>0.6271360000000001</v>
      </c>
      <c r="S79" s="96"/>
      <c r="T79" s="179">
        <f>T80+T111+T118+T141</f>
        <v>0.017</v>
      </c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T79" s="17" t="s">
        <v>72</v>
      </c>
      <c r="AU79" s="17" t="s">
        <v>85</v>
      </c>
      <c r="BK79" s="180">
        <f>BK80+BK111+BK118+BK141</f>
        <v>0</v>
      </c>
    </row>
    <row r="80" spans="1:63" s="12" customFormat="1" ht="25.9" customHeight="1">
      <c r="A80" s="12"/>
      <c r="B80" s="181"/>
      <c r="C80" s="182"/>
      <c r="D80" s="183" t="s">
        <v>72</v>
      </c>
      <c r="E80" s="184" t="s">
        <v>105</v>
      </c>
      <c r="F80" s="184" t="s">
        <v>106</v>
      </c>
      <c r="G80" s="182"/>
      <c r="H80" s="182"/>
      <c r="I80" s="185"/>
      <c r="J80" s="186">
        <f>BK80</f>
        <v>0</v>
      </c>
      <c r="K80" s="182"/>
      <c r="L80" s="187"/>
      <c r="M80" s="188"/>
      <c r="N80" s="189"/>
      <c r="O80" s="189"/>
      <c r="P80" s="190">
        <f>SUM(P81:P110)</f>
        <v>0</v>
      </c>
      <c r="Q80" s="189"/>
      <c r="R80" s="190">
        <f>SUM(R81:R110)</f>
        <v>0</v>
      </c>
      <c r="S80" s="189"/>
      <c r="T80" s="191">
        <f>SUM(T81:T110)</f>
        <v>0</v>
      </c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R80" s="192" t="s">
        <v>78</v>
      </c>
      <c r="AT80" s="193" t="s">
        <v>72</v>
      </c>
      <c r="AU80" s="193" t="s">
        <v>73</v>
      </c>
      <c r="AY80" s="192" t="s">
        <v>107</v>
      </c>
      <c r="BK80" s="194">
        <f>SUM(BK81:BK110)</f>
        <v>0</v>
      </c>
    </row>
    <row r="81" spans="1:65" s="2" customFormat="1" ht="16.5" customHeight="1">
      <c r="A81" s="38"/>
      <c r="B81" s="39"/>
      <c r="C81" s="195" t="s">
        <v>78</v>
      </c>
      <c r="D81" s="195" t="s">
        <v>108</v>
      </c>
      <c r="E81" s="196" t="s">
        <v>109</v>
      </c>
      <c r="F81" s="197" t="s">
        <v>110</v>
      </c>
      <c r="G81" s="198" t="s">
        <v>111</v>
      </c>
      <c r="H81" s="199">
        <v>1</v>
      </c>
      <c r="I81" s="200"/>
      <c r="J81" s="201">
        <f>ROUND(I81*H81,2)</f>
        <v>0</v>
      </c>
      <c r="K81" s="197" t="s">
        <v>19</v>
      </c>
      <c r="L81" s="44"/>
      <c r="M81" s="202" t="s">
        <v>19</v>
      </c>
      <c r="N81" s="203" t="s">
        <v>44</v>
      </c>
      <c r="O81" s="84"/>
      <c r="P81" s="204">
        <f>O81*H81</f>
        <v>0</v>
      </c>
      <c r="Q81" s="204">
        <v>0</v>
      </c>
      <c r="R81" s="204">
        <f>Q81*H81</f>
        <v>0</v>
      </c>
      <c r="S81" s="204">
        <v>0</v>
      </c>
      <c r="T81" s="205">
        <f>S81*H81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R81" s="206" t="s">
        <v>112</v>
      </c>
      <c r="AT81" s="206" t="s">
        <v>108</v>
      </c>
      <c r="AU81" s="206" t="s">
        <v>78</v>
      </c>
      <c r="AY81" s="17" t="s">
        <v>107</v>
      </c>
      <c r="BE81" s="207">
        <f>IF(N81="základní",J81,0)</f>
        <v>0</v>
      </c>
      <c r="BF81" s="207">
        <f>IF(N81="snížená",J81,0)</f>
        <v>0</v>
      </c>
      <c r="BG81" s="207">
        <f>IF(N81="zákl. přenesená",J81,0)</f>
        <v>0</v>
      </c>
      <c r="BH81" s="207">
        <f>IF(N81="sníž. přenesená",J81,0)</f>
        <v>0</v>
      </c>
      <c r="BI81" s="207">
        <f>IF(N81="nulová",J81,0)</f>
        <v>0</v>
      </c>
      <c r="BJ81" s="17" t="s">
        <v>78</v>
      </c>
      <c r="BK81" s="207">
        <f>ROUND(I81*H81,2)</f>
        <v>0</v>
      </c>
      <c r="BL81" s="17" t="s">
        <v>112</v>
      </c>
      <c r="BM81" s="206" t="s">
        <v>113</v>
      </c>
    </row>
    <row r="82" spans="1:47" s="2" customFormat="1" ht="12">
      <c r="A82" s="38"/>
      <c r="B82" s="39"/>
      <c r="C82" s="40"/>
      <c r="D82" s="208" t="s">
        <v>114</v>
      </c>
      <c r="E82" s="40"/>
      <c r="F82" s="209" t="s">
        <v>110</v>
      </c>
      <c r="G82" s="40"/>
      <c r="H82" s="40"/>
      <c r="I82" s="210"/>
      <c r="J82" s="40"/>
      <c r="K82" s="40"/>
      <c r="L82" s="44"/>
      <c r="M82" s="211"/>
      <c r="N82" s="212"/>
      <c r="O82" s="84"/>
      <c r="P82" s="84"/>
      <c r="Q82" s="84"/>
      <c r="R82" s="84"/>
      <c r="S82" s="84"/>
      <c r="T82" s="85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T82" s="17" t="s">
        <v>114</v>
      </c>
      <c r="AU82" s="17" t="s">
        <v>78</v>
      </c>
    </row>
    <row r="83" spans="1:65" s="2" customFormat="1" ht="16.5" customHeight="1">
      <c r="A83" s="38"/>
      <c r="B83" s="39"/>
      <c r="C83" s="195" t="s">
        <v>80</v>
      </c>
      <c r="D83" s="195" t="s">
        <v>108</v>
      </c>
      <c r="E83" s="196" t="s">
        <v>115</v>
      </c>
      <c r="F83" s="197" t="s">
        <v>116</v>
      </c>
      <c r="G83" s="198" t="s">
        <v>111</v>
      </c>
      <c r="H83" s="199">
        <v>1</v>
      </c>
      <c r="I83" s="200"/>
      <c r="J83" s="201">
        <f>ROUND(I83*H83,2)</f>
        <v>0</v>
      </c>
      <c r="K83" s="197" t="s">
        <v>19</v>
      </c>
      <c r="L83" s="44"/>
      <c r="M83" s="202" t="s">
        <v>19</v>
      </c>
      <c r="N83" s="203" t="s">
        <v>44</v>
      </c>
      <c r="O83" s="84"/>
      <c r="P83" s="204">
        <f>O83*H83</f>
        <v>0</v>
      </c>
      <c r="Q83" s="204">
        <v>0</v>
      </c>
      <c r="R83" s="204">
        <f>Q83*H83</f>
        <v>0</v>
      </c>
      <c r="S83" s="204">
        <v>0</v>
      </c>
      <c r="T83" s="205">
        <f>S83*H83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R83" s="206" t="s">
        <v>112</v>
      </c>
      <c r="AT83" s="206" t="s">
        <v>108</v>
      </c>
      <c r="AU83" s="206" t="s">
        <v>78</v>
      </c>
      <c r="AY83" s="17" t="s">
        <v>107</v>
      </c>
      <c r="BE83" s="207">
        <f>IF(N83="základní",J83,0)</f>
        <v>0</v>
      </c>
      <c r="BF83" s="207">
        <f>IF(N83="snížená",J83,0)</f>
        <v>0</v>
      </c>
      <c r="BG83" s="207">
        <f>IF(N83="zákl. přenesená",J83,0)</f>
        <v>0</v>
      </c>
      <c r="BH83" s="207">
        <f>IF(N83="sníž. přenesená",J83,0)</f>
        <v>0</v>
      </c>
      <c r="BI83" s="207">
        <f>IF(N83="nulová",J83,0)</f>
        <v>0</v>
      </c>
      <c r="BJ83" s="17" t="s">
        <v>78</v>
      </c>
      <c r="BK83" s="207">
        <f>ROUND(I83*H83,2)</f>
        <v>0</v>
      </c>
      <c r="BL83" s="17" t="s">
        <v>112</v>
      </c>
      <c r="BM83" s="206" t="s">
        <v>117</v>
      </c>
    </row>
    <row r="84" spans="1:47" s="2" customFormat="1" ht="12">
      <c r="A84" s="38"/>
      <c r="B84" s="39"/>
      <c r="C84" s="40"/>
      <c r="D84" s="208" t="s">
        <v>114</v>
      </c>
      <c r="E84" s="40"/>
      <c r="F84" s="209" t="s">
        <v>116</v>
      </c>
      <c r="G84" s="40"/>
      <c r="H84" s="40"/>
      <c r="I84" s="210"/>
      <c r="J84" s="40"/>
      <c r="K84" s="40"/>
      <c r="L84" s="44"/>
      <c r="M84" s="211"/>
      <c r="N84" s="212"/>
      <c r="O84" s="84"/>
      <c r="P84" s="84"/>
      <c r="Q84" s="84"/>
      <c r="R84" s="84"/>
      <c r="S84" s="84"/>
      <c r="T84" s="85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114</v>
      </c>
      <c r="AU84" s="17" t="s">
        <v>78</v>
      </c>
    </row>
    <row r="85" spans="1:65" s="2" customFormat="1" ht="16.5" customHeight="1">
      <c r="A85" s="38"/>
      <c r="B85" s="39"/>
      <c r="C85" s="195" t="s">
        <v>118</v>
      </c>
      <c r="D85" s="195" t="s">
        <v>108</v>
      </c>
      <c r="E85" s="196" t="s">
        <v>119</v>
      </c>
      <c r="F85" s="197" t="s">
        <v>120</v>
      </c>
      <c r="G85" s="198" t="s">
        <v>111</v>
      </c>
      <c r="H85" s="199">
        <v>3</v>
      </c>
      <c r="I85" s="200"/>
      <c r="J85" s="201">
        <f>ROUND(I85*H85,2)</f>
        <v>0</v>
      </c>
      <c r="K85" s="197" t="s">
        <v>19</v>
      </c>
      <c r="L85" s="44"/>
      <c r="M85" s="202" t="s">
        <v>19</v>
      </c>
      <c r="N85" s="203" t="s">
        <v>44</v>
      </c>
      <c r="O85" s="84"/>
      <c r="P85" s="204">
        <f>O85*H85</f>
        <v>0</v>
      </c>
      <c r="Q85" s="204">
        <v>0</v>
      </c>
      <c r="R85" s="204">
        <f>Q85*H85</f>
        <v>0</v>
      </c>
      <c r="S85" s="204">
        <v>0</v>
      </c>
      <c r="T85" s="205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06" t="s">
        <v>112</v>
      </c>
      <c r="AT85" s="206" t="s">
        <v>108</v>
      </c>
      <c r="AU85" s="206" t="s">
        <v>78</v>
      </c>
      <c r="AY85" s="17" t="s">
        <v>107</v>
      </c>
      <c r="BE85" s="207">
        <f>IF(N85="základní",J85,0)</f>
        <v>0</v>
      </c>
      <c r="BF85" s="207">
        <f>IF(N85="snížená",J85,0)</f>
        <v>0</v>
      </c>
      <c r="BG85" s="207">
        <f>IF(N85="zákl. přenesená",J85,0)</f>
        <v>0</v>
      </c>
      <c r="BH85" s="207">
        <f>IF(N85="sníž. přenesená",J85,0)</f>
        <v>0</v>
      </c>
      <c r="BI85" s="207">
        <f>IF(N85="nulová",J85,0)</f>
        <v>0</v>
      </c>
      <c r="BJ85" s="17" t="s">
        <v>78</v>
      </c>
      <c r="BK85" s="207">
        <f>ROUND(I85*H85,2)</f>
        <v>0</v>
      </c>
      <c r="BL85" s="17" t="s">
        <v>112</v>
      </c>
      <c r="BM85" s="206" t="s">
        <v>121</v>
      </c>
    </row>
    <row r="86" spans="1:47" s="2" customFormat="1" ht="12">
      <c r="A86" s="38"/>
      <c r="B86" s="39"/>
      <c r="C86" s="40"/>
      <c r="D86" s="208" t="s">
        <v>114</v>
      </c>
      <c r="E86" s="40"/>
      <c r="F86" s="209" t="s">
        <v>120</v>
      </c>
      <c r="G86" s="40"/>
      <c r="H86" s="40"/>
      <c r="I86" s="210"/>
      <c r="J86" s="40"/>
      <c r="K86" s="40"/>
      <c r="L86" s="44"/>
      <c r="M86" s="211"/>
      <c r="N86" s="212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114</v>
      </c>
      <c r="AU86" s="17" t="s">
        <v>78</v>
      </c>
    </row>
    <row r="87" spans="1:65" s="2" customFormat="1" ht="16.5" customHeight="1">
      <c r="A87" s="38"/>
      <c r="B87" s="39"/>
      <c r="C87" s="195" t="s">
        <v>112</v>
      </c>
      <c r="D87" s="195" t="s">
        <v>108</v>
      </c>
      <c r="E87" s="196" t="s">
        <v>122</v>
      </c>
      <c r="F87" s="197" t="s">
        <v>123</v>
      </c>
      <c r="G87" s="198" t="s">
        <v>111</v>
      </c>
      <c r="H87" s="199">
        <v>3</v>
      </c>
      <c r="I87" s="200"/>
      <c r="J87" s="201">
        <f>ROUND(I87*H87,2)</f>
        <v>0</v>
      </c>
      <c r="K87" s="197" t="s">
        <v>19</v>
      </c>
      <c r="L87" s="44"/>
      <c r="M87" s="202" t="s">
        <v>19</v>
      </c>
      <c r="N87" s="203" t="s">
        <v>44</v>
      </c>
      <c r="O87" s="84"/>
      <c r="P87" s="204">
        <f>O87*H87</f>
        <v>0</v>
      </c>
      <c r="Q87" s="204">
        <v>0</v>
      </c>
      <c r="R87" s="204">
        <f>Q87*H87</f>
        <v>0</v>
      </c>
      <c r="S87" s="204">
        <v>0</v>
      </c>
      <c r="T87" s="205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06" t="s">
        <v>112</v>
      </c>
      <c r="AT87" s="206" t="s">
        <v>108</v>
      </c>
      <c r="AU87" s="206" t="s">
        <v>78</v>
      </c>
      <c r="AY87" s="17" t="s">
        <v>107</v>
      </c>
      <c r="BE87" s="207">
        <f>IF(N87="základní",J87,0)</f>
        <v>0</v>
      </c>
      <c r="BF87" s="207">
        <f>IF(N87="snížená",J87,0)</f>
        <v>0</v>
      </c>
      <c r="BG87" s="207">
        <f>IF(N87="zákl. přenesená",J87,0)</f>
        <v>0</v>
      </c>
      <c r="BH87" s="207">
        <f>IF(N87="sníž. přenesená",J87,0)</f>
        <v>0</v>
      </c>
      <c r="BI87" s="207">
        <f>IF(N87="nulová",J87,0)</f>
        <v>0</v>
      </c>
      <c r="BJ87" s="17" t="s">
        <v>78</v>
      </c>
      <c r="BK87" s="207">
        <f>ROUND(I87*H87,2)</f>
        <v>0</v>
      </c>
      <c r="BL87" s="17" t="s">
        <v>112</v>
      </c>
      <c r="BM87" s="206" t="s">
        <v>124</v>
      </c>
    </row>
    <row r="88" spans="1:47" s="2" customFormat="1" ht="12">
      <c r="A88" s="38"/>
      <c r="B88" s="39"/>
      <c r="C88" s="40"/>
      <c r="D88" s="208" t="s">
        <v>114</v>
      </c>
      <c r="E88" s="40"/>
      <c r="F88" s="209" t="s">
        <v>123</v>
      </c>
      <c r="G88" s="40"/>
      <c r="H88" s="40"/>
      <c r="I88" s="210"/>
      <c r="J88" s="40"/>
      <c r="K88" s="40"/>
      <c r="L88" s="44"/>
      <c r="M88" s="211"/>
      <c r="N88" s="212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114</v>
      </c>
      <c r="AU88" s="17" t="s">
        <v>78</v>
      </c>
    </row>
    <row r="89" spans="1:65" s="2" customFormat="1" ht="16.5" customHeight="1">
      <c r="A89" s="38"/>
      <c r="B89" s="39"/>
      <c r="C89" s="195" t="s">
        <v>125</v>
      </c>
      <c r="D89" s="195" t="s">
        <v>108</v>
      </c>
      <c r="E89" s="196" t="s">
        <v>126</v>
      </c>
      <c r="F89" s="197" t="s">
        <v>127</v>
      </c>
      <c r="G89" s="198" t="s">
        <v>111</v>
      </c>
      <c r="H89" s="199">
        <v>3</v>
      </c>
      <c r="I89" s="200"/>
      <c r="J89" s="201">
        <f>ROUND(I89*H89,2)</f>
        <v>0</v>
      </c>
      <c r="K89" s="197" t="s">
        <v>19</v>
      </c>
      <c r="L89" s="44"/>
      <c r="M89" s="202" t="s">
        <v>19</v>
      </c>
      <c r="N89" s="203" t="s">
        <v>44</v>
      </c>
      <c r="O89" s="84"/>
      <c r="P89" s="204">
        <f>O89*H89</f>
        <v>0</v>
      </c>
      <c r="Q89" s="204">
        <v>0</v>
      </c>
      <c r="R89" s="204">
        <f>Q89*H89</f>
        <v>0</v>
      </c>
      <c r="S89" s="204">
        <v>0</v>
      </c>
      <c r="T89" s="205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06" t="s">
        <v>112</v>
      </c>
      <c r="AT89" s="206" t="s">
        <v>108</v>
      </c>
      <c r="AU89" s="206" t="s">
        <v>78</v>
      </c>
      <c r="AY89" s="17" t="s">
        <v>107</v>
      </c>
      <c r="BE89" s="207">
        <f>IF(N89="základní",J89,0)</f>
        <v>0</v>
      </c>
      <c r="BF89" s="207">
        <f>IF(N89="snížená",J89,0)</f>
        <v>0</v>
      </c>
      <c r="BG89" s="207">
        <f>IF(N89="zákl. přenesená",J89,0)</f>
        <v>0</v>
      </c>
      <c r="BH89" s="207">
        <f>IF(N89="sníž. přenesená",J89,0)</f>
        <v>0</v>
      </c>
      <c r="BI89" s="207">
        <f>IF(N89="nulová",J89,0)</f>
        <v>0</v>
      </c>
      <c r="BJ89" s="17" t="s">
        <v>78</v>
      </c>
      <c r="BK89" s="207">
        <f>ROUND(I89*H89,2)</f>
        <v>0</v>
      </c>
      <c r="BL89" s="17" t="s">
        <v>112</v>
      </c>
      <c r="BM89" s="206" t="s">
        <v>128</v>
      </c>
    </row>
    <row r="90" spans="1:47" s="2" customFormat="1" ht="12">
      <c r="A90" s="38"/>
      <c r="B90" s="39"/>
      <c r="C90" s="40"/>
      <c r="D90" s="208" t="s">
        <v>114</v>
      </c>
      <c r="E90" s="40"/>
      <c r="F90" s="209" t="s">
        <v>127</v>
      </c>
      <c r="G90" s="40"/>
      <c r="H90" s="40"/>
      <c r="I90" s="210"/>
      <c r="J90" s="40"/>
      <c r="K90" s="40"/>
      <c r="L90" s="44"/>
      <c r="M90" s="211"/>
      <c r="N90" s="212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114</v>
      </c>
      <c r="AU90" s="17" t="s">
        <v>78</v>
      </c>
    </row>
    <row r="91" spans="1:65" s="2" customFormat="1" ht="24.15" customHeight="1">
      <c r="A91" s="38"/>
      <c r="B91" s="39"/>
      <c r="C91" s="195" t="s">
        <v>129</v>
      </c>
      <c r="D91" s="195" t="s">
        <v>108</v>
      </c>
      <c r="E91" s="196" t="s">
        <v>130</v>
      </c>
      <c r="F91" s="197" t="s">
        <v>131</v>
      </c>
      <c r="G91" s="198" t="s">
        <v>132</v>
      </c>
      <c r="H91" s="199">
        <v>1</v>
      </c>
      <c r="I91" s="200"/>
      <c r="J91" s="201">
        <f>ROUND(I91*H91,2)</f>
        <v>0</v>
      </c>
      <c r="K91" s="197" t="s">
        <v>19</v>
      </c>
      <c r="L91" s="44"/>
      <c r="M91" s="202" t="s">
        <v>19</v>
      </c>
      <c r="N91" s="203" t="s">
        <v>44</v>
      </c>
      <c r="O91" s="84"/>
      <c r="P91" s="204">
        <f>O91*H91</f>
        <v>0</v>
      </c>
      <c r="Q91" s="204">
        <v>0</v>
      </c>
      <c r="R91" s="204">
        <f>Q91*H91</f>
        <v>0</v>
      </c>
      <c r="S91" s="204">
        <v>0</v>
      </c>
      <c r="T91" s="205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06" t="s">
        <v>112</v>
      </c>
      <c r="AT91" s="206" t="s">
        <v>108</v>
      </c>
      <c r="AU91" s="206" t="s">
        <v>78</v>
      </c>
      <c r="AY91" s="17" t="s">
        <v>107</v>
      </c>
      <c r="BE91" s="207">
        <f>IF(N91="základní",J91,0)</f>
        <v>0</v>
      </c>
      <c r="BF91" s="207">
        <f>IF(N91="snížená",J91,0)</f>
        <v>0</v>
      </c>
      <c r="BG91" s="207">
        <f>IF(N91="zákl. přenesená",J91,0)</f>
        <v>0</v>
      </c>
      <c r="BH91" s="207">
        <f>IF(N91="sníž. přenesená",J91,0)</f>
        <v>0</v>
      </c>
      <c r="BI91" s="207">
        <f>IF(N91="nulová",J91,0)</f>
        <v>0</v>
      </c>
      <c r="BJ91" s="17" t="s">
        <v>78</v>
      </c>
      <c r="BK91" s="207">
        <f>ROUND(I91*H91,2)</f>
        <v>0</v>
      </c>
      <c r="BL91" s="17" t="s">
        <v>112</v>
      </c>
      <c r="BM91" s="206" t="s">
        <v>133</v>
      </c>
    </row>
    <row r="92" spans="1:47" s="2" customFormat="1" ht="12">
      <c r="A92" s="38"/>
      <c r="B92" s="39"/>
      <c r="C92" s="40"/>
      <c r="D92" s="208" t="s">
        <v>114</v>
      </c>
      <c r="E92" s="40"/>
      <c r="F92" s="209" t="s">
        <v>131</v>
      </c>
      <c r="G92" s="40"/>
      <c r="H92" s="40"/>
      <c r="I92" s="210"/>
      <c r="J92" s="40"/>
      <c r="K92" s="40"/>
      <c r="L92" s="44"/>
      <c r="M92" s="211"/>
      <c r="N92" s="212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114</v>
      </c>
      <c r="AU92" s="17" t="s">
        <v>78</v>
      </c>
    </row>
    <row r="93" spans="1:65" s="2" customFormat="1" ht="16.5" customHeight="1">
      <c r="A93" s="38"/>
      <c r="B93" s="39"/>
      <c r="C93" s="195" t="s">
        <v>134</v>
      </c>
      <c r="D93" s="195" t="s">
        <v>108</v>
      </c>
      <c r="E93" s="196" t="s">
        <v>135</v>
      </c>
      <c r="F93" s="197" t="s">
        <v>136</v>
      </c>
      <c r="G93" s="198" t="s">
        <v>111</v>
      </c>
      <c r="H93" s="199">
        <v>2</v>
      </c>
      <c r="I93" s="200"/>
      <c r="J93" s="201">
        <f>ROUND(I93*H93,2)</f>
        <v>0</v>
      </c>
      <c r="K93" s="197" t="s">
        <v>19</v>
      </c>
      <c r="L93" s="44"/>
      <c r="M93" s="202" t="s">
        <v>19</v>
      </c>
      <c r="N93" s="203" t="s">
        <v>44</v>
      </c>
      <c r="O93" s="84"/>
      <c r="P93" s="204">
        <f>O93*H93</f>
        <v>0</v>
      </c>
      <c r="Q93" s="204">
        <v>0</v>
      </c>
      <c r="R93" s="204">
        <f>Q93*H93</f>
        <v>0</v>
      </c>
      <c r="S93" s="204">
        <v>0</v>
      </c>
      <c r="T93" s="205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06" t="s">
        <v>112</v>
      </c>
      <c r="AT93" s="206" t="s">
        <v>108</v>
      </c>
      <c r="AU93" s="206" t="s">
        <v>78</v>
      </c>
      <c r="AY93" s="17" t="s">
        <v>107</v>
      </c>
      <c r="BE93" s="207">
        <f>IF(N93="základní",J93,0)</f>
        <v>0</v>
      </c>
      <c r="BF93" s="207">
        <f>IF(N93="snížená",J93,0)</f>
        <v>0</v>
      </c>
      <c r="BG93" s="207">
        <f>IF(N93="zákl. přenesená",J93,0)</f>
        <v>0</v>
      </c>
      <c r="BH93" s="207">
        <f>IF(N93="sníž. přenesená",J93,0)</f>
        <v>0</v>
      </c>
      <c r="BI93" s="207">
        <f>IF(N93="nulová",J93,0)</f>
        <v>0</v>
      </c>
      <c r="BJ93" s="17" t="s">
        <v>78</v>
      </c>
      <c r="BK93" s="207">
        <f>ROUND(I93*H93,2)</f>
        <v>0</v>
      </c>
      <c r="BL93" s="17" t="s">
        <v>112</v>
      </c>
      <c r="BM93" s="206" t="s">
        <v>137</v>
      </c>
    </row>
    <row r="94" spans="1:47" s="2" customFormat="1" ht="12">
      <c r="A94" s="38"/>
      <c r="B94" s="39"/>
      <c r="C94" s="40"/>
      <c r="D94" s="208" t="s">
        <v>114</v>
      </c>
      <c r="E94" s="40"/>
      <c r="F94" s="209" t="s">
        <v>136</v>
      </c>
      <c r="G94" s="40"/>
      <c r="H94" s="40"/>
      <c r="I94" s="210"/>
      <c r="J94" s="40"/>
      <c r="K94" s="40"/>
      <c r="L94" s="44"/>
      <c r="M94" s="211"/>
      <c r="N94" s="212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114</v>
      </c>
      <c r="AU94" s="17" t="s">
        <v>78</v>
      </c>
    </row>
    <row r="95" spans="1:65" s="2" customFormat="1" ht="16.5" customHeight="1">
      <c r="A95" s="38"/>
      <c r="B95" s="39"/>
      <c r="C95" s="195" t="s">
        <v>138</v>
      </c>
      <c r="D95" s="195" t="s">
        <v>108</v>
      </c>
      <c r="E95" s="196" t="s">
        <v>139</v>
      </c>
      <c r="F95" s="197" t="s">
        <v>140</v>
      </c>
      <c r="G95" s="198" t="s">
        <v>111</v>
      </c>
      <c r="H95" s="199">
        <v>1</v>
      </c>
      <c r="I95" s="200"/>
      <c r="J95" s="201">
        <f>ROUND(I95*H95,2)</f>
        <v>0</v>
      </c>
      <c r="K95" s="197" t="s">
        <v>19</v>
      </c>
      <c r="L95" s="44"/>
      <c r="M95" s="202" t="s">
        <v>19</v>
      </c>
      <c r="N95" s="203" t="s">
        <v>44</v>
      </c>
      <c r="O95" s="84"/>
      <c r="P95" s="204">
        <f>O95*H95</f>
        <v>0</v>
      </c>
      <c r="Q95" s="204">
        <v>0</v>
      </c>
      <c r="R95" s="204">
        <f>Q95*H95</f>
        <v>0</v>
      </c>
      <c r="S95" s="204">
        <v>0</v>
      </c>
      <c r="T95" s="205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06" t="s">
        <v>112</v>
      </c>
      <c r="AT95" s="206" t="s">
        <v>108</v>
      </c>
      <c r="AU95" s="206" t="s">
        <v>78</v>
      </c>
      <c r="AY95" s="17" t="s">
        <v>107</v>
      </c>
      <c r="BE95" s="207">
        <f>IF(N95="základní",J95,0)</f>
        <v>0</v>
      </c>
      <c r="BF95" s="207">
        <f>IF(N95="snížená",J95,0)</f>
        <v>0</v>
      </c>
      <c r="BG95" s="207">
        <f>IF(N95="zákl. přenesená",J95,0)</f>
        <v>0</v>
      </c>
      <c r="BH95" s="207">
        <f>IF(N95="sníž. přenesená",J95,0)</f>
        <v>0</v>
      </c>
      <c r="BI95" s="207">
        <f>IF(N95="nulová",J95,0)</f>
        <v>0</v>
      </c>
      <c r="BJ95" s="17" t="s">
        <v>78</v>
      </c>
      <c r="BK95" s="207">
        <f>ROUND(I95*H95,2)</f>
        <v>0</v>
      </c>
      <c r="BL95" s="17" t="s">
        <v>112</v>
      </c>
      <c r="BM95" s="206" t="s">
        <v>141</v>
      </c>
    </row>
    <row r="96" spans="1:47" s="2" customFormat="1" ht="12">
      <c r="A96" s="38"/>
      <c r="B96" s="39"/>
      <c r="C96" s="40"/>
      <c r="D96" s="208" t="s">
        <v>114</v>
      </c>
      <c r="E96" s="40"/>
      <c r="F96" s="209" t="s">
        <v>140</v>
      </c>
      <c r="G96" s="40"/>
      <c r="H96" s="40"/>
      <c r="I96" s="210"/>
      <c r="J96" s="40"/>
      <c r="K96" s="40"/>
      <c r="L96" s="44"/>
      <c r="M96" s="211"/>
      <c r="N96" s="212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114</v>
      </c>
      <c r="AU96" s="17" t="s">
        <v>78</v>
      </c>
    </row>
    <row r="97" spans="1:65" s="2" customFormat="1" ht="16.5" customHeight="1">
      <c r="A97" s="38"/>
      <c r="B97" s="39"/>
      <c r="C97" s="195" t="s">
        <v>142</v>
      </c>
      <c r="D97" s="195" t="s">
        <v>108</v>
      </c>
      <c r="E97" s="196" t="s">
        <v>143</v>
      </c>
      <c r="F97" s="197" t="s">
        <v>144</v>
      </c>
      <c r="G97" s="198" t="s">
        <v>111</v>
      </c>
      <c r="H97" s="199">
        <v>28</v>
      </c>
      <c r="I97" s="200"/>
      <c r="J97" s="201">
        <f>ROUND(I97*H97,2)</f>
        <v>0</v>
      </c>
      <c r="K97" s="197" t="s">
        <v>19</v>
      </c>
      <c r="L97" s="44"/>
      <c r="M97" s="202" t="s">
        <v>19</v>
      </c>
      <c r="N97" s="203" t="s">
        <v>44</v>
      </c>
      <c r="O97" s="84"/>
      <c r="P97" s="204">
        <f>O97*H97</f>
        <v>0</v>
      </c>
      <c r="Q97" s="204">
        <v>0</v>
      </c>
      <c r="R97" s="204">
        <f>Q97*H97</f>
        <v>0</v>
      </c>
      <c r="S97" s="204">
        <v>0</v>
      </c>
      <c r="T97" s="205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06" t="s">
        <v>112</v>
      </c>
      <c r="AT97" s="206" t="s">
        <v>108</v>
      </c>
      <c r="AU97" s="206" t="s">
        <v>78</v>
      </c>
      <c r="AY97" s="17" t="s">
        <v>107</v>
      </c>
      <c r="BE97" s="207">
        <f>IF(N97="základní",J97,0)</f>
        <v>0</v>
      </c>
      <c r="BF97" s="207">
        <f>IF(N97="snížená",J97,0)</f>
        <v>0</v>
      </c>
      <c r="BG97" s="207">
        <f>IF(N97="zákl. přenesená",J97,0)</f>
        <v>0</v>
      </c>
      <c r="BH97" s="207">
        <f>IF(N97="sníž. přenesená",J97,0)</f>
        <v>0</v>
      </c>
      <c r="BI97" s="207">
        <f>IF(N97="nulová",J97,0)</f>
        <v>0</v>
      </c>
      <c r="BJ97" s="17" t="s">
        <v>78</v>
      </c>
      <c r="BK97" s="207">
        <f>ROUND(I97*H97,2)</f>
        <v>0</v>
      </c>
      <c r="BL97" s="17" t="s">
        <v>112</v>
      </c>
      <c r="BM97" s="206" t="s">
        <v>145</v>
      </c>
    </row>
    <row r="98" spans="1:47" s="2" customFormat="1" ht="12">
      <c r="A98" s="38"/>
      <c r="B98" s="39"/>
      <c r="C98" s="40"/>
      <c r="D98" s="208" t="s">
        <v>114</v>
      </c>
      <c r="E98" s="40"/>
      <c r="F98" s="209" t="s">
        <v>144</v>
      </c>
      <c r="G98" s="40"/>
      <c r="H98" s="40"/>
      <c r="I98" s="210"/>
      <c r="J98" s="40"/>
      <c r="K98" s="40"/>
      <c r="L98" s="44"/>
      <c r="M98" s="211"/>
      <c r="N98" s="212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114</v>
      </c>
      <c r="AU98" s="17" t="s">
        <v>78</v>
      </c>
    </row>
    <row r="99" spans="1:65" s="2" customFormat="1" ht="16.5" customHeight="1">
      <c r="A99" s="38"/>
      <c r="B99" s="39"/>
      <c r="C99" s="195" t="s">
        <v>146</v>
      </c>
      <c r="D99" s="195" t="s">
        <v>108</v>
      </c>
      <c r="E99" s="196" t="s">
        <v>147</v>
      </c>
      <c r="F99" s="197" t="s">
        <v>148</v>
      </c>
      <c r="G99" s="198" t="s">
        <v>111</v>
      </c>
      <c r="H99" s="199">
        <v>2</v>
      </c>
      <c r="I99" s="200"/>
      <c r="J99" s="201">
        <f>ROUND(I99*H99,2)</f>
        <v>0</v>
      </c>
      <c r="K99" s="197" t="s">
        <v>19</v>
      </c>
      <c r="L99" s="44"/>
      <c r="M99" s="202" t="s">
        <v>19</v>
      </c>
      <c r="N99" s="203" t="s">
        <v>44</v>
      </c>
      <c r="O99" s="84"/>
      <c r="P99" s="204">
        <f>O99*H99</f>
        <v>0</v>
      </c>
      <c r="Q99" s="204">
        <v>0</v>
      </c>
      <c r="R99" s="204">
        <f>Q99*H99</f>
        <v>0</v>
      </c>
      <c r="S99" s="204">
        <v>0</v>
      </c>
      <c r="T99" s="205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06" t="s">
        <v>112</v>
      </c>
      <c r="AT99" s="206" t="s">
        <v>108</v>
      </c>
      <c r="AU99" s="206" t="s">
        <v>78</v>
      </c>
      <c r="AY99" s="17" t="s">
        <v>107</v>
      </c>
      <c r="BE99" s="207">
        <f>IF(N99="základní",J99,0)</f>
        <v>0</v>
      </c>
      <c r="BF99" s="207">
        <f>IF(N99="snížená",J99,0)</f>
        <v>0</v>
      </c>
      <c r="BG99" s="207">
        <f>IF(N99="zákl. přenesená",J99,0)</f>
        <v>0</v>
      </c>
      <c r="BH99" s="207">
        <f>IF(N99="sníž. přenesená",J99,0)</f>
        <v>0</v>
      </c>
      <c r="BI99" s="207">
        <f>IF(N99="nulová",J99,0)</f>
        <v>0</v>
      </c>
      <c r="BJ99" s="17" t="s">
        <v>78</v>
      </c>
      <c r="BK99" s="207">
        <f>ROUND(I99*H99,2)</f>
        <v>0</v>
      </c>
      <c r="BL99" s="17" t="s">
        <v>112</v>
      </c>
      <c r="BM99" s="206" t="s">
        <v>149</v>
      </c>
    </row>
    <row r="100" spans="1:47" s="2" customFormat="1" ht="12">
      <c r="A100" s="38"/>
      <c r="B100" s="39"/>
      <c r="C100" s="40"/>
      <c r="D100" s="208" t="s">
        <v>114</v>
      </c>
      <c r="E100" s="40"/>
      <c r="F100" s="209" t="s">
        <v>148</v>
      </c>
      <c r="G100" s="40"/>
      <c r="H100" s="40"/>
      <c r="I100" s="210"/>
      <c r="J100" s="40"/>
      <c r="K100" s="40"/>
      <c r="L100" s="44"/>
      <c r="M100" s="211"/>
      <c r="N100" s="212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114</v>
      </c>
      <c r="AU100" s="17" t="s">
        <v>78</v>
      </c>
    </row>
    <row r="101" spans="1:65" s="2" customFormat="1" ht="16.5" customHeight="1">
      <c r="A101" s="38"/>
      <c r="B101" s="39"/>
      <c r="C101" s="195" t="s">
        <v>150</v>
      </c>
      <c r="D101" s="195" t="s">
        <v>108</v>
      </c>
      <c r="E101" s="196" t="s">
        <v>151</v>
      </c>
      <c r="F101" s="197" t="s">
        <v>152</v>
      </c>
      <c r="G101" s="198" t="s">
        <v>111</v>
      </c>
      <c r="H101" s="199">
        <v>2</v>
      </c>
      <c r="I101" s="200"/>
      <c r="J101" s="201">
        <f>ROUND(I101*H101,2)</f>
        <v>0</v>
      </c>
      <c r="K101" s="197" t="s">
        <v>19</v>
      </c>
      <c r="L101" s="44"/>
      <c r="M101" s="202" t="s">
        <v>19</v>
      </c>
      <c r="N101" s="203" t="s">
        <v>44</v>
      </c>
      <c r="O101" s="84"/>
      <c r="P101" s="204">
        <f>O101*H101</f>
        <v>0</v>
      </c>
      <c r="Q101" s="204">
        <v>0</v>
      </c>
      <c r="R101" s="204">
        <f>Q101*H101</f>
        <v>0</v>
      </c>
      <c r="S101" s="204">
        <v>0</v>
      </c>
      <c r="T101" s="205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06" t="s">
        <v>112</v>
      </c>
      <c r="AT101" s="206" t="s">
        <v>108</v>
      </c>
      <c r="AU101" s="206" t="s">
        <v>78</v>
      </c>
      <c r="AY101" s="17" t="s">
        <v>107</v>
      </c>
      <c r="BE101" s="207">
        <f>IF(N101="základní",J101,0)</f>
        <v>0</v>
      </c>
      <c r="BF101" s="207">
        <f>IF(N101="snížená",J101,0)</f>
        <v>0</v>
      </c>
      <c r="BG101" s="207">
        <f>IF(N101="zákl. přenesená",J101,0)</f>
        <v>0</v>
      </c>
      <c r="BH101" s="207">
        <f>IF(N101="sníž. přenesená",J101,0)</f>
        <v>0</v>
      </c>
      <c r="BI101" s="207">
        <f>IF(N101="nulová",J101,0)</f>
        <v>0</v>
      </c>
      <c r="BJ101" s="17" t="s">
        <v>78</v>
      </c>
      <c r="BK101" s="207">
        <f>ROUND(I101*H101,2)</f>
        <v>0</v>
      </c>
      <c r="BL101" s="17" t="s">
        <v>112</v>
      </c>
      <c r="BM101" s="206" t="s">
        <v>153</v>
      </c>
    </row>
    <row r="102" spans="1:47" s="2" customFormat="1" ht="12">
      <c r="A102" s="38"/>
      <c r="B102" s="39"/>
      <c r="C102" s="40"/>
      <c r="D102" s="208" t="s">
        <v>114</v>
      </c>
      <c r="E102" s="40"/>
      <c r="F102" s="209" t="s">
        <v>152</v>
      </c>
      <c r="G102" s="40"/>
      <c r="H102" s="40"/>
      <c r="I102" s="210"/>
      <c r="J102" s="40"/>
      <c r="K102" s="40"/>
      <c r="L102" s="44"/>
      <c r="M102" s="211"/>
      <c r="N102" s="212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114</v>
      </c>
      <c r="AU102" s="17" t="s">
        <v>78</v>
      </c>
    </row>
    <row r="103" spans="1:65" s="2" customFormat="1" ht="16.5" customHeight="1">
      <c r="A103" s="38"/>
      <c r="B103" s="39"/>
      <c r="C103" s="195" t="s">
        <v>154</v>
      </c>
      <c r="D103" s="195" t="s">
        <v>108</v>
      </c>
      <c r="E103" s="196" t="s">
        <v>155</v>
      </c>
      <c r="F103" s="197" t="s">
        <v>156</v>
      </c>
      <c r="G103" s="198" t="s">
        <v>111</v>
      </c>
      <c r="H103" s="199">
        <v>20</v>
      </c>
      <c r="I103" s="200"/>
      <c r="J103" s="201">
        <f>ROUND(I103*H103,2)</f>
        <v>0</v>
      </c>
      <c r="K103" s="197" t="s">
        <v>19</v>
      </c>
      <c r="L103" s="44"/>
      <c r="M103" s="202" t="s">
        <v>19</v>
      </c>
      <c r="N103" s="203" t="s">
        <v>44</v>
      </c>
      <c r="O103" s="84"/>
      <c r="P103" s="204">
        <f>O103*H103</f>
        <v>0</v>
      </c>
      <c r="Q103" s="204">
        <v>0</v>
      </c>
      <c r="R103" s="204">
        <f>Q103*H103</f>
        <v>0</v>
      </c>
      <c r="S103" s="204">
        <v>0</v>
      </c>
      <c r="T103" s="205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06" t="s">
        <v>112</v>
      </c>
      <c r="AT103" s="206" t="s">
        <v>108</v>
      </c>
      <c r="AU103" s="206" t="s">
        <v>78</v>
      </c>
      <c r="AY103" s="17" t="s">
        <v>107</v>
      </c>
      <c r="BE103" s="207">
        <f>IF(N103="základní",J103,0)</f>
        <v>0</v>
      </c>
      <c r="BF103" s="207">
        <f>IF(N103="snížená",J103,0)</f>
        <v>0</v>
      </c>
      <c r="BG103" s="207">
        <f>IF(N103="zákl. přenesená",J103,0)</f>
        <v>0</v>
      </c>
      <c r="BH103" s="207">
        <f>IF(N103="sníž. přenesená",J103,0)</f>
        <v>0</v>
      </c>
      <c r="BI103" s="207">
        <f>IF(N103="nulová",J103,0)</f>
        <v>0</v>
      </c>
      <c r="BJ103" s="17" t="s">
        <v>78</v>
      </c>
      <c r="BK103" s="207">
        <f>ROUND(I103*H103,2)</f>
        <v>0</v>
      </c>
      <c r="BL103" s="17" t="s">
        <v>112</v>
      </c>
      <c r="BM103" s="206" t="s">
        <v>157</v>
      </c>
    </row>
    <row r="104" spans="1:47" s="2" customFormat="1" ht="12">
      <c r="A104" s="38"/>
      <c r="B104" s="39"/>
      <c r="C104" s="40"/>
      <c r="D104" s="208" t="s">
        <v>114</v>
      </c>
      <c r="E104" s="40"/>
      <c r="F104" s="209" t="s">
        <v>156</v>
      </c>
      <c r="G104" s="40"/>
      <c r="H104" s="40"/>
      <c r="I104" s="210"/>
      <c r="J104" s="40"/>
      <c r="K104" s="40"/>
      <c r="L104" s="44"/>
      <c r="M104" s="211"/>
      <c r="N104" s="212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114</v>
      </c>
      <c r="AU104" s="17" t="s">
        <v>78</v>
      </c>
    </row>
    <row r="105" spans="1:65" s="2" customFormat="1" ht="16.5" customHeight="1">
      <c r="A105" s="38"/>
      <c r="B105" s="39"/>
      <c r="C105" s="195" t="s">
        <v>158</v>
      </c>
      <c r="D105" s="195" t="s">
        <v>108</v>
      </c>
      <c r="E105" s="196" t="s">
        <v>159</v>
      </c>
      <c r="F105" s="197" t="s">
        <v>160</v>
      </c>
      <c r="G105" s="198" t="s">
        <v>111</v>
      </c>
      <c r="H105" s="199">
        <v>1</v>
      </c>
      <c r="I105" s="200"/>
      <c r="J105" s="201">
        <f>ROUND(I105*H105,2)</f>
        <v>0</v>
      </c>
      <c r="K105" s="197" t="s">
        <v>19</v>
      </c>
      <c r="L105" s="44"/>
      <c r="M105" s="202" t="s">
        <v>19</v>
      </c>
      <c r="N105" s="203" t="s">
        <v>44</v>
      </c>
      <c r="O105" s="84"/>
      <c r="P105" s="204">
        <f>O105*H105</f>
        <v>0</v>
      </c>
      <c r="Q105" s="204">
        <v>0</v>
      </c>
      <c r="R105" s="204">
        <f>Q105*H105</f>
        <v>0</v>
      </c>
      <c r="S105" s="204">
        <v>0</v>
      </c>
      <c r="T105" s="205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06" t="s">
        <v>112</v>
      </c>
      <c r="AT105" s="206" t="s">
        <v>108</v>
      </c>
      <c r="AU105" s="206" t="s">
        <v>78</v>
      </c>
      <c r="AY105" s="17" t="s">
        <v>107</v>
      </c>
      <c r="BE105" s="207">
        <f>IF(N105="základní",J105,0)</f>
        <v>0</v>
      </c>
      <c r="BF105" s="207">
        <f>IF(N105="snížená",J105,0)</f>
        <v>0</v>
      </c>
      <c r="BG105" s="207">
        <f>IF(N105="zákl. přenesená",J105,0)</f>
        <v>0</v>
      </c>
      <c r="BH105" s="207">
        <f>IF(N105="sníž. přenesená",J105,0)</f>
        <v>0</v>
      </c>
      <c r="BI105" s="207">
        <f>IF(N105="nulová",J105,0)</f>
        <v>0</v>
      </c>
      <c r="BJ105" s="17" t="s">
        <v>78</v>
      </c>
      <c r="BK105" s="207">
        <f>ROUND(I105*H105,2)</f>
        <v>0</v>
      </c>
      <c r="BL105" s="17" t="s">
        <v>112</v>
      </c>
      <c r="BM105" s="206" t="s">
        <v>161</v>
      </c>
    </row>
    <row r="106" spans="1:47" s="2" customFormat="1" ht="12">
      <c r="A106" s="38"/>
      <c r="B106" s="39"/>
      <c r="C106" s="40"/>
      <c r="D106" s="208" t="s">
        <v>114</v>
      </c>
      <c r="E106" s="40"/>
      <c r="F106" s="209" t="s">
        <v>160</v>
      </c>
      <c r="G106" s="40"/>
      <c r="H106" s="40"/>
      <c r="I106" s="210"/>
      <c r="J106" s="40"/>
      <c r="K106" s="40"/>
      <c r="L106" s="44"/>
      <c r="M106" s="211"/>
      <c r="N106" s="212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114</v>
      </c>
      <c r="AU106" s="17" t="s">
        <v>78</v>
      </c>
    </row>
    <row r="107" spans="1:65" s="2" customFormat="1" ht="16.5" customHeight="1">
      <c r="A107" s="38"/>
      <c r="B107" s="39"/>
      <c r="C107" s="195" t="s">
        <v>162</v>
      </c>
      <c r="D107" s="195" t="s">
        <v>108</v>
      </c>
      <c r="E107" s="196" t="s">
        <v>163</v>
      </c>
      <c r="F107" s="197" t="s">
        <v>164</v>
      </c>
      <c r="G107" s="198" t="s">
        <v>111</v>
      </c>
      <c r="H107" s="199">
        <v>1</v>
      </c>
      <c r="I107" s="200"/>
      <c r="J107" s="201">
        <f>ROUND(I107*H107,2)</f>
        <v>0</v>
      </c>
      <c r="K107" s="197" t="s">
        <v>19</v>
      </c>
      <c r="L107" s="44"/>
      <c r="M107" s="202" t="s">
        <v>19</v>
      </c>
      <c r="N107" s="203" t="s">
        <v>44</v>
      </c>
      <c r="O107" s="84"/>
      <c r="P107" s="204">
        <f>O107*H107</f>
        <v>0</v>
      </c>
      <c r="Q107" s="204">
        <v>0</v>
      </c>
      <c r="R107" s="204">
        <f>Q107*H107</f>
        <v>0</v>
      </c>
      <c r="S107" s="204">
        <v>0</v>
      </c>
      <c r="T107" s="205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06" t="s">
        <v>112</v>
      </c>
      <c r="AT107" s="206" t="s">
        <v>108</v>
      </c>
      <c r="AU107" s="206" t="s">
        <v>78</v>
      </c>
      <c r="AY107" s="17" t="s">
        <v>107</v>
      </c>
      <c r="BE107" s="207">
        <f>IF(N107="základní",J107,0)</f>
        <v>0</v>
      </c>
      <c r="BF107" s="207">
        <f>IF(N107="snížená",J107,0)</f>
        <v>0</v>
      </c>
      <c r="BG107" s="207">
        <f>IF(N107="zákl. přenesená",J107,0)</f>
        <v>0</v>
      </c>
      <c r="BH107" s="207">
        <f>IF(N107="sníž. přenesená",J107,0)</f>
        <v>0</v>
      </c>
      <c r="BI107" s="207">
        <f>IF(N107="nulová",J107,0)</f>
        <v>0</v>
      </c>
      <c r="BJ107" s="17" t="s">
        <v>78</v>
      </c>
      <c r="BK107" s="207">
        <f>ROUND(I107*H107,2)</f>
        <v>0</v>
      </c>
      <c r="BL107" s="17" t="s">
        <v>112</v>
      </c>
      <c r="BM107" s="206" t="s">
        <v>165</v>
      </c>
    </row>
    <row r="108" spans="1:47" s="2" customFormat="1" ht="12">
      <c r="A108" s="38"/>
      <c r="B108" s="39"/>
      <c r="C108" s="40"/>
      <c r="D108" s="208" t="s">
        <v>114</v>
      </c>
      <c r="E108" s="40"/>
      <c r="F108" s="209" t="s">
        <v>164</v>
      </c>
      <c r="G108" s="40"/>
      <c r="H108" s="40"/>
      <c r="I108" s="210"/>
      <c r="J108" s="40"/>
      <c r="K108" s="40"/>
      <c r="L108" s="44"/>
      <c r="M108" s="211"/>
      <c r="N108" s="212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114</v>
      </c>
      <c r="AU108" s="17" t="s">
        <v>78</v>
      </c>
    </row>
    <row r="109" spans="1:65" s="2" customFormat="1" ht="16.5" customHeight="1">
      <c r="A109" s="38"/>
      <c r="B109" s="39"/>
      <c r="C109" s="195" t="s">
        <v>8</v>
      </c>
      <c r="D109" s="195" t="s">
        <v>108</v>
      </c>
      <c r="E109" s="196" t="s">
        <v>166</v>
      </c>
      <c r="F109" s="197" t="s">
        <v>167</v>
      </c>
      <c r="G109" s="198" t="s">
        <v>111</v>
      </c>
      <c r="H109" s="199">
        <v>1</v>
      </c>
      <c r="I109" s="200"/>
      <c r="J109" s="201">
        <f>ROUND(I109*H109,2)</f>
        <v>0</v>
      </c>
      <c r="K109" s="197" t="s">
        <v>19</v>
      </c>
      <c r="L109" s="44"/>
      <c r="M109" s="202" t="s">
        <v>19</v>
      </c>
      <c r="N109" s="203" t="s">
        <v>44</v>
      </c>
      <c r="O109" s="84"/>
      <c r="P109" s="204">
        <f>O109*H109</f>
        <v>0</v>
      </c>
      <c r="Q109" s="204">
        <v>0</v>
      </c>
      <c r="R109" s="204">
        <f>Q109*H109</f>
        <v>0</v>
      </c>
      <c r="S109" s="204">
        <v>0</v>
      </c>
      <c r="T109" s="205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06" t="s">
        <v>112</v>
      </c>
      <c r="AT109" s="206" t="s">
        <v>108</v>
      </c>
      <c r="AU109" s="206" t="s">
        <v>78</v>
      </c>
      <c r="AY109" s="17" t="s">
        <v>107</v>
      </c>
      <c r="BE109" s="207">
        <f>IF(N109="základní",J109,0)</f>
        <v>0</v>
      </c>
      <c r="BF109" s="207">
        <f>IF(N109="snížená",J109,0)</f>
        <v>0</v>
      </c>
      <c r="BG109" s="207">
        <f>IF(N109="zákl. přenesená",J109,0)</f>
        <v>0</v>
      </c>
      <c r="BH109" s="207">
        <f>IF(N109="sníž. přenesená",J109,0)</f>
        <v>0</v>
      </c>
      <c r="BI109" s="207">
        <f>IF(N109="nulová",J109,0)</f>
        <v>0</v>
      </c>
      <c r="BJ109" s="17" t="s">
        <v>78</v>
      </c>
      <c r="BK109" s="207">
        <f>ROUND(I109*H109,2)</f>
        <v>0</v>
      </c>
      <c r="BL109" s="17" t="s">
        <v>112</v>
      </c>
      <c r="BM109" s="206" t="s">
        <v>168</v>
      </c>
    </row>
    <row r="110" spans="1:47" s="2" customFormat="1" ht="12">
      <c r="A110" s="38"/>
      <c r="B110" s="39"/>
      <c r="C110" s="40"/>
      <c r="D110" s="208" t="s">
        <v>114</v>
      </c>
      <c r="E110" s="40"/>
      <c r="F110" s="209" t="s">
        <v>167</v>
      </c>
      <c r="G110" s="40"/>
      <c r="H110" s="40"/>
      <c r="I110" s="210"/>
      <c r="J110" s="40"/>
      <c r="K110" s="40"/>
      <c r="L110" s="44"/>
      <c r="M110" s="211"/>
      <c r="N110" s="212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114</v>
      </c>
      <c r="AU110" s="17" t="s">
        <v>78</v>
      </c>
    </row>
    <row r="111" spans="1:63" s="12" customFormat="1" ht="25.9" customHeight="1">
      <c r="A111" s="12"/>
      <c r="B111" s="181"/>
      <c r="C111" s="182"/>
      <c r="D111" s="183" t="s">
        <v>72</v>
      </c>
      <c r="E111" s="184" t="s">
        <v>169</v>
      </c>
      <c r="F111" s="184" t="s">
        <v>170</v>
      </c>
      <c r="G111" s="182"/>
      <c r="H111" s="182"/>
      <c r="I111" s="185"/>
      <c r="J111" s="186">
        <f>BK111</f>
        <v>0</v>
      </c>
      <c r="K111" s="182"/>
      <c r="L111" s="187"/>
      <c r="M111" s="188"/>
      <c r="N111" s="189"/>
      <c r="O111" s="189"/>
      <c r="P111" s="190">
        <f>SUM(P112:P117)</f>
        <v>0</v>
      </c>
      <c r="Q111" s="189"/>
      <c r="R111" s="190">
        <f>SUM(R112:R117)</f>
        <v>0</v>
      </c>
      <c r="S111" s="189"/>
      <c r="T111" s="191">
        <f>SUM(T112:T117)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192" t="s">
        <v>78</v>
      </c>
      <c r="AT111" s="193" t="s">
        <v>72</v>
      </c>
      <c r="AU111" s="193" t="s">
        <v>73</v>
      </c>
      <c r="AY111" s="192" t="s">
        <v>107</v>
      </c>
      <c r="BK111" s="194">
        <f>SUM(BK112:BK117)</f>
        <v>0</v>
      </c>
    </row>
    <row r="112" spans="1:65" s="2" customFormat="1" ht="16.5" customHeight="1">
      <c r="A112" s="38"/>
      <c r="B112" s="39"/>
      <c r="C112" s="195" t="s">
        <v>171</v>
      </c>
      <c r="D112" s="195" t="s">
        <v>108</v>
      </c>
      <c r="E112" s="196" t="s">
        <v>172</v>
      </c>
      <c r="F112" s="197" t="s">
        <v>173</v>
      </c>
      <c r="G112" s="198" t="s">
        <v>111</v>
      </c>
      <c r="H112" s="199">
        <v>2</v>
      </c>
      <c r="I112" s="200"/>
      <c r="J112" s="201">
        <f>ROUND(I112*H112,2)</f>
        <v>0</v>
      </c>
      <c r="K112" s="197" t="s">
        <v>19</v>
      </c>
      <c r="L112" s="44"/>
      <c r="M112" s="202" t="s">
        <v>19</v>
      </c>
      <c r="N112" s="203" t="s">
        <v>44</v>
      </c>
      <c r="O112" s="84"/>
      <c r="P112" s="204">
        <f>O112*H112</f>
        <v>0</v>
      </c>
      <c r="Q112" s="204">
        <v>0</v>
      </c>
      <c r="R112" s="204">
        <f>Q112*H112</f>
        <v>0</v>
      </c>
      <c r="S112" s="204">
        <v>0</v>
      </c>
      <c r="T112" s="205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06" t="s">
        <v>112</v>
      </c>
      <c r="AT112" s="206" t="s">
        <v>108</v>
      </c>
      <c r="AU112" s="206" t="s">
        <v>78</v>
      </c>
      <c r="AY112" s="17" t="s">
        <v>107</v>
      </c>
      <c r="BE112" s="207">
        <f>IF(N112="základní",J112,0)</f>
        <v>0</v>
      </c>
      <c r="BF112" s="207">
        <f>IF(N112="snížená",J112,0)</f>
        <v>0</v>
      </c>
      <c r="BG112" s="207">
        <f>IF(N112="zákl. přenesená",J112,0)</f>
        <v>0</v>
      </c>
      <c r="BH112" s="207">
        <f>IF(N112="sníž. přenesená",J112,0)</f>
        <v>0</v>
      </c>
      <c r="BI112" s="207">
        <f>IF(N112="nulová",J112,0)</f>
        <v>0</v>
      </c>
      <c r="BJ112" s="17" t="s">
        <v>78</v>
      </c>
      <c r="BK112" s="207">
        <f>ROUND(I112*H112,2)</f>
        <v>0</v>
      </c>
      <c r="BL112" s="17" t="s">
        <v>112</v>
      </c>
      <c r="BM112" s="206" t="s">
        <v>174</v>
      </c>
    </row>
    <row r="113" spans="1:47" s="2" customFormat="1" ht="12">
      <c r="A113" s="38"/>
      <c r="B113" s="39"/>
      <c r="C113" s="40"/>
      <c r="D113" s="208" t="s">
        <v>114</v>
      </c>
      <c r="E113" s="40"/>
      <c r="F113" s="209" t="s">
        <v>173</v>
      </c>
      <c r="G113" s="40"/>
      <c r="H113" s="40"/>
      <c r="I113" s="210"/>
      <c r="J113" s="40"/>
      <c r="K113" s="40"/>
      <c r="L113" s="44"/>
      <c r="M113" s="211"/>
      <c r="N113" s="212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114</v>
      </c>
      <c r="AU113" s="17" t="s">
        <v>78</v>
      </c>
    </row>
    <row r="114" spans="1:65" s="2" customFormat="1" ht="16.5" customHeight="1">
      <c r="A114" s="38"/>
      <c r="B114" s="39"/>
      <c r="C114" s="195" t="s">
        <v>175</v>
      </c>
      <c r="D114" s="195" t="s">
        <v>108</v>
      </c>
      <c r="E114" s="196" t="s">
        <v>176</v>
      </c>
      <c r="F114" s="197" t="s">
        <v>177</v>
      </c>
      <c r="G114" s="198" t="s">
        <v>111</v>
      </c>
      <c r="H114" s="199">
        <v>1</v>
      </c>
      <c r="I114" s="200"/>
      <c r="J114" s="201">
        <f>ROUND(I114*H114,2)</f>
        <v>0</v>
      </c>
      <c r="K114" s="197" t="s">
        <v>19</v>
      </c>
      <c r="L114" s="44"/>
      <c r="M114" s="202" t="s">
        <v>19</v>
      </c>
      <c r="N114" s="203" t="s">
        <v>44</v>
      </c>
      <c r="O114" s="84"/>
      <c r="P114" s="204">
        <f>O114*H114</f>
        <v>0</v>
      </c>
      <c r="Q114" s="204">
        <v>0</v>
      </c>
      <c r="R114" s="204">
        <f>Q114*H114</f>
        <v>0</v>
      </c>
      <c r="S114" s="204">
        <v>0</v>
      </c>
      <c r="T114" s="205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06" t="s">
        <v>112</v>
      </c>
      <c r="AT114" s="206" t="s">
        <v>108</v>
      </c>
      <c r="AU114" s="206" t="s">
        <v>78</v>
      </c>
      <c r="AY114" s="17" t="s">
        <v>107</v>
      </c>
      <c r="BE114" s="207">
        <f>IF(N114="základní",J114,0)</f>
        <v>0</v>
      </c>
      <c r="BF114" s="207">
        <f>IF(N114="snížená",J114,0)</f>
        <v>0</v>
      </c>
      <c r="BG114" s="207">
        <f>IF(N114="zákl. přenesená",J114,0)</f>
        <v>0</v>
      </c>
      <c r="BH114" s="207">
        <f>IF(N114="sníž. přenesená",J114,0)</f>
        <v>0</v>
      </c>
      <c r="BI114" s="207">
        <f>IF(N114="nulová",J114,0)</f>
        <v>0</v>
      </c>
      <c r="BJ114" s="17" t="s">
        <v>78</v>
      </c>
      <c r="BK114" s="207">
        <f>ROUND(I114*H114,2)</f>
        <v>0</v>
      </c>
      <c r="BL114" s="17" t="s">
        <v>112</v>
      </c>
      <c r="BM114" s="206" t="s">
        <v>178</v>
      </c>
    </row>
    <row r="115" spans="1:47" s="2" customFormat="1" ht="12">
      <c r="A115" s="38"/>
      <c r="B115" s="39"/>
      <c r="C115" s="40"/>
      <c r="D115" s="208" t="s">
        <v>114</v>
      </c>
      <c r="E115" s="40"/>
      <c r="F115" s="209" t="s">
        <v>177</v>
      </c>
      <c r="G115" s="40"/>
      <c r="H115" s="40"/>
      <c r="I115" s="210"/>
      <c r="J115" s="40"/>
      <c r="K115" s="40"/>
      <c r="L115" s="44"/>
      <c r="M115" s="211"/>
      <c r="N115" s="212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114</v>
      </c>
      <c r="AU115" s="17" t="s">
        <v>78</v>
      </c>
    </row>
    <row r="116" spans="1:65" s="2" customFormat="1" ht="16.5" customHeight="1">
      <c r="A116" s="38"/>
      <c r="B116" s="39"/>
      <c r="C116" s="195" t="s">
        <v>179</v>
      </c>
      <c r="D116" s="195" t="s">
        <v>108</v>
      </c>
      <c r="E116" s="196" t="s">
        <v>180</v>
      </c>
      <c r="F116" s="197" t="s">
        <v>181</v>
      </c>
      <c r="G116" s="198" t="s">
        <v>132</v>
      </c>
      <c r="H116" s="199">
        <v>1</v>
      </c>
      <c r="I116" s="200"/>
      <c r="J116" s="201">
        <f>ROUND(I116*H116,2)</f>
        <v>0</v>
      </c>
      <c r="K116" s="197" t="s">
        <v>19</v>
      </c>
      <c r="L116" s="44"/>
      <c r="M116" s="202" t="s">
        <v>19</v>
      </c>
      <c r="N116" s="203" t="s">
        <v>44</v>
      </c>
      <c r="O116" s="84"/>
      <c r="P116" s="204">
        <f>O116*H116</f>
        <v>0</v>
      </c>
      <c r="Q116" s="204">
        <v>0</v>
      </c>
      <c r="R116" s="204">
        <f>Q116*H116</f>
        <v>0</v>
      </c>
      <c r="S116" s="204">
        <v>0</v>
      </c>
      <c r="T116" s="205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06" t="s">
        <v>112</v>
      </c>
      <c r="AT116" s="206" t="s">
        <v>108</v>
      </c>
      <c r="AU116" s="206" t="s">
        <v>78</v>
      </c>
      <c r="AY116" s="17" t="s">
        <v>107</v>
      </c>
      <c r="BE116" s="207">
        <f>IF(N116="základní",J116,0)</f>
        <v>0</v>
      </c>
      <c r="BF116" s="207">
        <f>IF(N116="snížená",J116,0)</f>
        <v>0</v>
      </c>
      <c r="BG116" s="207">
        <f>IF(N116="zákl. přenesená",J116,0)</f>
        <v>0</v>
      </c>
      <c r="BH116" s="207">
        <f>IF(N116="sníž. přenesená",J116,0)</f>
        <v>0</v>
      </c>
      <c r="BI116" s="207">
        <f>IF(N116="nulová",J116,0)</f>
        <v>0</v>
      </c>
      <c r="BJ116" s="17" t="s">
        <v>78</v>
      </c>
      <c r="BK116" s="207">
        <f>ROUND(I116*H116,2)</f>
        <v>0</v>
      </c>
      <c r="BL116" s="17" t="s">
        <v>112</v>
      </c>
      <c r="BM116" s="206" t="s">
        <v>182</v>
      </c>
    </row>
    <row r="117" spans="1:47" s="2" customFormat="1" ht="12">
      <c r="A117" s="38"/>
      <c r="B117" s="39"/>
      <c r="C117" s="40"/>
      <c r="D117" s="208" t="s">
        <v>114</v>
      </c>
      <c r="E117" s="40"/>
      <c r="F117" s="209" t="s">
        <v>181</v>
      </c>
      <c r="G117" s="40"/>
      <c r="H117" s="40"/>
      <c r="I117" s="210"/>
      <c r="J117" s="40"/>
      <c r="K117" s="40"/>
      <c r="L117" s="44"/>
      <c r="M117" s="211"/>
      <c r="N117" s="212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114</v>
      </c>
      <c r="AU117" s="17" t="s">
        <v>78</v>
      </c>
    </row>
    <row r="118" spans="1:63" s="12" customFormat="1" ht="25.9" customHeight="1">
      <c r="A118" s="12"/>
      <c r="B118" s="181"/>
      <c r="C118" s="182"/>
      <c r="D118" s="183" t="s">
        <v>72</v>
      </c>
      <c r="E118" s="184" t="s">
        <v>183</v>
      </c>
      <c r="F118" s="184" t="s">
        <v>184</v>
      </c>
      <c r="G118" s="182"/>
      <c r="H118" s="182"/>
      <c r="I118" s="185"/>
      <c r="J118" s="186">
        <f>BK118</f>
        <v>0</v>
      </c>
      <c r="K118" s="182"/>
      <c r="L118" s="187"/>
      <c r="M118" s="188"/>
      <c r="N118" s="189"/>
      <c r="O118" s="189"/>
      <c r="P118" s="190">
        <f>SUM(P119:P140)</f>
        <v>0</v>
      </c>
      <c r="Q118" s="189"/>
      <c r="R118" s="190">
        <f>SUM(R119:R140)</f>
        <v>0</v>
      </c>
      <c r="S118" s="189"/>
      <c r="T118" s="191">
        <f>SUM(T119:T140)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192" t="s">
        <v>78</v>
      </c>
      <c r="AT118" s="193" t="s">
        <v>72</v>
      </c>
      <c r="AU118" s="193" t="s">
        <v>73</v>
      </c>
      <c r="AY118" s="192" t="s">
        <v>107</v>
      </c>
      <c r="BK118" s="194">
        <f>SUM(BK119:BK140)</f>
        <v>0</v>
      </c>
    </row>
    <row r="119" spans="1:65" s="2" customFormat="1" ht="16.5" customHeight="1">
      <c r="A119" s="38"/>
      <c r="B119" s="39"/>
      <c r="C119" s="195" t="s">
        <v>185</v>
      </c>
      <c r="D119" s="195" t="s">
        <v>108</v>
      </c>
      <c r="E119" s="196" t="s">
        <v>186</v>
      </c>
      <c r="F119" s="197" t="s">
        <v>187</v>
      </c>
      <c r="G119" s="198" t="s">
        <v>111</v>
      </c>
      <c r="H119" s="199">
        <v>8</v>
      </c>
      <c r="I119" s="200"/>
      <c r="J119" s="201">
        <f>ROUND(I119*H119,2)</f>
        <v>0</v>
      </c>
      <c r="K119" s="197" t="s">
        <v>19</v>
      </c>
      <c r="L119" s="44"/>
      <c r="M119" s="202" t="s">
        <v>19</v>
      </c>
      <c r="N119" s="203" t="s">
        <v>44</v>
      </c>
      <c r="O119" s="84"/>
      <c r="P119" s="204">
        <f>O119*H119</f>
        <v>0</v>
      </c>
      <c r="Q119" s="204">
        <v>0</v>
      </c>
      <c r="R119" s="204">
        <f>Q119*H119</f>
        <v>0</v>
      </c>
      <c r="S119" s="204">
        <v>0</v>
      </c>
      <c r="T119" s="205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06" t="s">
        <v>112</v>
      </c>
      <c r="AT119" s="206" t="s">
        <v>108</v>
      </c>
      <c r="AU119" s="206" t="s">
        <v>78</v>
      </c>
      <c r="AY119" s="17" t="s">
        <v>107</v>
      </c>
      <c r="BE119" s="207">
        <f>IF(N119="základní",J119,0)</f>
        <v>0</v>
      </c>
      <c r="BF119" s="207">
        <f>IF(N119="snížená",J119,0)</f>
        <v>0</v>
      </c>
      <c r="BG119" s="207">
        <f>IF(N119="zákl. přenesená",J119,0)</f>
        <v>0</v>
      </c>
      <c r="BH119" s="207">
        <f>IF(N119="sníž. přenesená",J119,0)</f>
        <v>0</v>
      </c>
      <c r="BI119" s="207">
        <f>IF(N119="nulová",J119,0)</f>
        <v>0</v>
      </c>
      <c r="BJ119" s="17" t="s">
        <v>78</v>
      </c>
      <c r="BK119" s="207">
        <f>ROUND(I119*H119,2)</f>
        <v>0</v>
      </c>
      <c r="BL119" s="17" t="s">
        <v>112</v>
      </c>
      <c r="BM119" s="206" t="s">
        <v>188</v>
      </c>
    </row>
    <row r="120" spans="1:47" s="2" customFormat="1" ht="12">
      <c r="A120" s="38"/>
      <c r="B120" s="39"/>
      <c r="C120" s="40"/>
      <c r="D120" s="208" t="s">
        <v>114</v>
      </c>
      <c r="E120" s="40"/>
      <c r="F120" s="209" t="s">
        <v>187</v>
      </c>
      <c r="G120" s="40"/>
      <c r="H120" s="40"/>
      <c r="I120" s="210"/>
      <c r="J120" s="40"/>
      <c r="K120" s="40"/>
      <c r="L120" s="44"/>
      <c r="M120" s="211"/>
      <c r="N120" s="212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114</v>
      </c>
      <c r="AU120" s="17" t="s">
        <v>78</v>
      </c>
    </row>
    <row r="121" spans="1:65" s="2" customFormat="1" ht="16.5" customHeight="1">
      <c r="A121" s="38"/>
      <c r="B121" s="39"/>
      <c r="C121" s="195" t="s">
        <v>189</v>
      </c>
      <c r="D121" s="195" t="s">
        <v>108</v>
      </c>
      <c r="E121" s="196" t="s">
        <v>190</v>
      </c>
      <c r="F121" s="197" t="s">
        <v>191</v>
      </c>
      <c r="G121" s="198" t="s">
        <v>111</v>
      </c>
      <c r="H121" s="199">
        <v>1</v>
      </c>
      <c r="I121" s="200"/>
      <c r="J121" s="201">
        <f>ROUND(I121*H121,2)</f>
        <v>0</v>
      </c>
      <c r="K121" s="197" t="s">
        <v>19</v>
      </c>
      <c r="L121" s="44"/>
      <c r="M121" s="202" t="s">
        <v>19</v>
      </c>
      <c r="N121" s="203" t="s">
        <v>44</v>
      </c>
      <c r="O121" s="84"/>
      <c r="P121" s="204">
        <f>O121*H121</f>
        <v>0</v>
      </c>
      <c r="Q121" s="204">
        <v>0</v>
      </c>
      <c r="R121" s="204">
        <f>Q121*H121</f>
        <v>0</v>
      </c>
      <c r="S121" s="204">
        <v>0</v>
      </c>
      <c r="T121" s="205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06" t="s">
        <v>112</v>
      </c>
      <c r="AT121" s="206" t="s">
        <v>108</v>
      </c>
      <c r="AU121" s="206" t="s">
        <v>78</v>
      </c>
      <c r="AY121" s="17" t="s">
        <v>107</v>
      </c>
      <c r="BE121" s="207">
        <f>IF(N121="základní",J121,0)</f>
        <v>0</v>
      </c>
      <c r="BF121" s="207">
        <f>IF(N121="snížená",J121,0)</f>
        <v>0</v>
      </c>
      <c r="BG121" s="207">
        <f>IF(N121="zákl. přenesená",J121,0)</f>
        <v>0</v>
      </c>
      <c r="BH121" s="207">
        <f>IF(N121="sníž. přenesená",J121,0)</f>
        <v>0</v>
      </c>
      <c r="BI121" s="207">
        <f>IF(N121="nulová",J121,0)</f>
        <v>0</v>
      </c>
      <c r="BJ121" s="17" t="s">
        <v>78</v>
      </c>
      <c r="BK121" s="207">
        <f>ROUND(I121*H121,2)</f>
        <v>0</v>
      </c>
      <c r="BL121" s="17" t="s">
        <v>112</v>
      </c>
      <c r="BM121" s="206" t="s">
        <v>192</v>
      </c>
    </row>
    <row r="122" spans="1:47" s="2" customFormat="1" ht="12">
      <c r="A122" s="38"/>
      <c r="B122" s="39"/>
      <c r="C122" s="40"/>
      <c r="D122" s="208" t="s">
        <v>114</v>
      </c>
      <c r="E122" s="40"/>
      <c r="F122" s="209" t="s">
        <v>191</v>
      </c>
      <c r="G122" s="40"/>
      <c r="H122" s="40"/>
      <c r="I122" s="210"/>
      <c r="J122" s="40"/>
      <c r="K122" s="40"/>
      <c r="L122" s="44"/>
      <c r="M122" s="211"/>
      <c r="N122" s="212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114</v>
      </c>
      <c r="AU122" s="17" t="s">
        <v>78</v>
      </c>
    </row>
    <row r="123" spans="1:65" s="2" customFormat="1" ht="16.5" customHeight="1">
      <c r="A123" s="38"/>
      <c r="B123" s="39"/>
      <c r="C123" s="195" t="s">
        <v>7</v>
      </c>
      <c r="D123" s="195" t="s">
        <v>108</v>
      </c>
      <c r="E123" s="196" t="s">
        <v>193</v>
      </c>
      <c r="F123" s="197" t="s">
        <v>194</v>
      </c>
      <c r="G123" s="198" t="s">
        <v>195</v>
      </c>
      <c r="H123" s="199">
        <v>800</v>
      </c>
      <c r="I123" s="200"/>
      <c r="J123" s="201">
        <f>ROUND(I123*H123,2)</f>
        <v>0</v>
      </c>
      <c r="K123" s="197" t="s">
        <v>19</v>
      </c>
      <c r="L123" s="44"/>
      <c r="M123" s="202" t="s">
        <v>19</v>
      </c>
      <c r="N123" s="203" t="s">
        <v>44</v>
      </c>
      <c r="O123" s="84"/>
      <c r="P123" s="204">
        <f>O123*H123</f>
        <v>0</v>
      </c>
      <c r="Q123" s="204">
        <v>0</v>
      </c>
      <c r="R123" s="204">
        <f>Q123*H123</f>
        <v>0</v>
      </c>
      <c r="S123" s="204">
        <v>0</v>
      </c>
      <c r="T123" s="205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06" t="s">
        <v>112</v>
      </c>
      <c r="AT123" s="206" t="s">
        <v>108</v>
      </c>
      <c r="AU123" s="206" t="s">
        <v>78</v>
      </c>
      <c r="AY123" s="17" t="s">
        <v>107</v>
      </c>
      <c r="BE123" s="207">
        <f>IF(N123="základní",J123,0)</f>
        <v>0</v>
      </c>
      <c r="BF123" s="207">
        <f>IF(N123="snížená",J123,0)</f>
        <v>0</v>
      </c>
      <c r="BG123" s="207">
        <f>IF(N123="zákl. přenesená",J123,0)</f>
        <v>0</v>
      </c>
      <c r="BH123" s="207">
        <f>IF(N123="sníž. přenesená",J123,0)</f>
        <v>0</v>
      </c>
      <c r="BI123" s="207">
        <f>IF(N123="nulová",J123,0)</f>
        <v>0</v>
      </c>
      <c r="BJ123" s="17" t="s">
        <v>78</v>
      </c>
      <c r="BK123" s="207">
        <f>ROUND(I123*H123,2)</f>
        <v>0</v>
      </c>
      <c r="BL123" s="17" t="s">
        <v>112</v>
      </c>
      <c r="BM123" s="206" t="s">
        <v>196</v>
      </c>
    </row>
    <row r="124" spans="1:47" s="2" customFormat="1" ht="12">
      <c r="A124" s="38"/>
      <c r="B124" s="39"/>
      <c r="C124" s="40"/>
      <c r="D124" s="208" t="s">
        <v>114</v>
      </c>
      <c r="E124" s="40"/>
      <c r="F124" s="209" t="s">
        <v>194</v>
      </c>
      <c r="G124" s="40"/>
      <c r="H124" s="40"/>
      <c r="I124" s="210"/>
      <c r="J124" s="40"/>
      <c r="K124" s="40"/>
      <c r="L124" s="44"/>
      <c r="M124" s="211"/>
      <c r="N124" s="212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114</v>
      </c>
      <c r="AU124" s="17" t="s">
        <v>78</v>
      </c>
    </row>
    <row r="125" spans="1:65" s="2" customFormat="1" ht="16.5" customHeight="1">
      <c r="A125" s="38"/>
      <c r="B125" s="39"/>
      <c r="C125" s="195" t="s">
        <v>197</v>
      </c>
      <c r="D125" s="195" t="s">
        <v>108</v>
      </c>
      <c r="E125" s="196" t="s">
        <v>198</v>
      </c>
      <c r="F125" s="197" t="s">
        <v>199</v>
      </c>
      <c r="G125" s="198" t="s">
        <v>195</v>
      </c>
      <c r="H125" s="199">
        <v>800</v>
      </c>
      <c r="I125" s="200"/>
      <c r="J125" s="201">
        <f>ROUND(I125*H125,2)</f>
        <v>0</v>
      </c>
      <c r="K125" s="197" t="s">
        <v>19</v>
      </c>
      <c r="L125" s="44"/>
      <c r="M125" s="202" t="s">
        <v>19</v>
      </c>
      <c r="N125" s="203" t="s">
        <v>44</v>
      </c>
      <c r="O125" s="84"/>
      <c r="P125" s="204">
        <f>O125*H125</f>
        <v>0</v>
      </c>
      <c r="Q125" s="204">
        <v>0</v>
      </c>
      <c r="R125" s="204">
        <f>Q125*H125</f>
        <v>0</v>
      </c>
      <c r="S125" s="204">
        <v>0</v>
      </c>
      <c r="T125" s="205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06" t="s">
        <v>112</v>
      </c>
      <c r="AT125" s="206" t="s">
        <v>108</v>
      </c>
      <c r="AU125" s="206" t="s">
        <v>78</v>
      </c>
      <c r="AY125" s="17" t="s">
        <v>107</v>
      </c>
      <c r="BE125" s="207">
        <f>IF(N125="základní",J125,0)</f>
        <v>0</v>
      </c>
      <c r="BF125" s="207">
        <f>IF(N125="snížená",J125,0)</f>
        <v>0</v>
      </c>
      <c r="BG125" s="207">
        <f>IF(N125="zákl. přenesená",J125,0)</f>
        <v>0</v>
      </c>
      <c r="BH125" s="207">
        <f>IF(N125="sníž. přenesená",J125,0)</f>
        <v>0</v>
      </c>
      <c r="BI125" s="207">
        <f>IF(N125="nulová",J125,0)</f>
        <v>0</v>
      </c>
      <c r="BJ125" s="17" t="s">
        <v>78</v>
      </c>
      <c r="BK125" s="207">
        <f>ROUND(I125*H125,2)</f>
        <v>0</v>
      </c>
      <c r="BL125" s="17" t="s">
        <v>112</v>
      </c>
      <c r="BM125" s="206" t="s">
        <v>200</v>
      </c>
    </row>
    <row r="126" spans="1:47" s="2" customFormat="1" ht="12">
      <c r="A126" s="38"/>
      <c r="B126" s="39"/>
      <c r="C126" s="40"/>
      <c r="D126" s="208" t="s">
        <v>114</v>
      </c>
      <c r="E126" s="40"/>
      <c r="F126" s="209" t="s">
        <v>199</v>
      </c>
      <c r="G126" s="40"/>
      <c r="H126" s="40"/>
      <c r="I126" s="210"/>
      <c r="J126" s="40"/>
      <c r="K126" s="40"/>
      <c r="L126" s="44"/>
      <c r="M126" s="211"/>
      <c r="N126" s="212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114</v>
      </c>
      <c r="AU126" s="17" t="s">
        <v>78</v>
      </c>
    </row>
    <row r="127" spans="1:65" s="2" customFormat="1" ht="16.5" customHeight="1">
      <c r="A127" s="38"/>
      <c r="B127" s="39"/>
      <c r="C127" s="195" t="s">
        <v>201</v>
      </c>
      <c r="D127" s="195" t="s">
        <v>108</v>
      </c>
      <c r="E127" s="196" t="s">
        <v>202</v>
      </c>
      <c r="F127" s="197" t="s">
        <v>203</v>
      </c>
      <c r="G127" s="198" t="s">
        <v>111</v>
      </c>
      <c r="H127" s="199">
        <v>25</v>
      </c>
      <c r="I127" s="200"/>
      <c r="J127" s="201">
        <f>ROUND(I127*H127,2)</f>
        <v>0</v>
      </c>
      <c r="K127" s="197" t="s">
        <v>19</v>
      </c>
      <c r="L127" s="44"/>
      <c r="M127" s="202" t="s">
        <v>19</v>
      </c>
      <c r="N127" s="203" t="s">
        <v>44</v>
      </c>
      <c r="O127" s="84"/>
      <c r="P127" s="204">
        <f>O127*H127</f>
        <v>0</v>
      </c>
      <c r="Q127" s="204">
        <v>0</v>
      </c>
      <c r="R127" s="204">
        <f>Q127*H127</f>
        <v>0</v>
      </c>
      <c r="S127" s="204">
        <v>0</v>
      </c>
      <c r="T127" s="205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06" t="s">
        <v>112</v>
      </c>
      <c r="AT127" s="206" t="s">
        <v>108</v>
      </c>
      <c r="AU127" s="206" t="s">
        <v>78</v>
      </c>
      <c r="AY127" s="17" t="s">
        <v>107</v>
      </c>
      <c r="BE127" s="207">
        <f>IF(N127="základní",J127,0)</f>
        <v>0</v>
      </c>
      <c r="BF127" s="207">
        <f>IF(N127="snížená",J127,0)</f>
        <v>0</v>
      </c>
      <c r="BG127" s="207">
        <f>IF(N127="zákl. přenesená",J127,0)</f>
        <v>0</v>
      </c>
      <c r="BH127" s="207">
        <f>IF(N127="sníž. přenesená",J127,0)</f>
        <v>0</v>
      </c>
      <c r="BI127" s="207">
        <f>IF(N127="nulová",J127,0)</f>
        <v>0</v>
      </c>
      <c r="BJ127" s="17" t="s">
        <v>78</v>
      </c>
      <c r="BK127" s="207">
        <f>ROUND(I127*H127,2)</f>
        <v>0</v>
      </c>
      <c r="BL127" s="17" t="s">
        <v>112</v>
      </c>
      <c r="BM127" s="206" t="s">
        <v>204</v>
      </c>
    </row>
    <row r="128" spans="1:47" s="2" customFormat="1" ht="12">
      <c r="A128" s="38"/>
      <c r="B128" s="39"/>
      <c r="C128" s="40"/>
      <c r="D128" s="208" t="s">
        <v>114</v>
      </c>
      <c r="E128" s="40"/>
      <c r="F128" s="209" t="s">
        <v>203</v>
      </c>
      <c r="G128" s="40"/>
      <c r="H128" s="40"/>
      <c r="I128" s="210"/>
      <c r="J128" s="40"/>
      <c r="K128" s="40"/>
      <c r="L128" s="44"/>
      <c r="M128" s="211"/>
      <c r="N128" s="212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114</v>
      </c>
      <c r="AU128" s="17" t="s">
        <v>78</v>
      </c>
    </row>
    <row r="129" spans="1:65" s="2" customFormat="1" ht="16.5" customHeight="1">
      <c r="A129" s="38"/>
      <c r="B129" s="39"/>
      <c r="C129" s="195" t="s">
        <v>205</v>
      </c>
      <c r="D129" s="195" t="s">
        <v>108</v>
      </c>
      <c r="E129" s="196" t="s">
        <v>206</v>
      </c>
      <c r="F129" s="197" t="s">
        <v>207</v>
      </c>
      <c r="G129" s="198" t="s">
        <v>132</v>
      </c>
      <c r="H129" s="199">
        <v>1</v>
      </c>
      <c r="I129" s="200"/>
      <c r="J129" s="201">
        <f>ROUND(I129*H129,2)</f>
        <v>0</v>
      </c>
      <c r="K129" s="197" t="s">
        <v>19</v>
      </c>
      <c r="L129" s="44"/>
      <c r="M129" s="202" t="s">
        <v>19</v>
      </c>
      <c r="N129" s="203" t="s">
        <v>44</v>
      </c>
      <c r="O129" s="84"/>
      <c r="P129" s="204">
        <f>O129*H129</f>
        <v>0</v>
      </c>
      <c r="Q129" s="204">
        <v>0</v>
      </c>
      <c r="R129" s="204">
        <f>Q129*H129</f>
        <v>0</v>
      </c>
      <c r="S129" s="204">
        <v>0</v>
      </c>
      <c r="T129" s="205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06" t="s">
        <v>112</v>
      </c>
      <c r="AT129" s="206" t="s">
        <v>108</v>
      </c>
      <c r="AU129" s="206" t="s">
        <v>78</v>
      </c>
      <c r="AY129" s="17" t="s">
        <v>107</v>
      </c>
      <c r="BE129" s="207">
        <f>IF(N129="základní",J129,0)</f>
        <v>0</v>
      </c>
      <c r="BF129" s="207">
        <f>IF(N129="snížená",J129,0)</f>
        <v>0</v>
      </c>
      <c r="BG129" s="207">
        <f>IF(N129="zákl. přenesená",J129,0)</f>
        <v>0</v>
      </c>
      <c r="BH129" s="207">
        <f>IF(N129="sníž. přenesená",J129,0)</f>
        <v>0</v>
      </c>
      <c r="BI129" s="207">
        <f>IF(N129="nulová",J129,0)</f>
        <v>0</v>
      </c>
      <c r="BJ129" s="17" t="s">
        <v>78</v>
      </c>
      <c r="BK129" s="207">
        <f>ROUND(I129*H129,2)</f>
        <v>0</v>
      </c>
      <c r="BL129" s="17" t="s">
        <v>112</v>
      </c>
      <c r="BM129" s="206" t="s">
        <v>208</v>
      </c>
    </row>
    <row r="130" spans="1:47" s="2" customFormat="1" ht="12">
      <c r="A130" s="38"/>
      <c r="B130" s="39"/>
      <c r="C130" s="40"/>
      <c r="D130" s="208" t="s">
        <v>114</v>
      </c>
      <c r="E130" s="40"/>
      <c r="F130" s="209" t="s">
        <v>207</v>
      </c>
      <c r="G130" s="40"/>
      <c r="H130" s="40"/>
      <c r="I130" s="210"/>
      <c r="J130" s="40"/>
      <c r="K130" s="40"/>
      <c r="L130" s="44"/>
      <c r="M130" s="211"/>
      <c r="N130" s="212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114</v>
      </c>
      <c r="AU130" s="17" t="s">
        <v>78</v>
      </c>
    </row>
    <row r="131" spans="1:65" s="2" customFormat="1" ht="16.5" customHeight="1">
      <c r="A131" s="38"/>
      <c r="B131" s="39"/>
      <c r="C131" s="195" t="s">
        <v>209</v>
      </c>
      <c r="D131" s="195" t="s">
        <v>108</v>
      </c>
      <c r="E131" s="196" t="s">
        <v>210</v>
      </c>
      <c r="F131" s="197" t="s">
        <v>211</v>
      </c>
      <c r="G131" s="198" t="s">
        <v>132</v>
      </c>
      <c r="H131" s="199">
        <v>1</v>
      </c>
      <c r="I131" s="200"/>
      <c r="J131" s="201">
        <f>ROUND(I131*H131,2)</f>
        <v>0</v>
      </c>
      <c r="K131" s="197" t="s">
        <v>19</v>
      </c>
      <c r="L131" s="44"/>
      <c r="M131" s="202" t="s">
        <v>19</v>
      </c>
      <c r="N131" s="203" t="s">
        <v>44</v>
      </c>
      <c r="O131" s="84"/>
      <c r="P131" s="204">
        <f>O131*H131</f>
        <v>0</v>
      </c>
      <c r="Q131" s="204">
        <v>0</v>
      </c>
      <c r="R131" s="204">
        <f>Q131*H131</f>
        <v>0</v>
      </c>
      <c r="S131" s="204">
        <v>0</v>
      </c>
      <c r="T131" s="205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06" t="s">
        <v>112</v>
      </c>
      <c r="AT131" s="206" t="s">
        <v>108</v>
      </c>
      <c r="AU131" s="206" t="s">
        <v>78</v>
      </c>
      <c r="AY131" s="17" t="s">
        <v>107</v>
      </c>
      <c r="BE131" s="207">
        <f>IF(N131="základní",J131,0)</f>
        <v>0</v>
      </c>
      <c r="BF131" s="207">
        <f>IF(N131="snížená",J131,0)</f>
        <v>0</v>
      </c>
      <c r="BG131" s="207">
        <f>IF(N131="zákl. přenesená",J131,0)</f>
        <v>0</v>
      </c>
      <c r="BH131" s="207">
        <f>IF(N131="sníž. přenesená",J131,0)</f>
        <v>0</v>
      </c>
      <c r="BI131" s="207">
        <f>IF(N131="nulová",J131,0)</f>
        <v>0</v>
      </c>
      <c r="BJ131" s="17" t="s">
        <v>78</v>
      </c>
      <c r="BK131" s="207">
        <f>ROUND(I131*H131,2)</f>
        <v>0</v>
      </c>
      <c r="BL131" s="17" t="s">
        <v>112</v>
      </c>
      <c r="BM131" s="206" t="s">
        <v>212</v>
      </c>
    </row>
    <row r="132" spans="1:47" s="2" customFormat="1" ht="12">
      <c r="A132" s="38"/>
      <c r="B132" s="39"/>
      <c r="C132" s="40"/>
      <c r="D132" s="208" t="s">
        <v>114</v>
      </c>
      <c r="E132" s="40"/>
      <c r="F132" s="209" t="s">
        <v>211</v>
      </c>
      <c r="G132" s="40"/>
      <c r="H132" s="40"/>
      <c r="I132" s="210"/>
      <c r="J132" s="40"/>
      <c r="K132" s="40"/>
      <c r="L132" s="44"/>
      <c r="M132" s="211"/>
      <c r="N132" s="212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114</v>
      </c>
      <c r="AU132" s="17" t="s">
        <v>78</v>
      </c>
    </row>
    <row r="133" spans="1:65" s="2" customFormat="1" ht="16.5" customHeight="1">
      <c r="A133" s="38"/>
      <c r="B133" s="39"/>
      <c r="C133" s="195" t="s">
        <v>213</v>
      </c>
      <c r="D133" s="195" t="s">
        <v>108</v>
      </c>
      <c r="E133" s="196" t="s">
        <v>214</v>
      </c>
      <c r="F133" s="197" t="s">
        <v>215</v>
      </c>
      <c r="G133" s="198" t="s">
        <v>216</v>
      </c>
      <c r="H133" s="213"/>
      <c r="I133" s="200"/>
      <c r="J133" s="201">
        <f>ROUND(I133*H133,2)</f>
        <v>0</v>
      </c>
      <c r="K133" s="197" t="s">
        <v>19</v>
      </c>
      <c r="L133" s="44"/>
      <c r="M133" s="202" t="s">
        <v>19</v>
      </c>
      <c r="N133" s="203" t="s">
        <v>44</v>
      </c>
      <c r="O133" s="84"/>
      <c r="P133" s="204">
        <f>O133*H133</f>
        <v>0</v>
      </c>
      <c r="Q133" s="204">
        <v>0</v>
      </c>
      <c r="R133" s="204">
        <f>Q133*H133</f>
        <v>0</v>
      </c>
      <c r="S133" s="204">
        <v>0</v>
      </c>
      <c r="T133" s="205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06" t="s">
        <v>112</v>
      </c>
      <c r="AT133" s="206" t="s">
        <v>108</v>
      </c>
      <c r="AU133" s="206" t="s">
        <v>78</v>
      </c>
      <c r="AY133" s="17" t="s">
        <v>107</v>
      </c>
      <c r="BE133" s="207">
        <f>IF(N133="základní",J133,0)</f>
        <v>0</v>
      </c>
      <c r="BF133" s="207">
        <f>IF(N133="snížená",J133,0)</f>
        <v>0</v>
      </c>
      <c r="BG133" s="207">
        <f>IF(N133="zákl. přenesená",J133,0)</f>
        <v>0</v>
      </c>
      <c r="BH133" s="207">
        <f>IF(N133="sníž. přenesená",J133,0)</f>
        <v>0</v>
      </c>
      <c r="BI133" s="207">
        <f>IF(N133="nulová",J133,0)</f>
        <v>0</v>
      </c>
      <c r="BJ133" s="17" t="s">
        <v>78</v>
      </c>
      <c r="BK133" s="207">
        <f>ROUND(I133*H133,2)</f>
        <v>0</v>
      </c>
      <c r="BL133" s="17" t="s">
        <v>112</v>
      </c>
      <c r="BM133" s="206" t="s">
        <v>217</v>
      </c>
    </row>
    <row r="134" spans="1:47" s="2" customFormat="1" ht="12">
      <c r="A134" s="38"/>
      <c r="B134" s="39"/>
      <c r="C134" s="40"/>
      <c r="D134" s="208" t="s">
        <v>114</v>
      </c>
      <c r="E134" s="40"/>
      <c r="F134" s="209" t="s">
        <v>215</v>
      </c>
      <c r="G134" s="40"/>
      <c r="H134" s="40"/>
      <c r="I134" s="210"/>
      <c r="J134" s="40"/>
      <c r="K134" s="40"/>
      <c r="L134" s="44"/>
      <c r="M134" s="211"/>
      <c r="N134" s="212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114</v>
      </c>
      <c r="AU134" s="17" t="s">
        <v>78</v>
      </c>
    </row>
    <row r="135" spans="1:65" s="2" customFormat="1" ht="16.5" customHeight="1">
      <c r="A135" s="38"/>
      <c r="B135" s="39"/>
      <c r="C135" s="195" t="s">
        <v>218</v>
      </c>
      <c r="D135" s="195" t="s">
        <v>108</v>
      </c>
      <c r="E135" s="196" t="s">
        <v>219</v>
      </c>
      <c r="F135" s="197" t="s">
        <v>220</v>
      </c>
      <c r="G135" s="198" t="s">
        <v>132</v>
      </c>
      <c r="H135" s="199">
        <v>1</v>
      </c>
      <c r="I135" s="200"/>
      <c r="J135" s="201">
        <f>ROUND(I135*H135,2)</f>
        <v>0</v>
      </c>
      <c r="K135" s="197" t="s">
        <v>19</v>
      </c>
      <c r="L135" s="44"/>
      <c r="M135" s="202" t="s">
        <v>19</v>
      </c>
      <c r="N135" s="203" t="s">
        <v>44</v>
      </c>
      <c r="O135" s="84"/>
      <c r="P135" s="204">
        <f>O135*H135</f>
        <v>0</v>
      </c>
      <c r="Q135" s="204">
        <v>0</v>
      </c>
      <c r="R135" s="204">
        <f>Q135*H135</f>
        <v>0</v>
      </c>
      <c r="S135" s="204">
        <v>0</v>
      </c>
      <c r="T135" s="205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06" t="s">
        <v>112</v>
      </c>
      <c r="AT135" s="206" t="s">
        <v>108</v>
      </c>
      <c r="AU135" s="206" t="s">
        <v>78</v>
      </c>
      <c r="AY135" s="17" t="s">
        <v>107</v>
      </c>
      <c r="BE135" s="207">
        <f>IF(N135="základní",J135,0)</f>
        <v>0</v>
      </c>
      <c r="BF135" s="207">
        <f>IF(N135="snížená",J135,0)</f>
        <v>0</v>
      </c>
      <c r="BG135" s="207">
        <f>IF(N135="zákl. přenesená",J135,0)</f>
        <v>0</v>
      </c>
      <c r="BH135" s="207">
        <f>IF(N135="sníž. přenesená",J135,0)</f>
        <v>0</v>
      </c>
      <c r="BI135" s="207">
        <f>IF(N135="nulová",J135,0)</f>
        <v>0</v>
      </c>
      <c r="BJ135" s="17" t="s">
        <v>78</v>
      </c>
      <c r="BK135" s="207">
        <f>ROUND(I135*H135,2)</f>
        <v>0</v>
      </c>
      <c r="BL135" s="17" t="s">
        <v>112</v>
      </c>
      <c r="BM135" s="206" t="s">
        <v>221</v>
      </c>
    </row>
    <row r="136" spans="1:47" s="2" customFormat="1" ht="12">
      <c r="A136" s="38"/>
      <c r="B136" s="39"/>
      <c r="C136" s="40"/>
      <c r="D136" s="208" t="s">
        <v>114</v>
      </c>
      <c r="E136" s="40"/>
      <c r="F136" s="209" t="s">
        <v>220</v>
      </c>
      <c r="G136" s="40"/>
      <c r="H136" s="40"/>
      <c r="I136" s="210"/>
      <c r="J136" s="40"/>
      <c r="K136" s="40"/>
      <c r="L136" s="44"/>
      <c r="M136" s="211"/>
      <c r="N136" s="212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114</v>
      </c>
      <c r="AU136" s="17" t="s">
        <v>78</v>
      </c>
    </row>
    <row r="137" spans="1:65" s="2" customFormat="1" ht="16.5" customHeight="1">
      <c r="A137" s="38"/>
      <c r="B137" s="39"/>
      <c r="C137" s="195" t="s">
        <v>222</v>
      </c>
      <c r="D137" s="195" t="s">
        <v>108</v>
      </c>
      <c r="E137" s="196" t="s">
        <v>223</v>
      </c>
      <c r="F137" s="197" t="s">
        <v>224</v>
      </c>
      <c r="G137" s="198" t="s">
        <v>132</v>
      </c>
      <c r="H137" s="199">
        <v>1</v>
      </c>
      <c r="I137" s="200"/>
      <c r="J137" s="201">
        <f>ROUND(I137*H137,2)</f>
        <v>0</v>
      </c>
      <c r="K137" s="197" t="s">
        <v>19</v>
      </c>
      <c r="L137" s="44"/>
      <c r="M137" s="202" t="s">
        <v>19</v>
      </c>
      <c r="N137" s="203" t="s">
        <v>44</v>
      </c>
      <c r="O137" s="84"/>
      <c r="P137" s="204">
        <f>O137*H137</f>
        <v>0</v>
      </c>
      <c r="Q137" s="204">
        <v>0</v>
      </c>
      <c r="R137" s="204">
        <f>Q137*H137</f>
        <v>0</v>
      </c>
      <c r="S137" s="204">
        <v>0</v>
      </c>
      <c r="T137" s="205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06" t="s">
        <v>112</v>
      </c>
      <c r="AT137" s="206" t="s">
        <v>108</v>
      </c>
      <c r="AU137" s="206" t="s">
        <v>78</v>
      </c>
      <c r="AY137" s="17" t="s">
        <v>107</v>
      </c>
      <c r="BE137" s="207">
        <f>IF(N137="základní",J137,0)</f>
        <v>0</v>
      </c>
      <c r="BF137" s="207">
        <f>IF(N137="snížená",J137,0)</f>
        <v>0</v>
      </c>
      <c r="BG137" s="207">
        <f>IF(N137="zákl. přenesená",J137,0)</f>
        <v>0</v>
      </c>
      <c r="BH137" s="207">
        <f>IF(N137="sníž. přenesená",J137,0)</f>
        <v>0</v>
      </c>
      <c r="BI137" s="207">
        <f>IF(N137="nulová",J137,0)</f>
        <v>0</v>
      </c>
      <c r="BJ137" s="17" t="s">
        <v>78</v>
      </c>
      <c r="BK137" s="207">
        <f>ROUND(I137*H137,2)</f>
        <v>0</v>
      </c>
      <c r="BL137" s="17" t="s">
        <v>112</v>
      </c>
      <c r="BM137" s="206" t="s">
        <v>225</v>
      </c>
    </row>
    <row r="138" spans="1:47" s="2" customFormat="1" ht="12">
      <c r="A138" s="38"/>
      <c r="B138" s="39"/>
      <c r="C138" s="40"/>
      <c r="D138" s="208" t="s">
        <v>114</v>
      </c>
      <c r="E138" s="40"/>
      <c r="F138" s="209" t="s">
        <v>224</v>
      </c>
      <c r="G138" s="40"/>
      <c r="H138" s="40"/>
      <c r="I138" s="210"/>
      <c r="J138" s="40"/>
      <c r="K138" s="40"/>
      <c r="L138" s="44"/>
      <c r="M138" s="211"/>
      <c r="N138" s="212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114</v>
      </c>
      <c r="AU138" s="17" t="s">
        <v>78</v>
      </c>
    </row>
    <row r="139" spans="1:65" s="2" customFormat="1" ht="16.5" customHeight="1">
      <c r="A139" s="38"/>
      <c r="B139" s="39"/>
      <c r="C139" s="195" t="s">
        <v>226</v>
      </c>
      <c r="D139" s="195" t="s">
        <v>108</v>
      </c>
      <c r="E139" s="196" t="s">
        <v>227</v>
      </c>
      <c r="F139" s="197" t="s">
        <v>228</v>
      </c>
      <c r="G139" s="198" t="s">
        <v>132</v>
      </c>
      <c r="H139" s="199">
        <v>1</v>
      </c>
      <c r="I139" s="200"/>
      <c r="J139" s="201">
        <f>ROUND(I139*H139,2)</f>
        <v>0</v>
      </c>
      <c r="K139" s="197" t="s">
        <v>19</v>
      </c>
      <c r="L139" s="44"/>
      <c r="M139" s="202" t="s">
        <v>19</v>
      </c>
      <c r="N139" s="203" t="s">
        <v>44</v>
      </c>
      <c r="O139" s="84"/>
      <c r="P139" s="204">
        <f>O139*H139</f>
        <v>0</v>
      </c>
      <c r="Q139" s="204">
        <v>0</v>
      </c>
      <c r="R139" s="204">
        <f>Q139*H139</f>
        <v>0</v>
      </c>
      <c r="S139" s="204">
        <v>0</v>
      </c>
      <c r="T139" s="205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06" t="s">
        <v>112</v>
      </c>
      <c r="AT139" s="206" t="s">
        <v>108</v>
      </c>
      <c r="AU139" s="206" t="s">
        <v>78</v>
      </c>
      <c r="AY139" s="17" t="s">
        <v>107</v>
      </c>
      <c r="BE139" s="207">
        <f>IF(N139="základní",J139,0)</f>
        <v>0</v>
      </c>
      <c r="BF139" s="207">
        <f>IF(N139="snížená",J139,0)</f>
        <v>0</v>
      </c>
      <c r="BG139" s="207">
        <f>IF(N139="zákl. přenesená",J139,0)</f>
        <v>0</v>
      </c>
      <c r="BH139" s="207">
        <f>IF(N139="sníž. přenesená",J139,0)</f>
        <v>0</v>
      </c>
      <c r="BI139" s="207">
        <f>IF(N139="nulová",J139,0)</f>
        <v>0</v>
      </c>
      <c r="BJ139" s="17" t="s">
        <v>78</v>
      </c>
      <c r="BK139" s="207">
        <f>ROUND(I139*H139,2)</f>
        <v>0</v>
      </c>
      <c r="BL139" s="17" t="s">
        <v>112</v>
      </c>
      <c r="BM139" s="206" t="s">
        <v>229</v>
      </c>
    </row>
    <row r="140" spans="1:47" s="2" customFormat="1" ht="12">
      <c r="A140" s="38"/>
      <c r="B140" s="39"/>
      <c r="C140" s="40"/>
      <c r="D140" s="208" t="s">
        <v>114</v>
      </c>
      <c r="E140" s="40"/>
      <c r="F140" s="209" t="s">
        <v>228</v>
      </c>
      <c r="G140" s="40"/>
      <c r="H140" s="40"/>
      <c r="I140" s="210"/>
      <c r="J140" s="40"/>
      <c r="K140" s="40"/>
      <c r="L140" s="44"/>
      <c r="M140" s="211"/>
      <c r="N140" s="212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114</v>
      </c>
      <c r="AU140" s="17" t="s">
        <v>78</v>
      </c>
    </row>
    <row r="141" spans="1:63" s="12" customFormat="1" ht="25.9" customHeight="1">
      <c r="A141" s="12"/>
      <c r="B141" s="181"/>
      <c r="C141" s="182"/>
      <c r="D141" s="183" t="s">
        <v>72</v>
      </c>
      <c r="E141" s="184" t="s">
        <v>230</v>
      </c>
      <c r="F141" s="184" t="s">
        <v>231</v>
      </c>
      <c r="G141" s="182"/>
      <c r="H141" s="182"/>
      <c r="I141" s="185"/>
      <c r="J141" s="186">
        <f>BK141</f>
        <v>0</v>
      </c>
      <c r="K141" s="182"/>
      <c r="L141" s="187"/>
      <c r="M141" s="188"/>
      <c r="N141" s="189"/>
      <c r="O141" s="189"/>
      <c r="P141" s="190">
        <f>P142+P410</f>
        <v>0</v>
      </c>
      <c r="Q141" s="189"/>
      <c r="R141" s="190">
        <f>R142+R410</f>
        <v>0.6271360000000001</v>
      </c>
      <c r="S141" s="189"/>
      <c r="T141" s="191">
        <f>T142+T410</f>
        <v>0.017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92" t="s">
        <v>80</v>
      </c>
      <c r="AT141" s="193" t="s">
        <v>72</v>
      </c>
      <c r="AU141" s="193" t="s">
        <v>73</v>
      </c>
      <c r="AY141" s="192" t="s">
        <v>107</v>
      </c>
      <c r="BK141" s="194">
        <f>BK142+BK410</f>
        <v>0</v>
      </c>
    </row>
    <row r="142" spans="1:63" s="12" customFormat="1" ht="22.8" customHeight="1">
      <c r="A142" s="12"/>
      <c r="B142" s="181"/>
      <c r="C142" s="182"/>
      <c r="D142" s="183" t="s">
        <v>72</v>
      </c>
      <c r="E142" s="214" t="s">
        <v>232</v>
      </c>
      <c r="F142" s="214" t="s">
        <v>233</v>
      </c>
      <c r="G142" s="182"/>
      <c r="H142" s="182"/>
      <c r="I142" s="185"/>
      <c r="J142" s="215">
        <f>BK142</f>
        <v>0</v>
      </c>
      <c r="K142" s="182"/>
      <c r="L142" s="187"/>
      <c r="M142" s="188"/>
      <c r="N142" s="189"/>
      <c r="O142" s="189"/>
      <c r="P142" s="190">
        <f>SUM(P143:P409)</f>
        <v>0</v>
      </c>
      <c r="Q142" s="189"/>
      <c r="R142" s="190">
        <f>SUM(R143:R409)</f>
        <v>0.6271360000000001</v>
      </c>
      <c r="S142" s="189"/>
      <c r="T142" s="191">
        <f>SUM(T143:T409)</f>
        <v>0.017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92" t="s">
        <v>80</v>
      </c>
      <c r="AT142" s="193" t="s">
        <v>72</v>
      </c>
      <c r="AU142" s="193" t="s">
        <v>78</v>
      </c>
      <c r="AY142" s="192" t="s">
        <v>107</v>
      </c>
      <c r="BK142" s="194">
        <f>SUM(BK143:BK409)</f>
        <v>0</v>
      </c>
    </row>
    <row r="143" spans="1:65" s="2" customFormat="1" ht="16.5" customHeight="1">
      <c r="A143" s="38"/>
      <c r="B143" s="39"/>
      <c r="C143" s="195" t="s">
        <v>234</v>
      </c>
      <c r="D143" s="195" t="s">
        <v>108</v>
      </c>
      <c r="E143" s="196" t="s">
        <v>235</v>
      </c>
      <c r="F143" s="197" t="s">
        <v>236</v>
      </c>
      <c r="G143" s="198" t="s">
        <v>237</v>
      </c>
      <c r="H143" s="199">
        <v>44</v>
      </c>
      <c r="I143" s="200"/>
      <c r="J143" s="201">
        <f>ROUND(I143*H143,2)</f>
        <v>0</v>
      </c>
      <c r="K143" s="197" t="s">
        <v>238</v>
      </c>
      <c r="L143" s="44"/>
      <c r="M143" s="202" t="s">
        <v>19</v>
      </c>
      <c r="N143" s="203" t="s">
        <v>44</v>
      </c>
      <c r="O143" s="84"/>
      <c r="P143" s="204">
        <f>O143*H143</f>
        <v>0</v>
      </c>
      <c r="Q143" s="204">
        <v>0</v>
      </c>
      <c r="R143" s="204">
        <f>Q143*H143</f>
        <v>0</v>
      </c>
      <c r="S143" s="204">
        <v>0</v>
      </c>
      <c r="T143" s="205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06" t="s">
        <v>171</v>
      </c>
      <c r="AT143" s="206" t="s">
        <v>108</v>
      </c>
      <c r="AU143" s="206" t="s">
        <v>80</v>
      </c>
      <c r="AY143" s="17" t="s">
        <v>107</v>
      </c>
      <c r="BE143" s="207">
        <f>IF(N143="základní",J143,0)</f>
        <v>0</v>
      </c>
      <c r="BF143" s="207">
        <f>IF(N143="snížená",J143,0)</f>
        <v>0</v>
      </c>
      <c r="BG143" s="207">
        <f>IF(N143="zákl. přenesená",J143,0)</f>
        <v>0</v>
      </c>
      <c r="BH143" s="207">
        <f>IF(N143="sníž. přenesená",J143,0)</f>
        <v>0</v>
      </c>
      <c r="BI143" s="207">
        <f>IF(N143="nulová",J143,0)</f>
        <v>0</v>
      </c>
      <c r="BJ143" s="17" t="s">
        <v>78</v>
      </c>
      <c r="BK143" s="207">
        <f>ROUND(I143*H143,2)</f>
        <v>0</v>
      </c>
      <c r="BL143" s="17" t="s">
        <v>171</v>
      </c>
      <c r="BM143" s="206" t="s">
        <v>239</v>
      </c>
    </row>
    <row r="144" spans="1:47" s="2" customFormat="1" ht="12">
      <c r="A144" s="38"/>
      <c r="B144" s="39"/>
      <c r="C144" s="40"/>
      <c r="D144" s="208" t="s">
        <v>114</v>
      </c>
      <c r="E144" s="40"/>
      <c r="F144" s="209" t="s">
        <v>240</v>
      </c>
      <c r="G144" s="40"/>
      <c r="H144" s="40"/>
      <c r="I144" s="210"/>
      <c r="J144" s="40"/>
      <c r="K144" s="40"/>
      <c r="L144" s="44"/>
      <c r="M144" s="211"/>
      <c r="N144" s="212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114</v>
      </c>
      <c r="AU144" s="17" t="s">
        <v>80</v>
      </c>
    </row>
    <row r="145" spans="1:47" s="2" customFormat="1" ht="12">
      <c r="A145" s="38"/>
      <c r="B145" s="39"/>
      <c r="C145" s="40"/>
      <c r="D145" s="216" t="s">
        <v>241</v>
      </c>
      <c r="E145" s="40"/>
      <c r="F145" s="217" t="s">
        <v>242</v>
      </c>
      <c r="G145" s="40"/>
      <c r="H145" s="40"/>
      <c r="I145" s="210"/>
      <c r="J145" s="40"/>
      <c r="K145" s="40"/>
      <c r="L145" s="44"/>
      <c r="M145" s="211"/>
      <c r="N145" s="212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241</v>
      </c>
      <c r="AU145" s="17" t="s">
        <v>80</v>
      </c>
    </row>
    <row r="146" spans="1:51" s="13" customFormat="1" ht="12">
      <c r="A146" s="13"/>
      <c r="B146" s="218"/>
      <c r="C146" s="219"/>
      <c r="D146" s="208" t="s">
        <v>243</v>
      </c>
      <c r="E146" s="220" t="s">
        <v>19</v>
      </c>
      <c r="F146" s="221" t="s">
        <v>244</v>
      </c>
      <c r="G146" s="219"/>
      <c r="H146" s="222">
        <v>44</v>
      </c>
      <c r="I146" s="223"/>
      <c r="J146" s="219"/>
      <c r="K146" s="219"/>
      <c r="L146" s="224"/>
      <c r="M146" s="225"/>
      <c r="N146" s="226"/>
      <c r="O146" s="226"/>
      <c r="P146" s="226"/>
      <c r="Q146" s="226"/>
      <c r="R146" s="226"/>
      <c r="S146" s="226"/>
      <c r="T146" s="22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28" t="s">
        <v>243</v>
      </c>
      <c r="AU146" s="228" t="s">
        <v>80</v>
      </c>
      <c r="AV146" s="13" t="s">
        <v>80</v>
      </c>
      <c r="AW146" s="13" t="s">
        <v>34</v>
      </c>
      <c r="AX146" s="13" t="s">
        <v>78</v>
      </c>
      <c r="AY146" s="228" t="s">
        <v>107</v>
      </c>
    </row>
    <row r="147" spans="1:65" s="2" customFormat="1" ht="16.5" customHeight="1">
      <c r="A147" s="38"/>
      <c r="B147" s="39"/>
      <c r="C147" s="229" t="s">
        <v>245</v>
      </c>
      <c r="D147" s="229" t="s">
        <v>246</v>
      </c>
      <c r="E147" s="230" t="s">
        <v>247</v>
      </c>
      <c r="F147" s="231" t="s">
        <v>248</v>
      </c>
      <c r="G147" s="232" t="s">
        <v>237</v>
      </c>
      <c r="H147" s="233">
        <v>16</v>
      </c>
      <c r="I147" s="234"/>
      <c r="J147" s="235">
        <f>ROUND(I147*H147,2)</f>
        <v>0</v>
      </c>
      <c r="K147" s="231" t="s">
        <v>238</v>
      </c>
      <c r="L147" s="236"/>
      <c r="M147" s="237" t="s">
        <v>19</v>
      </c>
      <c r="N147" s="238" t="s">
        <v>44</v>
      </c>
      <c r="O147" s="84"/>
      <c r="P147" s="204">
        <f>O147*H147</f>
        <v>0</v>
      </c>
      <c r="Q147" s="204">
        <v>0.00039</v>
      </c>
      <c r="R147" s="204">
        <f>Q147*H147</f>
        <v>0.00624</v>
      </c>
      <c r="S147" s="204">
        <v>0</v>
      </c>
      <c r="T147" s="205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06" t="s">
        <v>249</v>
      </c>
      <c r="AT147" s="206" t="s">
        <v>246</v>
      </c>
      <c r="AU147" s="206" t="s">
        <v>80</v>
      </c>
      <c r="AY147" s="17" t="s">
        <v>107</v>
      </c>
      <c r="BE147" s="207">
        <f>IF(N147="základní",J147,0)</f>
        <v>0</v>
      </c>
      <c r="BF147" s="207">
        <f>IF(N147="snížená",J147,0)</f>
        <v>0</v>
      </c>
      <c r="BG147" s="207">
        <f>IF(N147="zákl. přenesená",J147,0)</f>
        <v>0</v>
      </c>
      <c r="BH147" s="207">
        <f>IF(N147="sníž. přenesená",J147,0)</f>
        <v>0</v>
      </c>
      <c r="BI147" s="207">
        <f>IF(N147="nulová",J147,0)</f>
        <v>0</v>
      </c>
      <c r="BJ147" s="17" t="s">
        <v>78</v>
      </c>
      <c r="BK147" s="207">
        <f>ROUND(I147*H147,2)</f>
        <v>0</v>
      </c>
      <c r="BL147" s="17" t="s">
        <v>171</v>
      </c>
      <c r="BM147" s="206" t="s">
        <v>250</v>
      </c>
    </row>
    <row r="148" spans="1:47" s="2" customFormat="1" ht="12">
      <c r="A148" s="38"/>
      <c r="B148" s="39"/>
      <c r="C148" s="40"/>
      <c r="D148" s="208" t="s">
        <v>114</v>
      </c>
      <c r="E148" s="40"/>
      <c r="F148" s="209" t="s">
        <v>248</v>
      </c>
      <c r="G148" s="40"/>
      <c r="H148" s="40"/>
      <c r="I148" s="210"/>
      <c r="J148" s="40"/>
      <c r="K148" s="40"/>
      <c r="L148" s="44"/>
      <c r="M148" s="211"/>
      <c r="N148" s="212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114</v>
      </c>
      <c r="AU148" s="17" t="s">
        <v>80</v>
      </c>
    </row>
    <row r="149" spans="1:47" s="2" customFormat="1" ht="12">
      <c r="A149" s="38"/>
      <c r="B149" s="39"/>
      <c r="C149" s="40"/>
      <c r="D149" s="216" t="s">
        <v>241</v>
      </c>
      <c r="E149" s="40"/>
      <c r="F149" s="217" t="s">
        <v>251</v>
      </c>
      <c r="G149" s="40"/>
      <c r="H149" s="40"/>
      <c r="I149" s="210"/>
      <c r="J149" s="40"/>
      <c r="K149" s="40"/>
      <c r="L149" s="44"/>
      <c r="M149" s="211"/>
      <c r="N149" s="212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241</v>
      </c>
      <c r="AU149" s="17" t="s">
        <v>80</v>
      </c>
    </row>
    <row r="150" spans="1:65" s="2" customFormat="1" ht="16.5" customHeight="1">
      <c r="A150" s="38"/>
      <c r="B150" s="39"/>
      <c r="C150" s="229" t="s">
        <v>249</v>
      </c>
      <c r="D150" s="229" t="s">
        <v>246</v>
      </c>
      <c r="E150" s="230" t="s">
        <v>252</v>
      </c>
      <c r="F150" s="231" t="s">
        <v>253</v>
      </c>
      <c r="G150" s="232" t="s">
        <v>237</v>
      </c>
      <c r="H150" s="233">
        <v>10</v>
      </c>
      <c r="I150" s="234"/>
      <c r="J150" s="235">
        <f>ROUND(I150*H150,2)</f>
        <v>0</v>
      </c>
      <c r="K150" s="231" t="s">
        <v>238</v>
      </c>
      <c r="L150" s="236"/>
      <c r="M150" s="237" t="s">
        <v>19</v>
      </c>
      <c r="N150" s="238" t="s">
        <v>44</v>
      </c>
      <c r="O150" s="84"/>
      <c r="P150" s="204">
        <f>O150*H150</f>
        <v>0</v>
      </c>
      <c r="Q150" s="204">
        <v>0.00013</v>
      </c>
      <c r="R150" s="204">
        <f>Q150*H150</f>
        <v>0.0013</v>
      </c>
      <c r="S150" s="204">
        <v>0</v>
      </c>
      <c r="T150" s="205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06" t="s">
        <v>249</v>
      </c>
      <c r="AT150" s="206" t="s">
        <v>246</v>
      </c>
      <c r="AU150" s="206" t="s">
        <v>80</v>
      </c>
      <c r="AY150" s="17" t="s">
        <v>107</v>
      </c>
      <c r="BE150" s="207">
        <f>IF(N150="základní",J150,0)</f>
        <v>0</v>
      </c>
      <c r="BF150" s="207">
        <f>IF(N150="snížená",J150,0)</f>
        <v>0</v>
      </c>
      <c r="BG150" s="207">
        <f>IF(N150="zákl. přenesená",J150,0)</f>
        <v>0</v>
      </c>
      <c r="BH150" s="207">
        <f>IF(N150="sníž. přenesená",J150,0)</f>
        <v>0</v>
      </c>
      <c r="BI150" s="207">
        <f>IF(N150="nulová",J150,0)</f>
        <v>0</v>
      </c>
      <c r="BJ150" s="17" t="s">
        <v>78</v>
      </c>
      <c r="BK150" s="207">
        <f>ROUND(I150*H150,2)</f>
        <v>0</v>
      </c>
      <c r="BL150" s="17" t="s">
        <v>171</v>
      </c>
      <c r="BM150" s="206" t="s">
        <v>254</v>
      </c>
    </row>
    <row r="151" spans="1:47" s="2" customFormat="1" ht="12">
      <c r="A151" s="38"/>
      <c r="B151" s="39"/>
      <c r="C151" s="40"/>
      <c r="D151" s="208" t="s">
        <v>114</v>
      </c>
      <c r="E151" s="40"/>
      <c r="F151" s="209" t="s">
        <v>253</v>
      </c>
      <c r="G151" s="40"/>
      <c r="H151" s="40"/>
      <c r="I151" s="210"/>
      <c r="J151" s="40"/>
      <c r="K151" s="40"/>
      <c r="L151" s="44"/>
      <c r="M151" s="211"/>
      <c r="N151" s="212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114</v>
      </c>
      <c r="AU151" s="17" t="s">
        <v>80</v>
      </c>
    </row>
    <row r="152" spans="1:47" s="2" customFormat="1" ht="12">
      <c r="A152" s="38"/>
      <c r="B152" s="39"/>
      <c r="C152" s="40"/>
      <c r="D152" s="216" t="s">
        <v>241</v>
      </c>
      <c r="E152" s="40"/>
      <c r="F152" s="217" t="s">
        <v>255</v>
      </c>
      <c r="G152" s="40"/>
      <c r="H152" s="40"/>
      <c r="I152" s="210"/>
      <c r="J152" s="40"/>
      <c r="K152" s="40"/>
      <c r="L152" s="44"/>
      <c r="M152" s="211"/>
      <c r="N152" s="212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241</v>
      </c>
      <c r="AU152" s="17" t="s">
        <v>80</v>
      </c>
    </row>
    <row r="153" spans="1:65" s="2" customFormat="1" ht="16.5" customHeight="1">
      <c r="A153" s="38"/>
      <c r="B153" s="39"/>
      <c r="C153" s="229" t="s">
        <v>256</v>
      </c>
      <c r="D153" s="229" t="s">
        <v>246</v>
      </c>
      <c r="E153" s="230" t="s">
        <v>257</v>
      </c>
      <c r="F153" s="231" t="s">
        <v>258</v>
      </c>
      <c r="G153" s="232" t="s">
        <v>237</v>
      </c>
      <c r="H153" s="233">
        <v>18</v>
      </c>
      <c r="I153" s="234"/>
      <c r="J153" s="235">
        <f>ROUND(I153*H153,2)</f>
        <v>0</v>
      </c>
      <c r="K153" s="231" t="s">
        <v>19</v>
      </c>
      <c r="L153" s="236"/>
      <c r="M153" s="237" t="s">
        <v>19</v>
      </c>
      <c r="N153" s="238" t="s">
        <v>44</v>
      </c>
      <c r="O153" s="84"/>
      <c r="P153" s="204">
        <f>O153*H153</f>
        <v>0</v>
      </c>
      <c r="Q153" s="204">
        <v>0</v>
      </c>
      <c r="R153" s="204">
        <f>Q153*H153</f>
        <v>0</v>
      </c>
      <c r="S153" s="204">
        <v>0</v>
      </c>
      <c r="T153" s="205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06" t="s">
        <v>249</v>
      </c>
      <c r="AT153" s="206" t="s">
        <v>246</v>
      </c>
      <c r="AU153" s="206" t="s">
        <v>80</v>
      </c>
      <c r="AY153" s="17" t="s">
        <v>107</v>
      </c>
      <c r="BE153" s="207">
        <f>IF(N153="základní",J153,0)</f>
        <v>0</v>
      </c>
      <c r="BF153" s="207">
        <f>IF(N153="snížená",J153,0)</f>
        <v>0</v>
      </c>
      <c r="BG153" s="207">
        <f>IF(N153="zákl. přenesená",J153,0)</f>
        <v>0</v>
      </c>
      <c r="BH153" s="207">
        <f>IF(N153="sníž. přenesená",J153,0)</f>
        <v>0</v>
      </c>
      <c r="BI153" s="207">
        <f>IF(N153="nulová",J153,0)</f>
        <v>0</v>
      </c>
      <c r="BJ153" s="17" t="s">
        <v>78</v>
      </c>
      <c r="BK153" s="207">
        <f>ROUND(I153*H153,2)</f>
        <v>0</v>
      </c>
      <c r="BL153" s="17" t="s">
        <v>171</v>
      </c>
      <c r="BM153" s="206" t="s">
        <v>259</v>
      </c>
    </row>
    <row r="154" spans="1:47" s="2" customFormat="1" ht="12">
      <c r="A154" s="38"/>
      <c r="B154" s="39"/>
      <c r="C154" s="40"/>
      <c r="D154" s="208" t="s">
        <v>114</v>
      </c>
      <c r="E154" s="40"/>
      <c r="F154" s="209" t="s">
        <v>258</v>
      </c>
      <c r="G154" s="40"/>
      <c r="H154" s="40"/>
      <c r="I154" s="210"/>
      <c r="J154" s="40"/>
      <c r="K154" s="40"/>
      <c r="L154" s="44"/>
      <c r="M154" s="211"/>
      <c r="N154" s="212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114</v>
      </c>
      <c r="AU154" s="17" t="s">
        <v>80</v>
      </c>
    </row>
    <row r="155" spans="1:65" s="2" customFormat="1" ht="16.5" customHeight="1">
      <c r="A155" s="38"/>
      <c r="B155" s="39"/>
      <c r="C155" s="229" t="s">
        <v>260</v>
      </c>
      <c r="D155" s="229" t="s">
        <v>246</v>
      </c>
      <c r="E155" s="230" t="s">
        <v>261</v>
      </c>
      <c r="F155" s="231" t="s">
        <v>258</v>
      </c>
      <c r="G155" s="232" t="s">
        <v>237</v>
      </c>
      <c r="H155" s="233">
        <v>18</v>
      </c>
      <c r="I155" s="234"/>
      <c r="J155" s="235">
        <f>ROUND(I155*H155,2)</f>
        <v>0</v>
      </c>
      <c r="K155" s="231" t="s">
        <v>19</v>
      </c>
      <c r="L155" s="236"/>
      <c r="M155" s="237" t="s">
        <v>19</v>
      </c>
      <c r="N155" s="238" t="s">
        <v>44</v>
      </c>
      <c r="O155" s="84"/>
      <c r="P155" s="204">
        <f>O155*H155</f>
        <v>0</v>
      </c>
      <c r="Q155" s="204">
        <v>0</v>
      </c>
      <c r="R155" s="204">
        <f>Q155*H155</f>
        <v>0</v>
      </c>
      <c r="S155" s="204">
        <v>0</v>
      </c>
      <c r="T155" s="205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06" t="s">
        <v>249</v>
      </c>
      <c r="AT155" s="206" t="s">
        <v>246</v>
      </c>
      <c r="AU155" s="206" t="s">
        <v>80</v>
      </c>
      <c r="AY155" s="17" t="s">
        <v>107</v>
      </c>
      <c r="BE155" s="207">
        <f>IF(N155="základní",J155,0)</f>
        <v>0</v>
      </c>
      <c r="BF155" s="207">
        <f>IF(N155="snížená",J155,0)</f>
        <v>0</v>
      </c>
      <c r="BG155" s="207">
        <f>IF(N155="zákl. přenesená",J155,0)</f>
        <v>0</v>
      </c>
      <c r="BH155" s="207">
        <f>IF(N155="sníž. přenesená",J155,0)</f>
        <v>0</v>
      </c>
      <c r="BI155" s="207">
        <f>IF(N155="nulová",J155,0)</f>
        <v>0</v>
      </c>
      <c r="BJ155" s="17" t="s">
        <v>78</v>
      </c>
      <c r="BK155" s="207">
        <f>ROUND(I155*H155,2)</f>
        <v>0</v>
      </c>
      <c r="BL155" s="17" t="s">
        <v>171</v>
      </c>
      <c r="BM155" s="206" t="s">
        <v>262</v>
      </c>
    </row>
    <row r="156" spans="1:47" s="2" customFormat="1" ht="12">
      <c r="A156" s="38"/>
      <c r="B156" s="39"/>
      <c r="C156" s="40"/>
      <c r="D156" s="208" t="s">
        <v>114</v>
      </c>
      <c r="E156" s="40"/>
      <c r="F156" s="209" t="s">
        <v>258</v>
      </c>
      <c r="G156" s="40"/>
      <c r="H156" s="40"/>
      <c r="I156" s="210"/>
      <c r="J156" s="40"/>
      <c r="K156" s="40"/>
      <c r="L156" s="44"/>
      <c r="M156" s="211"/>
      <c r="N156" s="212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114</v>
      </c>
      <c r="AU156" s="17" t="s">
        <v>80</v>
      </c>
    </row>
    <row r="157" spans="1:65" s="2" customFormat="1" ht="16.5" customHeight="1">
      <c r="A157" s="38"/>
      <c r="B157" s="39"/>
      <c r="C157" s="229" t="s">
        <v>263</v>
      </c>
      <c r="D157" s="229" t="s">
        <v>246</v>
      </c>
      <c r="E157" s="230" t="s">
        <v>264</v>
      </c>
      <c r="F157" s="231" t="s">
        <v>265</v>
      </c>
      <c r="G157" s="232" t="s">
        <v>237</v>
      </c>
      <c r="H157" s="233">
        <v>18</v>
      </c>
      <c r="I157" s="234"/>
      <c r="J157" s="235">
        <f>ROUND(I157*H157,2)</f>
        <v>0</v>
      </c>
      <c r="K157" s="231" t="s">
        <v>19</v>
      </c>
      <c r="L157" s="236"/>
      <c r="M157" s="237" t="s">
        <v>19</v>
      </c>
      <c r="N157" s="238" t="s">
        <v>44</v>
      </c>
      <c r="O157" s="84"/>
      <c r="P157" s="204">
        <f>O157*H157</f>
        <v>0</v>
      </c>
      <c r="Q157" s="204">
        <v>0</v>
      </c>
      <c r="R157" s="204">
        <f>Q157*H157</f>
        <v>0</v>
      </c>
      <c r="S157" s="204">
        <v>0</v>
      </c>
      <c r="T157" s="205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06" t="s">
        <v>249</v>
      </c>
      <c r="AT157" s="206" t="s">
        <v>246</v>
      </c>
      <c r="AU157" s="206" t="s">
        <v>80</v>
      </c>
      <c r="AY157" s="17" t="s">
        <v>107</v>
      </c>
      <c r="BE157" s="207">
        <f>IF(N157="základní",J157,0)</f>
        <v>0</v>
      </c>
      <c r="BF157" s="207">
        <f>IF(N157="snížená",J157,0)</f>
        <v>0</v>
      </c>
      <c r="BG157" s="207">
        <f>IF(N157="zákl. přenesená",J157,0)</f>
        <v>0</v>
      </c>
      <c r="BH157" s="207">
        <f>IF(N157="sníž. přenesená",J157,0)</f>
        <v>0</v>
      </c>
      <c r="BI157" s="207">
        <f>IF(N157="nulová",J157,0)</f>
        <v>0</v>
      </c>
      <c r="BJ157" s="17" t="s">
        <v>78</v>
      </c>
      <c r="BK157" s="207">
        <f>ROUND(I157*H157,2)</f>
        <v>0</v>
      </c>
      <c r="BL157" s="17" t="s">
        <v>171</v>
      </c>
      <c r="BM157" s="206" t="s">
        <v>266</v>
      </c>
    </row>
    <row r="158" spans="1:47" s="2" customFormat="1" ht="12">
      <c r="A158" s="38"/>
      <c r="B158" s="39"/>
      <c r="C158" s="40"/>
      <c r="D158" s="208" t="s">
        <v>114</v>
      </c>
      <c r="E158" s="40"/>
      <c r="F158" s="209" t="s">
        <v>265</v>
      </c>
      <c r="G158" s="40"/>
      <c r="H158" s="40"/>
      <c r="I158" s="210"/>
      <c r="J158" s="40"/>
      <c r="K158" s="40"/>
      <c r="L158" s="44"/>
      <c r="M158" s="211"/>
      <c r="N158" s="212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114</v>
      </c>
      <c r="AU158" s="17" t="s">
        <v>80</v>
      </c>
    </row>
    <row r="159" spans="1:65" s="2" customFormat="1" ht="16.5" customHeight="1">
      <c r="A159" s="38"/>
      <c r="B159" s="39"/>
      <c r="C159" s="229" t="s">
        <v>267</v>
      </c>
      <c r="D159" s="229" t="s">
        <v>246</v>
      </c>
      <c r="E159" s="230" t="s">
        <v>268</v>
      </c>
      <c r="F159" s="231" t="s">
        <v>269</v>
      </c>
      <c r="G159" s="232" t="s">
        <v>270</v>
      </c>
      <c r="H159" s="233">
        <v>16</v>
      </c>
      <c r="I159" s="234"/>
      <c r="J159" s="235">
        <f>ROUND(I159*H159,2)</f>
        <v>0</v>
      </c>
      <c r="K159" s="231" t="s">
        <v>19</v>
      </c>
      <c r="L159" s="236"/>
      <c r="M159" s="237" t="s">
        <v>19</v>
      </c>
      <c r="N159" s="238" t="s">
        <v>44</v>
      </c>
      <c r="O159" s="84"/>
      <c r="P159" s="204">
        <f>O159*H159</f>
        <v>0</v>
      </c>
      <c r="Q159" s="204">
        <v>0</v>
      </c>
      <c r="R159" s="204">
        <f>Q159*H159</f>
        <v>0</v>
      </c>
      <c r="S159" s="204">
        <v>0</v>
      </c>
      <c r="T159" s="205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06" t="s">
        <v>249</v>
      </c>
      <c r="AT159" s="206" t="s">
        <v>246</v>
      </c>
      <c r="AU159" s="206" t="s">
        <v>80</v>
      </c>
      <c r="AY159" s="17" t="s">
        <v>107</v>
      </c>
      <c r="BE159" s="207">
        <f>IF(N159="základní",J159,0)</f>
        <v>0</v>
      </c>
      <c r="BF159" s="207">
        <f>IF(N159="snížená",J159,0)</f>
        <v>0</v>
      </c>
      <c r="BG159" s="207">
        <f>IF(N159="zákl. přenesená",J159,0)</f>
        <v>0</v>
      </c>
      <c r="BH159" s="207">
        <f>IF(N159="sníž. přenesená",J159,0)</f>
        <v>0</v>
      </c>
      <c r="BI159" s="207">
        <f>IF(N159="nulová",J159,0)</f>
        <v>0</v>
      </c>
      <c r="BJ159" s="17" t="s">
        <v>78</v>
      </c>
      <c r="BK159" s="207">
        <f>ROUND(I159*H159,2)</f>
        <v>0</v>
      </c>
      <c r="BL159" s="17" t="s">
        <v>171</v>
      </c>
      <c r="BM159" s="206" t="s">
        <v>271</v>
      </c>
    </row>
    <row r="160" spans="1:47" s="2" customFormat="1" ht="12">
      <c r="A160" s="38"/>
      <c r="B160" s="39"/>
      <c r="C160" s="40"/>
      <c r="D160" s="208" t="s">
        <v>114</v>
      </c>
      <c r="E160" s="40"/>
      <c r="F160" s="209" t="s">
        <v>269</v>
      </c>
      <c r="G160" s="40"/>
      <c r="H160" s="40"/>
      <c r="I160" s="210"/>
      <c r="J160" s="40"/>
      <c r="K160" s="40"/>
      <c r="L160" s="44"/>
      <c r="M160" s="211"/>
      <c r="N160" s="212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114</v>
      </c>
      <c r="AU160" s="17" t="s">
        <v>80</v>
      </c>
    </row>
    <row r="161" spans="1:65" s="2" customFormat="1" ht="16.5" customHeight="1">
      <c r="A161" s="38"/>
      <c r="B161" s="39"/>
      <c r="C161" s="229" t="s">
        <v>272</v>
      </c>
      <c r="D161" s="229" t="s">
        <v>246</v>
      </c>
      <c r="E161" s="230" t="s">
        <v>273</v>
      </c>
      <c r="F161" s="231" t="s">
        <v>274</v>
      </c>
      <c r="G161" s="232" t="s">
        <v>270</v>
      </c>
      <c r="H161" s="233">
        <v>8</v>
      </c>
      <c r="I161" s="234"/>
      <c r="J161" s="235">
        <f>ROUND(I161*H161,2)</f>
        <v>0</v>
      </c>
      <c r="K161" s="231" t="s">
        <v>19</v>
      </c>
      <c r="L161" s="236"/>
      <c r="M161" s="237" t="s">
        <v>19</v>
      </c>
      <c r="N161" s="238" t="s">
        <v>44</v>
      </c>
      <c r="O161" s="84"/>
      <c r="P161" s="204">
        <f>O161*H161</f>
        <v>0</v>
      </c>
      <c r="Q161" s="204">
        <v>0</v>
      </c>
      <c r="R161" s="204">
        <f>Q161*H161</f>
        <v>0</v>
      </c>
      <c r="S161" s="204">
        <v>0</v>
      </c>
      <c r="T161" s="205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06" t="s">
        <v>249</v>
      </c>
      <c r="AT161" s="206" t="s">
        <v>246</v>
      </c>
      <c r="AU161" s="206" t="s">
        <v>80</v>
      </c>
      <c r="AY161" s="17" t="s">
        <v>107</v>
      </c>
      <c r="BE161" s="207">
        <f>IF(N161="základní",J161,0)</f>
        <v>0</v>
      </c>
      <c r="BF161" s="207">
        <f>IF(N161="snížená",J161,0)</f>
        <v>0</v>
      </c>
      <c r="BG161" s="207">
        <f>IF(N161="zákl. přenesená",J161,0)</f>
        <v>0</v>
      </c>
      <c r="BH161" s="207">
        <f>IF(N161="sníž. přenesená",J161,0)</f>
        <v>0</v>
      </c>
      <c r="BI161" s="207">
        <f>IF(N161="nulová",J161,0)</f>
        <v>0</v>
      </c>
      <c r="BJ161" s="17" t="s">
        <v>78</v>
      </c>
      <c r="BK161" s="207">
        <f>ROUND(I161*H161,2)</f>
        <v>0</v>
      </c>
      <c r="BL161" s="17" t="s">
        <v>171</v>
      </c>
      <c r="BM161" s="206" t="s">
        <v>275</v>
      </c>
    </row>
    <row r="162" spans="1:47" s="2" customFormat="1" ht="12">
      <c r="A162" s="38"/>
      <c r="B162" s="39"/>
      <c r="C162" s="40"/>
      <c r="D162" s="208" t="s">
        <v>114</v>
      </c>
      <c r="E162" s="40"/>
      <c r="F162" s="209" t="s">
        <v>274</v>
      </c>
      <c r="G162" s="40"/>
      <c r="H162" s="40"/>
      <c r="I162" s="210"/>
      <c r="J162" s="40"/>
      <c r="K162" s="40"/>
      <c r="L162" s="44"/>
      <c r="M162" s="211"/>
      <c r="N162" s="212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114</v>
      </c>
      <c r="AU162" s="17" t="s">
        <v>80</v>
      </c>
    </row>
    <row r="163" spans="1:65" s="2" customFormat="1" ht="16.5" customHeight="1">
      <c r="A163" s="38"/>
      <c r="B163" s="39"/>
      <c r="C163" s="229" t="s">
        <v>276</v>
      </c>
      <c r="D163" s="229" t="s">
        <v>246</v>
      </c>
      <c r="E163" s="230" t="s">
        <v>277</v>
      </c>
      <c r="F163" s="231" t="s">
        <v>278</v>
      </c>
      <c r="G163" s="232" t="s">
        <v>270</v>
      </c>
      <c r="H163" s="233">
        <v>2</v>
      </c>
      <c r="I163" s="234"/>
      <c r="J163" s="235">
        <f>ROUND(I163*H163,2)</f>
        <v>0</v>
      </c>
      <c r="K163" s="231" t="s">
        <v>19</v>
      </c>
      <c r="L163" s="236"/>
      <c r="M163" s="237" t="s">
        <v>19</v>
      </c>
      <c r="N163" s="238" t="s">
        <v>44</v>
      </c>
      <c r="O163" s="84"/>
      <c r="P163" s="204">
        <f>O163*H163</f>
        <v>0</v>
      </c>
      <c r="Q163" s="204">
        <v>0</v>
      </c>
      <c r="R163" s="204">
        <f>Q163*H163</f>
        <v>0</v>
      </c>
      <c r="S163" s="204">
        <v>0</v>
      </c>
      <c r="T163" s="205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06" t="s">
        <v>249</v>
      </c>
      <c r="AT163" s="206" t="s">
        <v>246</v>
      </c>
      <c r="AU163" s="206" t="s">
        <v>80</v>
      </c>
      <c r="AY163" s="17" t="s">
        <v>107</v>
      </c>
      <c r="BE163" s="207">
        <f>IF(N163="základní",J163,0)</f>
        <v>0</v>
      </c>
      <c r="BF163" s="207">
        <f>IF(N163="snížená",J163,0)</f>
        <v>0</v>
      </c>
      <c r="BG163" s="207">
        <f>IF(N163="zákl. přenesená",J163,0)</f>
        <v>0</v>
      </c>
      <c r="BH163" s="207">
        <f>IF(N163="sníž. přenesená",J163,0)</f>
        <v>0</v>
      </c>
      <c r="BI163" s="207">
        <f>IF(N163="nulová",J163,0)</f>
        <v>0</v>
      </c>
      <c r="BJ163" s="17" t="s">
        <v>78</v>
      </c>
      <c r="BK163" s="207">
        <f>ROUND(I163*H163,2)</f>
        <v>0</v>
      </c>
      <c r="BL163" s="17" t="s">
        <v>171</v>
      </c>
      <c r="BM163" s="206" t="s">
        <v>279</v>
      </c>
    </row>
    <row r="164" spans="1:47" s="2" customFormat="1" ht="12">
      <c r="A164" s="38"/>
      <c r="B164" s="39"/>
      <c r="C164" s="40"/>
      <c r="D164" s="208" t="s">
        <v>114</v>
      </c>
      <c r="E164" s="40"/>
      <c r="F164" s="209" t="s">
        <v>278</v>
      </c>
      <c r="G164" s="40"/>
      <c r="H164" s="40"/>
      <c r="I164" s="210"/>
      <c r="J164" s="40"/>
      <c r="K164" s="40"/>
      <c r="L164" s="44"/>
      <c r="M164" s="211"/>
      <c r="N164" s="212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114</v>
      </c>
      <c r="AU164" s="17" t="s">
        <v>80</v>
      </c>
    </row>
    <row r="165" spans="1:65" s="2" customFormat="1" ht="16.5" customHeight="1">
      <c r="A165" s="38"/>
      <c r="B165" s="39"/>
      <c r="C165" s="229" t="s">
        <v>280</v>
      </c>
      <c r="D165" s="229" t="s">
        <v>246</v>
      </c>
      <c r="E165" s="230" t="s">
        <v>281</v>
      </c>
      <c r="F165" s="231" t="s">
        <v>282</v>
      </c>
      <c r="G165" s="232" t="s">
        <v>270</v>
      </c>
      <c r="H165" s="233">
        <v>2</v>
      </c>
      <c r="I165" s="234"/>
      <c r="J165" s="235">
        <f>ROUND(I165*H165,2)</f>
        <v>0</v>
      </c>
      <c r="K165" s="231" t="s">
        <v>19</v>
      </c>
      <c r="L165" s="236"/>
      <c r="M165" s="237" t="s">
        <v>19</v>
      </c>
      <c r="N165" s="238" t="s">
        <v>44</v>
      </c>
      <c r="O165" s="84"/>
      <c r="P165" s="204">
        <f>O165*H165</f>
        <v>0</v>
      </c>
      <c r="Q165" s="204">
        <v>0</v>
      </c>
      <c r="R165" s="204">
        <f>Q165*H165</f>
        <v>0</v>
      </c>
      <c r="S165" s="204">
        <v>0</v>
      </c>
      <c r="T165" s="205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06" t="s">
        <v>249</v>
      </c>
      <c r="AT165" s="206" t="s">
        <v>246</v>
      </c>
      <c r="AU165" s="206" t="s">
        <v>80</v>
      </c>
      <c r="AY165" s="17" t="s">
        <v>107</v>
      </c>
      <c r="BE165" s="207">
        <f>IF(N165="základní",J165,0)</f>
        <v>0</v>
      </c>
      <c r="BF165" s="207">
        <f>IF(N165="snížená",J165,0)</f>
        <v>0</v>
      </c>
      <c r="BG165" s="207">
        <f>IF(N165="zákl. přenesená",J165,0)</f>
        <v>0</v>
      </c>
      <c r="BH165" s="207">
        <f>IF(N165="sníž. přenesená",J165,0)</f>
        <v>0</v>
      </c>
      <c r="BI165" s="207">
        <f>IF(N165="nulová",J165,0)</f>
        <v>0</v>
      </c>
      <c r="BJ165" s="17" t="s">
        <v>78</v>
      </c>
      <c r="BK165" s="207">
        <f>ROUND(I165*H165,2)</f>
        <v>0</v>
      </c>
      <c r="BL165" s="17" t="s">
        <v>171</v>
      </c>
      <c r="BM165" s="206" t="s">
        <v>283</v>
      </c>
    </row>
    <row r="166" spans="1:47" s="2" customFormat="1" ht="12">
      <c r="A166" s="38"/>
      <c r="B166" s="39"/>
      <c r="C166" s="40"/>
      <c r="D166" s="208" t="s">
        <v>114</v>
      </c>
      <c r="E166" s="40"/>
      <c r="F166" s="209" t="s">
        <v>282</v>
      </c>
      <c r="G166" s="40"/>
      <c r="H166" s="40"/>
      <c r="I166" s="210"/>
      <c r="J166" s="40"/>
      <c r="K166" s="40"/>
      <c r="L166" s="44"/>
      <c r="M166" s="211"/>
      <c r="N166" s="212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114</v>
      </c>
      <c r="AU166" s="17" t="s">
        <v>80</v>
      </c>
    </row>
    <row r="167" spans="1:65" s="2" customFormat="1" ht="16.5" customHeight="1">
      <c r="A167" s="38"/>
      <c r="B167" s="39"/>
      <c r="C167" s="229" t="s">
        <v>284</v>
      </c>
      <c r="D167" s="229" t="s">
        <v>246</v>
      </c>
      <c r="E167" s="230" t="s">
        <v>285</v>
      </c>
      <c r="F167" s="231" t="s">
        <v>286</v>
      </c>
      <c r="G167" s="232" t="s">
        <v>270</v>
      </c>
      <c r="H167" s="233">
        <v>8</v>
      </c>
      <c r="I167" s="234"/>
      <c r="J167" s="235">
        <f>ROUND(I167*H167,2)</f>
        <v>0</v>
      </c>
      <c r="K167" s="231" t="s">
        <v>19</v>
      </c>
      <c r="L167" s="236"/>
      <c r="M167" s="237" t="s">
        <v>19</v>
      </c>
      <c r="N167" s="238" t="s">
        <v>44</v>
      </c>
      <c r="O167" s="84"/>
      <c r="P167" s="204">
        <f>O167*H167</f>
        <v>0</v>
      </c>
      <c r="Q167" s="204">
        <v>0</v>
      </c>
      <c r="R167" s="204">
        <f>Q167*H167</f>
        <v>0</v>
      </c>
      <c r="S167" s="204">
        <v>0</v>
      </c>
      <c r="T167" s="205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06" t="s">
        <v>249</v>
      </c>
      <c r="AT167" s="206" t="s">
        <v>246</v>
      </c>
      <c r="AU167" s="206" t="s">
        <v>80</v>
      </c>
      <c r="AY167" s="17" t="s">
        <v>107</v>
      </c>
      <c r="BE167" s="207">
        <f>IF(N167="základní",J167,0)</f>
        <v>0</v>
      </c>
      <c r="BF167" s="207">
        <f>IF(N167="snížená",J167,0)</f>
        <v>0</v>
      </c>
      <c r="BG167" s="207">
        <f>IF(N167="zákl. přenesená",J167,0)</f>
        <v>0</v>
      </c>
      <c r="BH167" s="207">
        <f>IF(N167="sníž. přenesená",J167,0)</f>
        <v>0</v>
      </c>
      <c r="BI167" s="207">
        <f>IF(N167="nulová",J167,0)</f>
        <v>0</v>
      </c>
      <c r="BJ167" s="17" t="s">
        <v>78</v>
      </c>
      <c r="BK167" s="207">
        <f>ROUND(I167*H167,2)</f>
        <v>0</v>
      </c>
      <c r="BL167" s="17" t="s">
        <v>171</v>
      </c>
      <c r="BM167" s="206" t="s">
        <v>287</v>
      </c>
    </row>
    <row r="168" spans="1:47" s="2" customFormat="1" ht="12">
      <c r="A168" s="38"/>
      <c r="B168" s="39"/>
      <c r="C168" s="40"/>
      <c r="D168" s="208" t="s">
        <v>114</v>
      </c>
      <c r="E168" s="40"/>
      <c r="F168" s="209" t="s">
        <v>286</v>
      </c>
      <c r="G168" s="40"/>
      <c r="H168" s="40"/>
      <c r="I168" s="210"/>
      <c r="J168" s="40"/>
      <c r="K168" s="40"/>
      <c r="L168" s="44"/>
      <c r="M168" s="211"/>
      <c r="N168" s="212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114</v>
      </c>
      <c r="AU168" s="17" t="s">
        <v>80</v>
      </c>
    </row>
    <row r="169" spans="1:65" s="2" customFormat="1" ht="16.5" customHeight="1">
      <c r="A169" s="38"/>
      <c r="B169" s="39"/>
      <c r="C169" s="229" t="s">
        <v>288</v>
      </c>
      <c r="D169" s="229" t="s">
        <v>246</v>
      </c>
      <c r="E169" s="230" t="s">
        <v>289</v>
      </c>
      <c r="F169" s="231" t="s">
        <v>290</v>
      </c>
      <c r="G169" s="232" t="s">
        <v>270</v>
      </c>
      <c r="H169" s="233">
        <v>14</v>
      </c>
      <c r="I169" s="234"/>
      <c r="J169" s="235">
        <f>ROUND(I169*H169,2)</f>
        <v>0</v>
      </c>
      <c r="K169" s="231" t="s">
        <v>19</v>
      </c>
      <c r="L169" s="236"/>
      <c r="M169" s="237" t="s">
        <v>19</v>
      </c>
      <c r="N169" s="238" t="s">
        <v>44</v>
      </c>
      <c r="O169" s="84"/>
      <c r="P169" s="204">
        <f>O169*H169</f>
        <v>0</v>
      </c>
      <c r="Q169" s="204">
        <v>0</v>
      </c>
      <c r="R169" s="204">
        <f>Q169*H169</f>
        <v>0</v>
      </c>
      <c r="S169" s="204">
        <v>0</v>
      </c>
      <c r="T169" s="205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06" t="s">
        <v>249</v>
      </c>
      <c r="AT169" s="206" t="s">
        <v>246</v>
      </c>
      <c r="AU169" s="206" t="s">
        <v>80</v>
      </c>
      <c r="AY169" s="17" t="s">
        <v>107</v>
      </c>
      <c r="BE169" s="207">
        <f>IF(N169="základní",J169,0)</f>
        <v>0</v>
      </c>
      <c r="BF169" s="207">
        <f>IF(N169="snížená",J169,0)</f>
        <v>0</v>
      </c>
      <c r="BG169" s="207">
        <f>IF(N169="zákl. přenesená",J169,0)</f>
        <v>0</v>
      </c>
      <c r="BH169" s="207">
        <f>IF(N169="sníž. přenesená",J169,0)</f>
        <v>0</v>
      </c>
      <c r="BI169" s="207">
        <f>IF(N169="nulová",J169,0)</f>
        <v>0</v>
      </c>
      <c r="BJ169" s="17" t="s">
        <v>78</v>
      </c>
      <c r="BK169" s="207">
        <f>ROUND(I169*H169,2)</f>
        <v>0</v>
      </c>
      <c r="BL169" s="17" t="s">
        <v>171</v>
      </c>
      <c r="BM169" s="206" t="s">
        <v>291</v>
      </c>
    </row>
    <row r="170" spans="1:47" s="2" customFormat="1" ht="12">
      <c r="A170" s="38"/>
      <c r="B170" s="39"/>
      <c r="C170" s="40"/>
      <c r="D170" s="208" t="s">
        <v>114</v>
      </c>
      <c r="E170" s="40"/>
      <c r="F170" s="209" t="s">
        <v>290</v>
      </c>
      <c r="G170" s="40"/>
      <c r="H170" s="40"/>
      <c r="I170" s="210"/>
      <c r="J170" s="40"/>
      <c r="K170" s="40"/>
      <c r="L170" s="44"/>
      <c r="M170" s="211"/>
      <c r="N170" s="212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114</v>
      </c>
      <c r="AU170" s="17" t="s">
        <v>80</v>
      </c>
    </row>
    <row r="171" spans="1:65" s="2" customFormat="1" ht="16.5" customHeight="1">
      <c r="A171" s="38"/>
      <c r="B171" s="39"/>
      <c r="C171" s="229" t="s">
        <v>292</v>
      </c>
      <c r="D171" s="229" t="s">
        <v>246</v>
      </c>
      <c r="E171" s="230" t="s">
        <v>293</v>
      </c>
      <c r="F171" s="231" t="s">
        <v>294</v>
      </c>
      <c r="G171" s="232" t="s">
        <v>270</v>
      </c>
      <c r="H171" s="233">
        <v>14</v>
      </c>
      <c r="I171" s="234"/>
      <c r="J171" s="235">
        <f>ROUND(I171*H171,2)</f>
        <v>0</v>
      </c>
      <c r="K171" s="231" t="s">
        <v>19</v>
      </c>
      <c r="L171" s="236"/>
      <c r="M171" s="237" t="s">
        <v>19</v>
      </c>
      <c r="N171" s="238" t="s">
        <v>44</v>
      </c>
      <c r="O171" s="84"/>
      <c r="P171" s="204">
        <f>O171*H171</f>
        <v>0</v>
      </c>
      <c r="Q171" s="204">
        <v>0</v>
      </c>
      <c r="R171" s="204">
        <f>Q171*H171</f>
        <v>0</v>
      </c>
      <c r="S171" s="204">
        <v>0</v>
      </c>
      <c r="T171" s="205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06" t="s">
        <v>249</v>
      </c>
      <c r="AT171" s="206" t="s">
        <v>246</v>
      </c>
      <c r="AU171" s="206" t="s">
        <v>80</v>
      </c>
      <c r="AY171" s="17" t="s">
        <v>107</v>
      </c>
      <c r="BE171" s="207">
        <f>IF(N171="základní",J171,0)</f>
        <v>0</v>
      </c>
      <c r="BF171" s="207">
        <f>IF(N171="snížená",J171,0)</f>
        <v>0</v>
      </c>
      <c r="BG171" s="207">
        <f>IF(N171="zákl. přenesená",J171,0)</f>
        <v>0</v>
      </c>
      <c r="BH171" s="207">
        <f>IF(N171="sníž. přenesená",J171,0)</f>
        <v>0</v>
      </c>
      <c r="BI171" s="207">
        <f>IF(N171="nulová",J171,0)</f>
        <v>0</v>
      </c>
      <c r="BJ171" s="17" t="s">
        <v>78</v>
      </c>
      <c r="BK171" s="207">
        <f>ROUND(I171*H171,2)</f>
        <v>0</v>
      </c>
      <c r="BL171" s="17" t="s">
        <v>171</v>
      </c>
      <c r="BM171" s="206" t="s">
        <v>295</v>
      </c>
    </row>
    <row r="172" spans="1:47" s="2" customFormat="1" ht="12">
      <c r="A172" s="38"/>
      <c r="B172" s="39"/>
      <c r="C172" s="40"/>
      <c r="D172" s="208" t="s">
        <v>114</v>
      </c>
      <c r="E172" s="40"/>
      <c r="F172" s="209" t="s">
        <v>294</v>
      </c>
      <c r="G172" s="40"/>
      <c r="H172" s="40"/>
      <c r="I172" s="210"/>
      <c r="J172" s="40"/>
      <c r="K172" s="40"/>
      <c r="L172" s="44"/>
      <c r="M172" s="211"/>
      <c r="N172" s="212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114</v>
      </c>
      <c r="AU172" s="17" t="s">
        <v>80</v>
      </c>
    </row>
    <row r="173" spans="1:65" s="2" customFormat="1" ht="16.5" customHeight="1">
      <c r="A173" s="38"/>
      <c r="B173" s="39"/>
      <c r="C173" s="195" t="s">
        <v>296</v>
      </c>
      <c r="D173" s="195" t="s">
        <v>108</v>
      </c>
      <c r="E173" s="196" t="s">
        <v>297</v>
      </c>
      <c r="F173" s="197" t="s">
        <v>298</v>
      </c>
      <c r="G173" s="198" t="s">
        <v>299</v>
      </c>
      <c r="H173" s="199">
        <v>100</v>
      </c>
      <c r="I173" s="200"/>
      <c r="J173" s="201">
        <f>ROUND(I173*H173,2)</f>
        <v>0</v>
      </c>
      <c r="K173" s="197" t="s">
        <v>19</v>
      </c>
      <c r="L173" s="44"/>
      <c r="M173" s="202" t="s">
        <v>19</v>
      </c>
      <c r="N173" s="203" t="s">
        <v>44</v>
      </c>
      <c r="O173" s="84"/>
      <c r="P173" s="204">
        <f>O173*H173</f>
        <v>0</v>
      </c>
      <c r="Q173" s="204">
        <v>0</v>
      </c>
      <c r="R173" s="204">
        <f>Q173*H173</f>
        <v>0</v>
      </c>
      <c r="S173" s="204">
        <v>0.00017</v>
      </c>
      <c r="T173" s="205">
        <f>S173*H173</f>
        <v>0.017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06" t="s">
        <v>171</v>
      </c>
      <c r="AT173" s="206" t="s">
        <v>108</v>
      </c>
      <c r="AU173" s="206" t="s">
        <v>80</v>
      </c>
      <c r="AY173" s="17" t="s">
        <v>107</v>
      </c>
      <c r="BE173" s="207">
        <f>IF(N173="základní",J173,0)</f>
        <v>0</v>
      </c>
      <c r="BF173" s="207">
        <f>IF(N173="snížená",J173,0)</f>
        <v>0</v>
      </c>
      <c r="BG173" s="207">
        <f>IF(N173="zákl. přenesená",J173,0)</f>
        <v>0</v>
      </c>
      <c r="BH173" s="207">
        <f>IF(N173="sníž. přenesená",J173,0)</f>
        <v>0</v>
      </c>
      <c r="BI173" s="207">
        <f>IF(N173="nulová",J173,0)</f>
        <v>0</v>
      </c>
      <c r="BJ173" s="17" t="s">
        <v>78</v>
      </c>
      <c r="BK173" s="207">
        <f>ROUND(I173*H173,2)</f>
        <v>0</v>
      </c>
      <c r="BL173" s="17" t="s">
        <v>171</v>
      </c>
      <c r="BM173" s="206" t="s">
        <v>300</v>
      </c>
    </row>
    <row r="174" spans="1:47" s="2" customFormat="1" ht="12">
      <c r="A174" s="38"/>
      <c r="B174" s="39"/>
      <c r="C174" s="40"/>
      <c r="D174" s="208" t="s">
        <v>114</v>
      </c>
      <c r="E174" s="40"/>
      <c r="F174" s="209" t="s">
        <v>298</v>
      </c>
      <c r="G174" s="40"/>
      <c r="H174" s="40"/>
      <c r="I174" s="210"/>
      <c r="J174" s="40"/>
      <c r="K174" s="40"/>
      <c r="L174" s="44"/>
      <c r="M174" s="211"/>
      <c r="N174" s="212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114</v>
      </c>
      <c r="AU174" s="17" t="s">
        <v>80</v>
      </c>
    </row>
    <row r="175" spans="1:65" s="2" customFormat="1" ht="16.5" customHeight="1">
      <c r="A175" s="38"/>
      <c r="B175" s="39"/>
      <c r="C175" s="195" t="s">
        <v>301</v>
      </c>
      <c r="D175" s="195" t="s">
        <v>108</v>
      </c>
      <c r="E175" s="196" t="s">
        <v>302</v>
      </c>
      <c r="F175" s="197" t="s">
        <v>303</v>
      </c>
      <c r="G175" s="198" t="s">
        <v>270</v>
      </c>
      <c r="H175" s="199">
        <v>179</v>
      </c>
      <c r="I175" s="200"/>
      <c r="J175" s="201">
        <f>ROUND(I175*H175,2)</f>
        <v>0</v>
      </c>
      <c r="K175" s="197" t="s">
        <v>238</v>
      </c>
      <c r="L175" s="44"/>
      <c r="M175" s="202" t="s">
        <v>19</v>
      </c>
      <c r="N175" s="203" t="s">
        <v>44</v>
      </c>
      <c r="O175" s="84"/>
      <c r="P175" s="204">
        <f>O175*H175</f>
        <v>0</v>
      </c>
      <c r="Q175" s="204">
        <v>0</v>
      </c>
      <c r="R175" s="204">
        <f>Q175*H175</f>
        <v>0</v>
      </c>
      <c r="S175" s="204">
        <v>0</v>
      </c>
      <c r="T175" s="205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06" t="s">
        <v>171</v>
      </c>
      <c r="AT175" s="206" t="s">
        <v>108</v>
      </c>
      <c r="AU175" s="206" t="s">
        <v>80</v>
      </c>
      <c r="AY175" s="17" t="s">
        <v>107</v>
      </c>
      <c r="BE175" s="207">
        <f>IF(N175="základní",J175,0)</f>
        <v>0</v>
      </c>
      <c r="BF175" s="207">
        <f>IF(N175="snížená",J175,0)</f>
        <v>0</v>
      </c>
      <c r="BG175" s="207">
        <f>IF(N175="zákl. přenesená",J175,0)</f>
        <v>0</v>
      </c>
      <c r="BH175" s="207">
        <f>IF(N175="sníž. přenesená",J175,0)</f>
        <v>0</v>
      </c>
      <c r="BI175" s="207">
        <f>IF(N175="nulová",J175,0)</f>
        <v>0</v>
      </c>
      <c r="BJ175" s="17" t="s">
        <v>78</v>
      </c>
      <c r="BK175" s="207">
        <f>ROUND(I175*H175,2)</f>
        <v>0</v>
      </c>
      <c r="BL175" s="17" t="s">
        <v>171</v>
      </c>
      <c r="BM175" s="206" t="s">
        <v>304</v>
      </c>
    </row>
    <row r="176" spans="1:47" s="2" customFormat="1" ht="12">
      <c r="A176" s="38"/>
      <c r="B176" s="39"/>
      <c r="C176" s="40"/>
      <c r="D176" s="208" t="s">
        <v>114</v>
      </c>
      <c r="E176" s="40"/>
      <c r="F176" s="209" t="s">
        <v>305</v>
      </c>
      <c r="G176" s="40"/>
      <c r="H176" s="40"/>
      <c r="I176" s="210"/>
      <c r="J176" s="40"/>
      <c r="K176" s="40"/>
      <c r="L176" s="44"/>
      <c r="M176" s="211"/>
      <c r="N176" s="212"/>
      <c r="O176" s="84"/>
      <c r="P176" s="84"/>
      <c r="Q176" s="84"/>
      <c r="R176" s="84"/>
      <c r="S176" s="84"/>
      <c r="T176" s="8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114</v>
      </c>
      <c r="AU176" s="17" t="s">
        <v>80</v>
      </c>
    </row>
    <row r="177" spans="1:47" s="2" customFormat="1" ht="12">
      <c r="A177" s="38"/>
      <c r="B177" s="39"/>
      <c r="C177" s="40"/>
      <c r="D177" s="216" t="s">
        <v>241</v>
      </c>
      <c r="E177" s="40"/>
      <c r="F177" s="217" t="s">
        <v>306</v>
      </c>
      <c r="G177" s="40"/>
      <c r="H177" s="40"/>
      <c r="I177" s="210"/>
      <c r="J177" s="40"/>
      <c r="K177" s="40"/>
      <c r="L177" s="44"/>
      <c r="M177" s="211"/>
      <c r="N177" s="212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241</v>
      </c>
      <c r="AU177" s="17" t="s">
        <v>80</v>
      </c>
    </row>
    <row r="178" spans="1:65" s="2" customFormat="1" ht="16.5" customHeight="1">
      <c r="A178" s="38"/>
      <c r="B178" s="39"/>
      <c r="C178" s="229" t="s">
        <v>307</v>
      </c>
      <c r="D178" s="229" t="s">
        <v>246</v>
      </c>
      <c r="E178" s="230" t="s">
        <v>308</v>
      </c>
      <c r="F178" s="231" t="s">
        <v>309</v>
      </c>
      <c r="G178" s="232" t="s">
        <v>270</v>
      </c>
      <c r="H178" s="233">
        <v>179</v>
      </c>
      <c r="I178" s="234"/>
      <c r="J178" s="235">
        <f>ROUND(I178*H178,2)</f>
        <v>0</v>
      </c>
      <c r="K178" s="231" t="s">
        <v>310</v>
      </c>
      <c r="L178" s="236"/>
      <c r="M178" s="237" t="s">
        <v>19</v>
      </c>
      <c r="N178" s="238" t="s">
        <v>44</v>
      </c>
      <c r="O178" s="84"/>
      <c r="P178" s="204">
        <f>O178*H178</f>
        <v>0</v>
      </c>
      <c r="Q178" s="204">
        <v>3E-05</v>
      </c>
      <c r="R178" s="204">
        <f>Q178*H178</f>
        <v>0.00537</v>
      </c>
      <c r="S178" s="204">
        <v>0</v>
      </c>
      <c r="T178" s="205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06" t="s">
        <v>249</v>
      </c>
      <c r="AT178" s="206" t="s">
        <v>246</v>
      </c>
      <c r="AU178" s="206" t="s">
        <v>80</v>
      </c>
      <c r="AY178" s="17" t="s">
        <v>107</v>
      </c>
      <c r="BE178" s="207">
        <f>IF(N178="základní",J178,0)</f>
        <v>0</v>
      </c>
      <c r="BF178" s="207">
        <f>IF(N178="snížená",J178,0)</f>
        <v>0</v>
      </c>
      <c r="BG178" s="207">
        <f>IF(N178="zákl. přenesená",J178,0)</f>
        <v>0</v>
      </c>
      <c r="BH178" s="207">
        <f>IF(N178="sníž. přenesená",J178,0)</f>
        <v>0</v>
      </c>
      <c r="BI178" s="207">
        <f>IF(N178="nulová",J178,0)</f>
        <v>0</v>
      </c>
      <c r="BJ178" s="17" t="s">
        <v>78</v>
      </c>
      <c r="BK178" s="207">
        <f>ROUND(I178*H178,2)</f>
        <v>0</v>
      </c>
      <c r="BL178" s="17" t="s">
        <v>171</v>
      </c>
      <c r="BM178" s="206" t="s">
        <v>311</v>
      </c>
    </row>
    <row r="179" spans="1:47" s="2" customFormat="1" ht="12">
      <c r="A179" s="38"/>
      <c r="B179" s="39"/>
      <c r="C179" s="40"/>
      <c r="D179" s="208" t="s">
        <v>114</v>
      </c>
      <c r="E179" s="40"/>
      <c r="F179" s="209" t="s">
        <v>309</v>
      </c>
      <c r="G179" s="40"/>
      <c r="H179" s="40"/>
      <c r="I179" s="210"/>
      <c r="J179" s="40"/>
      <c r="K179" s="40"/>
      <c r="L179" s="44"/>
      <c r="M179" s="211"/>
      <c r="N179" s="212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114</v>
      </c>
      <c r="AU179" s="17" t="s">
        <v>80</v>
      </c>
    </row>
    <row r="180" spans="1:65" s="2" customFormat="1" ht="16.5" customHeight="1">
      <c r="A180" s="38"/>
      <c r="B180" s="39"/>
      <c r="C180" s="229" t="s">
        <v>312</v>
      </c>
      <c r="D180" s="229" t="s">
        <v>246</v>
      </c>
      <c r="E180" s="230" t="s">
        <v>313</v>
      </c>
      <c r="F180" s="231" t="s">
        <v>314</v>
      </c>
      <c r="G180" s="232" t="s">
        <v>270</v>
      </c>
      <c r="H180" s="233">
        <v>3</v>
      </c>
      <c r="I180" s="234"/>
      <c r="J180" s="235">
        <f>ROUND(I180*H180,2)</f>
        <v>0</v>
      </c>
      <c r="K180" s="231" t="s">
        <v>238</v>
      </c>
      <c r="L180" s="236"/>
      <c r="M180" s="237" t="s">
        <v>19</v>
      </c>
      <c r="N180" s="238" t="s">
        <v>44</v>
      </c>
      <c r="O180" s="84"/>
      <c r="P180" s="204">
        <f>O180*H180</f>
        <v>0</v>
      </c>
      <c r="Q180" s="204">
        <v>1E-05</v>
      </c>
      <c r="R180" s="204">
        <f>Q180*H180</f>
        <v>3.0000000000000004E-05</v>
      </c>
      <c r="S180" s="204">
        <v>0</v>
      </c>
      <c r="T180" s="205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06" t="s">
        <v>249</v>
      </c>
      <c r="AT180" s="206" t="s">
        <v>246</v>
      </c>
      <c r="AU180" s="206" t="s">
        <v>80</v>
      </c>
      <c r="AY180" s="17" t="s">
        <v>107</v>
      </c>
      <c r="BE180" s="207">
        <f>IF(N180="základní",J180,0)</f>
        <v>0</v>
      </c>
      <c r="BF180" s="207">
        <f>IF(N180="snížená",J180,0)</f>
        <v>0</v>
      </c>
      <c r="BG180" s="207">
        <f>IF(N180="zákl. přenesená",J180,0)</f>
        <v>0</v>
      </c>
      <c r="BH180" s="207">
        <f>IF(N180="sníž. přenesená",J180,0)</f>
        <v>0</v>
      </c>
      <c r="BI180" s="207">
        <f>IF(N180="nulová",J180,0)</f>
        <v>0</v>
      </c>
      <c r="BJ180" s="17" t="s">
        <v>78</v>
      </c>
      <c r="BK180" s="207">
        <f>ROUND(I180*H180,2)</f>
        <v>0</v>
      </c>
      <c r="BL180" s="17" t="s">
        <v>171</v>
      </c>
      <c r="BM180" s="206" t="s">
        <v>315</v>
      </c>
    </row>
    <row r="181" spans="1:47" s="2" customFormat="1" ht="12">
      <c r="A181" s="38"/>
      <c r="B181" s="39"/>
      <c r="C181" s="40"/>
      <c r="D181" s="208" t="s">
        <v>114</v>
      </c>
      <c r="E181" s="40"/>
      <c r="F181" s="209" t="s">
        <v>314</v>
      </c>
      <c r="G181" s="40"/>
      <c r="H181" s="40"/>
      <c r="I181" s="210"/>
      <c r="J181" s="40"/>
      <c r="K181" s="40"/>
      <c r="L181" s="44"/>
      <c r="M181" s="211"/>
      <c r="N181" s="212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114</v>
      </c>
      <c r="AU181" s="17" t="s">
        <v>80</v>
      </c>
    </row>
    <row r="182" spans="1:47" s="2" customFormat="1" ht="12">
      <c r="A182" s="38"/>
      <c r="B182" s="39"/>
      <c r="C182" s="40"/>
      <c r="D182" s="216" t="s">
        <v>241</v>
      </c>
      <c r="E182" s="40"/>
      <c r="F182" s="217" t="s">
        <v>316</v>
      </c>
      <c r="G182" s="40"/>
      <c r="H182" s="40"/>
      <c r="I182" s="210"/>
      <c r="J182" s="40"/>
      <c r="K182" s="40"/>
      <c r="L182" s="44"/>
      <c r="M182" s="211"/>
      <c r="N182" s="212"/>
      <c r="O182" s="84"/>
      <c r="P182" s="84"/>
      <c r="Q182" s="84"/>
      <c r="R182" s="84"/>
      <c r="S182" s="84"/>
      <c r="T182" s="85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241</v>
      </c>
      <c r="AU182" s="17" t="s">
        <v>80</v>
      </c>
    </row>
    <row r="183" spans="1:65" s="2" customFormat="1" ht="16.5" customHeight="1">
      <c r="A183" s="38"/>
      <c r="B183" s="39"/>
      <c r="C183" s="195" t="s">
        <v>317</v>
      </c>
      <c r="D183" s="195" t="s">
        <v>108</v>
      </c>
      <c r="E183" s="196" t="s">
        <v>318</v>
      </c>
      <c r="F183" s="197" t="s">
        <v>319</v>
      </c>
      <c r="G183" s="198" t="s">
        <v>270</v>
      </c>
      <c r="H183" s="199">
        <v>2</v>
      </c>
      <c r="I183" s="200"/>
      <c r="J183" s="201">
        <f>ROUND(I183*H183,2)</f>
        <v>0</v>
      </c>
      <c r="K183" s="197" t="s">
        <v>238</v>
      </c>
      <c r="L183" s="44"/>
      <c r="M183" s="202" t="s">
        <v>19</v>
      </c>
      <c r="N183" s="203" t="s">
        <v>44</v>
      </c>
      <c r="O183" s="84"/>
      <c r="P183" s="204">
        <f>O183*H183</f>
        <v>0</v>
      </c>
      <c r="Q183" s="204">
        <v>0</v>
      </c>
      <c r="R183" s="204">
        <f>Q183*H183</f>
        <v>0</v>
      </c>
      <c r="S183" s="204">
        <v>0</v>
      </c>
      <c r="T183" s="205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06" t="s">
        <v>171</v>
      </c>
      <c r="AT183" s="206" t="s">
        <v>108</v>
      </c>
      <c r="AU183" s="206" t="s">
        <v>80</v>
      </c>
      <c r="AY183" s="17" t="s">
        <v>107</v>
      </c>
      <c r="BE183" s="207">
        <f>IF(N183="základní",J183,0)</f>
        <v>0</v>
      </c>
      <c r="BF183" s="207">
        <f>IF(N183="snížená",J183,0)</f>
        <v>0</v>
      </c>
      <c r="BG183" s="207">
        <f>IF(N183="zákl. přenesená",J183,0)</f>
        <v>0</v>
      </c>
      <c r="BH183" s="207">
        <f>IF(N183="sníž. přenesená",J183,0)</f>
        <v>0</v>
      </c>
      <c r="BI183" s="207">
        <f>IF(N183="nulová",J183,0)</f>
        <v>0</v>
      </c>
      <c r="BJ183" s="17" t="s">
        <v>78</v>
      </c>
      <c r="BK183" s="207">
        <f>ROUND(I183*H183,2)</f>
        <v>0</v>
      </c>
      <c r="BL183" s="17" t="s">
        <v>171</v>
      </c>
      <c r="BM183" s="206" t="s">
        <v>320</v>
      </c>
    </row>
    <row r="184" spans="1:47" s="2" customFormat="1" ht="12">
      <c r="A184" s="38"/>
      <c r="B184" s="39"/>
      <c r="C184" s="40"/>
      <c r="D184" s="208" t="s">
        <v>114</v>
      </c>
      <c r="E184" s="40"/>
      <c r="F184" s="209" t="s">
        <v>321</v>
      </c>
      <c r="G184" s="40"/>
      <c r="H184" s="40"/>
      <c r="I184" s="210"/>
      <c r="J184" s="40"/>
      <c r="K184" s="40"/>
      <c r="L184" s="44"/>
      <c r="M184" s="211"/>
      <c r="N184" s="212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114</v>
      </c>
      <c r="AU184" s="17" t="s">
        <v>80</v>
      </c>
    </row>
    <row r="185" spans="1:47" s="2" customFormat="1" ht="12">
      <c r="A185" s="38"/>
      <c r="B185" s="39"/>
      <c r="C185" s="40"/>
      <c r="D185" s="216" t="s">
        <v>241</v>
      </c>
      <c r="E185" s="40"/>
      <c r="F185" s="217" t="s">
        <v>322</v>
      </c>
      <c r="G185" s="40"/>
      <c r="H185" s="40"/>
      <c r="I185" s="210"/>
      <c r="J185" s="40"/>
      <c r="K185" s="40"/>
      <c r="L185" s="44"/>
      <c r="M185" s="211"/>
      <c r="N185" s="212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241</v>
      </c>
      <c r="AU185" s="17" t="s">
        <v>80</v>
      </c>
    </row>
    <row r="186" spans="1:65" s="2" customFormat="1" ht="16.5" customHeight="1">
      <c r="A186" s="38"/>
      <c r="B186" s="39"/>
      <c r="C186" s="229" t="s">
        <v>323</v>
      </c>
      <c r="D186" s="229" t="s">
        <v>246</v>
      </c>
      <c r="E186" s="230" t="s">
        <v>324</v>
      </c>
      <c r="F186" s="231" t="s">
        <v>325</v>
      </c>
      <c r="G186" s="232" t="s">
        <v>270</v>
      </c>
      <c r="H186" s="233">
        <v>2</v>
      </c>
      <c r="I186" s="234"/>
      <c r="J186" s="235">
        <f>ROUND(I186*H186,2)</f>
        <v>0</v>
      </c>
      <c r="K186" s="231" t="s">
        <v>19</v>
      </c>
      <c r="L186" s="236"/>
      <c r="M186" s="237" t="s">
        <v>19</v>
      </c>
      <c r="N186" s="238" t="s">
        <v>44</v>
      </c>
      <c r="O186" s="84"/>
      <c r="P186" s="204">
        <f>O186*H186</f>
        <v>0</v>
      </c>
      <c r="Q186" s="204">
        <v>0</v>
      </c>
      <c r="R186" s="204">
        <f>Q186*H186</f>
        <v>0</v>
      </c>
      <c r="S186" s="204">
        <v>0</v>
      </c>
      <c r="T186" s="205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06" t="s">
        <v>249</v>
      </c>
      <c r="AT186" s="206" t="s">
        <v>246</v>
      </c>
      <c r="AU186" s="206" t="s">
        <v>80</v>
      </c>
      <c r="AY186" s="17" t="s">
        <v>107</v>
      </c>
      <c r="BE186" s="207">
        <f>IF(N186="základní",J186,0)</f>
        <v>0</v>
      </c>
      <c r="BF186" s="207">
        <f>IF(N186="snížená",J186,0)</f>
        <v>0</v>
      </c>
      <c r="BG186" s="207">
        <f>IF(N186="zákl. přenesená",J186,0)</f>
        <v>0</v>
      </c>
      <c r="BH186" s="207">
        <f>IF(N186="sníž. přenesená",J186,0)</f>
        <v>0</v>
      </c>
      <c r="BI186" s="207">
        <f>IF(N186="nulová",J186,0)</f>
        <v>0</v>
      </c>
      <c r="BJ186" s="17" t="s">
        <v>78</v>
      </c>
      <c r="BK186" s="207">
        <f>ROUND(I186*H186,2)</f>
        <v>0</v>
      </c>
      <c r="BL186" s="17" t="s">
        <v>171</v>
      </c>
      <c r="BM186" s="206" t="s">
        <v>326</v>
      </c>
    </row>
    <row r="187" spans="1:47" s="2" customFormat="1" ht="12">
      <c r="A187" s="38"/>
      <c r="B187" s="39"/>
      <c r="C187" s="40"/>
      <c r="D187" s="208" t="s">
        <v>114</v>
      </c>
      <c r="E187" s="40"/>
      <c r="F187" s="209" t="s">
        <v>325</v>
      </c>
      <c r="G187" s="40"/>
      <c r="H187" s="40"/>
      <c r="I187" s="210"/>
      <c r="J187" s="40"/>
      <c r="K187" s="40"/>
      <c r="L187" s="44"/>
      <c r="M187" s="211"/>
      <c r="N187" s="212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114</v>
      </c>
      <c r="AU187" s="17" t="s">
        <v>80</v>
      </c>
    </row>
    <row r="188" spans="1:65" s="2" customFormat="1" ht="21.75" customHeight="1">
      <c r="A188" s="38"/>
      <c r="B188" s="39"/>
      <c r="C188" s="195" t="s">
        <v>327</v>
      </c>
      <c r="D188" s="195" t="s">
        <v>108</v>
      </c>
      <c r="E188" s="196" t="s">
        <v>328</v>
      </c>
      <c r="F188" s="197" t="s">
        <v>329</v>
      </c>
      <c r="G188" s="198" t="s">
        <v>237</v>
      </c>
      <c r="H188" s="199">
        <v>200</v>
      </c>
      <c r="I188" s="200"/>
      <c r="J188" s="201">
        <f>ROUND(I188*H188,2)</f>
        <v>0</v>
      </c>
      <c r="K188" s="197" t="s">
        <v>238</v>
      </c>
      <c r="L188" s="44"/>
      <c r="M188" s="202" t="s">
        <v>19</v>
      </c>
      <c r="N188" s="203" t="s">
        <v>44</v>
      </c>
      <c r="O188" s="84"/>
      <c r="P188" s="204">
        <f>O188*H188</f>
        <v>0</v>
      </c>
      <c r="Q188" s="204">
        <v>0</v>
      </c>
      <c r="R188" s="204">
        <f>Q188*H188</f>
        <v>0</v>
      </c>
      <c r="S188" s="204">
        <v>0</v>
      </c>
      <c r="T188" s="205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06" t="s">
        <v>171</v>
      </c>
      <c r="AT188" s="206" t="s">
        <v>108</v>
      </c>
      <c r="AU188" s="206" t="s">
        <v>80</v>
      </c>
      <c r="AY188" s="17" t="s">
        <v>107</v>
      </c>
      <c r="BE188" s="207">
        <f>IF(N188="základní",J188,0)</f>
        <v>0</v>
      </c>
      <c r="BF188" s="207">
        <f>IF(N188="snížená",J188,0)</f>
        <v>0</v>
      </c>
      <c r="BG188" s="207">
        <f>IF(N188="zákl. přenesená",J188,0)</f>
        <v>0</v>
      </c>
      <c r="BH188" s="207">
        <f>IF(N188="sníž. přenesená",J188,0)</f>
        <v>0</v>
      </c>
      <c r="BI188" s="207">
        <f>IF(N188="nulová",J188,0)</f>
        <v>0</v>
      </c>
      <c r="BJ188" s="17" t="s">
        <v>78</v>
      </c>
      <c r="BK188" s="207">
        <f>ROUND(I188*H188,2)</f>
        <v>0</v>
      </c>
      <c r="BL188" s="17" t="s">
        <v>171</v>
      </c>
      <c r="BM188" s="206" t="s">
        <v>330</v>
      </c>
    </row>
    <row r="189" spans="1:47" s="2" customFormat="1" ht="12">
      <c r="A189" s="38"/>
      <c r="B189" s="39"/>
      <c r="C189" s="40"/>
      <c r="D189" s="208" t="s">
        <v>114</v>
      </c>
      <c r="E189" s="40"/>
      <c r="F189" s="209" t="s">
        <v>331</v>
      </c>
      <c r="G189" s="40"/>
      <c r="H189" s="40"/>
      <c r="I189" s="210"/>
      <c r="J189" s="40"/>
      <c r="K189" s="40"/>
      <c r="L189" s="44"/>
      <c r="M189" s="211"/>
      <c r="N189" s="212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114</v>
      </c>
      <c r="AU189" s="17" t="s">
        <v>80</v>
      </c>
    </row>
    <row r="190" spans="1:47" s="2" customFormat="1" ht="12">
      <c r="A190" s="38"/>
      <c r="B190" s="39"/>
      <c r="C190" s="40"/>
      <c r="D190" s="216" t="s">
        <v>241</v>
      </c>
      <c r="E190" s="40"/>
      <c r="F190" s="217" t="s">
        <v>332</v>
      </c>
      <c r="G190" s="40"/>
      <c r="H190" s="40"/>
      <c r="I190" s="210"/>
      <c r="J190" s="40"/>
      <c r="K190" s="40"/>
      <c r="L190" s="44"/>
      <c r="M190" s="211"/>
      <c r="N190" s="212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241</v>
      </c>
      <c r="AU190" s="17" t="s">
        <v>80</v>
      </c>
    </row>
    <row r="191" spans="1:51" s="13" customFormat="1" ht="12">
      <c r="A191" s="13"/>
      <c r="B191" s="218"/>
      <c r="C191" s="219"/>
      <c r="D191" s="208" t="s">
        <v>243</v>
      </c>
      <c r="E191" s="220" t="s">
        <v>19</v>
      </c>
      <c r="F191" s="221" t="s">
        <v>333</v>
      </c>
      <c r="G191" s="219"/>
      <c r="H191" s="222">
        <v>200</v>
      </c>
      <c r="I191" s="223"/>
      <c r="J191" s="219"/>
      <c r="K191" s="219"/>
      <c r="L191" s="224"/>
      <c r="M191" s="225"/>
      <c r="N191" s="226"/>
      <c r="O191" s="226"/>
      <c r="P191" s="226"/>
      <c r="Q191" s="226"/>
      <c r="R191" s="226"/>
      <c r="S191" s="226"/>
      <c r="T191" s="22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28" t="s">
        <v>243</v>
      </c>
      <c r="AU191" s="228" t="s">
        <v>80</v>
      </c>
      <c r="AV191" s="13" t="s">
        <v>80</v>
      </c>
      <c r="AW191" s="13" t="s">
        <v>34</v>
      </c>
      <c r="AX191" s="13" t="s">
        <v>78</v>
      </c>
      <c r="AY191" s="228" t="s">
        <v>107</v>
      </c>
    </row>
    <row r="192" spans="1:65" s="2" customFormat="1" ht="16.5" customHeight="1">
      <c r="A192" s="38"/>
      <c r="B192" s="39"/>
      <c r="C192" s="229" t="s">
        <v>334</v>
      </c>
      <c r="D192" s="229" t="s">
        <v>246</v>
      </c>
      <c r="E192" s="230" t="s">
        <v>335</v>
      </c>
      <c r="F192" s="231" t="s">
        <v>336</v>
      </c>
      <c r="G192" s="232" t="s">
        <v>237</v>
      </c>
      <c r="H192" s="233">
        <v>150</v>
      </c>
      <c r="I192" s="234"/>
      <c r="J192" s="235">
        <f>ROUND(I192*H192,2)</f>
        <v>0</v>
      </c>
      <c r="K192" s="231" t="s">
        <v>238</v>
      </c>
      <c r="L192" s="236"/>
      <c r="M192" s="237" t="s">
        <v>19</v>
      </c>
      <c r="N192" s="238" t="s">
        <v>44</v>
      </c>
      <c r="O192" s="84"/>
      <c r="P192" s="204">
        <f>O192*H192</f>
        <v>0</v>
      </c>
      <c r="Q192" s="204">
        <v>5E-05</v>
      </c>
      <c r="R192" s="204">
        <f>Q192*H192</f>
        <v>0.007500000000000001</v>
      </c>
      <c r="S192" s="204">
        <v>0</v>
      </c>
      <c r="T192" s="205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06" t="s">
        <v>249</v>
      </c>
      <c r="AT192" s="206" t="s">
        <v>246</v>
      </c>
      <c r="AU192" s="206" t="s">
        <v>80</v>
      </c>
      <c r="AY192" s="17" t="s">
        <v>107</v>
      </c>
      <c r="BE192" s="207">
        <f>IF(N192="základní",J192,0)</f>
        <v>0</v>
      </c>
      <c r="BF192" s="207">
        <f>IF(N192="snížená",J192,0)</f>
        <v>0</v>
      </c>
      <c r="BG192" s="207">
        <f>IF(N192="zákl. přenesená",J192,0)</f>
        <v>0</v>
      </c>
      <c r="BH192" s="207">
        <f>IF(N192="sníž. přenesená",J192,0)</f>
        <v>0</v>
      </c>
      <c r="BI192" s="207">
        <f>IF(N192="nulová",J192,0)</f>
        <v>0</v>
      </c>
      <c r="BJ192" s="17" t="s">
        <v>78</v>
      </c>
      <c r="BK192" s="207">
        <f>ROUND(I192*H192,2)</f>
        <v>0</v>
      </c>
      <c r="BL192" s="17" t="s">
        <v>171</v>
      </c>
      <c r="BM192" s="206" t="s">
        <v>337</v>
      </c>
    </row>
    <row r="193" spans="1:47" s="2" customFormat="1" ht="12">
      <c r="A193" s="38"/>
      <c r="B193" s="39"/>
      <c r="C193" s="40"/>
      <c r="D193" s="208" t="s">
        <v>114</v>
      </c>
      <c r="E193" s="40"/>
      <c r="F193" s="209" t="s">
        <v>336</v>
      </c>
      <c r="G193" s="40"/>
      <c r="H193" s="40"/>
      <c r="I193" s="210"/>
      <c r="J193" s="40"/>
      <c r="K193" s="40"/>
      <c r="L193" s="44"/>
      <c r="M193" s="211"/>
      <c r="N193" s="212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114</v>
      </c>
      <c r="AU193" s="17" t="s">
        <v>80</v>
      </c>
    </row>
    <row r="194" spans="1:47" s="2" customFormat="1" ht="12">
      <c r="A194" s="38"/>
      <c r="B194" s="39"/>
      <c r="C194" s="40"/>
      <c r="D194" s="216" t="s">
        <v>241</v>
      </c>
      <c r="E194" s="40"/>
      <c r="F194" s="217" t="s">
        <v>338</v>
      </c>
      <c r="G194" s="40"/>
      <c r="H194" s="40"/>
      <c r="I194" s="210"/>
      <c r="J194" s="40"/>
      <c r="K194" s="40"/>
      <c r="L194" s="44"/>
      <c r="M194" s="211"/>
      <c r="N194" s="212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241</v>
      </c>
      <c r="AU194" s="17" t="s">
        <v>80</v>
      </c>
    </row>
    <row r="195" spans="1:65" s="2" customFormat="1" ht="16.5" customHeight="1">
      <c r="A195" s="38"/>
      <c r="B195" s="39"/>
      <c r="C195" s="229" t="s">
        <v>339</v>
      </c>
      <c r="D195" s="229" t="s">
        <v>246</v>
      </c>
      <c r="E195" s="230" t="s">
        <v>340</v>
      </c>
      <c r="F195" s="231" t="s">
        <v>341</v>
      </c>
      <c r="G195" s="232" t="s">
        <v>237</v>
      </c>
      <c r="H195" s="233">
        <v>25</v>
      </c>
      <c r="I195" s="234"/>
      <c r="J195" s="235">
        <f>ROUND(I195*H195,2)</f>
        <v>0</v>
      </c>
      <c r="K195" s="231" t="s">
        <v>238</v>
      </c>
      <c r="L195" s="236"/>
      <c r="M195" s="237" t="s">
        <v>19</v>
      </c>
      <c r="N195" s="238" t="s">
        <v>44</v>
      </c>
      <c r="O195" s="84"/>
      <c r="P195" s="204">
        <f>O195*H195</f>
        <v>0</v>
      </c>
      <c r="Q195" s="204">
        <v>9E-05</v>
      </c>
      <c r="R195" s="204">
        <f>Q195*H195</f>
        <v>0.0022500000000000003</v>
      </c>
      <c r="S195" s="204">
        <v>0</v>
      </c>
      <c r="T195" s="205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06" t="s">
        <v>249</v>
      </c>
      <c r="AT195" s="206" t="s">
        <v>246</v>
      </c>
      <c r="AU195" s="206" t="s">
        <v>80</v>
      </c>
      <c r="AY195" s="17" t="s">
        <v>107</v>
      </c>
      <c r="BE195" s="207">
        <f>IF(N195="základní",J195,0)</f>
        <v>0</v>
      </c>
      <c r="BF195" s="207">
        <f>IF(N195="snížená",J195,0)</f>
        <v>0</v>
      </c>
      <c r="BG195" s="207">
        <f>IF(N195="zákl. přenesená",J195,0)</f>
        <v>0</v>
      </c>
      <c r="BH195" s="207">
        <f>IF(N195="sníž. přenesená",J195,0)</f>
        <v>0</v>
      </c>
      <c r="BI195" s="207">
        <f>IF(N195="nulová",J195,0)</f>
        <v>0</v>
      </c>
      <c r="BJ195" s="17" t="s">
        <v>78</v>
      </c>
      <c r="BK195" s="207">
        <f>ROUND(I195*H195,2)</f>
        <v>0</v>
      </c>
      <c r="BL195" s="17" t="s">
        <v>171</v>
      </c>
      <c r="BM195" s="206" t="s">
        <v>342</v>
      </c>
    </row>
    <row r="196" spans="1:47" s="2" customFormat="1" ht="12">
      <c r="A196" s="38"/>
      <c r="B196" s="39"/>
      <c r="C196" s="40"/>
      <c r="D196" s="208" t="s">
        <v>114</v>
      </c>
      <c r="E196" s="40"/>
      <c r="F196" s="209" t="s">
        <v>341</v>
      </c>
      <c r="G196" s="40"/>
      <c r="H196" s="40"/>
      <c r="I196" s="210"/>
      <c r="J196" s="40"/>
      <c r="K196" s="40"/>
      <c r="L196" s="44"/>
      <c r="M196" s="211"/>
      <c r="N196" s="212"/>
      <c r="O196" s="84"/>
      <c r="P196" s="84"/>
      <c r="Q196" s="84"/>
      <c r="R196" s="84"/>
      <c r="S196" s="84"/>
      <c r="T196" s="85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114</v>
      </c>
      <c r="AU196" s="17" t="s">
        <v>80</v>
      </c>
    </row>
    <row r="197" spans="1:47" s="2" customFormat="1" ht="12">
      <c r="A197" s="38"/>
      <c r="B197" s="39"/>
      <c r="C197" s="40"/>
      <c r="D197" s="216" t="s">
        <v>241</v>
      </c>
      <c r="E197" s="40"/>
      <c r="F197" s="217" t="s">
        <v>343</v>
      </c>
      <c r="G197" s="40"/>
      <c r="H197" s="40"/>
      <c r="I197" s="210"/>
      <c r="J197" s="40"/>
      <c r="K197" s="40"/>
      <c r="L197" s="44"/>
      <c r="M197" s="211"/>
      <c r="N197" s="212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241</v>
      </c>
      <c r="AU197" s="17" t="s">
        <v>80</v>
      </c>
    </row>
    <row r="198" spans="1:65" s="2" customFormat="1" ht="16.5" customHeight="1">
      <c r="A198" s="38"/>
      <c r="B198" s="39"/>
      <c r="C198" s="229" t="s">
        <v>344</v>
      </c>
      <c r="D198" s="229" t="s">
        <v>246</v>
      </c>
      <c r="E198" s="230" t="s">
        <v>345</v>
      </c>
      <c r="F198" s="231" t="s">
        <v>346</v>
      </c>
      <c r="G198" s="232" t="s">
        <v>237</v>
      </c>
      <c r="H198" s="233">
        <v>25</v>
      </c>
      <c r="I198" s="234"/>
      <c r="J198" s="235">
        <f>ROUND(I198*H198,2)</f>
        <v>0</v>
      </c>
      <c r="K198" s="231" t="s">
        <v>238</v>
      </c>
      <c r="L198" s="236"/>
      <c r="M198" s="237" t="s">
        <v>19</v>
      </c>
      <c r="N198" s="238" t="s">
        <v>44</v>
      </c>
      <c r="O198" s="84"/>
      <c r="P198" s="204">
        <f>O198*H198</f>
        <v>0</v>
      </c>
      <c r="Q198" s="204">
        <v>0.00017</v>
      </c>
      <c r="R198" s="204">
        <f>Q198*H198</f>
        <v>0.00425</v>
      </c>
      <c r="S198" s="204">
        <v>0</v>
      </c>
      <c r="T198" s="205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06" t="s">
        <v>249</v>
      </c>
      <c r="AT198" s="206" t="s">
        <v>246</v>
      </c>
      <c r="AU198" s="206" t="s">
        <v>80</v>
      </c>
      <c r="AY198" s="17" t="s">
        <v>107</v>
      </c>
      <c r="BE198" s="207">
        <f>IF(N198="základní",J198,0)</f>
        <v>0</v>
      </c>
      <c r="BF198" s="207">
        <f>IF(N198="snížená",J198,0)</f>
        <v>0</v>
      </c>
      <c r="BG198" s="207">
        <f>IF(N198="zákl. přenesená",J198,0)</f>
        <v>0</v>
      </c>
      <c r="BH198" s="207">
        <f>IF(N198="sníž. přenesená",J198,0)</f>
        <v>0</v>
      </c>
      <c r="BI198" s="207">
        <f>IF(N198="nulová",J198,0)</f>
        <v>0</v>
      </c>
      <c r="BJ198" s="17" t="s">
        <v>78</v>
      </c>
      <c r="BK198" s="207">
        <f>ROUND(I198*H198,2)</f>
        <v>0</v>
      </c>
      <c r="BL198" s="17" t="s">
        <v>171</v>
      </c>
      <c r="BM198" s="206" t="s">
        <v>347</v>
      </c>
    </row>
    <row r="199" spans="1:47" s="2" customFormat="1" ht="12">
      <c r="A199" s="38"/>
      <c r="B199" s="39"/>
      <c r="C199" s="40"/>
      <c r="D199" s="208" t="s">
        <v>114</v>
      </c>
      <c r="E199" s="40"/>
      <c r="F199" s="209" t="s">
        <v>346</v>
      </c>
      <c r="G199" s="40"/>
      <c r="H199" s="40"/>
      <c r="I199" s="210"/>
      <c r="J199" s="40"/>
      <c r="K199" s="40"/>
      <c r="L199" s="44"/>
      <c r="M199" s="211"/>
      <c r="N199" s="212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114</v>
      </c>
      <c r="AU199" s="17" t="s">
        <v>80</v>
      </c>
    </row>
    <row r="200" spans="1:47" s="2" customFormat="1" ht="12">
      <c r="A200" s="38"/>
      <c r="B200" s="39"/>
      <c r="C200" s="40"/>
      <c r="D200" s="216" t="s">
        <v>241</v>
      </c>
      <c r="E200" s="40"/>
      <c r="F200" s="217" t="s">
        <v>348</v>
      </c>
      <c r="G200" s="40"/>
      <c r="H200" s="40"/>
      <c r="I200" s="210"/>
      <c r="J200" s="40"/>
      <c r="K200" s="40"/>
      <c r="L200" s="44"/>
      <c r="M200" s="211"/>
      <c r="N200" s="212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241</v>
      </c>
      <c r="AU200" s="17" t="s">
        <v>80</v>
      </c>
    </row>
    <row r="201" spans="1:65" s="2" customFormat="1" ht="16.5" customHeight="1">
      <c r="A201" s="38"/>
      <c r="B201" s="39"/>
      <c r="C201" s="195" t="s">
        <v>349</v>
      </c>
      <c r="D201" s="195" t="s">
        <v>108</v>
      </c>
      <c r="E201" s="196" t="s">
        <v>350</v>
      </c>
      <c r="F201" s="197" t="s">
        <v>351</v>
      </c>
      <c r="G201" s="198" t="s">
        <v>237</v>
      </c>
      <c r="H201" s="199">
        <v>1856</v>
      </c>
      <c r="I201" s="200"/>
      <c r="J201" s="201">
        <f>ROUND(I201*H201,2)</f>
        <v>0</v>
      </c>
      <c r="K201" s="197" t="s">
        <v>238</v>
      </c>
      <c r="L201" s="44"/>
      <c r="M201" s="202" t="s">
        <v>19</v>
      </c>
      <c r="N201" s="203" t="s">
        <v>44</v>
      </c>
      <c r="O201" s="84"/>
      <c r="P201" s="204">
        <f>O201*H201</f>
        <v>0</v>
      </c>
      <c r="Q201" s="204">
        <v>0</v>
      </c>
      <c r="R201" s="204">
        <f>Q201*H201</f>
        <v>0</v>
      </c>
      <c r="S201" s="204">
        <v>0</v>
      </c>
      <c r="T201" s="205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06" t="s">
        <v>171</v>
      </c>
      <c r="AT201" s="206" t="s">
        <v>108</v>
      </c>
      <c r="AU201" s="206" t="s">
        <v>80</v>
      </c>
      <c r="AY201" s="17" t="s">
        <v>107</v>
      </c>
      <c r="BE201" s="207">
        <f>IF(N201="základní",J201,0)</f>
        <v>0</v>
      </c>
      <c r="BF201" s="207">
        <f>IF(N201="snížená",J201,0)</f>
        <v>0</v>
      </c>
      <c r="BG201" s="207">
        <f>IF(N201="zákl. přenesená",J201,0)</f>
        <v>0</v>
      </c>
      <c r="BH201" s="207">
        <f>IF(N201="sníž. přenesená",J201,0)</f>
        <v>0</v>
      </c>
      <c r="BI201" s="207">
        <f>IF(N201="nulová",J201,0)</f>
        <v>0</v>
      </c>
      <c r="BJ201" s="17" t="s">
        <v>78</v>
      </c>
      <c r="BK201" s="207">
        <f>ROUND(I201*H201,2)</f>
        <v>0</v>
      </c>
      <c r="BL201" s="17" t="s">
        <v>171</v>
      </c>
      <c r="BM201" s="206" t="s">
        <v>352</v>
      </c>
    </row>
    <row r="202" spans="1:47" s="2" customFormat="1" ht="12">
      <c r="A202" s="38"/>
      <c r="B202" s="39"/>
      <c r="C202" s="40"/>
      <c r="D202" s="208" t="s">
        <v>114</v>
      </c>
      <c r="E202" s="40"/>
      <c r="F202" s="209" t="s">
        <v>353</v>
      </c>
      <c r="G202" s="40"/>
      <c r="H202" s="40"/>
      <c r="I202" s="210"/>
      <c r="J202" s="40"/>
      <c r="K202" s="40"/>
      <c r="L202" s="44"/>
      <c r="M202" s="211"/>
      <c r="N202" s="212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114</v>
      </c>
      <c r="AU202" s="17" t="s">
        <v>80</v>
      </c>
    </row>
    <row r="203" spans="1:47" s="2" customFormat="1" ht="12">
      <c r="A203" s="38"/>
      <c r="B203" s="39"/>
      <c r="C203" s="40"/>
      <c r="D203" s="216" t="s">
        <v>241</v>
      </c>
      <c r="E203" s="40"/>
      <c r="F203" s="217" t="s">
        <v>354</v>
      </c>
      <c r="G203" s="40"/>
      <c r="H203" s="40"/>
      <c r="I203" s="210"/>
      <c r="J203" s="40"/>
      <c r="K203" s="40"/>
      <c r="L203" s="44"/>
      <c r="M203" s="211"/>
      <c r="N203" s="212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241</v>
      </c>
      <c r="AU203" s="17" t="s">
        <v>80</v>
      </c>
    </row>
    <row r="204" spans="1:51" s="13" customFormat="1" ht="12">
      <c r="A204" s="13"/>
      <c r="B204" s="218"/>
      <c r="C204" s="219"/>
      <c r="D204" s="208" t="s">
        <v>243</v>
      </c>
      <c r="E204" s="220" t="s">
        <v>19</v>
      </c>
      <c r="F204" s="221" t="s">
        <v>355</v>
      </c>
      <c r="G204" s="219"/>
      <c r="H204" s="222">
        <v>1856</v>
      </c>
      <c r="I204" s="223"/>
      <c r="J204" s="219"/>
      <c r="K204" s="219"/>
      <c r="L204" s="224"/>
      <c r="M204" s="225"/>
      <c r="N204" s="226"/>
      <c r="O204" s="226"/>
      <c r="P204" s="226"/>
      <c r="Q204" s="226"/>
      <c r="R204" s="226"/>
      <c r="S204" s="226"/>
      <c r="T204" s="227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28" t="s">
        <v>243</v>
      </c>
      <c r="AU204" s="228" t="s">
        <v>80</v>
      </c>
      <c r="AV204" s="13" t="s">
        <v>80</v>
      </c>
      <c r="AW204" s="13" t="s">
        <v>34</v>
      </c>
      <c r="AX204" s="13" t="s">
        <v>78</v>
      </c>
      <c r="AY204" s="228" t="s">
        <v>107</v>
      </c>
    </row>
    <row r="205" spans="1:65" s="2" customFormat="1" ht="16.5" customHeight="1">
      <c r="A205" s="38"/>
      <c r="B205" s="39"/>
      <c r="C205" s="229" t="s">
        <v>356</v>
      </c>
      <c r="D205" s="229" t="s">
        <v>246</v>
      </c>
      <c r="E205" s="230" t="s">
        <v>357</v>
      </c>
      <c r="F205" s="231" t="s">
        <v>358</v>
      </c>
      <c r="G205" s="232" t="s">
        <v>237</v>
      </c>
      <c r="H205" s="233">
        <v>934.8</v>
      </c>
      <c r="I205" s="234"/>
      <c r="J205" s="235">
        <f>ROUND(I205*H205,2)</f>
        <v>0</v>
      </c>
      <c r="K205" s="231" t="s">
        <v>238</v>
      </c>
      <c r="L205" s="236"/>
      <c r="M205" s="237" t="s">
        <v>19</v>
      </c>
      <c r="N205" s="238" t="s">
        <v>44</v>
      </c>
      <c r="O205" s="84"/>
      <c r="P205" s="204">
        <f>O205*H205</f>
        <v>0</v>
      </c>
      <c r="Q205" s="204">
        <v>0.00012</v>
      </c>
      <c r="R205" s="204">
        <f>Q205*H205</f>
        <v>0.112176</v>
      </c>
      <c r="S205" s="204">
        <v>0</v>
      </c>
      <c r="T205" s="205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06" t="s">
        <v>249</v>
      </c>
      <c r="AT205" s="206" t="s">
        <v>246</v>
      </c>
      <c r="AU205" s="206" t="s">
        <v>80</v>
      </c>
      <c r="AY205" s="17" t="s">
        <v>107</v>
      </c>
      <c r="BE205" s="207">
        <f>IF(N205="základní",J205,0)</f>
        <v>0</v>
      </c>
      <c r="BF205" s="207">
        <f>IF(N205="snížená",J205,0)</f>
        <v>0</v>
      </c>
      <c r="BG205" s="207">
        <f>IF(N205="zákl. přenesená",J205,0)</f>
        <v>0</v>
      </c>
      <c r="BH205" s="207">
        <f>IF(N205="sníž. přenesená",J205,0)</f>
        <v>0</v>
      </c>
      <c r="BI205" s="207">
        <f>IF(N205="nulová",J205,0)</f>
        <v>0</v>
      </c>
      <c r="BJ205" s="17" t="s">
        <v>78</v>
      </c>
      <c r="BK205" s="207">
        <f>ROUND(I205*H205,2)</f>
        <v>0</v>
      </c>
      <c r="BL205" s="17" t="s">
        <v>171</v>
      </c>
      <c r="BM205" s="206" t="s">
        <v>359</v>
      </c>
    </row>
    <row r="206" spans="1:47" s="2" customFormat="1" ht="12">
      <c r="A206" s="38"/>
      <c r="B206" s="39"/>
      <c r="C206" s="40"/>
      <c r="D206" s="208" t="s">
        <v>114</v>
      </c>
      <c r="E206" s="40"/>
      <c r="F206" s="209" t="s">
        <v>358</v>
      </c>
      <c r="G206" s="40"/>
      <c r="H206" s="40"/>
      <c r="I206" s="210"/>
      <c r="J206" s="40"/>
      <c r="K206" s="40"/>
      <c r="L206" s="44"/>
      <c r="M206" s="211"/>
      <c r="N206" s="212"/>
      <c r="O206" s="84"/>
      <c r="P206" s="84"/>
      <c r="Q206" s="84"/>
      <c r="R206" s="84"/>
      <c r="S206" s="84"/>
      <c r="T206" s="85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114</v>
      </c>
      <c r="AU206" s="17" t="s">
        <v>80</v>
      </c>
    </row>
    <row r="207" spans="1:47" s="2" customFormat="1" ht="12">
      <c r="A207" s="38"/>
      <c r="B207" s="39"/>
      <c r="C207" s="40"/>
      <c r="D207" s="216" t="s">
        <v>241</v>
      </c>
      <c r="E207" s="40"/>
      <c r="F207" s="217" t="s">
        <v>360</v>
      </c>
      <c r="G207" s="40"/>
      <c r="H207" s="40"/>
      <c r="I207" s="210"/>
      <c r="J207" s="40"/>
      <c r="K207" s="40"/>
      <c r="L207" s="44"/>
      <c r="M207" s="211"/>
      <c r="N207" s="212"/>
      <c r="O207" s="84"/>
      <c r="P207" s="84"/>
      <c r="Q207" s="84"/>
      <c r="R207" s="84"/>
      <c r="S207" s="84"/>
      <c r="T207" s="85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241</v>
      </c>
      <c r="AU207" s="17" t="s">
        <v>80</v>
      </c>
    </row>
    <row r="208" spans="1:51" s="13" customFormat="1" ht="12">
      <c r="A208" s="13"/>
      <c r="B208" s="218"/>
      <c r="C208" s="219"/>
      <c r="D208" s="208" t="s">
        <v>243</v>
      </c>
      <c r="E208" s="220" t="s">
        <v>19</v>
      </c>
      <c r="F208" s="221" t="s">
        <v>361</v>
      </c>
      <c r="G208" s="219"/>
      <c r="H208" s="222">
        <v>934.8</v>
      </c>
      <c r="I208" s="223"/>
      <c r="J208" s="219"/>
      <c r="K208" s="219"/>
      <c r="L208" s="224"/>
      <c r="M208" s="225"/>
      <c r="N208" s="226"/>
      <c r="O208" s="226"/>
      <c r="P208" s="226"/>
      <c r="Q208" s="226"/>
      <c r="R208" s="226"/>
      <c r="S208" s="226"/>
      <c r="T208" s="22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28" t="s">
        <v>243</v>
      </c>
      <c r="AU208" s="228" t="s">
        <v>80</v>
      </c>
      <c r="AV208" s="13" t="s">
        <v>80</v>
      </c>
      <c r="AW208" s="13" t="s">
        <v>34</v>
      </c>
      <c r="AX208" s="13" t="s">
        <v>78</v>
      </c>
      <c r="AY208" s="228" t="s">
        <v>107</v>
      </c>
    </row>
    <row r="209" spans="1:65" s="2" customFormat="1" ht="16.5" customHeight="1">
      <c r="A209" s="38"/>
      <c r="B209" s="39"/>
      <c r="C209" s="229" t="s">
        <v>362</v>
      </c>
      <c r="D209" s="229" t="s">
        <v>246</v>
      </c>
      <c r="E209" s="230" t="s">
        <v>363</v>
      </c>
      <c r="F209" s="231" t="s">
        <v>364</v>
      </c>
      <c r="G209" s="232" t="s">
        <v>237</v>
      </c>
      <c r="H209" s="233">
        <v>1292.4</v>
      </c>
      <c r="I209" s="234"/>
      <c r="J209" s="235">
        <f>ROUND(I209*H209,2)</f>
        <v>0</v>
      </c>
      <c r="K209" s="231" t="s">
        <v>238</v>
      </c>
      <c r="L209" s="236"/>
      <c r="M209" s="237" t="s">
        <v>19</v>
      </c>
      <c r="N209" s="238" t="s">
        <v>44</v>
      </c>
      <c r="O209" s="84"/>
      <c r="P209" s="204">
        <f>O209*H209</f>
        <v>0</v>
      </c>
      <c r="Q209" s="204">
        <v>0.00017</v>
      </c>
      <c r="R209" s="204">
        <f>Q209*H209</f>
        <v>0.21970800000000004</v>
      </c>
      <c r="S209" s="204">
        <v>0</v>
      </c>
      <c r="T209" s="205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06" t="s">
        <v>249</v>
      </c>
      <c r="AT209" s="206" t="s">
        <v>246</v>
      </c>
      <c r="AU209" s="206" t="s">
        <v>80</v>
      </c>
      <c r="AY209" s="17" t="s">
        <v>107</v>
      </c>
      <c r="BE209" s="207">
        <f>IF(N209="základní",J209,0)</f>
        <v>0</v>
      </c>
      <c r="BF209" s="207">
        <f>IF(N209="snížená",J209,0)</f>
        <v>0</v>
      </c>
      <c r="BG209" s="207">
        <f>IF(N209="zákl. přenesená",J209,0)</f>
        <v>0</v>
      </c>
      <c r="BH209" s="207">
        <f>IF(N209="sníž. přenesená",J209,0)</f>
        <v>0</v>
      </c>
      <c r="BI209" s="207">
        <f>IF(N209="nulová",J209,0)</f>
        <v>0</v>
      </c>
      <c r="BJ209" s="17" t="s">
        <v>78</v>
      </c>
      <c r="BK209" s="207">
        <f>ROUND(I209*H209,2)</f>
        <v>0</v>
      </c>
      <c r="BL209" s="17" t="s">
        <v>171</v>
      </c>
      <c r="BM209" s="206" t="s">
        <v>365</v>
      </c>
    </row>
    <row r="210" spans="1:47" s="2" customFormat="1" ht="12">
      <c r="A210" s="38"/>
      <c r="B210" s="39"/>
      <c r="C210" s="40"/>
      <c r="D210" s="208" t="s">
        <v>114</v>
      </c>
      <c r="E210" s="40"/>
      <c r="F210" s="209" t="s">
        <v>364</v>
      </c>
      <c r="G210" s="40"/>
      <c r="H210" s="40"/>
      <c r="I210" s="210"/>
      <c r="J210" s="40"/>
      <c r="K210" s="40"/>
      <c r="L210" s="44"/>
      <c r="M210" s="211"/>
      <c r="N210" s="212"/>
      <c r="O210" s="84"/>
      <c r="P210" s="84"/>
      <c r="Q210" s="84"/>
      <c r="R210" s="84"/>
      <c r="S210" s="84"/>
      <c r="T210" s="8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114</v>
      </c>
      <c r="AU210" s="17" t="s">
        <v>80</v>
      </c>
    </row>
    <row r="211" spans="1:47" s="2" customFormat="1" ht="12">
      <c r="A211" s="38"/>
      <c r="B211" s="39"/>
      <c r="C211" s="40"/>
      <c r="D211" s="216" t="s">
        <v>241</v>
      </c>
      <c r="E211" s="40"/>
      <c r="F211" s="217" t="s">
        <v>366</v>
      </c>
      <c r="G211" s="40"/>
      <c r="H211" s="40"/>
      <c r="I211" s="210"/>
      <c r="J211" s="40"/>
      <c r="K211" s="40"/>
      <c r="L211" s="44"/>
      <c r="M211" s="211"/>
      <c r="N211" s="212"/>
      <c r="O211" s="84"/>
      <c r="P211" s="84"/>
      <c r="Q211" s="84"/>
      <c r="R211" s="84"/>
      <c r="S211" s="84"/>
      <c r="T211" s="85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241</v>
      </c>
      <c r="AU211" s="17" t="s">
        <v>80</v>
      </c>
    </row>
    <row r="212" spans="1:51" s="13" customFormat="1" ht="12">
      <c r="A212" s="13"/>
      <c r="B212" s="218"/>
      <c r="C212" s="219"/>
      <c r="D212" s="208" t="s">
        <v>243</v>
      </c>
      <c r="E212" s="220" t="s">
        <v>19</v>
      </c>
      <c r="F212" s="221" t="s">
        <v>367</v>
      </c>
      <c r="G212" s="219"/>
      <c r="H212" s="222">
        <v>1292.4</v>
      </c>
      <c r="I212" s="223"/>
      <c r="J212" s="219"/>
      <c r="K212" s="219"/>
      <c r="L212" s="224"/>
      <c r="M212" s="225"/>
      <c r="N212" s="226"/>
      <c r="O212" s="226"/>
      <c r="P212" s="226"/>
      <c r="Q212" s="226"/>
      <c r="R212" s="226"/>
      <c r="S212" s="226"/>
      <c r="T212" s="227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28" t="s">
        <v>243</v>
      </c>
      <c r="AU212" s="228" t="s">
        <v>80</v>
      </c>
      <c r="AV212" s="13" t="s">
        <v>80</v>
      </c>
      <c r="AW212" s="13" t="s">
        <v>34</v>
      </c>
      <c r="AX212" s="13" t="s">
        <v>78</v>
      </c>
      <c r="AY212" s="228" t="s">
        <v>107</v>
      </c>
    </row>
    <row r="213" spans="1:65" s="2" customFormat="1" ht="16.5" customHeight="1">
      <c r="A213" s="38"/>
      <c r="B213" s="39"/>
      <c r="C213" s="195" t="s">
        <v>368</v>
      </c>
      <c r="D213" s="195" t="s">
        <v>108</v>
      </c>
      <c r="E213" s="196" t="s">
        <v>369</v>
      </c>
      <c r="F213" s="197" t="s">
        <v>370</v>
      </c>
      <c r="G213" s="198" t="s">
        <v>237</v>
      </c>
      <c r="H213" s="199">
        <v>105</v>
      </c>
      <c r="I213" s="200"/>
      <c r="J213" s="201">
        <f>ROUND(I213*H213,2)</f>
        <v>0</v>
      </c>
      <c r="K213" s="197" t="s">
        <v>238</v>
      </c>
      <c r="L213" s="44"/>
      <c r="M213" s="202" t="s">
        <v>19</v>
      </c>
      <c r="N213" s="203" t="s">
        <v>44</v>
      </c>
      <c r="O213" s="84"/>
      <c r="P213" s="204">
        <f>O213*H213</f>
        <v>0</v>
      </c>
      <c r="Q213" s="204">
        <v>0</v>
      </c>
      <c r="R213" s="204">
        <f>Q213*H213</f>
        <v>0</v>
      </c>
      <c r="S213" s="204">
        <v>0</v>
      </c>
      <c r="T213" s="205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06" t="s">
        <v>171</v>
      </c>
      <c r="AT213" s="206" t="s">
        <v>108</v>
      </c>
      <c r="AU213" s="206" t="s">
        <v>80</v>
      </c>
      <c r="AY213" s="17" t="s">
        <v>107</v>
      </c>
      <c r="BE213" s="207">
        <f>IF(N213="základní",J213,0)</f>
        <v>0</v>
      </c>
      <c r="BF213" s="207">
        <f>IF(N213="snížená",J213,0)</f>
        <v>0</v>
      </c>
      <c r="BG213" s="207">
        <f>IF(N213="zákl. přenesená",J213,0)</f>
        <v>0</v>
      </c>
      <c r="BH213" s="207">
        <f>IF(N213="sníž. přenesená",J213,0)</f>
        <v>0</v>
      </c>
      <c r="BI213" s="207">
        <f>IF(N213="nulová",J213,0)</f>
        <v>0</v>
      </c>
      <c r="BJ213" s="17" t="s">
        <v>78</v>
      </c>
      <c r="BK213" s="207">
        <f>ROUND(I213*H213,2)</f>
        <v>0</v>
      </c>
      <c r="BL213" s="17" t="s">
        <v>171</v>
      </c>
      <c r="BM213" s="206" t="s">
        <v>371</v>
      </c>
    </row>
    <row r="214" spans="1:47" s="2" customFormat="1" ht="12">
      <c r="A214" s="38"/>
      <c r="B214" s="39"/>
      <c r="C214" s="40"/>
      <c r="D214" s="208" t="s">
        <v>114</v>
      </c>
      <c r="E214" s="40"/>
      <c r="F214" s="209" t="s">
        <v>372</v>
      </c>
      <c r="G214" s="40"/>
      <c r="H214" s="40"/>
      <c r="I214" s="210"/>
      <c r="J214" s="40"/>
      <c r="K214" s="40"/>
      <c r="L214" s="44"/>
      <c r="M214" s="211"/>
      <c r="N214" s="212"/>
      <c r="O214" s="84"/>
      <c r="P214" s="84"/>
      <c r="Q214" s="84"/>
      <c r="R214" s="84"/>
      <c r="S214" s="84"/>
      <c r="T214" s="85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114</v>
      </c>
      <c r="AU214" s="17" t="s">
        <v>80</v>
      </c>
    </row>
    <row r="215" spans="1:47" s="2" customFormat="1" ht="12">
      <c r="A215" s="38"/>
      <c r="B215" s="39"/>
      <c r="C215" s="40"/>
      <c r="D215" s="216" t="s">
        <v>241</v>
      </c>
      <c r="E215" s="40"/>
      <c r="F215" s="217" t="s">
        <v>373</v>
      </c>
      <c r="G215" s="40"/>
      <c r="H215" s="40"/>
      <c r="I215" s="210"/>
      <c r="J215" s="40"/>
      <c r="K215" s="40"/>
      <c r="L215" s="44"/>
      <c r="M215" s="211"/>
      <c r="N215" s="212"/>
      <c r="O215" s="84"/>
      <c r="P215" s="84"/>
      <c r="Q215" s="84"/>
      <c r="R215" s="84"/>
      <c r="S215" s="84"/>
      <c r="T215" s="85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241</v>
      </c>
      <c r="AU215" s="17" t="s">
        <v>80</v>
      </c>
    </row>
    <row r="216" spans="1:65" s="2" customFormat="1" ht="16.5" customHeight="1">
      <c r="A216" s="38"/>
      <c r="B216" s="39"/>
      <c r="C216" s="229" t="s">
        <v>374</v>
      </c>
      <c r="D216" s="229" t="s">
        <v>246</v>
      </c>
      <c r="E216" s="230" t="s">
        <v>375</v>
      </c>
      <c r="F216" s="231" t="s">
        <v>376</v>
      </c>
      <c r="G216" s="232" t="s">
        <v>237</v>
      </c>
      <c r="H216" s="233">
        <v>126</v>
      </c>
      <c r="I216" s="234"/>
      <c r="J216" s="235">
        <f>ROUND(I216*H216,2)</f>
        <v>0</v>
      </c>
      <c r="K216" s="231" t="s">
        <v>238</v>
      </c>
      <c r="L216" s="236"/>
      <c r="M216" s="237" t="s">
        <v>19</v>
      </c>
      <c r="N216" s="238" t="s">
        <v>44</v>
      </c>
      <c r="O216" s="84"/>
      <c r="P216" s="204">
        <f>O216*H216</f>
        <v>0</v>
      </c>
      <c r="Q216" s="204">
        <v>0.00014</v>
      </c>
      <c r="R216" s="204">
        <f>Q216*H216</f>
        <v>0.01764</v>
      </c>
      <c r="S216" s="204">
        <v>0</v>
      </c>
      <c r="T216" s="205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06" t="s">
        <v>249</v>
      </c>
      <c r="AT216" s="206" t="s">
        <v>246</v>
      </c>
      <c r="AU216" s="206" t="s">
        <v>80</v>
      </c>
      <c r="AY216" s="17" t="s">
        <v>107</v>
      </c>
      <c r="BE216" s="207">
        <f>IF(N216="základní",J216,0)</f>
        <v>0</v>
      </c>
      <c r="BF216" s="207">
        <f>IF(N216="snížená",J216,0)</f>
        <v>0</v>
      </c>
      <c r="BG216" s="207">
        <f>IF(N216="zákl. přenesená",J216,0)</f>
        <v>0</v>
      </c>
      <c r="BH216" s="207">
        <f>IF(N216="sníž. přenesená",J216,0)</f>
        <v>0</v>
      </c>
      <c r="BI216" s="207">
        <f>IF(N216="nulová",J216,0)</f>
        <v>0</v>
      </c>
      <c r="BJ216" s="17" t="s">
        <v>78</v>
      </c>
      <c r="BK216" s="207">
        <f>ROUND(I216*H216,2)</f>
        <v>0</v>
      </c>
      <c r="BL216" s="17" t="s">
        <v>171</v>
      </c>
      <c r="BM216" s="206" t="s">
        <v>377</v>
      </c>
    </row>
    <row r="217" spans="1:47" s="2" customFormat="1" ht="12">
      <c r="A217" s="38"/>
      <c r="B217" s="39"/>
      <c r="C217" s="40"/>
      <c r="D217" s="208" t="s">
        <v>114</v>
      </c>
      <c r="E217" s="40"/>
      <c r="F217" s="209" t="s">
        <v>376</v>
      </c>
      <c r="G217" s="40"/>
      <c r="H217" s="40"/>
      <c r="I217" s="210"/>
      <c r="J217" s="40"/>
      <c r="K217" s="40"/>
      <c r="L217" s="44"/>
      <c r="M217" s="211"/>
      <c r="N217" s="212"/>
      <c r="O217" s="84"/>
      <c r="P217" s="84"/>
      <c r="Q217" s="84"/>
      <c r="R217" s="84"/>
      <c r="S217" s="84"/>
      <c r="T217" s="85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114</v>
      </c>
      <c r="AU217" s="17" t="s">
        <v>80</v>
      </c>
    </row>
    <row r="218" spans="1:47" s="2" customFormat="1" ht="12">
      <c r="A218" s="38"/>
      <c r="B218" s="39"/>
      <c r="C218" s="40"/>
      <c r="D218" s="216" t="s">
        <v>241</v>
      </c>
      <c r="E218" s="40"/>
      <c r="F218" s="217" t="s">
        <v>378</v>
      </c>
      <c r="G218" s="40"/>
      <c r="H218" s="40"/>
      <c r="I218" s="210"/>
      <c r="J218" s="40"/>
      <c r="K218" s="40"/>
      <c r="L218" s="44"/>
      <c r="M218" s="211"/>
      <c r="N218" s="212"/>
      <c r="O218" s="84"/>
      <c r="P218" s="84"/>
      <c r="Q218" s="84"/>
      <c r="R218" s="84"/>
      <c r="S218" s="84"/>
      <c r="T218" s="85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241</v>
      </c>
      <c r="AU218" s="17" t="s">
        <v>80</v>
      </c>
    </row>
    <row r="219" spans="1:51" s="13" customFormat="1" ht="12">
      <c r="A219" s="13"/>
      <c r="B219" s="218"/>
      <c r="C219" s="219"/>
      <c r="D219" s="208" t="s">
        <v>243</v>
      </c>
      <c r="E219" s="220" t="s">
        <v>19</v>
      </c>
      <c r="F219" s="221" t="s">
        <v>379</v>
      </c>
      <c r="G219" s="219"/>
      <c r="H219" s="222">
        <v>126</v>
      </c>
      <c r="I219" s="223"/>
      <c r="J219" s="219"/>
      <c r="K219" s="219"/>
      <c r="L219" s="224"/>
      <c r="M219" s="225"/>
      <c r="N219" s="226"/>
      <c r="O219" s="226"/>
      <c r="P219" s="226"/>
      <c r="Q219" s="226"/>
      <c r="R219" s="226"/>
      <c r="S219" s="226"/>
      <c r="T219" s="227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28" t="s">
        <v>243</v>
      </c>
      <c r="AU219" s="228" t="s">
        <v>80</v>
      </c>
      <c r="AV219" s="13" t="s">
        <v>80</v>
      </c>
      <c r="AW219" s="13" t="s">
        <v>34</v>
      </c>
      <c r="AX219" s="13" t="s">
        <v>78</v>
      </c>
      <c r="AY219" s="228" t="s">
        <v>107</v>
      </c>
    </row>
    <row r="220" spans="1:65" s="2" customFormat="1" ht="16.5" customHeight="1">
      <c r="A220" s="38"/>
      <c r="B220" s="39"/>
      <c r="C220" s="195" t="s">
        <v>380</v>
      </c>
      <c r="D220" s="195" t="s">
        <v>108</v>
      </c>
      <c r="E220" s="196" t="s">
        <v>381</v>
      </c>
      <c r="F220" s="197" t="s">
        <v>382</v>
      </c>
      <c r="G220" s="198" t="s">
        <v>237</v>
      </c>
      <c r="H220" s="199">
        <v>58</v>
      </c>
      <c r="I220" s="200"/>
      <c r="J220" s="201">
        <f>ROUND(I220*H220,2)</f>
        <v>0</v>
      </c>
      <c r="K220" s="197" t="s">
        <v>238</v>
      </c>
      <c r="L220" s="44"/>
      <c r="M220" s="202" t="s">
        <v>19</v>
      </c>
      <c r="N220" s="203" t="s">
        <v>44</v>
      </c>
      <c r="O220" s="84"/>
      <c r="P220" s="204">
        <f>O220*H220</f>
        <v>0</v>
      </c>
      <c r="Q220" s="204">
        <v>0</v>
      </c>
      <c r="R220" s="204">
        <f>Q220*H220</f>
        <v>0</v>
      </c>
      <c r="S220" s="204">
        <v>0</v>
      </c>
      <c r="T220" s="205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06" t="s">
        <v>171</v>
      </c>
      <c r="AT220" s="206" t="s">
        <v>108</v>
      </c>
      <c r="AU220" s="206" t="s">
        <v>80</v>
      </c>
      <c r="AY220" s="17" t="s">
        <v>107</v>
      </c>
      <c r="BE220" s="207">
        <f>IF(N220="základní",J220,0)</f>
        <v>0</v>
      </c>
      <c r="BF220" s="207">
        <f>IF(N220="snížená",J220,0)</f>
        <v>0</v>
      </c>
      <c r="BG220" s="207">
        <f>IF(N220="zákl. přenesená",J220,0)</f>
        <v>0</v>
      </c>
      <c r="BH220" s="207">
        <f>IF(N220="sníž. přenesená",J220,0)</f>
        <v>0</v>
      </c>
      <c r="BI220" s="207">
        <f>IF(N220="nulová",J220,0)</f>
        <v>0</v>
      </c>
      <c r="BJ220" s="17" t="s">
        <v>78</v>
      </c>
      <c r="BK220" s="207">
        <f>ROUND(I220*H220,2)</f>
        <v>0</v>
      </c>
      <c r="BL220" s="17" t="s">
        <v>171</v>
      </c>
      <c r="BM220" s="206" t="s">
        <v>383</v>
      </c>
    </row>
    <row r="221" spans="1:47" s="2" customFormat="1" ht="12">
      <c r="A221" s="38"/>
      <c r="B221" s="39"/>
      <c r="C221" s="40"/>
      <c r="D221" s="208" t="s">
        <v>114</v>
      </c>
      <c r="E221" s="40"/>
      <c r="F221" s="209" t="s">
        <v>384</v>
      </c>
      <c r="G221" s="40"/>
      <c r="H221" s="40"/>
      <c r="I221" s="210"/>
      <c r="J221" s="40"/>
      <c r="K221" s="40"/>
      <c r="L221" s="44"/>
      <c r="M221" s="211"/>
      <c r="N221" s="212"/>
      <c r="O221" s="84"/>
      <c r="P221" s="84"/>
      <c r="Q221" s="84"/>
      <c r="R221" s="84"/>
      <c r="S221" s="84"/>
      <c r="T221" s="85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114</v>
      </c>
      <c r="AU221" s="17" t="s">
        <v>80</v>
      </c>
    </row>
    <row r="222" spans="1:47" s="2" customFormat="1" ht="12">
      <c r="A222" s="38"/>
      <c r="B222" s="39"/>
      <c r="C222" s="40"/>
      <c r="D222" s="216" t="s">
        <v>241</v>
      </c>
      <c r="E222" s="40"/>
      <c r="F222" s="217" t="s">
        <v>385</v>
      </c>
      <c r="G222" s="40"/>
      <c r="H222" s="40"/>
      <c r="I222" s="210"/>
      <c r="J222" s="40"/>
      <c r="K222" s="40"/>
      <c r="L222" s="44"/>
      <c r="M222" s="211"/>
      <c r="N222" s="212"/>
      <c r="O222" s="84"/>
      <c r="P222" s="84"/>
      <c r="Q222" s="84"/>
      <c r="R222" s="84"/>
      <c r="S222" s="84"/>
      <c r="T222" s="85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241</v>
      </c>
      <c r="AU222" s="17" t="s">
        <v>80</v>
      </c>
    </row>
    <row r="223" spans="1:65" s="2" customFormat="1" ht="16.5" customHeight="1">
      <c r="A223" s="38"/>
      <c r="B223" s="39"/>
      <c r="C223" s="229" t="s">
        <v>386</v>
      </c>
      <c r="D223" s="229" t="s">
        <v>246</v>
      </c>
      <c r="E223" s="230" t="s">
        <v>387</v>
      </c>
      <c r="F223" s="231" t="s">
        <v>388</v>
      </c>
      <c r="G223" s="232" t="s">
        <v>237</v>
      </c>
      <c r="H223" s="233">
        <v>69.6</v>
      </c>
      <c r="I223" s="234"/>
      <c r="J223" s="235">
        <f>ROUND(I223*H223,2)</f>
        <v>0</v>
      </c>
      <c r="K223" s="231" t="s">
        <v>238</v>
      </c>
      <c r="L223" s="236"/>
      <c r="M223" s="237" t="s">
        <v>19</v>
      </c>
      <c r="N223" s="238" t="s">
        <v>44</v>
      </c>
      <c r="O223" s="84"/>
      <c r="P223" s="204">
        <f>O223*H223</f>
        <v>0</v>
      </c>
      <c r="Q223" s="204">
        <v>0.00064</v>
      </c>
      <c r="R223" s="204">
        <f>Q223*H223</f>
        <v>0.044544</v>
      </c>
      <c r="S223" s="204">
        <v>0</v>
      </c>
      <c r="T223" s="205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06" t="s">
        <v>249</v>
      </c>
      <c r="AT223" s="206" t="s">
        <v>246</v>
      </c>
      <c r="AU223" s="206" t="s">
        <v>80</v>
      </c>
      <c r="AY223" s="17" t="s">
        <v>107</v>
      </c>
      <c r="BE223" s="207">
        <f>IF(N223="základní",J223,0)</f>
        <v>0</v>
      </c>
      <c r="BF223" s="207">
        <f>IF(N223="snížená",J223,0)</f>
        <v>0</v>
      </c>
      <c r="BG223" s="207">
        <f>IF(N223="zákl. přenesená",J223,0)</f>
        <v>0</v>
      </c>
      <c r="BH223" s="207">
        <f>IF(N223="sníž. přenesená",J223,0)</f>
        <v>0</v>
      </c>
      <c r="BI223" s="207">
        <f>IF(N223="nulová",J223,0)</f>
        <v>0</v>
      </c>
      <c r="BJ223" s="17" t="s">
        <v>78</v>
      </c>
      <c r="BK223" s="207">
        <f>ROUND(I223*H223,2)</f>
        <v>0</v>
      </c>
      <c r="BL223" s="17" t="s">
        <v>171</v>
      </c>
      <c r="BM223" s="206" t="s">
        <v>389</v>
      </c>
    </row>
    <row r="224" spans="1:47" s="2" customFormat="1" ht="12">
      <c r="A224" s="38"/>
      <c r="B224" s="39"/>
      <c r="C224" s="40"/>
      <c r="D224" s="208" t="s">
        <v>114</v>
      </c>
      <c r="E224" s="40"/>
      <c r="F224" s="209" t="s">
        <v>388</v>
      </c>
      <c r="G224" s="40"/>
      <c r="H224" s="40"/>
      <c r="I224" s="210"/>
      <c r="J224" s="40"/>
      <c r="K224" s="40"/>
      <c r="L224" s="44"/>
      <c r="M224" s="211"/>
      <c r="N224" s="212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114</v>
      </c>
      <c r="AU224" s="17" t="s">
        <v>80</v>
      </c>
    </row>
    <row r="225" spans="1:47" s="2" customFormat="1" ht="12">
      <c r="A225" s="38"/>
      <c r="B225" s="39"/>
      <c r="C225" s="40"/>
      <c r="D225" s="216" t="s">
        <v>241</v>
      </c>
      <c r="E225" s="40"/>
      <c r="F225" s="217" t="s">
        <v>390</v>
      </c>
      <c r="G225" s="40"/>
      <c r="H225" s="40"/>
      <c r="I225" s="210"/>
      <c r="J225" s="40"/>
      <c r="K225" s="40"/>
      <c r="L225" s="44"/>
      <c r="M225" s="211"/>
      <c r="N225" s="212"/>
      <c r="O225" s="84"/>
      <c r="P225" s="84"/>
      <c r="Q225" s="84"/>
      <c r="R225" s="84"/>
      <c r="S225" s="84"/>
      <c r="T225" s="85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241</v>
      </c>
      <c r="AU225" s="17" t="s">
        <v>80</v>
      </c>
    </row>
    <row r="226" spans="1:51" s="13" customFormat="1" ht="12">
      <c r="A226" s="13"/>
      <c r="B226" s="218"/>
      <c r="C226" s="219"/>
      <c r="D226" s="208" t="s">
        <v>243</v>
      </c>
      <c r="E226" s="220" t="s">
        <v>19</v>
      </c>
      <c r="F226" s="221" t="s">
        <v>391</v>
      </c>
      <c r="G226" s="219"/>
      <c r="H226" s="222">
        <v>69.6</v>
      </c>
      <c r="I226" s="223"/>
      <c r="J226" s="219"/>
      <c r="K226" s="219"/>
      <c r="L226" s="224"/>
      <c r="M226" s="225"/>
      <c r="N226" s="226"/>
      <c r="O226" s="226"/>
      <c r="P226" s="226"/>
      <c r="Q226" s="226"/>
      <c r="R226" s="226"/>
      <c r="S226" s="226"/>
      <c r="T226" s="227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28" t="s">
        <v>243</v>
      </c>
      <c r="AU226" s="228" t="s">
        <v>80</v>
      </c>
      <c r="AV226" s="13" t="s">
        <v>80</v>
      </c>
      <c r="AW226" s="13" t="s">
        <v>34</v>
      </c>
      <c r="AX226" s="13" t="s">
        <v>78</v>
      </c>
      <c r="AY226" s="228" t="s">
        <v>107</v>
      </c>
    </row>
    <row r="227" spans="1:65" s="2" customFormat="1" ht="16.5" customHeight="1">
      <c r="A227" s="38"/>
      <c r="B227" s="39"/>
      <c r="C227" s="195" t="s">
        <v>392</v>
      </c>
      <c r="D227" s="195" t="s">
        <v>108</v>
      </c>
      <c r="E227" s="196" t="s">
        <v>393</v>
      </c>
      <c r="F227" s="197" t="s">
        <v>394</v>
      </c>
      <c r="G227" s="198" t="s">
        <v>237</v>
      </c>
      <c r="H227" s="199">
        <v>30</v>
      </c>
      <c r="I227" s="200"/>
      <c r="J227" s="201">
        <f>ROUND(I227*H227,2)</f>
        <v>0</v>
      </c>
      <c r="K227" s="197" t="s">
        <v>238</v>
      </c>
      <c r="L227" s="44"/>
      <c r="M227" s="202" t="s">
        <v>19</v>
      </c>
      <c r="N227" s="203" t="s">
        <v>44</v>
      </c>
      <c r="O227" s="84"/>
      <c r="P227" s="204">
        <f>O227*H227</f>
        <v>0</v>
      </c>
      <c r="Q227" s="204">
        <v>0</v>
      </c>
      <c r="R227" s="204">
        <f>Q227*H227</f>
        <v>0</v>
      </c>
      <c r="S227" s="204">
        <v>0</v>
      </c>
      <c r="T227" s="205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06" t="s">
        <v>171</v>
      </c>
      <c r="AT227" s="206" t="s">
        <v>108</v>
      </c>
      <c r="AU227" s="206" t="s">
        <v>80</v>
      </c>
      <c r="AY227" s="17" t="s">
        <v>107</v>
      </c>
      <c r="BE227" s="207">
        <f>IF(N227="základní",J227,0)</f>
        <v>0</v>
      </c>
      <c r="BF227" s="207">
        <f>IF(N227="snížená",J227,0)</f>
        <v>0</v>
      </c>
      <c r="BG227" s="207">
        <f>IF(N227="zákl. přenesená",J227,0)</f>
        <v>0</v>
      </c>
      <c r="BH227" s="207">
        <f>IF(N227="sníž. přenesená",J227,0)</f>
        <v>0</v>
      </c>
      <c r="BI227" s="207">
        <f>IF(N227="nulová",J227,0)</f>
        <v>0</v>
      </c>
      <c r="BJ227" s="17" t="s">
        <v>78</v>
      </c>
      <c r="BK227" s="207">
        <f>ROUND(I227*H227,2)</f>
        <v>0</v>
      </c>
      <c r="BL227" s="17" t="s">
        <v>171</v>
      </c>
      <c r="BM227" s="206" t="s">
        <v>395</v>
      </c>
    </row>
    <row r="228" spans="1:47" s="2" customFormat="1" ht="12">
      <c r="A228" s="38"/>
      <c r="B228" s="39"/>
      <c r="C228" s="40"/>
      <c r="D228" s="208" t="s">
        <v>114</v>
      </c>
      <c r="E228" s="40"/>
      <c r="F228" s="209" t="s">
        <v>396</v>
      </c>
      <c r="G228" s="40"/>
      <c r="H228" s="40"/>
      <c r="I228" s="210"/>
      <c r="J228" s="40"/>
      <c r="K228" s="40"/>
      <c r="L228" s="44"/>
      <c r="M228" s="211"/>
      <c r="N228" s="212"/>
      <c r="O228" s="84"/>
      <c r="P228" s="84"/>
      <c r="Q228" s="84"/>
      <c r="R228" s="84"/>
      <c r="S228" s="84"/>
      <c r="T228" s="85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114</v>
      </c>
      <c r="AU228" s="17" t="s">
        <v>80</v>
      </c>
    </row>
    <row r="229" spans="1:47" s="2" customFormat="1" ht="12">
      <c r="A229" s="38"/>
      <c r="B229" s="39"/>
      <c r="C229" s="40"/>
      <c r="D229" s="216" t="s">
        <v>241</v>
      </c>
      <c r="E229" s="40"/>
      <c r="F229" s="217" t="s">
        <v>397</v>
      </c>
      <c r="G229" s="40"/>
      <c r="H229" s="40"/>
      <c r="I229" s="210"/>
      <c r="J229" s="40"/>
      <c r="K229" s="40"/>
      <c r="L229" s="44"/>
      <c r="M229" s="211"/>
      <c r="N229" s="212"/>
      <c r="O229" s="84"/>
      <c r="P229" s="84"/>
      <c r="Q229" s="84"/>
      <c r="R229" s="84"/>
      <c r="S229" s="84"/>
      <c r="T229" s="85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241</v>
      </c>
      <c r="AU229" s="17" t="s">
        <v>80</v>
      </c>
    </row>
    <row r="230" spans="1:65" s="2" customFormat="1" ht="16.5" customHeight="1">
      <c r="A230" s="38"/>
      <c r="B230" s="39"/>
      <c r="C230" s="229" t="s">
        <v>398</v>
      </c>
      <c r="D230" s="229" t="s">
        <v>246</v>
      </c>
      <c r="E230" s="230" t="s">
        <v>399</v>
      </c>
      <c r="F230" s="231" t="s">
        <v>400</v>
      </c>
      <c r="G230" s="232" t="s">
        <v>237</v>
      </c>
      <c r="H230" s="233">
        <v>36</v>
      </c>
      <c r="I230" s="234"/>
      <c r="J230" s="235">
        <f>ROUND(I230*H230,2)</f>
        <v>0</v>
      </c>
      <c r="K230" s="231" t="s">
        <v>238</v>
      </c>
      <c r="L230" s="236"/>
      <c r="M230" s="237" t="s">
        <v>19</v>
      </c>
      <c r="N230" s="238" t="s">
        <v>44</v>
      </c>
      <c r="O230" s="84"/>
      <c r="P230" s="204">
        <f>O230*H230</f>
        <v>0</v>
      </c>
      <c r="Q230" s="204">
        <v>0.00147</v>
      </c>
      <c r="R230" s="204">
        <f>Q230*H230</f>
        <v>0.052919999999999995</v>
      </c>
      <c r="S230" s="204">
        <v>0</v>
      </c>
      <c r="T230" s="205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06" t="s">
        <v>249</v>
      </c>
      <c r="AT230" s="206" t="s">
        <v>246</v>
      </c>
      <c r="AU230" s="206" t="s">
        <v>80</v>
      </c>
      <c r="AY230" s="17" t="s">
        <v>107</v>
      </c>
      <c r="BE230" s="207">
        <f>IF(N230="základní",J230,0)</f>
        <v>0</v>
      </c>
      <c r="BF230" s="207">
        <f>IF(N230="snížená",J230,0)</f>
        <v>0</v>
      </c>
      <c r="BG230" s="207">
        <f>IF(N230="zákl. přenesená",J230,0)</f>
        <v>0</v>
      </c>
      <c r="BH230" s="207">
        <f>IF(N230="sníž. přenesená",J230,0)</f>
        <v>0</v>
      </c>
      <c r="BI230" s="207">
        <f>IF(N230="nulová",J230,0)</f>
        <v>0</v>
      </c>
      <c r="BJ230" s="17" t="s">
        <v>78</v>
      </c>
      <c r="BK230" s="207">
        <f>ROUND(I230*H230,2)</f>
        <v>0</v>
      </c>
      <c r="BL230" s="17" t="s">
        <v>171</v>
      </c>
      <c r="BM230" s="206" t="s">
        <v>401</v>
      </c>
    </row>
    <row r="231" spans="1:47" s="2" customFormat="1" ht="12">
      <c r="A231" s="38"/>
      <c r="B231" s="39"/>
      <c r="C231" s="40"/>
      <c r="D231" s="208" t="s">
        <v>114</v>
      </c>
      <c r="E231" s="40"/>
      <c r="F231" s="209" t="s">
        <v>400</v>
      </c>
      <c r="G231" s="40"/>
      <c r="H231" s="40"/>
      <c r="I231" s="210"/>
      <c r="J231" s="40"/>
      <c r="K231" s="40"/>
      <c r="L231" s="44"/>
      <c r="M231" s="211"/>
      <c r="N231" s="212"/>
      <c r="O231" s="84"/>
      <c r="P231" s="84"/>
      <c r="Q231" s="84"/>
      <c r="R231" s="84"/>
      <c r="S231" s="84"/>
      <c r="T231" s="85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114</v>
      </c>
      <c r="AU231" s="17" t="s">
        <v>80</v>
      </c>
    </row>
    <row r="232" spans="1:47" s="2" customFormat="1" ht="12">
      <c r="A232" s="38"/>
      <c r="B232" s="39"/>
      <c r="C232" s="40"/>
      <c r="D232" s="216" t="s">
        <v>241</v>
      </c>
      <c r="E232" s="40"/>
      <c r="F232" s="217" t="s">
        <v>402</v>
      </c>
      <c r="G232" s="40"/>
      <c r="H232" s="40"/>
      <c r="I232" s="210"/>
      <c r="J232" s="40"/>
      <c r="K232" s="40"/>
      <c r="L232" s="44"/>
      <c r="M232" s="211"/>
      <c r="N232" s="212"/>
      <c r="O232" s="84"/>
      <c r="P232" s="84"/>
      <c r="Q232" s="84"/>
      <c r="R232" s="84"/>
      <c r="S232" s="84"/>
      <c r="T232" s="85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241</v>
      </c>
      <c r="AU232" s="17" t="s">
        <v>80</v>
      </c>
    </row>
    <row r="233" spans="1:51" s="13" customFormat="1" ht="12">
      <c r="A233" s="13"/>
      <c r="B233" s="218"/>
      <c r="C233" s="219"/>
      <c r="D233" s="208" t="s">
        <v>243</v>
      </c>
      <c r="E233" s="220" t="s">
        <v>19</v>
      </c>
      <c r="F233" s="221" t="s">
        <v>403</v>
      </c>
      <c r="G233" s="219"/>
      <c r="H233" s="222">
        <v>36</v>
      </c>
      <c r="I233" s="223"/>
      <c r="J233" s="219"/>
      <c r="K233" s="219"/>
      <c r="L233" s="224"/>
      <c r="M233" s="225"/>
      <c r="N233" s="226"/>
      <c r="O233" s="226"/>
      <c r="P233" s="226"/>
      <c r="Q233" s="226"/>
      <c r="R233" s="226"/>
      <c r="S233" s="226"/>
      <c r="T233" s="227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28" t="s">
        <v>243</v>
      </c>
      <c r="AU233" s="228" t="s">
        <v>80</v>
      </c>
      <c r="AV233" s="13" t="s">
        <v>80</v>
      </c>
      <c r="AW233" s="13" t="s">
        <v>34</v>
      </c>
      <c r="AX233" s="13" t="s">
        <v>78</v>
      </c>
      <c r="AY233" s="228" t="s">
        <v>107</v>
      </c>
    </row>
    <row r="234" spans="1:65" s="2" customFormat="1" ht="16.5" customHeight="1">
      <c r="A234" s="38"/>
      <c r="B234" s="39"/>
      <c r="C234" s="195" t="s">
        <v>404</v>
      </c>
      <c r="D234" s="195" t="s">
        <v>108</v>
      </c>
      <c r="E234" s="196" t="s">
        <v>405</v>
      </c>
      <c r="F234" s="197" t="s">
        <v>406</v>
      </c>
      <c r="G234" s="198" t="s">
        <v>237</v>
      </c>
      <c r="H234" s="199">
        <v>198</v>
      </c>
      <c r="I234" s="200"/>
      <c r="J234" s="201">
        <f>ROUND(I234*H234,2)</f>
        <v>0</v>
      </c>
      <c r="K234" s="197" t="s">
        <v>238</v>
      </c>
      <c r="L234" s="44"/>
      <c r="M234" s="202" t="s">
        <v>19</v>
      </c>
      <c r="N234" s="203" t="s">
        <v>44</v>
      </c>
      <c r="O234" s="84"/>
      <c r="P234" s="204">
        <f>O234*H234</f>
        <v>0</v>
      </c>
      <c r="Q234" s="204">
        <v>0</v>
      </c>
      <c r="R234" s="204">
        <f>Q234*H234</f>
        <v>0</v>
      </c>
      <c r="S234" s="204">
        <v>0</v>
      </c>
      <c r="T234" s="205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06" t="s">
        <v>171</v>
      </c>
      <c r="AT234" s="206" t="s">
        <v>108</v>
      </c>
      <c r="AU234" s="206" t="s">
        <v>80</v>
      </c>
      <c r="AY234" s="17" t="s">
        <v>107</v>
      </c>
      <c r="BE234" s="207">
        <f>IF(N234="základní",J234,0)</f>
        <v>0</v>
      </c>
      <c r="BF234" s="207">
        <f>IF(N234="snížená",J234,0)</f>
        <v>0</v>
      </c>
      <c r="BG234" s="207">
        <f>IF(N234="zákl. přenesená",J234,0)</f>
        <v>0</v>
      </c>
      <c r="BH234" s="207">
        <f>IF(N234="sníž. přenesená",J234,0)</f>
        <v>0</v>
      </c>
      <c r="BI234" s="207">
        <f>IF(N234="nulová",J234,0)</f>
        <v>0</v>
      </c>
      <c r="BJ234" s="17" t="s">
        <v>78</v>
      </c>
      <c r="BK234" s="207">
        <f>ROUND(I234*H234,2)</f>
        <v>0</v>
      </c>
      <c r="BL234" s="17" t="s">
        <v>171</v>
      </c>
      <c r="BM234" s="206" t="s">
        <v>407</v>
      </c>
    </row>
    <row r="235" spans="1:47" s="2" customFormat="1" ht="12">
      <c r="A235" s="38"/>
      <c r="B235" s="39"/>
      <c r="C235" s="40"/>
      <c r="D235" s="208" t="s">
        <v>114</v>
      </c>
      <c r="E235" s="40"/>
      <c r="F235" s="209" t="s">
        <v>408</v>
      </c>
      <c r="G235" s="40"/>
      <c r="H235" s="40"/>
      <c r="I235" s="210"/>
      <c r="J235" s="40"/>
      <c r="K235" s="40"/>
      <c r="L235" s="44"/>
      <c r="M235" s="211"/>
      <c r="N235" s="212"/>
      <c r="O235" s="84"/>
      <c r="P235" s="84"/>
      <c r="Q235" s="84"/>
      <c r="R235" s="84"/>
      <c r="S235" s="84"/>
      <c r="T235" s="85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114</v>
      </c>
      <c r="AU235" s="17" t="s">
        <v>80</v>
      </c>
    </row>
    <row r="236" spans="1:47" s="2" customFormat="1" ht="12">
      <c r="A236" s="38"/>
      <c r="B236" s="39"/>
      <c r="C236" s="40"/>
      <c r="D236" s="216" t="s">
        <v>241</v>
      </c>
      <c r="E236" s="40"/>
      <c r="F236" s="217" t="s">
        <v>409</v>
      </c>
      <c r="G236" s="40"/>
      <c r="H236" s="40"/>
      <c r="I236" s="210"/>
      <c r="J236" s="40"/>
      <c r="K236" s="40"/>
      <c r="L236" s="44"/>
      <c r="M236" s="211"/>
      <c r="N236" s="212"/>
      <c r="O236" s="84"/>
      <c r="P236" s="84"/>
      <c r="Q236" s="84"/>
      <c r="R236" s="84"/>
      <c r="S236" s="84"/>
      <c r="T236" s="85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241</v>
      </c>
      <c r="AU236" s="17" t="s">
        <v>80</v>
      </c>
    </row>
    <row r="237" spans="1:51" s="13" customFormat="1" ht="12">
      <c r="A237" s="13"/>
      <c r="B237" s="218"/>
      <c r="C237" s="219"/>
      <c r="D237" s="208" t="s">
        <v>243</v>
      </c>
      <c r="E237" s="220" t="s">
        <v>19</v>
      </c>
      <c r="F237" s="221" t="s">
        <v>296</v>
      </c>
      <c r="G237" s="219"/>
      <c r="H237" s="222">
        <v>43</v>
      </c>
      <c r="I237" s="223"/>
      <c r="J237" s="219"/>
      <c r="K237" s="219"/>
      <c r="L237" s="224"/>
      <c r="M237" s="225"/>
      <c r="N237" s="226"/>
      <c r="O237" s="226"/>
      <c r="P237" s="226"/>
      <c r="Q237" s="226"/>
      <c r="R237" s="226"/>
      <c r="S237" s="226"/>
      <c r="T237" s="227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28" t="s">
        <v>243</v>
      </c>
      <c r="AU237" s="228" t="s">
        <v>80</v>
      </c>
      <c r="AV237" s="13" t="s">
        <v>80</v>
      </c>
      <c r="AW237" s="13" t="s">
        <v>34</v>
      </c>
      <c r="AX237" s="13" t="s">
        <v>73</v>
      </c>
      <c r="AY237" s="228" t="s">
        <v>107</v>
      </c>
    </row>
    <row r="238" spans="1:51" s="13" customFormat="1" ht="12">
      <c r="A238" s="13"/>
      <c r="B238" s="218"/>
      <c r="C238" s="219"/>
      <c r="D238" s="208" t="s">
        <v>243</v>
      </c>
      <c r="E238" s="220" t="s">
        <v>19</v>
      </c>
      <c r="F238" s="221" t="s">
        <v>410</v>
      </c>
      <c r="G238" s="219"/>
      <c r="H238" s="222">
        <v>155</v>
      </c>
      <c r="I238" s="223"/>
      <c r="J238" s="219"/>
      <c r="K238" s="219"/>
      <c r="L238" s="224"/>
      <c r="M238" s="225"/>
      <c r="N238" s="226"/>
      <c r="O238" s="226"/>
      <c r="P238" s="226"/>
      <c r="Q238" s="226"/>
      <c r="R238" s="226"/>
      <c r="S238" s="226"/>
      <c r="T238" s="227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28" t="s">
        <v>243</v>
      </c>
      <c r="AU238" s="228" t="s">
        <v>80</v>
      </c>
      <c r="AV238" s="13" t="s">
        <v>80</v>
      </c>
      <c r="AW238" s="13" t="s">
        <v>34</v>
      </c>
      <c r="AX238" s="13" t="s">
        <v>73</v>
      </c>
      <c r="AY238" s="228" t="s">
        <v>107</v>
      </c>
    </row>
    <row r="239" spans="1:51" s="14" customFormat="1" ht="12">
      <c r="A239" s="14"/>
      <c r="B239" s="239"/>
      <c r="C239" s="240"/>
      <c r="D239" s="208" t="s">
        <v>243</v>
      </c>
      <c r="E239" s="241" t="s">
        <v>19</v>
      </c>
      <c r="F239" s="242" t="s">
        <v>411</v>
      </c>
      <c r="G239" s="240"/>
      <c r="H239" s="243">
        <v>198</v>
      </c>
      <c r="I239" s="244"/>
      <c r="J239" s="240"/>
      <c r="K239" s="240"/>
      <c r="L239" s="245"/>
      <c r="M239" s="246"/>
      <c r="N239" s="247"/>
      <c r="O239" s="247"/>
      <c r="P239" s="247"/>
      <c r="Q239" s="247"/>
      <c r="R239" s="247"/>
      <c r="S239" s="247"/>
      <c r="T239" s="248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9" t="s">
        <v>243</v>
      </c>
      <c r="AU239" s="249" t="s">
        <v>80</v>
      </c>
      <c r="AV239" s="14" t="s">
        <v>112</v>
      </c>
      <c r="AW239" s="14" t="s">
        <v>34</v>
      </c>
      <c r="AX239" s="14" t="s">
        <v>78</v>
      </c>
      <c r="AY239" s="249" t="s">
        <v>107</v>
      </c>
    </row>
    <row r="240" spans="1:65" s="2" customFormat="1" ht="16.5" customHeight="1">
      <c r="A240" s="38"/>
      <c r="B240" s="39"/>
      <c r="C240" s="229" t="s">
        <v>412</v>
      </c>
      <c r="D240" s="229" t="s">
        <v>246</v>
      </c>
      <c r="E240" s="230" t="s">
        <v>413</v>
      </c>
      <c r="F240" s="231" t="s">
        <v>414</v>
      </c>
      <c r="G240" s="232" t="s">
        <v>237</v>
      </c>
      <c r="H240" s="233">
        <v>51.6</v>
      </c>
      <c r="I240" s="234"/>
      <c r="J240" s="235">
        <f>ROUND(I240*H240,2)</f>
        <v>0</v>
      </c>
      <c r="K240" s="231" t="s">
        <v>238</v>
      </c>
      <c r="L240" s="236"/>
      <c r="M240" s="237" t="s">
        <v>19</v>
      </c>
      <c r="N240" s="238" t="s">
        <v>44</v>
      </c>
      <c r="O240" s="84"/>
      <c r="P240" s="204">
        <f>O240*H240</f>
        <v>0</v>
      </c>
      <c r="Q240" s="204">
        <v>0.00025</v>
      </c>
      <c r="R240" s="204">
        <f>Q240*H240</f>
        <v>0.0129</v>
      </c>
      <c r="S240" s="204">
        <v>0</v>
      </c>
      <c r="T240" s="205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06" t="s">
        <v>249</v>
      </c>
      <c r="AT240" s="206" t="s">
        <v>246</v>
      </c>
      <c r="AU240" s="206" t="s">
        <v>80</v>
      </c>
      <c r="AY240" s="17" t="s">
        <v>107</v>
      </c>
      <c r="BE240" s="207">
        <f>IF(N240="základní",J240,0)</f>
        <v>0</v>
      </c>
      <c r="BF240" s="207">
        <f>IF(N240="snížená",J240,0)</f>
        <v>0</v>
      </c>
      <c r="BG240" s="207">
        <f>IF(N240="zákl. přenesená",J240,0)</f>
        <v>0</v>
      </c>
      <c r="BH240" s="207">
        <f>IF(N240="sníž. přenesená",J240,0)</f>
        <v>0</v>
      </c>
      <c r="BI240" s="207">
        <f>IF(N240="nulová",J240,0)</f>
        <v>0</v>
      </c>
      <c r="BJ240" s="17" t="s">
        <v>78</v>
      </c>
      <c r="BK240" s="207">
        <f>ROUND(I240*H240,2)</f>
        <v>0</v>
      </c>
      <c r="BL240" s="17" t="s">
        <v>171</v>
      </c>
      <c r="BM240" s="206" t="s">
        <v>415</v>
      </c>
    </row>
    <row r="241" spans="1:47" s="2" customFormat="1" ht="12">
      <c r="A241" s="38"/>
      <c r="B241" s="39"/>
      <c r="C241" s="40"/>
      <c r="D241" s="208" t="s">
        <v>114</v>
      </c>
      <c r="E241" s="40"/>
      <c r="F241" s="209" t="s">
        <v>414</v>
      </c>
      <c r="G241" s="40"/>
      <c r="H241" s="40"/>
      <c r="I241" s="210"/>
      <c r="J241" s="40"/>
      <c r="K241" s="40"/>
      <c r="L241" s="44"/>
      <c r="M241" s="211"/>
      <c r="N241" s="212"/>
      <c r="O241" s="84"/>
      <c r="P241" s="84"/>
      <c r="Q241" s="84"/>
      <c r="R241" s="84"/>
      <c r="S241" s="84"/>
      <c r="T241" s="85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114</v>
      </c>
      <c r="AU241" s="17" t="s">
        <v>80</v>
      </c>
    </row>
    <row r="242" spans="1:47" s="2" customFormat="1" ht="12">
      <c r="A242" s="38"/>
      <c r="B242" s="39"/>
      <c r="C242" s="40"/>
      <c r="D242" s="216" t="s">
        <v>241</v>
      </c>
      <c r="E242" s="40"/>
      <c r="F242" s="217" t="s">
        <v>416</v>
      </c>
      <c r="G242" s="40"/>
      <c r="H242" s="40"/>
      <c r="I242" s="210"/>
      <c r="J242" s="40"/>
      <c r="K242" s="40"/>
      <c r="L242" s="44"/>
      <c r="M242" s="211"/>
      <c r="N242" s="212"/>
      <c r="O242" s="84"/>
      <c r="P242" s="84"/>
      <c r="Q242" s="84"/>
      <c r="R242" s="84"/>
      <c r="S242" s="84"/>
      <c r="T242" s="85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241</v>
      </c>
      <c r="AU242" s="17" t="s">
        <v>80</v>
      </c>
    </row>
    <row r="243" spans="1:51" s="13" customFormat="1" ht="12">
      <c r="A243" s="13"/>
      <c r="B243" s="218"/>
      <c r="C243" s="219"/>
      <c r="D243" s="208" t="s">
        <v>243</v>
      </c>
      <c r="E243" s="220" t="s">
        <v>19</v>
      </c>
      <c r="F243" s="221" t="s">
        <v>417</v>
      </c>
      <c r="G243" s="219"/>
      <c r="H243" s="222">
        <v>51.6</v>
      </c>
      <c r="I243" s="223"/>
      <c r="J243" s="219"/>
      <c r="K243" s="219"/>
      <c r="L243" s="224"/>
      <c r="M243" s="225"/>
      <c r="N243" s="226"/>
      <c r="O243" s="226"/>
      <c r="P243" s="226"/>
      <c r="Q243" s="226"/>
      <c r="R243" s="226"/>
      <c r="S243" s="226"/>
      <c r="T243" s="227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28" t="s">
        <v>243</v>
      </c>
      <c r="AU243" s="228" t="s">
        <v>80</v>
      </c>
      <c r="AV243" s="13" t="s">
        <v>80</v>
      </c>
      <c r="AW243" s="13" t="s">
        <v>34</v>
      </c>
      <c r="AX243" s="13" t="s">
        <v>78</v>
      </c>
      <c r="AY243" s="228" t="s">
        <v>107</v>
      </c>
    </row>
    <row r="244" spans="1:65" s="2" customFormat="1" ht="16.5" customHeight="1">
      <c r="A244" s="38"/>
      <c r="B244" s="39"/>
      <c r="C244" s="229" t="s">
        <v>418</v>
      </c>
      <c r="D244" s="229" t="s">
        <v>246</v>
      </c>
      <c r="E244" s="230" t="s">
        <v>419</v>
      </c>
      <c r="F244" s="231" t="s">
        <v>420</v>
      </c>
      <c r="G244" s="232" t="s">
        <v>237</v>
      </c>
      <c r="H244" s="233">
        <v>186</v>
      </c>
      <c r="I244" s="234"/>
      <c r="J244" s="235">
        <f>ROUND(I244*H244,2)</f>
        <v>0</v>
      </c>
      <c r="K244" s="231" t="s">
        <v>238</v>
      </c>
      <c r="L244" s="236"/>
      <c r="M244" s="237" t="s">
        <v>19</v>
      </c>
      <c r="N244" s="238" t="s">
        <v>44</v>
      </c>
      <c r="O244" s="84"/>
      <c r="P244" s="204">
        <f>O244*H244</f>
        <v>0</v>
      </c>
      <c r="Q244" s="204">
        <v>0.00016</v>
      </c>
      <c r="R244" s="204">
        <f>Q244*H244</f>
        <v>0.02976</v>
      </c>
      <c r="S244" s="204">
        <v>0</v>
      </c>
      <c r="T244" s="205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06" t="s">
        <v>249</v>
      </c>
      <c r="AT244" s="206" t="s">
        <v>246</v>
      </c>
      <c r="AU244" s="206" t="s">
        <v>80</v>
      </c>
      <c r="AY244" s="17" t="s">
        <v>107</v>
      </c>
      <c r="BE244" s="207">
        <f>IF(N244="základní",J244,0)</f>
        <v>0</v>
      </c>
      <c r="BF244" s="207">
        <f>IF(N244="snížená",J244,0)</f>
        <v>0</v>
      </c>
      <c r="BG244" s="207">
        <f>IF(N244="zákl. přenesená",J244,0)</f>
        <v>0</v>
      </c>
      <c r="BH244" s="207">
        <f>IF(N244="sníž. přenesená",J244,0)</f>
        <v>0</v>
      </c>
      <c r="BI244" s="207">
        <f>IF(N244="nulová",J244,0)</f>
        <v>0</v>
      </c>
      <c r="BJ244" s="17" t="s">
        <v>78</v>
      </c>
      <c r="BK244" s="207">
        <f>ROUND(I244*H244,2)</f>
        <v>0</v>
      </c>
      <c r="BL244" s="17" t="s">
        <v>171</v>
      </c>
      <c r="BM244" s="206" t="s">
        <v>421</v>
      </c>
    </row>
    <row r="245" spans="1:47" s="2" customFormat="1" ht="12">
      <c r="A245" s="38"/>
      <c r="B245" s="39"/>
      <c r="C245" s="40"/>
      <c r="D245" s="208" t="s">
        <v>114</v>
      </c>
      <c r="E245" s="40"/>
      <c r="F245" s="209" t="s">
        <v>420</v>
      </c>
      <c r="G245" s="40"/>
      <c r="H245" s="40"/>
      <c r="I245" s="210"/>
      <c r="J245" s="40"/>
      <c r="K245" s="40"/>
      <c r="L245" s="44"/>
      <c r="M245" s="211"/>
      <c r="N245" s="212"/>
      <c r="O245" s="84"/>
      <c r="P245" s="84"/>
      <c r="Q245" s="84"/>
      <c r="R245" s="84"/>
      <c r="S245" s="84"/>
      <c r="T245" s="85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114</v>
      </c>
      <c r="AU245" s="17" t="s">
        <v>80</v>
      </c>
    </row>
    <row r="246" spans="1:47" s="2" customFormat="1" ht="12">
      <c r="A246" s="38"/>
      <c r="B246" s="39"/>
      <c r="C246" s="40"/>
      <c r="D246" s="216" t="s">
        <v>241</v>
      </c>
      <c r="E246" s="40"/>
      <c r="F246" s="217" t="s">
        <v>422</v>
      </c>
      <c r="G246" s="40"/>
      <c r="H246" s="40"/>
      <c r="I246" s="210"/>
      <c r="J246" s="40"/>
      <c r="K246" s="40"/>
      <c r="L246" s="44"/>
      <c r="M246" s="211"/>
      <c r="N246" s="212"/>
      <c r="O246" s="84"/>
      <c r="P246" s="84"/>
      <c r="Q246" s="84"/>
      <c r="R246" s="84"/>
      <c r="S246" s="84"/>
      <c r="T246" s="85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241</v>
      </c>
      <c r="AU246" s="17" t="s">
        <v>80</v>
      </c>
    </row>
    <row r="247" spans="1:51" s="13" customFormat="1" ht="12">
      <c r="A247" s="13"/>
      <c r="B247" s="218"/>
      <c r="C247" s="219"/>
      <c r="D247" s="208" t="s">
        <v>243</v>
      </c>
      <c r="E247" s="220" t="s">
        <v>19</v>
      </c>
      <c r="F247" s="221" t="s">
        <v>423</v>
      </c>
      <c r="G247" s="219"/>
      <c r="H247" s="222">
        <v>186</v>
      </c>
      <c r="I247" s="223"/>
      <c r="J247" s="219"/>
      <c r="K247" s="219"/>
      <c r="L247" s="224"/>
      <c r="M247" s="225"/>
      <c r="N247" s="226"/>
      <c r="O247" s="226"/>
      <c r="P247" s="226"/>
      <c r="Q247" s="226"/>
      <c r="R247" s="226"/>
      <c r="S247" s="226"/>
      <c r="T247" s="227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28" t="s">
        <v>243</v>
      </c>
      <c r="AU247" s="228" t="s">
        <v>80</v>
      </c>
      <c r="AV247" s="13" t="s">
        <v>80</v>
      </c>
      <c r="AW247" s="13" t="s">
        <v>34</v>
      </c>
      <c r="AX247" s="13" t="s">
        <v>78</v>
      </c>
      <c r="AY247" s="228" t="s">
        <v>107</v>
      </c>
    </row>
    <row r="248" spans="1:65" s="2" customFormat="1" ht="16.5" customHeight="1">
      <c r="A248" s="38"/>
      <c r="B248" s="39"/>
      <c r="C248" s="195" t="s">
        <v>424</v>
      </c>
      <c r="D248" s="195" t="s">
        <v>108</v>
      </c>
      <c r="E248" s="196" t="s">
        <v>425</v>
      </c>
      <c r="F248" s="197" t="s">
        <v>426</v>
      </c>
      <c r="G248" s="198" t="s">
        <v>237</v>
      </c>
      <c r="H248" s="199">
        <v>53</v>
      </c>
      <c r="I248" s="200"/>
      <c r="J248" s="201">
        <f>ROUND(I248*H248,2)</f>
        <v>0</v>
      </c>
      <c r="K248" s="197" t="s">
        <v>238</v>
      </c>
      <c r="L248" s="44"/>
      <c r="M248" s="202" t="s">
        <v>19</v>
      </c>
      <c r="N248" s="203" t="s">
        <v>44</v>
      </c>
      <c r="O248" s="84"/>
      <c r="P248" s="204">
        <f>O248*H248</f>
        <v>0</v>
      </c>
      <c r="Q248" s="204">
        <v>0</v>
      </c>
      <c r="R248" s="204">
        <f>Q248*H248</f>
        <v>0</v>
      </c>
      <c r="S248" s="204">
        <v>0</v>
      </c>
      <c r="T248" s="205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06" t="s">
        <v>171</v>
      </c>
      <c r="AT248" s="206" t="s">
        <v>108</v>
      </c>
      <c r="AU248" s="206" t="s">
        <v>80</v>
      </c>
      <c r="AY248" s="17" t="s">
        <v>107</v>
      </c>
      <c r="BE248" s="207">
        <f>IF(N248="základní",J248,0)</f>
        <v>0</v>
      </c>
      <c r="BF248" s="207">
        <f>IF(N248="snížená",J248,0)</f>
        <v>0</v>
      </c>
      <c r="BG248" s="207">
        <f>IF(N248="zákl. přenesená",J248,0)</f>
        <v>0</v>
      </c>
      <c r="BH248" s="207">
        <f>IF(N248="sníž. přenesená",J248,0)</f>
        <v>0</v>
      </c>
      <c r="BI248" s="207">
        <f>IF(N248="nulová",J248,0)</f>
        <v>0</v>
      </c>
      <c r="BJ248" s="17" t="s">
        <v>78</v>
      </c>
      <c r="BK248" s="207">
        <f>ROUND(I248*H248,2)</f>
        <v>0</v>
      </c>
      <c r="BL248" s="17" t="s">
        <v>171</v>
      </c>
      <c r="BM248" s="206" t="s">
        <v>427</v>
      </c>
    </row>
    <row r="249" spans="1:47" s="2" customFormat="1" ht="12">
      <c r="A249" s="38"/>
      <c r="B249" s="39"/>
      <c r="C249" s="40"/>
      <c r="D249" s="208" t="s">
        <v>114</v>
      </c>
      <c r="E249" s="40"/>
      <c r="F249" s="209" t="s">
        <v>428</v>
      </c>
      <c r="G249" s="40"/>
      <c r="H249" s="40"/>
      <c r="I249" s="210"/>
      <c r="J249" s="40"/>
      <c r="K249" s="40"/>
      <c r="L249" s="44"/>
      <c r="M249" s="211"/>
      <c r="N249" s="212"/>
      <c r="O249" s="84"/>
      <c r="P249" s="84"/>
      <c r="Q249" s="84"/>
      <c r="R249" s="84"/>
      <c r="S249" s="84"/>
      <c r="T249" s="85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114</v>
      </c>
      <c r="AU249" s="17" t="s">
        <v>80</v>
      </c>
    </row>
    <row r="250" spans="1:47" s="2" customFormat="1" ht="12">
      <c r="A250" s="38"/>
      <c r="B250" s="39"/>
      <c r="C250" s="40"/>
      <c r="D250" s="216" t="s">
        <v>241</v>
      </c>
      <c r="E250" s="40"/>
      <c r="F250" s="217" t="s">
        <v>429</v>
      </c>
      <c r="G250" s="40"/>
      <c r="H250" s="40"/>
      <c r="I250" s="210"/>
      <c r="J250" s="40"/>
      <c r="K250" s="40"/>
      <c r="L250" s="44"/>
      <c r="M250" s="211"/>
      <c r="N250" s="212"/>
      <c r="O250" s="84"/>
      <c r="P250" s="84"/>
      <c r="Q250" s="84"/>
      <c r="R250" s="84"/>
      <c r="S250" s="84"/>
      <c r="T250" s="85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241</v>
      </c>
      <c r="AU250" s="17" t="s">
        <v>80</v>
      </c>
    </row>
    <row r="251" spans="1:65" s="2" customFormat="1" ht="16.5" customHeight="1">
      <c r="A251" s="38"/>
      <c r="B251" s="39"/>
      <c r="C251" s="229" t="s">
        <v>430</v>
      </c>
      <c r="D251" s="229" t="s">
        <v>246</v>
      </c>
      <c r="E251" s="230" t="s">
        <v>431</v>
      </c>
      <c r="F251" s="231" t="s">
        <v>432</v>
      </c>
      <c r="G251" s="232" t="s">
        <v>237</v>
      </c>
      <c r="H251" s="233">
        <v>63.6</v>
      </c>
      <c r="I251" s="234"/>
      <c r="J251" s="235">
        <f>ROUND(I251*H251,2)</f>
        <v>0</v>
      </c>
      <c r="K251" s="231" t="s">
        <v>238</v>
      </c>
      <c r="L251" s="236"/>
      <c r="M251" s="237" t="s">
        <v>19</v>
      </c>
      <c r="N251" s="238" t="s">
        <v>44</v>
      </c>
      <c r="O251" s="84"/>
      <c r="P251" s="204">
        <f>O251*H251</f>
        <v>0</v>
      </c>
      <c r="Q251" s="204">
        <v>0.00053</v>
      </c>
      <c r="R251" s="204">
        <f>Q251*H251</f>
        <v>0.033708</v>
      </c>
      <c r="S251" s="204">
        <v>0</v>
      </c>
      <c r="T251" s="205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06" t="s">
        <v>249</v>
      </c>
      <c r="AT251" s="206" t="s">
        <v>246</v>
      </c>
      <c r="AU251" s="206" t="s">
        <v>80</v>
      </c>
      <c r="AY251" s="17" t="s">
        <v>107</v>
      </c>
      <c r="BE251" s="207">
        <f>IF(N251="základní",J251,0)</f>
        <v>0</v>
      </c>
      <c r="BF251" s="207">
        <f>IF(N251="snížená",J251,0)</f>
        <v>0</v>
      </c>
      <c r="BG251" s="207">
        <f>IF(N251="zákl. přenesená",J251,0)</f>
        <v>0</v>
      </c>
      <c r="BH251" s="207">
        <f>IF(N251="sníž. přenesená",J251,0)</f>
        <v>0</v>
      </c>
      <c r="BI251" s="207">
        <f>IF(N251="nulová",J251,0)</f>
        <v>0</v>
      </c>
      <c r="BJ251" s="17" t="s">
        <v>78</v>
      </c>
      <c r="BK251" s="207">
        <f>ROUND(I251*H251,2)</f>
        <v>0</v>
      </c>
      <c r="BL251" s="17" t="s">
        <v>171</v>
      </c>
      <c r="BM251" s="206" t="s">
        <v>433</v>
      </c>
    </row>
    <row r="252" spans="1:47" s="2" customFormat="1" ht="12">
      <c r="A252" s="38"/>
      <c r="B252" s="39"/>
      <c r="C252" s="40"/>
      <c r="D252" s="208" t="s">
        <v>114</v>
      </c>
      <c r="E252" s="40"/>
      <c r="F252" s="209" t="s">
        <v>432</v>
      </c>
      <c r="G252" s="40"/>
      <c r="H252" s="40"/>
      <c r="I252" s="210"/>
      <c r="J252" s="40"/>
      <c r="K252" s="40"/>
      <c r="L252" s="44"/>
      <c r="M252" s="211"/>
      <c r="N252" s="212"/>
      <c r="O252" s="84"/>
      <c r="P252" s="84"/>
      <c r="Q252" s="84"/>
      <c r="R252" s="84"/>
      <c r="S252" s="84"/>
      <c r="T252" s="85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114</v>
      </c>
      <c r="AU252" s="17" t="s">
        <v>80</v>
      </c>
    </row>
    <row r="253" spans="1:47" s="2" customFormat="1" ht="12">
      <c r="A253" s="38"/>
      <c r="B253" s="39"/>
      <c r="C253" s="40"/>
      <c r="D253" s="216" t="s">
        <v>241</v>
      </c>
      <c r="E253" s="40"/>
      <c r="F253" s="217" t="s">
        <v>434</v>
      </c>
      <c r="G253" s="40"/>
      <c r="H253" s="40"/>
      <c r="I253" s="210"/>
      <c r="J253" s="40"/>
      <c r="K253" s="40"/>
      <c r="L253" s="44"/>
      <c r="M253" s="211"/>
      <c r="N253" s="212"/>
      <c r="O253" s="84"/>
      <c r="P253" s="84"/>
      <c r="Q253" s="84"/>
      <c r="R253" s="84"/>
      <c r="S253" s="84"/>
      <c r="T253" s="85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241</v>
      </c>
      <c r="AU253" s="17" t="s">
        <v>80</v>
      </c>
    </row>
    <row r="254" spans="1:51" s="13" customFormat="1" ht="12">
      <c r="A254" s="13"/>
      <c r="B254" s="218"/>
      <c r="C254" s="219"/>
      <c r="D254" s="208" t="s">
        <v>243</v>
      </c>
      <c r="E254" s="220" t="s">
        <v>19</v>
      </c>
      <c r="F254" s="221" t="s">
        <v>435</v>
      </c>
      <c r="G254" s="219"/>
      <c r="H254" s="222">
        <v>63.6</v>
      </c>
      <c r="I254" s="223"/>
      <c r="J254" s="219"/>
      <c r="K254" s="219"/>
      <c r="L254" s="224"/>
      <c r="M254" s="225"/>
      <c r="N254" s="226"/>
      <c r="O254" s="226"/>
      <c r="P254" s="226"/>
      <c r="Q254" s="226"/>
      <c r="R254" s="226"/>
      <c r="S254" s="226"/>
      <c r="T254" s="227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28" t="s">
        <v>243</v>
      </c>
      <c r="AU254" s="228" t="s">
        <v>80</v>
      </c>
      <c r="AV254" s="13" t="s">
        <v>80</v>
      </c>
      <c r="AW254" s="13" t="s">
        <v>34</v>
      </c>
      <c r="AX254" s="13" t="s">
        <v>78</v>
      </c>
      <c r="AY254" s="228" t="s">
        <v>107</v>
      </c>
    </row>
    <row r="255" spans="1:65" s="2" customFormat="1" ht="16.5" customHeight="1">
      <c r="A255" s="38"/>
      <c r="B255" s="39"/>
      <c r="C255" s="195" t="s">
        <v>436</v>
      </c>
      <c r="D255" s="195" t="s">
        <v>108</v>
      </c>
      <c r="E255" s="196" t="s">
        <v>437</v>
      </c>
      <c r="F255" s="197" t="s">
        <v>438</v>
      </c>
      <c r="G255" s="198" t="s">
        <v>237</v>
      </c>
      <c r="H255" s="199">
        <v>1201</v>
      </c>
      <c r="I255" s="200"/>
      <c r="J255" s="201">
        <f>ROUND(I255*H255,2)</f>
        <v>0</v>
      </c>
      <c r="K255" s="197" t="s">
        <v>238</v>
      </c>
      <c r="L255" s="44"/>
      <c r="M255" s="202" t="s">
        <v>19</v>
      </c>
      <c r="N255" s="203" t="s">
        <v>44</v>
      </c>
      <c r="O255" s="84"/>
      <c r="P255" s="204">
        <f>O255*H255</f>
        <v>0</v>
      </c>
      <c r="Q255" s="204">
        <v>0</v>
      </c>
      <c r="R255" s="204">
        <f>Q255*H255</f>
        <v>0</v>
      </c>
      <c r="S255" s="204">
        <v>0</v>
      </c>
      <c r="T255" s="205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06" t="s">
        <v>171</v>
      </c>
      <c r="AT255" s="206" t="s">
        <v>108</v>
      </c>
      <c r="AU255" s="206" t="s">
        <v>80</v>
      </c>
      <c r="AY255" s="17" t="s">
        <v>107</v>
      </c>
      <c r="BE255" s="207">
        <f>IF(N255="základní",J255,0)</f>
        <v>0</v>
      </c>
      <c r="BF255" s="207">
        <f>IF(N255="snížená",J255,0)</f>
        <v>0</v>
      </c>
      <c r="BG255" s="207">
        <f>IF(N255="zákl. přenesená",J255,0)</f>
        <v>0</v>
      </c>
      <c r="BH255" s="207">
        <f>IF(N255="sníž. přenesená",J255,0)</f>
        <v>0</v>
      </c>
      <c r="BI255" s="207">
        <f>IF(N255="nulová",J255,0)</f>
        <v>0</v>
      </c>
      <c r="BJ255" s="17" t="s">
        <v>78</v>
      </c>
      <c r="BK255" s="207">
        <f>ROUND(I255*H255,2)</f>
        <v>0</v>
      </c>
      <c r="BL255" s="17" t="s">
        <v>171</v>
      </c>
      <c r="BM255" s="206" t="s">
        <v>439</v>
      </c>
    </row>
    <row r="256" spans="1:47" s="2" customFormat="1" ht="12">
      <c r="A256" s="38"/>
      <c r="B256" s="39"/>
      <c r="C256" s="40"/>
      <c r="D256" s="208" t="s">
        <v>114</v>
      </c>
      <c r="E256" s="40"/>
      <c r="F256" s="209" t="s">
        <v>440</v>
      </c>
      <c r="G256" s="40"/>
      <c r="H256" s="40"/>
      <c r="I256" s="210"/>
      <c r="J256" s="40"/>
      <c r="K256" s="40"/>
      <c r="L256" s="44"/>
      <c r="M256" s="211"/>
      <c r="N256" s="212"/>
      <c r="O256" s="84"/>
      <c r="P256" s="84"/>
      <c r="Q256" s="84"/>
      <c r="R256" s="84"/>
      <c r="S256" s="84"/>
      <c r="T256" s="85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114</v>
      </c>
      <c r="AU256" s="17" t="s">
        <v>80</v>
      </c>
    </row>
    <row r="257" spans="1:47" s="2" customFormat="1" ht="12">
      <c r="A257" s="38"/>
      <c r="B257" s="39"/>
      <c r="C257" s="40"/>
      <c r="D257" s="216" t="s">
        <v>241</v>
      </c>
      <c r="E257" s="40"/>
      <c r="F257" s="217" t="s">
        <v>441</v>
      </c>
      <c r="G257" s="40"/>
      <c r="H257" s="40"/>
      <c r="I257" s="210"/>
      <c r="J257" s="40"/>
      <c r="K257" s="40"/>
      <c r="L257" s="44"/>
      <c r="M257" s="211"/>
      <c r="N257" s="212"/>
      <c r="O257" s="84"/>
      <c r="P257" s="84"/>
      <c r="Q257" s="84"/>
      <c r="R257" s="84"/>
      <c r="S257" s="84"/>
      <c r="T257" s="85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241</v>
      </c>
      <c r="AU257" s="17" t="s">
        <v>80</v>
      </c>
    </row>
    <row r="258" spans="1:51" s="13" customFormat="1" ht="12">
      <c r="A258" s="13"/>
      <c r="B258" s="218"/>
      <c r="C258" s="219"/>
      <c r="D258" s="208" t="s">
        <v>243</v>
      </c>
      <c r="E258" s="220" t="s">
        <v>19</v>
      </c>
      <c r="F258" s="221" t="s">
        <v>442</v>
      </c>
      <c r="G258" s="219"/>
      <c r="H258" s="222">
        <v>91</v>
      </c>
      <c r="I258" s="223"/>
      <c r="J258" s="219"/>
      <c r="K258" s="219"/>
      <c r="L258" s="224"/>
      <c r="M258" s="225"/>
      <c r="N258" s="226"/>
      <c r="O258" s="226"/>
      <c r="P258" s="226"/>
      <c r="Q258" s="226"/>
      <c r="R258" s="226"/>
      <c r="S258" s="226"/>
      <c r="T258" s="227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28" t="s">
        <v>243</v>
      </c>
      <c r="AU258" s="228" t="s">
        <v>80</v>
      </c>
      <c r="AV258" s="13" t="s">
        <v>80</v>
      </c>
      <c r="AW258" s="13" t="s">
        <v>34</v>
      </c>
      <c r="AX258" s="13" t="s">
        <v>73</v>
      </c>
      <c r="AY258" s="228" t="s">
        <v>107</v>
      </c>
    </row>
    <row r="259" spans="1:51" s="13" customFormat="1" ht="12">
      <c r="A259" s="13"/>
      <c r="B259" s="218"/>
      <c r="C259" s="219"/>
      <c r="D259" s="208" t="s">
        <v>243</v>
      </c>
      <c r="E259" s="220" t="s">
        <v>19</v>
      </c>
      <c r="F259" s="221" t="s">
        <v>392</v>
      </c>
      <c r="G259" s="219"/>
      <c r="H259" s="222">
        <v>60</v>
      </c>
      <c r="I259" s="223"/>
      <c r="J259" s="219"/>
      <c r="K259" s="219"/>
      <c r="L259" s="224"/>
      <c r="M259" s="225"/>
      <c r="N259" s="226"/>
      <c r="O259" s="226"/>
      <c r="P259" s="226"/>
      <c r="Q259" s="226"/>
      <c r="R259" s="226"/>
      <c r="S259" s="226"/>
      <c r="T259" s="227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28" t="s">
        <v>243</v>
      </c>
      <c r="AU259" s="228" t="s">
        <v>80</v>
      </c>
      <c r="AV259" s="13" t="s">
        <v>80</v>
      </c>
      <c r="AW259" s="13" t="s">
        <v>34</v>
      </c>
      <c r="AX259" s="13" t="s">
        <v>73</v>
      </c>
      <c r="AY259" s="228" t="s">
        <v>107</v>
      </c>
    </row>
    <row r="260" spans="1:51" s="13" customFormat="1" ht="12">
      <c r="A260" s="13"/>
      <c r="B260" s="218"/>
      <c r="C260" s="219"/>
      <c r="D260" s="208" t="s">
        <v>243</v>
      </c>
      <c r="E260" s="220" t="s">
        <v>19</v>
      </c>
      <c r="F260" s="221" t="s">
        <v>443</v>
      </c>
      <c r="G260" s="219"/>
      <c r="H260" s="222">
        <v>1050</v>
      </c>
      <c r="I260" s="223"/>
      <c r="J260" s="219"/>
      <c r="K260" s="219"/>
      <c r="L260" s="224"/>
      <c r="M260" s="225"/>
      <c r="N260" s="226"/>
      <c r="O260" s="226"/>
      <c r="P260" s="226"/>
      <c r="Q260" s="226"/>
      <c r="R260" s="226"/>
      <c r="S260" s="226"/>
      <c r="T260" s="227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28" t="s">
        <v>243</v>
      </c>
      <c r="AU260" s="228" t="s">
        <v>80</v>
      </c>
      <c r="AV260" s="13" t="s">
        <v>80</v>
      </c>
      <c r="AW260" s="13" t="s">
        <v>34</v>
      </c>
      <c r="AX260" s="13" t="s">
        <v>73</v>
      </c>
      <c r="AY260" s="228" t="s">
        <v>107</v>
      </c>
    </row>
    <row r="261" spans="1:51" s="14" customFormat="1" ht="12">
      <c r="A261" s="14"/>
      <c r="B261" s="239"/>
      <c r="C261" s="240"/>
      <c r="D261" s="208" t="s">
        <v>243</v>
      </c>
      <c r="E261" s="241" t="s">
        <v>19</v>
      </c>
      <c r="F261" s="242" t="s">
        <v>411</v>
      </c>
      <c r="G261" s="240"/>
      <c r="H261" s="243">
        <v>1201</v>
      </c>
      <c r="I261" s="244"/>
      <c r="J261" s="240"/>
      <c r="K261" s="240"/>
      <c r="L261" s="245"/>
      <c r="M261" s="246"/>
      <c r="N261" s="247"/>
      <c r="O261" s="247"/>
      <c r="P261" s="247"/>
      <c r="Q261" s="247"/>
      <c r="R261" s="247"/>
      <c r="S261" s="247"/>
      <c r="T261" s="248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9" t="s">
        <v>243</v>
      </c>
      <c r="AU261" s="249" t="s">
        <v>80</v>
      </c>
      <c r="AV261" s="14" t="s">
        <v>112</v>
      </c>
      <c r="AW261" s="14" t="s">
        <v>34</v>
      </c>
      <c r="AX261" s="14" t="s">
        <v>78</v>
      </c>
      <c r="AY261" s="249" t="s">
        <v>107</v>
      </c>
    </row>
    <row r="262" spans="1:65" s="2" customFormat="1" ht="16.5" customHeight="1">
      <c r="A262" s="38"/>
      <c r="B262" s="39"/>
      <c r="C262" s="229" t="s">
        <v>444</v>
      </c>
      <c r="D262" s="229" t="s">
        <v>246</v>
      </c>
      <c r="E262" s="230" t="s">
        <v>445</v>
      </c>
      <c r="F262" s="231" t="s">
        <v>446</v>
      </c>
      <c r="G262" s="232" t="s">
        <v>237</v>
      </c>
      <c r="H262" s="233">
        <v>91</v>
      </c>
      <c r="I262" s="234"/>
      <c r="J262" s="235">
        <f>ROUND(I262*H262,2)</f>
        <v>0</v>
      </c>
      <c r="K262" s="231" t="s">
        <v>310</v>
      </c>
      <c r="L262" s="236"/>
      <c r="M262" s="237" t="s">
        <v>19</v>
      </c>
      <c r="N262" s="238" t="s">
        <v>44</v>
      </c>
      <c r="O262" s="84"/>
      <c r="P262" s="204">
        <f>O262*H262</f>
        <v>0</v>
      </c>
      <c r="Q262" s="204">
        <v>0.00022</v>
      </c>
      <c r="R262" s="204">
        <f>Q262*H262</f>
        <v>0.02002</v>
      </c>
      <c r="S262" s="204">
        <v>0</v>
      </c>
      <c r="T262" s="205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06" t="s">
        <v>249</v>
      </c>
      <c r="AT262" s="206" t="s">
        <v>246</v>
      </c>
      <c r="AU262" s="206" t="s">
        <v>80</v>
      </c>
      <c r="AY262" s="17" t="s">
        <v>107</v>
      </c>
      <c r="BE262" s="207">
        <f>IF(N262="základní",J262,0)</f>
        <v>0</v>
      </c>
      <c r="BF262" s="207">
        <f>IF(N262="snížená",J262,0)</f>
        <v>0</v>
      </c>
      <c r="BG262" s="207">
        <f>IF(N262="zákl. přenesená",J262,0)</f>
        <v>0</v>
      </c>
      <c r="BH262" s="207">
        <f>IF(N262="sníž. přenesená",J262,0)</f>
        <v>0</v>
      </c>
      <c r="BI262" s="207">
        <f>IF(N262="nulová",J262,0)</f>
        <v>0</v>
      </c>
      <c r="BJ262" s="17" t="s">
        <v>78</v>
      </c>
      <c r="BK262" s="207">
        <f>ROUND(I262*H262,2)</f>
        <v>0</v>
      </c>
      <c r="BL262" s="17" t="s">
        <v>171</v>
      </c>
      <c r="BM262" s="206" t="s">
        <v>447</v>
      </c>
    </row>
    <row r="263" spans="1:47" s="2" customFormat="1" ht="12">
      <c r="A263" s="38"/>
      <c r="B263" s="39"/>
      <c r="C263" s="40"/>
      <c r="D263" s="208" t="s">
        <v>114</v>
      </c>
      <c r="E263" s="40"/>
      <c r="F263" s="209" t="s">
        <v>446</v>
      </c>
      <c r="G263" s="40"/>
      <c r="H263" s="40"/>
      <c r="I263" s="210"/>
      <c r="J263" s="40"/>
      <c r="K263" s="40"/>
      <c r="L263" s="44"/>
      <c r="M263" s="211"/>
      <c r="N263" s="212"/>
      <c r="O263" s="84"/>
      <c r="P263" s="84"/>
      <c r="Q263" s="84"/>
      <c r="R263" s="84"/>
      <c r="S263" s="84"/>
      <c r="T263" s="85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114</v>
      </c>
      <c r="AU263" s="17" t="s">
        <v>80</v>
      </c>
    </row>
    <row r="264" spans="1:65" s="2" customFormat="1" ht="16.5" customHeight="1">
      <c r="A264" s="38"/>
      <c r="B264" s="39"/>
      <c r="C264" s="229" t="s">
        <v>448</v>
      </c>
      <c r="D264" s="229" t="s">
        <v>246</v>
      </c>
      <c r="E264" s="230" t="s">
        <v>449</v>
      </c>
      <c r="F264" s="231" t="s">
        <v>450</v>
      </c>
      <c r="G264" s="232" t="s">
        <v>237</v>
      </c>
      <c r="H264" s="233">
        <v>60</v>
      </c>
      <c r="I264" s="234"/>
      <c r="J264" s="235">
        <f>ROUND(I264*H264,2)</f>
        <v>0</v>
      </c>
      <c r="K264" s="231" t="s">
        <v>310</v>
      </c>
      <c r="L264" s="236"/>
      <c r="M264" s="237" t="s">
        <v>19</v>
      </c>
      <c r="N264" s="238" t="s">
        <v>44</v>
      </c>
      <c r="O264" s="84"/>
      <c r="P264" s="204">
        <f>O264*H264</f>
        <v>0</v>
      </c>
      <c r="Q264" s="204">
        <v>0.00015</v>
      </c>
      <c r="R264" s="204">
        <f>Q264*H264</f>
        <v>0.009</v>
      </c>
      <c r="S264" s="204">
        <v>0</v>
      </c>
      <c r="T264" s="205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06" t="s">
        <v>249</v>
      </c>
      <c r="AT264" s="206" t="s">
        <v>246</v>
      </c>
      <c r="AU264" s="206" t="s">
        <v>80</v>
      </c>
      <c r="AY264" s="17" t="s">
        <v>107</v>
      </c>
      <c r="BE264" s="207">
        <f>IF(N264="základní",J264,0)</f>
        <v>0</v>
      </c>
      <c r="BF264" s="207">
        <f>IF(N264="snížená",J264,0)</f>
        <v>0</v>
      </c>
      <c r="BG264" s="207">
        <f>IF(N264="zákl. přenesená",J264,0)</f>
        <v>0</v>
      </c>
      <c r="BH264" s="207">
        <f>IF(N264="sníž. přenesená",J264,0)</f>
        <v>0</v>
      </c>
      <c r="BI264" s="207">
        <f>IF(N264="nulová",J264,0)</f>
        <v>0</v>
      </c>
      <c r="BJ264" s="17" t="s">
        <v>78</v>
      </c>
      <c r="BK264" s="207">
        <f>ROUND(I264*H264,2)</f>
        <v>0</v>
      </c>
      <c r="BL264" s="17" t="s">
        <v>171</v>
      </c>
      <c r="BM264" s="206" t="s">
        <v>451</v>
      </c>
    </row>
    <row r="265" spans="1:47" s="2" customFormat="1" ht="12">
      <c r="A265" s="38"/>
      <c r="B265" s="39"/>
      <c r="C265" s="40"/>
      <c r="D265" s="208" t="s">
        <v>114</v>
      </c>
      <c r="E265" s="40"/>
      <c r="F265" s="209" t="s">
        <v>450</v>
      </c>
      <c r="G265" s="40"/>
      <c r="H265" s="40"/>
      <c r="I265" s="210"/>
      <c r="J265" s="40"/>
      <c r="K265" s="40"/>
      <c r="L265" s="44"/>
      <c r="M265" s="211"/>
      <c r="N265" s="212"/>
      <c r="O265" s="84"/>
      <c r="P265" s="84"/>
      <c r="Q265" s="84"/>
      <c r="R265" s="84"/>
      <c r="S265" s="84"/>
      <c r="T265" s="85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114</v>
      </c>
      <c r="AU265" s="17" t="s">
        <v>80</v>
      </c>
    </row>
    <row r="266" spans="1:65" s="2" customFormat="1" ht="16.5" customHeight="1">
      <c r="A266" s="38"/>
      <c r="B266" s="39"/>
      <c r="C266" s="229" t="s">
        <v>452</v>
      </c>
      <c r="D266" s="229" t="s">
        <v>246</v>
      </c>
      <c r="E266" s="230" t="s">
        <v>453</v>
      </c>
      <c r="F266" s="231" t="s">
        <v>454</v>
      </c>
      <c r="G266" s="232" t="s">
        <v>237</v>
      </c>
      <c r="H266" s="233">
        <v>1050</v>
      </c>
      <c r="I266" s="234"/>
      <c r="J266" s="235">
        <f>ROUND(I266*H266,2)</f>
        <v>0</v>
      </c>
      <c r="K266" s="231" t="s">
        <v>19</v>
      </c>
      <c r="L266" s="236"/>
      <c r="M266" s="237" t="s">
        <v>19</v>
      </c>
      <c r="N266" s="238" t="s">
        <v>44</v>
      </c>
      <c r="O266" s="84"/>
      <c r="P266" s="204">
        <f>O266*H266</f>
        <v>0</v>
      </c>
      <c r="Q266" s="204">
        <v>0</v>
      </c>
      <c r="R266" s="204">
        <f>Q266*H266</f>
        <v>0</v>
      </c>
      <c r="S266" s="204">
        <v>0</v>
      </c>
      <c r="T266" s="205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06" t="s">
        <v>249</v>
      </c>
      <c r="AT266" s="206" t="s">
        <v>246</v>
      </c>
      <c r="AU266" s="206" t="s">
        <v>80</v>
      </c>
      <c r="AY266" s="17" t="s">
        <v>107</v>
      </c>
      <c r="BE266" s="207">
        <f>IF(N266="základní",J266,0)</f>
        <v>0</v>
      </c>
      <c r="BF266" s="207">
        <f>IF(N266="snížená",J266,0)</f>
        <v>0</v>
      </c>
      <c r="BG266" s="207">
        <f>IF(N266="zákl. přenesená",J266,0)</f>
        <v>0</v>
      </c>
      <c r="BH266" s="207">
        <f>IF(N266="sníž. přenesená",J266,0)</f>
        <v>0</v>
      </c>
      <c r="BI266" s="207">
        <f>IF(N266="nulová",J266,0)</f>
        <v>0</v>
      </c>
      <c r="BJ266" s="17" t="s">
        <v>78</v>
      </c>
      <c r="BK266" s="207">
        <f>ROUND(I266*H266,2)</f>
        <v>0</v>
      </c>
      <c r="BL266" s="17" t="s">
        <v>171</v>
      </c>
      <c r="BM266" s="206" t="s">
        <v>455</v>
      </c>
    </row>
    <row r="267" spans="1:47" s="2" customFormat="1" ht="12">
      <c r="A267" s="38"/>
      <c r="B267" s="39"/>
      <c r="C267" s="40"/>
      <c r="D267" s="208" t="s">
        <v>114</v>
      </c>
      <c r="E267" s="40"/>
      <c r="F267" s="209" t="s">
        <v>454</v>
      </c>
      <c r="G267" s="40"/>
      <c r="H267" s="40"/>
      <c r="I267" s="210"/>
      <c r="J267" s="40"/>
      <c r="K267" s="40"/>
      <c r="L267" s="44"/>
      <c r="M267" s="211"/>
      <c r="N267" s="212"/>
      <c r="O267" s="84"/>
      <c r="P267" s="84"/>
      <c r="Q267" s="84"/>
      <c r="R267" s="84"/>
      <c r="S267" s="84"/>
      <c r="T267" s="85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114</v>
      </c>
      <c r="AU267" s="17" t="s">
        <v>80</v>
      </c>
    </row>
    <row r="268" spans="1:65" s="2" customFormat="1" ht="16.5" customHeight="1">
      <c r="A268" s="38"/>
      <c r="B268" s="39"/>
      <c r="C268" s="195" t="s">
        <v>456</v>
      </c>
      <c r="D268" s="195" t="s">
        <v>108</v>
      </c>
      <c r="E268" s="196" t="s">
        <v>457</v>
      </c>
      <c r="F268" s="197" t="s">
        <v>458</v>
      </c>
      <c r="G268" s="198" t="s">
        <v>270</v>
      </c>
      <c r="H268" s="199">
        <v>6</v>
      </c>
      <c r="I268" s="200"/>
      <c r="J268" s="201">
        <f>ROUND(I268*H268,2)</f>
        <v>0</v>
      </c>
      <c r="K268" s="197" t="s">
        <v>238</v>
      </c>
      <c r="L268" s="44"/>
      <c r="M268" s="202" t="s">
        <v>19</v>
      </c>
      <c r="N268" s="203" t="s">
        <v>44</v>
      </c>
      <c r="O268" s="84"/>
      <c r="P268" s="204">
        <f>O268*H268</f>
        <v>0</v>
      </c>
      <c r="Q268" s="204">
        <v>0</v>
      </c>
      <c r="R268" s="204">
        <f>Q268*H268</f>
        <v>0</v>
      </c>
      <c r="S268" s="204">
        <v>0</v>
      </c>
      <c r="T268" s="205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06" t="s">
        <v>171</v>
      </c>
      <c r="AT268" s="206" t="s">
        <v>108</v>
      </c>
      <c r="AU268" s="206" t="s">
        <v>80</v>
      </c>
      <c r="AY268" s="17" t="s">
        <v>107</v>
      </c>
      <c r="BE268" s="207">
        <f>IF(N268="základní",J268,0)</f>
        <v>0</v>
      </c>
      <c r="BF268" s="207">
        <f>IF(N268="snížená",J268,0)</f>
        <v>0</v>
      </c>
      <c r="BG268" s="207">
        <f>IF(N268="zákl. přenesená",J268,0)</f>
        <v>0</v>
      </c>
      <c r="BH268" s="207">
        <f>IF(N268="sníž. přenesená",J268,0)</f>
        <v>0</v>
      </c>
      <c r="BI268" s="207">
        <f>IF(N268="nulová",J268,0)</f>
        <v>0</v>
      </c>
      <c r="BJ268" s="17" t="s">
        <v>78</v>
      </c>
      <c r="BK268" s="207">
        <f>ROUND(I268*H268,2)</f>
        <v>0</v>
      </c>
      <c r="BL268" s="17" t="s">
        <v>171</v>
      </c>
      <c r="BM268" s="206" t="s">
        <v>459</v>
      </c>
    </row>
    <row r="269" spans="1:47" s="2" customFormat="1" ht="12">
      <c r="A269" s="38"/>
      <c r="B269" s="39"/>
      <c r="C269" s="40"/>
      <c r="D269" s="208" t="s">
        <v>114</v>
      </c>
      <c r="E269" s="40"/>
      <c r="F269" s="209" t="s">
        <v>460</v>
      </c>
      <c r="G269" s="40"/>
      <c r="H269" s="40"/>
      <c r="I269" s="210"/>
      <c r="J269" s="40"/>
      <c r="K269" s="40"/>
      <c r="L269" s="44"/>
      <c r="M269" s="211"/>
      <c r="N269" s="212"/>
      <c r="O269" s="84"/>
      <c r="P269" s="84"/>
      <c r="Q269" s="84"/>
      <c r="R269" s="84"/>
      <c r="S269" s="84"/>
      <c r="T269" s="85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114</v>
      </c>
      <c r="AU269" s="17" t="s">
        <v>80</v>
      </c>
    </row>
    <row r="270" spans="1:47" s="2" customFormat="1" ht="12">
      <c r="A270" s="38"/>
      <c r="B270" s="39"/>
      <c r="C270" s="40"/>
      <c r="D270" s="216" t="s">
        <v>241</v>
      </c>
      <c r="E270" s="40"/>
      <c r="F270" s="217" t="s">
        <v>461</v>
      </c>
      <c r="G270" s="40"/>
      <c r="H270" s="40"/>
      <c r="I270" s="210"/>
      <c r="J270" s="40"/>
      <c r="K270" s="40"/>
      <c r="L270" s="44"/>
      <c r="M270" s="211"/>
      <c r="N270" s="212"/>
      <c r="O270" s="84"/>
      <c r="P270" s="84"/>
      <c r="Q270" s="84"/>
      <c r="R270" s="84"/>
      <c r="S270" s="84"/>
      <c r="T270" s="85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241</v>
      </c>
      <c r="AU270" s="17" t="s">
        <v>80</v>
      </c>
    </row>
    <row r="271" spans="1:65" s="2" customFormat="1" ht="16.5" customHeight="1">
      <c r="A271" s="38"/>
      <c r="B271" s="39"/>
      <c r="C271" s="229" t="s">
        <v>462</v>
      </c>
      <c r="D271" s="229" t="s">
        <v>246</v>
      </c>
      <c r="E271" s="230" t="s">
        <v>463</v>
      </c>
      <c r="F271" s="231" t="s">
        <v>464</v>
      </c>
      <c r="G271" s="232" t="s">
        <v>270</v>
      </c>
      <c r="H271" s="233">
        <v>1</v>
      </c>
      <c r="I271" s="234"/>
      <c r="J271" s="235">
        <f>ROUND(I271*H271,2)</f>
        <v>0</v>
      </c>
      <c r="K271" s="231" t="s">
        <v>310</v>
      </c>
      <c r="L271" s="236"/>
      <c r="M271" s="237" t="s">
        <v>19</v>
      </c>
      <c r="N271" s="238" t="s">
        <v>44</v>
      </c>
      <c r="O271" s="84"/>
      <c r="P271" s="204">
        <f>O271*H271</f>
        <v>0</v>
      </c>
      <c r="Q271" s="204">
        <v>0.033</v>
      </c>
      <c r="R271" s="204">
        <f>Q271*H271</f>
        <v>0.033</v>
      </c>
      <c r="S271" s="204">
        <v>0</v>
      </c>
      <c r="T271" s="205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06" t="s">
        <v>249</v>
      </c>
      <c r="AT271" s="206" t="s">
        <v>246</v>
      </c>
      <c r="AU271" s="206" t="s">
        <v>80</v>
      </c>
      <c r="AY271" s="17" t="s">
        <v>107</v>
      </c>
      <c r="BE271" s="207">
        <f>IF(N271="základní",J271,0)</f>
        <v>0</v>
      </c>
      <c r="BF271" s="207">
        <f>IF(N271="snížená",J271,0)</f>
        <v>0</v>
      </c>
      <c r="BG271" s="207">
        <f>IF(N271="zákl. přenesená",J271,0)</f>
        <v>0</v>
      </c>
      <c r="BH271" s="207">
        <f>IF(N271="sníž. přenesená",J271,0)</f>
        <v>0</v>
      </c>
      <c r="BI271" s="207">
        <f>IF(N271="nulová",J271,0)</f>
        <v>0</v>
      </c>
      <c r="BJ271" s="17" t="s">
        <v>78</v>
      </c>
      <c r="BK271" s="207">
        <f>ROUND(I271*H271,2)</f>
        <v>0</v>
      </c>
      <c r="BL271" s="17" t="s">
        <v>171</v>
      </c>
      <c r="BM271" s="206" t="s">
        <v>465</v>
      </c>
    </row>
    <row r="272" spans="1:47" s="2" customFormat="1" ht="12">
      <c r="A272" s="38"/>
      <c r="B272" s="39"/>
      <c r="C272" s="40"/>
      <c r="D272" s="208" t="s">
        <v>114</v>
      </c>
      <c r="E272" s="40"/>
      <c r="F272" s="209" t="s">
        <v>464</v>
      </c>
      <c r="G272" s="40"/>
      <c r="H272" s="40"/>
      <c r="I272" s="210"/>
      <c r="J272" s="40"/>
      <c r="K272" s="40"/>
      <c r="L272" s="44"/>
      <c r="M272" s="211"/>
      <c r="N272" s="212"/>
      <c r="O272" s="84"/>
      <c r="P272" s="84"/>
      <c r="Q272" s="84"/>
      <c r="R272" s="84"/>
      <c r="S272" s="84"/>
      <c r="T272" s="85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114</v>
      </c>
      <c r="AU272" s="17" t="s">
        <v>80</v>
      </c>
    </row>
    <row r="273" spans="1:65" s="2" customFormat="1" ht="16.5" customHeight="1">
      <c r="A273" s="38"/>
      <c r="B273" s="39"/>
      <c r="C273" s="229" t="s">
        <v>466</v>
      </c>
      <c r="D273" s="229" t="s">
        <v>246</v>
      </c>
      <c r="E273" s="230" t="s">
        <v>467</v>
      </c>
      <c r="F273" s="231" t="s">
        <v>468</v>
      </c>
      <c r="G273" s="232" t="s">
        <v>270</v>
      </c>
      <c r="H273" s="233">
        <v>1</v>
      </c>
      <c r="I273" s="234"/>
      <c r="J273" s="235">
        <f>ROUND(I273*H273,2)</f>
        <v>0</v>
      </c>
      <c r="K273" s="231" t="s">
        <v>19</v>
      </c>
      <c r="L273" s="236"/>
      <c r="M273" s="237" t="s">
        <v>19</v>
      </c>
      <c r="N273" s="238" t="s">
        <v>44</v>
      </c>
      <c r="O273" s="84"/>
      <c r="P273" s="204">
        <f>O273*H273</f>
        <v>0</v>
      </c>
      <c r="Q273" s="204">
        <v>0</v>
      </c>
      <c r="R273" s="204">
        <f>Q273*H273</f>
        <v>0</v>
      </c>
      <c r="S273" s="204">
        <v>0</v>
      </c>
      <c r="T273" s="205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06" t="s">
        <v>249</v>
      </c>
      <c r="AT273" s="206" t="s">
        <v>246</v>
      </c>
      <c r="AU273" s="206" t="s">
        <v>80</v>
      </c>
      <c r="AY273" s="17" t="s">
        <v>107</v>
      </c>
      <c r="BE273" s="207">
        <f>IF(N273="základní",J273,0)</f>
        <v>0</v>
      </c>
      <c r="BF273" s="207">
        <f>IF(N273="snížená",J273,0)</f>
        <v>0</v>
      </c>
      <c r="BG273" s="207">
        <f>IF(N273="zákl. přenesená",J273,0)</f>
        <v>0</v>
      </c>
      <c r="BH273" s="207">
        <f>IF(N273="sníž. přenesená",J273,0)</f>
        <v>0</v>
      </c>
      <c r="BI273" s="207">
        <f>IF(N273="nulová",J273,0)</f>
        <v>0</v>
      </c>
      <c r="BJ273" s="17" t="s">
        <v>78</v>
      </c>
      <c r="BK273" s="207">
        <f>ROUND(I273*H273,2)</f>
        <v>0</v>
      </c>
      <c r="BL273" s="17" t="s">
        <v>171</v>
      </c>
      <c r="BM273" s="206" t="s">
        <v>469</v>
      </c>
    </row>
    <row r="274" spans="1:47" s="2" customFormat="1" ht="12">
      <c r="A274" s="38"/>
      <c r="B274" s="39"/>
      <c r="C274" s="40"/>
      <c r="D274" s="208" t="s">
        <v>114</v>
      </c>
      <c r="E274" s="40"/>
      <c r="F274" s="209" t="s">
        <v>468</v>
      </c>
      <c r="G274" s="40"/>
      <c r="H274" s="40"/>
      <c r="I274" s="210"/>
      <c r="J274" s="40"/>
      <c r="K274" s="40"/>
      <c r="L274" s="44"/>
      <c r="M274" s="211"/>
      <c r="N274" s="212"/>
      <c r="O274" s="84"/>
      <c r="P274" s="84"/>
      <c r="Q274" s="84"/>
      <c r="R274" s="84"/>
      <c r="S274" s="84"/>
      <c r="T274" s="85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114</v>
      </c>
      <c r="AU274" s="17" t="s">
        <v>80</v>
      </c>
    </row>
    <row r="275" spans="1:65" s="2" customFormat="1" ht="16.5" customHeight="1">
      <c r="A275" s="38"/>
      <c r="B275" s="39"/>
      <c r="C275" s="229" t="s">
        <v>470</v>
      </c>
      <c r="D275" s="229" t="s">
        <v>246</v>
      </c>
      <c r="E275" s="230" t="s">
        <v>471</v>
      </c>
      <c r="F275" s="231" t="s">
        <v>472</v>
      </c>
      <c r="G275" s="232" t="s">
        <v>270</v>
      </c>
      <c r="H275" s="233">
        <v>1</v>
      </c>
      <c r="I275" s="234"/>
      <c r="J275" s="235">
        <f>ROUND(I275*H275,2)</f>
        <v>0</v>
      </c>
      <c r="K275" s="231" t="s">
        <v>19</v>
      </c>
      <c r="L275" s="236"/>
      <c r="M275" s="237" t="s">
        <v>19</v>
      </c>
      <c r="N275" s="238" t="s">
        <v>44</v>
      </c>
      <c r="O275" s="84"/>
      <c r="P275" s="204">
        <f>O275*H275</f>
        <v>0</v>
      </c>
      <c r="Q275" s="204">
        <v>0</v>
      </c>
      <c r="R275" s="204">
        <f>Q275*H275</f>
        <v>0</v>
      </c>
      <c r="S275" s="204">
        <v>0</v>
      </c>
      <c r="T275" s="205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06" t="s">
        <v>249</v>
      </c>
      <c r="AT275" s="206" t="s">
        <v>246</v>
      </c>
      <c r="AU275" s="206" t="s">
        <v>80</v>
      </c>
      <c r="AY275" s="17" t="s">
        <v>107</v>
      </c>
      <c r="BE275" s="207">
        <f>IF(N275="základní",J275,0)</f>
        <v>0</v>
      </c>
      <c r="BF275" s="207">
        <f>IF(N275="snížená",J275,0)</f>
        <v>0</v>
      </c>
      <c r="BG275" s="207">
        <f>IF(N275="zákl. přenesená",J275,0)</f>
        <v>0</v>
      </c>
      <c r="BH275" s="207">
        <f>IF(N275="sníž. přenesená",J275,0)</f>
        <v>0</v>
      </c>
      <c r="BI275" s="207">
        <f>IF(N275="nulová",J275,0)</f>
        <v>0</v>
      </c>
      <c r="BJ275" s="17" t="s">
        <v>78</v>
      </c>
      <c r="BK275" s="207">
        <f>ROUND(I275*H275,2)</f>
        <v>0</v>
      </c>
      <c r="BL275" s="17" t="s">
        <v>171</v>
      </c>
      <c r="BM275" s="206" t="s">
        <v>473</v>
      </c>
    </row>
    <row r="276" spans="1:47" s="2" customFormat="1" ht="12">
      <c r="A276" s="38"/>
      <c r="B276" s="39"/>
      <c r="C276" s="40"/>
      <c r="D276" s="208" t="s">
        <v>114</v>
      </c>
      <c r="E276" s="40"/>
      <c r="F276" s="209" t="s">
        <v>472</v>
      </c>
      <c r="G276" s="40"/>
      <c r="H276" s="40"/>
      <c r="I276" s="210"/>
      <c r="J276" s="40"/>
      <c r="K276" s="40"/>
      <c r="L276" s="44"/>
      <c r="M276" s="211"/>
      <c r="N276" s="212"/>
      <c r="O276" s="84"/>
      <c r="P276" s="84"/>
      <c r="Q276" s="84"/>
      <c r="R276" s="84"/>
      <c r="S276" s="84"/>
      <c r="T276" s="85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7" t="s">
        <v>114</v>
      </c>
      <c r="AU276" s="17" t="s">
        <v>80</v>
      </c>
    </row>
    <row r="277" spans="1:65" s="2" customFormat="1" ht="16.5" customHeight="1">
      <c r="A277" s="38"/>
      <c r="B277" s="39"/>
      <c r="C277" s="229" t="s">
        <v>474</v>
      </c>
      <c r="D277" s="229" t="s">
        <v>246</v>
      </c>
      <c r="E277" s="230" t="s">
        <v>475</v>
      </c>
      <c r="F277" s="231" t="s">
        <v>476</v>
      </c>
      <c r="G277" s="232" t="s">
        <v>270</v>
      </c>
      <c r="H277" s="233">
        <v>1</v>
      </c>
      <c r="I277" s="234"/>
      <c r="J277" s="235">
        <f>ROUND(I277*H277,2)</f>
        <v>0</v>
      </c>
      <c r="K277" s="231" t="s">
        <v>19</v>
      </c>
      <c r="L277" s="236"/>
      <c r="M277" s="237" t="s">
        <v>19</v>
      </c>
      <c r="N277" s="238" t="s">
        <v>44</v>
      </c>
      <c r="O277" s="84"/>
      <c r="P277" s="204">
        <f>O277*H277</f>
        <v>0</v>
      </c>
      <c r="Q277" s="204">
        <v>0</v>
      </c>
      <c r="R277" s="204">
        <f>Q277*H277</f>
        <v>0</v>
      </c>
      <c r="S277" s="204">
        <v>0</v>
      </c>
      <c r="T277" s="205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06" t="s">
        <v>249</v>
      </c>
      <c r="AT277" s="206" t="s">
        <v>246</v>
      </c>
      <c r="AU277" s="206" t="s">
        <v>80</v>
      </c>
      <c r="AY277" s="17" t="s">
        <v>107</v>
      </c>
      <c r="BE277" s="207">
        <f>IF(N277="základní",J277,0)</f>
        <v>0</v>
      </c>
      <c r="BF277" s="207">
        <f>IF(N277="snížená",J277,0)</f>
        <v>0</v>
      </c>
      <c r="BG277" s="207">
        <f>IF(N277="zákl. přenesená",J277,0)</f>
        <v>0</v>
      </c>
      <c r="BH277" s="207">
        <f>IF(N277="sníž. přenesená",J277,0)</f>
        <v>0</v>
      </c>
      <c r="BI277" s="207">
        <f>IF(N277="nulová",J277,0)</f>
        <v>0</v>
      </c>
      <c r="BJ277" s="17" t="s">
        <v>78</v>
      </c>
      <c r="BK277" s="207">
        <f>ROUND(I277*H277,2)</f>
        <v>0</v>
      </c>
      <c r="BL277" s="17" t="s">
        <v>171</v>
      </c>
      <c r="BM277" s="206" t="s">
        <v>477</v>
      </c>
    </row>
    <row r="278" spans="1:47" s="2" customFormat="1" ht="12">
      <c r="A278" s="38"/>
      <c r="B278" s="39"/>
      <c r="C278" s="40"/>
      <c r="D278" s="208" t="s">
        <v>114</v>
      </c>
      <c r="E278" s="40"/>
      <c r="F278" s="209" t="s">
        <v>476</v>
      </c>
      <c r="G278" s="40"/>
      <c r="H278" s="40"/>
      <c r="I278" s="210"/>
      <c r="J278" s="40"/>
      <c r="K278" s="40"/>
      <c r="L278" s="44"/>
      <c r="M278" s="211"/>
      <c r="N278" s="212"/>
      <c r="O278" s="84"/>
      <c r="P278" s="84"/>
      <c r="Q278" s="84"/>
      <c r="R278" s="84"/>
      <c r="S278" s="84"/>
      <c r="T278" s="85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114</v>
      </c>
      <c r="AU278" s="17" t="s">
        <v>80</v>
      </c>
    </row>
    <row r="279" spans="1:65" s="2" customFormat="1" ht="16.5" customHeight="1">
      <c r="A279" s="38"/>
      <c r="B279" s="39"/>
      <c r="C279" s="229" t="s">
        <v>478</v>
      </c>
      <c r="D279" s="229" t="s">
        <v>246</v>
      </c>
      <c r="E279" s="230" t="s">
        <v>479</v>
      </c>
      <c r="F279" s="231" t="s">
        <v>480</v>
      </c>
      <c r="G279" s="232" t="s">
        <v>270</v>
      </c>
      <c r="H279" s="233">
        <v>1</v>
      </c>
      <c r="I279" s="234"/>
      <c r="J279" s="235">
        <f>ROUND(I279*H279,2)</f>
        <v>0</v>
      </c>
      <c r="K279" s="231" t="s">
        <v>19</v>
      </c>
      <c r="L279" s="236"/>
      <c r="M279" s="237" t="s">
        <v>19</v>
      </c>
      <c r="N279" s="238" t="s">
        <v>44</v>
      </c>
      <c r="O279" s="84"/>
      <c r="P279" s="204">
        <f>O279*H279</f>
        <v>0</v>
      </c>
      <c r="Q279" s="204">
        <v>0</v>
      </c>
      <c r="R279" s="204">
        <f>Q279*H279</f>
        <v>0</v>
      </c>
      <c r="S279" s="204">
        <v>0</v>
      </c>
      <c r="T279" s="205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06" t="s">
        <v>249</v>
      </c>
      <c r="AT279" s="206" t="s">
        <v>246</v>
      </c>
      <c r="AU279" s="206" t="s">
        <v>80</v>
      </c>
      <c r="AY279" s="17" t="s">
        <v>107</v>
      </c>
      <c r="BE279" s="207">
        <f>IF(N279="základní",J279,0)</f>
        <v>0</v>
      </c>
      <c r="BF279" s="207">
        <f>IF(N279="snížená",J279,0)</f>
        <v>0</v>
      </c>
      <c r="BG279" s="207">
        <f>IF(N279="zákl. přenesená",J279,0)</f>
        <v>0</v>
      </c>
      <c r="BH279" s="207">
        <f>IF(N279="sníž. přenesená",J279,0)</f>
        <v>0</v>
      </c>
      <c r="BI279" s="207">
        <f>IF(N279="nulová",J279,0)</f>
        <v>0</v>
      </c>
      <c r="BJ279" s="17" t="s">
        <v>78</v>
      </c>
      <c r="BK279" s="207">
        <f>ROUND(I279*H279,2)</f>
        <v>0</v>
      </c>
      <c r="BL279" s="17" t="s">
        <v>171</v>
      </c>
      <c r="BM279" s="206" t="s">
        <v>481</v>
      </c>
    </row>
    <row r="280" spans="1:47" s="2" customFormat="1" ht="12">
      <c r="A280" s="38"/>
      <c r="B280" s="39"/>
      <c r="C280" s="40"/>
      <c r="D280" s="208" t="s">
        <v>114</v>
      </c>
      <c r="E280" s="40"/>
      <c r="F280" s="209" t="s">
        <v>480</v>
      </c>
      <c r="G280" s="40"/>
      <c r="H280" s="40"/>
      <c r="I280" s="210"/>
      <c r="J280" s="40"/>
      <c r="K280" s="40"/>
      <c r="L280" s="44"/>
      <c r="M280" s="211"/>
      <c r="N280" s="212"/>
      <c r="O280" s="84"/>
      <c r="P280" s="84"/>
      <c r="Q280" s="84"/>
      <c r="R280" s="84"/>
      <c r="S280" s="84"/>
      <c r="T280" s="85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114</v>
      </c>
      <c r="AU280" s="17" t="s">
        <v>80</v>
      </c>
    </row>
    <row r="281" spans="1:65" s="2" customFormat="1" ht="16.5" customHeight="1">
      <c r="A281" s="38"/>
      <c r="B281" s="39"/>
      <c r="C281" s="229" t="s">
        <v>482</v>
      </c>
      <c r="D281" s="229" t="s">
        <v>246</v>
      </c>
      <c r="E281" s="230" t="s">
        <v>483</v>
      </c>
      <c r="F281" s="231" t="s">
        <v>484</v>
      </c>
      <c r="G281" s="232" t="s">
        <v>270</v>
      </c>
      <c r="H281" s="233">
        <v>1</v>
      </c>
      <c r="I281" s="234"/>
      <c r="J281" s="235">
        <f>ROUND(I281*H281,2)</f>
        <v>0</v>
      </c>
      <c r="K281" s="231" t="s">
        <v>19</v>
      </c>
      <c r="L281" s="236"/>
      <c r="M281" s="237" t="s">
        <v>19</v>
      </c>
      <c r="N281" s="238" t="s">
        <v>44</v>
      </c>
      <c r="O281" s="84"/>
      <c r="P281" s="204">
        <f>O281*H281</f>
        <v>0</v>
      </c>
      <c r="Q281" s="204">
        <v>0</v>
      </c>
      <c r="R281" s="204">
        <f>Q281*H281</f>
        <v>0</v>
      </c>
      <c r="S281" s="204">
        <v>0</v>
      </c>
      <c r="T281" s="205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06" t="s">
        <v>249</v>
      </c>
      <c r="AT281" s="206" t="s">
        <v>246</v>
      </c>
      <c r="AU281" s="206" t="s">
        <v>80</v>
      </c>
      <c r="AY281" s="17" t="s">
        <v>107</v>
      </c>
      <c r="BE281" s="207">
        <f>IF(N281="základní",J281,0)</f>
        <v>0</v>
      </c>
      <c r="BF281" s="207">
        <f>IF(N281="snížená",J281,0)</f>
        <v>0</v>
      </c>
      <c r="BG281" s="207">
        <f>IF(N281="zákl. přenesená",J281,0)</f>
        <v>0</v>
      </c>
      <c r="BH281" s="207">
        <f>IF(N281="sníž. přenesená",J281,0)</f>
        <v>0</v>
      </c>
      <c r="BI281" s="207">
        <f>IF(N281="nulová",J281,0)</f>
        <v>0</v>
      </c>
      <c r="BJ281" s="17" t="s">
        <v>78</v>
      </c>
      <c r="BK281" s="207">
        <f>ROUND(I281*H281,2)</f>
        <v>0</v>
      </c>
      <c r="BL281" s="17" t="s">
        <v>171</v>
      </c>
      <c r="BM281" s="206" t="s">
        <v>485</v>
      </c>
    </row>
    <row r="282" spans="1:47" s="2" customFormat="1" ht="12">
      <c r="A282" s="38"/>
      <c r="B282" s="39"/>
      <c r="C282" s="40"/>
      <c r="D282" s="208" t="s">
        <v>114</v>
      </c>
      <c r="E282" s="40"/>
      <c r="F282" s="209" t="s">
        <v>484</v>
      </c>
      <c r="G282" s="40"/>
      <c r="H282" s="40"/>
      <c r="I282" s="210"/>
      <c r="J282" s="40"/>
      <c r="K282" s="40"/>
      <c r="L282" s="44"/>
      <c r="M282" s="211"/>
      <c r="N282" s="212"/>
      <c r="O282" s="84"/>
      <c r="P282" s="84"/>
      <c r="Q282" s="84"/>
      <c r="R282" s="84"/>
      <c r="S282" s="84"/>
      <c r="T282" s="85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114</v>
      </c>
      <c r="AU282" s="17" t="s">
        <v>80</v>
      </c>
    </row>
    <row r="283" spans="1:47" s="2" customFormat="1" ht="12">
      <c r="A283" s="38"/>
      <c r="B283" s="39"/>
      <c r="C283" s="40"/>
      <c r="D283" s="208" t="s">
        <v>486</v>
      </c>
      <c r="E283" s="40"/>
      <c r="F283" s="250" t="s">
        <v>487</v>
      </c>
      <c r="G283" s="40"/>
      <c r="H283" s="40"/>
      <c r="I283" s="210"/>
      <c r="J283" s="40"/>
      <c r="K283" s="40"/>
      <c r="L283" s="44"/>
      <c r="M283" s="211"/>
      <c r="N283" s="212"/>
      <c r="O283" s="84"/>
      <c r="P283" s="84"/>
      <c r="Q283" s="84"/>
      <c r="R283" s="84"/>
      <c r="S283" s="84"/>
      <c r="T283" s="85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486</v>
      </c>
      <c r="AU283" s="17" t="s">
        <v>80</v>
      </c>
    </row>
    <row r="284" spans="1:65" s="2" customFormat="1" ht="16.5" customHeight="1">
      <c r="A284" s="38"/>
      <c r="B284" s="39"/>
      <c r="C284" s="195" t="s">
        <v>488</v>
      </c>
      <c r="D284" s="195" t="s">
        <v>108</v>
      </c>
      <c r="E284" s="196" t="s">
        <v>489</v>
      </c>
      <c r="F284" s="197" t="s">
        <v>490</v>
      </c>
      <c r="G284" s="198" t="s">
        <v>270</v>
      </c>
      <c r="H284" s="199">
        <v>14</v>
      </c>
      <c r="I284" s="200"/>
      <c r="J284" s="201">
        <f>ROUND(I284*H284,2)</f>
        <v>0</v>
      </c>
      <c r="K284" s="197" t="s">
        <v>238</v>
      </c>
      <c r="L284" s="44"/>
      <c r="M284" s="202" t="s">
        <v>19</v>
      </c>
      <c r="N284" s="203" t="s">
        <v>44</v>
      </c>
      <c r="O284" s="84"/>
      <c r="P284" s="204">
        <f>O284*H284</f>
        <v>0</v>
      </c>
      <c r="Q284" s="204">
        <v>0</v>
      </c>
      <c r="R284" s="204">
        <f>Q284*H284</f>
        <v>0</v>
      </c>
      <c r="S284" s="204">
        <v>0</v>
      </c>
      <c r="T284" s="205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06" t="s">
        <v>171</v>
      </c>
      <c r="AT284" s="206" t="s">
        <v>108</v>
      </c>
      <c r="AU284" s="206" t="s">
        <v>80</v>
      </c>
      <c r="AY284" s="17" t="s">
        <v>107</v>
      </c>
      <c r="BE284" s="207">
        <f>IF(N284="základní",J284,0)</f>
        <v>0</v>
      </c>
      <c r="BF284" s="207">
        <f>IF(N284="snížená",J284,0)</f>
        <v>0</v>
      </c>
      <c r="BG284" s="207">
        <f>IF(N284="zákl. přenesená",J284,0)</f>
        <v>0</v>
      </c>
      <c r="BH284" s="207">
        <f>IF(N284="sníž. přenesená",J284,0)</f>
        <v>0</v>
      </c>
      <c r="BI284" s="207">
        <f>IF(N284="nulová",J284,0)</f>
        <v>0</v>
      </c>
      <c r="BJ284" s="17" t="s">
        <v>78</v>
      </c>
      <c r="BK284" s="207">
        <f>ROUND(I284*H284,2)</f>
        <v>0</v>
      </c>
      <c r="BL284" s="17" t="s">
        <v>171</v>
      </c>
      <c r="BM284" s="206" t="s">
        <v>491</v>
      </c>
    </row>
    <row r="285" spans="1:47" s="2" customFormat="1" ht="12">
      <c r="A285" s="38"/>
      <c r="B285" s="39"/>
      <c r="C285" s="40"/>
      <c r="D285" s="208" t="s">
        <v>114</v>
      </c>
      <c r="E285" s="40"/>
      <c r="F285" s="209" t="s">
        <v>492</v>
      </c>
      <c r="G285" s="40"/>
      <c r="H285" s="40"/>
      <c r="I285" s="210"/>
      <c r="J285" s="40"/>
      <c r="K285" s="40"/>
      <c r="L285" s="44"/>
      <c r="M285" s="211"/>
      <c r="N285" s="212"/>
      <c r="O285" s="84"/>
      <c r="P285" s="84"/>
      <c r="Q285" s="84"/>
      <c r="R285" s="84"/>
      <c r="S285" s="84"/>
      <c r="T285" s="85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114</v>
      </c>
      <c r="AU285" s="17" t="s">
        <v>80</v>
      </c>
    </row>
    <row r="286" spans="1:47" s="2" customFormat="1" ht="12">
      <c r="A286" s="38"/>
      <c r="B286" s="39"/>
      <c r="C286" s="40"/>
      <c r="D286" s="216" t="s">
        <v>241</v>
      </c>
      <c r="E286" s="40"/>
      <c r="F286" s="217" t="s">
        <v>493</v>
      </c>
      <c r="G286" s="40"/>
      <c r="H286" s="40"/>
      <c r="I286" s="210"/>
      <c r="J286" s="40"/>
      <c r="K286" s="40"/>
      <c r="L286" s="44"/>
      <c r="M286" s="211"/>
      <c r="N286" s="212"/>
      <c r="O286" s="84"/>
      <c r="P286" s="84"/>
      <c r="Q286" s="84"/>
      <c r="R286" s="84"/>
      <c r="S286" s="84"/>
      <c r="T286" s="85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7" t="s">
        <v>241</v>
      </c>
      <c r="AU286" s="17" t="s">
        <v>80</v>
      </c>
    </row>
    <row r="287" spans="1:65" s="2" customFormat="1" ht="16.5" customHeight="1">
      <c r="A287" s="38"/>
      <c r="B287" s="39"/>
      <c r="C287" s="229" t="s">
        <v>494</v>
      </c>
      <c r="D287" s="229" t="s">
        <v>246</v>
      </c>
      <c r="E287" s="230" t="s">
        <v>495</v>
      </c>
      <c r="F287" s="231" t="s">
        <v>496</v>
      </c>
      <c r="G287" s="232" t="s">
        <v>270</v>
      </c>
      <c r="H287" s="233">
        <v>14</v>
      </c>
      <c r="I287" s="234"/>
      <c r="J287" s="235">
        <f>ROUND(I287*H287,2)</f>
        <v>0</v>
      </c>
      <c r="K287" s="231" t="s">
        <v>310</v>
      </c>
      <c r="L287" s="236"/>
      <c r="M287" s="237" t="s">
        <v>19</v>
      </c>
      <c r="N287" s="238" t="s">
        <v>44</v>
      </c>
      <c r="O287" s="84"/>
      <c r="P287" s="204">
        <f>O287*H287</f>
        <v>0</v>
      </c>
      <c r="Q287" s="204">
        <v>5E-05</v>
      </c>
      <c r="R287" s="204">
        <f>Q287*H287</f>
        <v>0.0007</v>
      </c>
      <c r="S287" s="204">
        <v>0</v>
      </c>
      <c r="T287" s="205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06" t="s">
        <v>249</v>
      </c>
      <c r="AT287" s="206" t="s">
        <v>246</v>
      </c>
      <c r="AU287" s="206" t="s">
        <v>80</v>
      </c>
      <c r="AY287" s="17" t="s">
        <v>107</v>
      </c>
      <c r="BE287" s="207">
        <f>IF(N287="základní",J287,0)</f>
        <v>0</v>
      </c>
      <c r="BF287" s="207">
        <f>IF(N287="snížená",J287,0)</f>
        <v>0</v>
      </c>
      <c r="BG287" s="207">
        <f>IF(N287="zákl. přenesená",J287,0)</f>
        <v>0</v>
      </c>
      <c r="BH287" s="207">
        <f>IF(N287="sníž. přenesená",J287,0)</f>
        <v>0</v>
      </c>
      <c r="BI287" s="207">
        <f>IF(N287="nulová",J287,0)</f>
        <v>0</v>
      </c>
      <c r="BJ287" s="17" t="s">
        <v>78</v>
      </c>
      <c r="BK287" s="207">
        <f>ROUND(I287*H287,2)</f>
        <v>0</v>
      </c>
      <c r="BL287" s="17" t="s">
        <v>171</v>
      </c>
      <c r="BM287" s="206" t="s">
        <v>497</v>
      </c>
    </row>
    <row r="288" spans="1:47" s="2" customFormat="1" ht="12">
      <c r="A288" s="38"/>
      <c r="B288" s="39"/>
      <c r="C288" s="40"/>
      <c r="D288" s="208" t="s">
        <v>114</v>
      </c>
      <c r="E288" s="40"/>
      <c r="F288" s="209" t="s">
        <v>496</v>
      </c>
      <c r="G288" s="40"/>
      <c r="H288" s="40"/>
      <c r="I288" s="210"/>
      <c r="J288" s="40"/>
      <c r="K288" s="40"/>
      <c r="L288" s="44"/>
      <c r="M288" s="211"/>
      <c r="N288" s="212"/>
      <c r="O288" s="84"/>
      <c r="P288" s="84"/>
      <c r="Q288" s="84"/>
      <c r="R288" s="84"/>
      <c r="S288" s="84"/>
      <c r="T288" s="85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114</v>
      </c>
      <c r="AU288" s="17" t="s">
        <v>80</v>
      </c>
    </row>
    <row r="289" spans="1:65" s="2" customFormat="1" ht="16.5" customHeight="1">
      <c r="A289" s="38"/>
      <c r="B289" s="39"/>
      <c r="C289" s="195" t="s">
        <v>498</v>
      </c>
      <c r="D289" s="195" t="s">
        <v>108</v>
      </c>
      <c r="E289" s="196" t="s">
        <v>499</v>
      </c>
      <c r="F289" s="197" t="s">
        <v>500</v>
      </c>
      <c r="G289" s="198" t="s">
        <v>270</v>
      </c>
      <c r="H289" s="199">
        <v>13</v>
      </c>
      <c r="I289" s="200"/>
      <c r="J289" s="201">
        <f>ROUND(I289*H289,2)</f>
        <v>0</v>
      </c>
      <c r="K289" s="197" t="s">
        <v>238</v>
      </c>
      <c r="L289" s="44"/>
      <c r="M289" s="202" t="s">
        <v>19</v>
      </c>
      <c r="N289" s="203" t="s">
        <v>44</v>
      </c>
      <c r="O289" s="84"/>
      <c r="P289" s="204">
        <f>O289*H289</f>
        <v>0</v>
      </c>
      <c r="Q289" s="204">
        <v>0</v>
      </c>
      <c r="R289" s="204">
        <f>Q289*H289</f>
        <v>0</v>
      </c>
      <c r="S289" s="204">
        <v>0</v>
      </c>
      <c r="T289" s="205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06" t="s">
        <v>171</v>
      </c>
      <c r="AT289" s="206" t="s">
        <v>108</v>
      </c>
      <c r="AU289" s="206" t="s">
        <v>80</v>
      </c>
      <c r="AY289" s="17" t="s">
        <v>107</v>
      </c>
      <c r="BE289" s="207">
        <f>IF(N289="základní",J289,0)</f>
        <v>0</v>
      </c>
      <c r="BF289" s="207">
        <f>IF(N289="snížená",J289,0)</f>
        <v>0</v>
      </c>
      <c r="BG289" s="207">
        <f>IF(N289="zákl. přenesená",J289,0)</f>
        <v>0</v>
      </c>
      <c r="BH289" s="207">
        <f>IF(N289="sníž. přenesená",J289,0)</f>
        <v>0</v>
      </c>
      <c r="BI289" s="207">
        <f>IF(N289="nulová",J289,0)</f>
        <v>0</v>
      </c>
      <c r="BJ289" s="17" t="s">
        <v>78</v>
      </c>
      <c r="BK289" s="207">
        <f>ROUND(I289*H289,2)</f>
        <v>0</v>
      </c>
      <c r="BL289" s="17" t="s">
        <v>171</v>
      </c>
      <c r="BM289" s="206" t="s">
        <v>501</v>
      </c>
    </row>
    <row r="290" spans="1:47" s="2" customFormat="1" ht="12">
      <c r="A290" s="38"/>
      <c r="B290" s="39"/>
      <c r="C290" s="40"/>
      <c r="D290" s="208" t="s">
        <v>114</v>
      </c>
      <c r="E290" s="40"/>
      <c r="F290" s="209" t="s">
        <v>502</v>
      </c>
      <c r="G290" s="40"/>
      <c r="H290" s="40"/>
      <c r="I290" s="210"/>
      <c r="J290" s="40"/>
      <c r="K290" s="40"/>
      <c r="L290" s="44"/>
      <c r="M290" s="211"/>
      <c r="N290" s="212"/>
      <c r="O290" s="84"/>
      <c r="P290" s="84"/>
      <c r="Q290" s="84"/>
      <c r="R290" s="84"/>
      <c r="S290" s="84"/>
      <c r="T290" s="85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114</v>
      </c>
      <c r="AU290" s="17" t="s">
        <v>80</v>
      </c>
    </row>
    <row r="291" spans="1:47" s="2" customFormat="1" ht="12">
      <c r="A291" s="38"/>
      <c r="B291" s="39"/>
      <c r="C291" s="40"/>
      <c r="D291" s="216" t="s">
        <v>241</v>
      </c>
      <c r="E291" s="40"/>
      <c r="F291" s="217" t="s">
        <v>503</v>
      </c>
      <c r="G291" s="40"/>
      <c r="H291" s="40"/>
      <c r="I291" s="210"/>
      <c r="J291" s="40"/>
      <c r="K291" s="40"/>
      <c r="L291" s="44"/>
      <c r="M291" s="211"/>
      <c r="N291" s="212"/>
      <c r="O291" s="84"/>
      <c r="P291" s="84"/>
      <c r="Q291" s="84"/>
      <c r="R291" s="84"/>
      <c r="S291" s="84"/>
      <c r="T291" s="85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241</v>
      </c>
      <c r="AU291" s="17" t="s">
        <v>80</v>
      </c>
    </row>
    <row r="292" spans="1:65" s="2" customFormat="1" ht="16.5" customHeight="1">
      <c r="A292" s="38"/>
      <c r="B292" s="39"/>
      <c r="C292" s="229" t="s">
        <v>504</v>
      </c>
      <c r="D292" s="229" t="s">
        <v>246</v>
      </c>
      <c r="E292" s="230" t="s">
        <v>505</v>
      </c>
      <c r="F292" s="231" t="s">
        <v>506</v>
      </c>
      <c r="G292" s="232" t="s">
        <v>270</v>
      </c>
      <c r="H292" s="233">
        <v>13</v>
      </c>
      <c r="I292" s="234"/>
      <c r="J292" s="235">
        <f>ROUND(I292*H292,2)</f>
        <v>0</v>
      </c>
      <c r="K292" s="231" t="s">
        <v>310</v>
      </c>
      <c r="L292" s="236"/>
      <c r="M292" s="237" t="s">
        <v>19</v>
      </c>
      <c r="N292" s="238" t="s">
        <v>44</v>
      </c>
      <c r="O292" s="84"/>
      <c r="P292" s="204">
        <f>O292*H292</f>
        <v>0</v>
      </c>
      <c r="Q292" s="204">
        <v>5E-05</v>
      </c>
      <c r="R292" s="204">
        <f>Q292*H292</f>
        <v>0.0006500000000000001</v>
      </c>
      <c r="S292" s="204">
        <v>0</v>
      </c>
      <c r="T292" s="205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06" t="s">
        <v>249</v>
      </c>
      <c r="AT292" s="206" t="s">
        <v>246</v>
      </c>
      <c r="AU292" s="206" t="s">
        <v>80</v>
      </c>
      <c r="AY292" s="17" t="s">
        <v>107</v>
      </c>
      <c r="BE292" s="207">
        <f>IF(N292="základní",J292,0)</f>
        <v>0</v>
      </c>
      <c r="BF292" s="207">
        <f>IF(N292="snížená",J292,0)</f>
        <v>0</v>
      </c>
      <c r="BG292" s="207">
        <f>IF(N292="zákl. přenesená",J292,0)</f>
        <v>0</v>
      </c>
      <c r="BH292" s="207">
        <f>IF(N292="sníž. přenesená",J292,0)</f>
        <v>0</v>
      </c>
      <c r="BI292" s="207">
        <f>IF(N292="nulová",J292,0)</f>
        <v>0</v>
      </c>
      <c r="BJ292" s="17" t="s">
        <v>78</v>
      </c>
      <c r="BK292" s="207">
        <f>ROUND(I292*H292,2)</f>
        <v>0</v>
      </c>
      <c r="BL292" s="17" t="s">
        <v>171</v>
      </c>
      <c r="BM292" s="206" t="s">
        <v>507</v>
      </c>
    </row>
    <row r="293" spans="1:47" s="2" customFormat="1" ht="12">
      <c r="A293" s="38"/>
      <c r="B293" s="39"/>
      <c r="C293" s="40"/>
      <c r="D293" s="208" t="s">
        <v>114</v>
      </c>
      <c r="E293" s="40"/>
      <c r="F293" s="209" t="s">
        <v>506</v>
      </c>
      <c r="G293" s="40"/>
      <c r="H293" s="40"/>
      <c r="I293" s="210"/>
      <c r="J293" s="40"/>
      <c r="K293" s="40"/>
      <c r="L293" s="44"/>
      <c r="M293" s="211"/>
      <c r="N293" s="212"/>
      <c r="O293" s="84"/>
      <c r="P293" s="84"/>
      <c r="Q293" s="84"/>
      <c r="R293" s="84"/>
      <c r="S293" s="84"/>
      <c r="T293" s="85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114</v>
      </c>
      <c r="AU293" s="17" t="s">
        <v>80</v>
      </c>
    </row>
    <row r="294" spans="1:65" s="2" customFormat="1" ht="16.5" customHeight="1">
      <c r="A294" s="38"/>
      <c r="B294" s="39"/>
      <c r="C294" s="195" t="s">
        <v>508</v>
      </c>
      <c r="D294" s="195" t="s">
        <v>108</v>
      </c>
      <c r="E294" s="196" t="s">
        <v>509</v>
      </c>
      <c r="F294" s="197" t="s">
        <v>510</v>
      </c>
      <c r="G294" s="198" t="s">
        <v>270</v>
      </c>
      <c r="H294" s="199">
        <v>5</v>
      </c>
      <c r="I294" s="200"/>
      <c r="J294" s="201">
        <f>ROUND(I294*H294,2)</f>
        <v>0</v>
      </c>
      <c r="K294" s="197" t="s">
        <v>238</v>
      </c>
      <c r="L294" s="44"/>
      <c r="M294" s="202" t="s">
        <v>19</v>
      </c>
      <c r="N294" s="203" t="s">
        <v>44</v>
      </c>
      <c r="O294" s="84"/>
      <c r="P294" s="204">
        <f>O294*H294</f>
        <v>0</v>
      </c>
      <c r="Q294" s="204">
        <v>0</v>
      </c>
      <c r="R294" s="204">
        <f>Q294*H294</f>
        <v>0</v>
      </c>
      <c r="S294" s="204">
        <v>0</v>
      </c>
      <c r="T294" s="205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06" t="s">
        <v>171</v>
      </c>
      <c r="AT294" s="206" t="s">
        <v>108</v>
      </c>
      <c r="AU294" s="206" t="s">
        <v>80</v>
      </c>
      <c r="AY294" s="17" t="s">
        <v>107</v>
      </c>
      <c r="BE294" s="207">
        <f>IF(N294="základní",J294,0)</f>
        <v>0</v>
      </c>
      <c r="BF294" s="207">
        <f>IF(N294="snížená",J294,0)</f>
        <v>0</v>
      </c>
      <c r="BG294" s="207">
        <f>IF(N294="zákl. přenesená",J294,0)</f>
        <v>0</v>
      </c>
      <c r="BH294" s="207">
        <f>IF(N294="sníž. přenesená",J294,0)</f>
        <v>0</v>
      </c>
      <c r="BI294" s="207">
        <f>IF(N294="nulová",J294,0)</f>
        <v>0</v>
      </c>
      <c r="BJ294" s="17" t="s">
        <v>78</v>
      </c>
      <c r="BK294" s="207">
        <f>ROUND(I294*H294,2)</f>
        <v>0</v>
      </c>
      <c r="BL294" s="17" t="s">
        <v>171</v>
      </c>
      <c r="BM294" s="206" t="s">
        <v>511</v>
      </c>
    </row>
    <row r="295" spans="1:47" s="2" customFormat="1" ht="12">
      <c r="A295" s="38"/>
      <c r="B295" s="39"/>
      <c r="C295" s="40"/>
      <c r="D295" s="208" t="s">
        <v>114</v>
      </c>
      <c r="E295" s="40"/>
      <c r="F295" s="209" t="s">
        <v>512</v>
      </c>
      <c r="G295" s="40"/>
      <c r="H295" s="40"/>
      <c r="I295" s="210"/>
      <c r="J295" s="40"/>
      <c r="K295" s="40"/>
      <c r="L295" s="44"/>
      <c r="M295" s="211"/>
      <c r="N295" s="212"/>
      <c r="O295" s="84"/>
      <c r="P295" s="84"/>
      <c r="Q295" s="84"/>
      <c r="R295" s="84"/>
      <c r="S295" s="84"/>
      <c r="T295" s="85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7" t="s">
        <v>114</v>
      </c>
      <c r="AU295" s="17" t="s">
        <v>80</v>
      </c>
    </row>
    <row r="296" spans="1:47" s="2" customFormat="1" ht="12">
      <c r="A296" s="38"/>
      <c r="B296" s="39"/>
      <c r="C296" s="40"/>
      <c r="D296" s="216" t="s">
        <v>241</v>
      </c>
      <c r="E296" s="40"/>
      <c r="F296" s="217" t="s">
        <v>513</v>
      </c>
      <c r="G296" s="40"/>
      <c r="H296" s="40"/>
      <c r="I296" s="210"/>
      <c r="J296" s="40"/>
      <c r="K296" s="40"/>
      <c r="L296" s="44"/>
      <c r="M296" s="211"/>
      <c r="N296" s="212"/>
      <c r="O296" s="84"/>
      <c r="P296" s="84"/>
      <c r="Q296" s="84"/>
      <c r="R296" s="84"/>
      <c r="S296" s="84"/>
      <c r="T296" s="85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7" t="s">
        <v>241</v>
      </c>
      <c r="AU296" s="17" t="s">
        <v>80</v>
      </c>
    </row>
    <row r="297" spans="1:65" s="2" customFormat="1" ht="16.5" customHeight="1">
      <c r="A297" s="38"/>
      <c r="B297" s="39"/>
      <c r="C297" s="229" t="s">
        <v>514</v>
      </c>
      <c r="D297" s="229" t="s">
        <v>246</v>
      </c>
      <c r="E297" s="230" t="s">
        <v>515</v>
      </c>
      <c r="F297" s="231" t="s">
        <v>516</v>
      </c>
      <c r="G297" s="232" t="s">
        <v>270</v>
      </c>
      <c r="H297" s="233">
        <v>5</v>
      </c>
      <c r="I297" s="234"/>
      <c r="J297" s="235">
        <f>ROUND(I297*H297,2)</f>
        <v>0</v>
      </c>
      <c r="K297" s="231" t="s">
        <v>19</v>
      </c>
      <c r="L297" s="236"/>
      <c r="M297" s="237" t="s">
        <v>19</v>
      </c>
      <c r="N297" s="238" t="s">
        <v>44</v>
      </c>
      <c r="O297" s="84"/>
      <c r="P297" s="204">
        <f>O297*H297</f>
        <v>0</v>
      </c>
      <c r="Q297" s="204">
        <v>0</v>
      </c>
      <c r="R297" s="204">
        <f>Q297*H297</f>
        <v>0</v>
      </c>
      <c r="S297" s="204">
        <v>0</v>
      </c>
      <c r="T297" s="205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06" t="s">
        <v>249</v>
      </c>
      <c r="AT297" s="206" t="s">
        <v>246</v>
      </c>
      <c r="AU297" s="206" t="s">
        <v>80</v>
      </c>
      <c r="AY297" s="17" t="s">
        <v>107</v>
      </c>
      <c r="BE297" s="207">
        <f>IF(N297="základní",J297,0)</f>
        <v>0</v>
      </c>
      <c r="BF297" s="207">
        <f>IF(N297="snížená",J297,0)</f>
        <v>0</v>
      </c>
      <c r="BG297" s="207">
        <f>IF(N297="zákl. přenesená",J297,0)</f>
        <v>0</v>
      </c>
      <c r="BH297" s="207">
        <f>IF(N297="sníž. přenesená",J297,0)</f>
        <v>0</v>
      </c>
      <c r="BI297" s="207">
        <f>IF(N297="nulová",J297,0)</f>
        <v>0</v>
      </c>
      <c r="BJ297" s="17" t="s">
        <v>78</v>
      </c>
      <c r="BK297" s="207">
        <f>ROUND(I297*H297,2)</f>
        <v>0</v>
      </c>
      <c r="BL297" s="17" t="s">
        <v>171</v>
      </c>
      <c r="BM297" s="206" t="s">
        <v>517</v>
      </c>
    </row>
    <row r="298" spans="1:47" s="2" customFormat="1" ht="12">
      <c r="A298" s="38"/>
      <c r="B298" s="39"/>
      <c r="C298" s="40"/>
      <c r="D298" s="208" t="s">
        <v>114</v>
      </c>
      <c r="E298" s="40"/>
      <c r="F298" s="209" t="s">
        <v>516</v>
      </c>
      <c r="G298" s="40"/>
      <c r="H298" s="40"/>
      <c r="I298" s="210"/>
      <c r="J298" s="40"/>
      <c r="K298" s="40"/>
      <c r="L298" s="44"/>
      <c r="M298" s="211"/>
      <c r="N298" s="212"/>
      <c r="O298" s="84"/>
      <c r="P298" s="84"/>
      <c r="Q298" s="84"/>
      <c r="R298" s="84"/>
      <c r="S298" s="84"/>
      <c r="T298" s="85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T298" s="17" t="s">
        <v>114</v>
      </c>
      <c r="AU298" s="17" t="s">
        <v>80</v>
      </c>
    </row>
    <row r="299" spans="1:65" s="2" customFormat="1" ht="16.5" customHeight="1">
      <c r="A299" s="38"/>
      <c r="B299" s="39"/>
      <c r="C299" s="229" t="s">
        <v>518</v>
      </c>
      <c r="D299" s="229" t="s">
        <v>246</v>
      </c>
      <c r="E299" s="230" t="s">
        <v>519</v>
      </c>
      <c r="F299" s="231" t="s">
        <v>520</v>
      </c>
      <c r="G299" s="232" t="s">
        <v>270</v>
      </c>
      <c r="H299" s="233">
        <v>1</v>
      </c>
      <c r="I299" s="234"/>
      <c r="J299" s="235">
        <f>ROUND(I299*H299,2)</f>
        <v>0</v>
      </c>
      <c r="K299" s="231" t="s">
        <v>19</v>
      </c>
      <c r="L299" s="236"/>
      <c r="M299" s="237" t="s">
        <v>19</v>
      </c>
      <c r="N299" s="238" t="s">
        <v>44</v>
      </c>
      <c r="O299" s="84"/>
      <c r="P299" s="204">
        <f>O299*H299</f>
        <v>0</v>
      </c>
      <c r="Q299" s="204">
        <v>0</v>
      </c>
      <c r="R299" s="204">
        <f>Q299*H299</f>
        <v>0</v>
      </c>
      <c r="S299" s="204">
        <v>0</v>
      </c>
      <c r="T299" s="205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06" t="s">
        <v>249</v>
      </c>
      <c r="AT299" s="206" t="s">
        <v>246</v>
      </c>
      <c r="AU299" s="206" t="s">
        <v>80</v>
      </c>
      <c r="AY299" s="17" t="s">
        <v>107</v>
      </c>
      <c r="BE299" s="207">
        <f>IF(N299="základní",J299,0)</f>
        <v>0</v>
      </c>
      <c r="BF299" s="207">
        <f>IF(N299="snížená",J299,0)</f>
        <v>0</v>
      </c>
      <c r="BG299" s="207">
        <f>IF(N299="zákl. přenesená",J299,0)</f>
        <v>0</v>
      </c>
      <c r="BH299" s="207">
        <f>IF(N299="sníž. přenesená",J299,0)</f>
        <v>0</v>
      </c>
      <c r="BI299" s="207">
        <f>IF(N299="nulová",J299,0)</f>
        <v>0</v>
      </c>
      <c r="BJ299" s="17" t="s">
        <v>78</v>
      </c>
      <c r="BK299" s="207">
        <f>ROUND(I299*H299,2)</f>
        <v>0</v>
      </c>
      <c r="BL299" s="17" t="s">
        <v>171</v>
      </c>
      <c r="BM299" s="206" t="s">
        <v>521</v>
      </c>
    </row>
    <row r="300" spans="1:47" s="2" customFormat="1" ht="12">
      <c r="A300" s="38"/>
      <c r="B300" s="39"/>
      <c r="C300" s="40"/>
      <c r="D300" s="208" t="s">
        <v>114</v>
      </c>
      <c r="E300" s="40"/>
      <c r="F300" s="209" t="s">
        <v>520</v>
      </c>
      <c r="G300" s="40"/>
      <c r="H300" s="40"/>
      <c r="I300" s="210"/>
      <c r="J300" s="40"/>
      <c r="K300" s="40"/>
      <c r="L300" s="44"/>
      <c r="M300" s="211"/>
      <c r="N300" s="212"/>
      <c r="O300" s="84"/>
      <c r="P300" s="84"/>
      <c r="Q300" s="84"/>
      <c r="R300" s="84"/>
      <c r="S300" s="84"/>
      <c r="T300" s="85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114</v>
      </c>
      <c r="AU300" s="17" t="s">
        <v>80</v>
      </c>
    </row>
    <row r="301" spans="1:65" s="2" customFormat="1" ht="16.5" customHeight="1">
      <c r="A301" s="38"/>
      <c r="B301" s="39"/>
      <c r="C301" s="229" t="s">
        <v>522</v>
      </c>
      <c r="D301" s="229" t="s">
        <v>246</v>
      </c>
      <c r="E301" s="230" t="s">
        <v>523</v>
      </c>
      <c r="F301" s="231" t="s">
        <v>524</v>
      </c>
      <c r="G301" s="232" t="s">
        <v>270</v>
      </c>
      <c r="H301" s="233">
        <v>19</v>
      </c>
      <c r="I301" s="234"/>
      <c r="J301" s="235">
        <f>ROUND(I301*H301,2)</f>
        <v>0</v>
      </c>
      <c r="K301" s="231" t="s">
        <v>19</v>
      </c>
      <c r="L301" s="236"/>
      <c r="M301" s="237" t="s">
        <v>19</v>
      </c>
      <c r="N301" s="238" t="s">
        <v>44</v>
      </c>
      <c r="O301" s="84"/>
      <c r="P301" s="204">
        <f>O301*H301</f>
        <v>0</v>
      </c>
      <c r="Q301" s="204">
        <v>0</v>
      </c>
      <c r="R301" s="204">
        <f>Q301*H301</f>
        <v>0</v>
      </c>
      <c r="S301" s="204">
        <v>0</v>
      </c>
      <c r="T301" s="205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06" t="s">
        <v>249</v>
      </c>
      <c r="AT301" s="206" t="s">
        <v>246</v>
      </c>
      <c r="AU301" s="206" t="s">
        <v>80</v>
      </c>
      <c r="AY301" s="17" t="s">
        <v>107</v>
      </c>
      <c r="BE301" s="207">
        <f>IF(N301="základní",J301,0)</f>
        <v>0</v>
      </c>
      <c r="BF301" s="207">
        <f>IF(N301="snížená",J301,0)</f>
        <v>0</v>
      </c>
      <c r="BG301" s="207">
        <f>IF(N301="zákl. přenesená",J301,0)</f>
        <v>0</v>
      </c>
      <c r="BH301" s="207">
        <f>IF(N301="sníž. přenesená",J301,0)</f>
        <v>0</v>
      </c>
      <c r="BI301" s="207">
        <f>IF(N301="nulová",J301,0)</f>
        <v>0</v>
      </c>
      <c r="BJ301" s="17" t="s">
        <v>78</v>
      </c>
      <c r="BK301" s="207">
        <f>ROUND(I301*H301,2)</f>
        <v>0</v>
      </c>
      <c r="BL301" s="17" t="s">
        <v>171</v>
      </c>
      <c r="BM301" s="206" t="s">
        <v>525</v>
      </c>
    </row>
    <row r="302" spans="1:47" s="2" customFormat="1" ht="12">
      <c r="A302" s="38"/>
      <c r="B302" s="39"/>
      <c r="C302" s="40"/>
      <c r="D302" s="208" t="s">
        <v>114</v>
      </c>
      <c r="E302" s="40"/>
      <c r="F302" s="209" t="s">
        <v>524</v>
      </c>
      <c r="G302" s="40"/>
      <c r="H302" s="40"/>
      <c r="I302" s="210"/>
      <c r="J302" s="40"/>
      <c r="K302" s="40"/>
      <c r="L302" s="44"/>
      <c r="M302" s="211"/>
      <c r="N302" s="212"/>
      <c r="O302" s="84"/>
      <c r="P302" s="84"/>
      <c r="Q302" s="84"/>
      <c r="R302" s="84"/>
      <c r="S302" s="84"/>
      <c r="T302" s="85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7" t="s">
        <v>114</v>
      </c>
      <c r="AU302" s="17" t="s">
        <v>80</v>
      </c>
    </row>
    <row r="303" spans="1:65" s="2" customFormat="1" ht="16.5" customHeight="1">
      <c r="A303" s="38"/>
      <c r="B303" s="39"/>
      <c r="C303" s="229" t="s">
        <v>526</v>
      </c>
      <c r="D303" s="229" t="s">
        <v>246</v>
      </c>
      <c r="E303" s="230" t="s">
        <v>527</v>
      </c>
      <c r="F303" s="231" t="s">
        <v>528</v>
      </c>
      <c r="G303" s="232" t="s">
        <v>270</v>
      </c>
      <c r="H303" s="233">
        <v>14</v>
      </c>
      <c r="I303" s="234"/>
      <c r="J303" s="235">
        <f>ROUND(I303*H303,2)</f>
        <v>0</v>
      </c>
      <c r="K303" s="231" t="s">
        <v>19</v>
      </c>
      <c r="L303" s="236"/>
      <c r="M303" s="237" t="s">
        <v>19</v>
      </c>
      <c r="N303" s="238" t="s">
        <v>44</v>
      </c>
      <c r="O303" s="84"/>
      <c r="P303" s="204">
        <f>O303*H303</f>
        <v>0</v>
      </c>
      <c r="Q303" s="204">
        <v>0</v>
      </c>
      <c r="R303" s="204">
        <f>Q303*H303</f>
        <v>0</v>
      </c>
      <c r="S303" s="204">
        <v>0</v>
      </c>
      <c r="T303" s="205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06" t="s">
        <v>249</v>
      </c>
      <c r="AT303" s="206" t="s">
        <v>246</v>
      </c>
      <c r="AU303" s="206" t="s">
        <v>80</v>
      </c>
      <c r="AY303" s="17" t="s">
        <v>107</v>
      </c>
      <c r="BE303" s="207">
        <f>IF(N303="základní",J303,0)</f>
        <v>0</v>
      </c>
      <c r="BF303" s="207">
        <f>IF(N303="snížená",J303,0)</f>
        <v>0</v>
      </c>
      <c r="BG303" s="207">
        <f>IF(N303="zákl. přenesená",J303,0)</f>
        <v>0</v>
      </c>
      <c r="BH303" s="207">
        <f>IF(N303="sníž. přenesená",J303,0)</f>
        <v>0</v>
      </c>
      <c r="BI303" s="207">
        <f>IF(N303="nulová",J303,0)</f>
        <v>0</v>
      </c>
      <c r="BJ303" s="17" t="s">
        <v>78</v>
      </c>
      <c r="BK303" s="207">
        <f>ROUND(I303*H303,2)</f>
        <v>0</v>
      </c>
      <c r="BL303" s="17" t="s">
        <v>171</v>
      </c>
      <c r="BM303" s="206" t="s">
        <v>529</v>
      </c>
    </row>
    <row r="304" spans="1:47" s="2" customFormat="1" ht="12">
      <c r="A304" s="38"/>
      <c r="B304" s="39"/>
      <c r="C304" s="40"/>
      <c r="D304" s="208" t="s">
        <v>114</v>
      </c>
      <c r="E304" s="40"/>
      <c r="F304" s="209" t="s">
        <v>528</v>
      </c>
      <c r="G304" s="40"/>
      <c r="H304" s="40"/>
      <c r="I304" s="210"/>
      <c r="J304" s="40"/>
      <c r="K304" s="40"/>
      <c r="L304" s="44"/>
      <c r="M304" s="211"/>
      <c r="N304" s="212"/>
      <c r="O304" s="84"/>
      <c r="P304" s="84"/>
      <c r="Q304" s="84"/>
      <c r="R304" s="84"/>
      <c r="S304" s="84"/>
      <c r="T304" s="85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114</v>
      </c>
      <c r="AU304" s="17" t="s">
        <v>80</v>
      </c>
    </row>
    <row r="305" spans="1:65" s="2" customFormat="1" ht="16.5" customHeight="1">
      <c r="A305" s="38"/>
      <c r="B305" s="39"/>
      <c r="C305" s="229" t="s">
        <v>530</v>
      </c>
      <c r="D305" s="229" t="s">
        <v>246</v>
      </c>
      <c r="E305" s="230" t="s">
        <v>531</v>
      </c>
      <c r="F305" s="231" t="s">
        <v>532</v>
      </c>
      <c r="G305" s="232" t="s">
        <v>270</v>
      </c>
      <c r="H305" s="233">
        <v>44</v>
      </c>
      <c r="I305" s="234"/>
      <c r="J305" s="235">
        <f>ROUND(I305*H305,2)</f>
        <v>0</v>
      </c>
      <c r="K305" s="231" t="s">
        <v>19</v>
      </c>
      <c r="L305" s="236"/>
      <c r="M305" s="237" t="s">
        <v>19</v>
      </c>
      <c r="N305" s="238" t="s">
        <v>44</v>
      </c>
      <c r="O305" s="84"/>
      <c r="P305" s="204">
        <f>O305*H305</f>
        <v>0</v>
      </c>
      <c r="Q305" s="204">
        <v>0</v>
      </c>
      <c r="R305" s="204">
        <f>Q305*H305</f>
        <v>0</v>
      </c>
      <c r="S305" s="204">
        <v>0</v>
      </c>
      <c r="T305" s="205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06" t="s">
        <v>249</v>
      </c>
      <c r="AT305" s="206" t="s">
        <v>246</v>
      </c>
      <c r="AU305" s="206" t="s">
        <v>80</v>
      </c>
      <c r="AY305" s="17" t="s">
        <v>107</v>
      </c>
      <c r="BE305" s="207">
        <f>IF(N305="základní",J305,0)</f>
        <v>0</v>
      </c>
      <c r="BF305" s="207">
        <f>IF(N305="snížená",J305,0)</f>
        <v>0</v>
      </c>
      <c r="BG305" s="207">
        <f>IF(N305="zákl. přenesená",J305,0)</f>
        <v>0</v>
      </c>
      <c r="BH305" s="207">
        <f>IF(N305="sníž. přenesená",J305,0)</f>
        <v>0</v>
      </c>
      <c r="BI305" s="207">
        <f>IF(N305="nulová",J305,0)</f>
        <v>0</v>
      </c>
      <c r="BJ305" s="17" t="s">
        <v>78</v>
      </c>
      <c r="BK305" s="207">
        <f>ROUND(I305*H305,2)</f>
        <v>0</v>
      </c>
      <c r="BL305" s="17" t="s">
        <v>171</v>
      </c>
      <c r="BM305" s="206" t="s">
        <v>533</v>
      </c>
    </row>
    <row r="306" spans="1:47" s="2" customFormat="1" ht="12">
      <c r="A306" s="38"/>
      <c r="B306" s="39"/>
      <c r="C306" s="40"/>
      <c r="D306" s="208" t="s">
        <v>114</v>
      </c>
      <c r="E306" s="40"/>
      <c r="F306" s="209" t="s">
        <v>532</v>
      </c>
      <c r="G306" s="40"/>
      <c r="H306" s="40"/>
      <c r="I306" s="210"/>
      <c r="J306" s="40"/>
      <c r="K306" s="40"/>
      <c r="L306" s="44"/>
      <c r="M306" s="211"/>
      <c r="N306" s="212"/>
      <c r="O306" s="84"/>
      <c r="P306" s="84"/>
      <c r="Q306" s="84"/>
      <c r="R306" s="84"/>
      <c r="S306" s="84"/>
      <c r="T306" s="85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7" t="s">
        <v>114</v>
      </c>
      <c r="AU306" s="17" t="s">
        <v>80</v>
      </c>
    </row>
    <row r="307" spans="1:65" s="2" customFormat="1" ht="16.5" customHeight="1">
      <c r="A307" s="38"/>
      <c r="B307" s="39"/>
      <c r="C307" s="229" t="s">
        <v>534</v>
      </c>
      <c r="D307" s="229" t="s">
        <v>246</v>
      </c>
      <c r="E307" s="230" t="s">
        <v>535</v>
      </c>
      <c r="F307" s="231" t="s">
        <v>536</v>
      </c>
      <c r="G307" s="232" t="s">
        <v>270</v>
      </c>
      <c r="H307" s="233">
        <v>12</v>
      </c>
      <c r="I307" s="234"/>
      <c r="J307" s="235">
        <f>ROUND(I307*H307,2)</f>
        <v>0</v>
      </c>
      <c r="K307" s="231" t="s">
        <v>19</v>
      </c>
      <c r="L307" s="236"/>
      <c r="M307" s="237" t="s">
        <v>19</v>
      </c>
      <c r="N307" s="238" t="s">
        <v>44</v>
      </c>
      <c r="O307" s="84"/>
      <c r="P307" s="204">
        <f>O307*H307</f>
        <v>0</v>
      </c>
      <c r="Q307" s="204">
        <v>0</v>
      </c>
      <c r="R307" s="204">
        <f>Q307*H307</f>
        <v>0</v>
      </c>
      <c r="S307" s="204">
        <v>0</v>
      </c>
      <c r="T307" s="205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06" t="s">
        <v>249</v>
      </c>
      <c r="AT307" s="206" t="s">
        <v>246</v>
      </c>
      <c r="AU307" s="206" t="s">
        <v>80</v>
      </c>
      <c r="AY307" s="17" t="s">
        <v>107</v>
      </c>
      <c r="BE307" s="207">
        <f>IF(N307="základní",J307,0)</f>
        <v>0</v>
      </c>
      <c r="BF307" s="207">
        <f>IF(N307="snížená",J307,0)</f>
        <v>0</v>
      </c>
      <c r="BG307" s="207">
        <f>IF(N307="zákl. přenesená",J307,0)</f>
        <v>0</v>
      </c>
      <c r="BH307" s="207">
        <f>IF(N307="sníž. přenesená",J307,0)</f>
        <v>0</v>
      </c>
      <c r="BI307" s="207">
        <f>IF(N307="nulová",J307,0)</f>
        <v>0</v>
      </c>
      <c r="BJ307" s="17" t="s">
        <v>78</v>
      </c>
      <c r="BK307" s="207">
        <f>ROUND(I307*H307,2)</f>
        <v>0</v>
      </c>
      <c r="BL307" s="17" t="s">
        <v>171</v>
      </c>
      <c r="BM307" s="206" t="s">
        <v>537</v>
      </c>
    </row>
    <row r="308" spans="1:47" s="2" customFormat="1" ht="12">
      <c r="A308" s="38"/>
      <c r="B308" s="39"/>
      <c r="C308" s="40"/>
      <c r="D308" s="208" t="s">
        <v>114</v>
      </c>
      <c r="E308" s="40"/>
      <c r="F308" s="209" t="s">
        <v>536</v>
      </c>
      <c r="G308" s="40"/>
      <c r="H308" s="40"/>
      <c r="I308" s="210"/>
      <c r="J308" s="40"/>
      <c r="K308" s="40"/>
      <c r="L308" s="44"/>
      <c r="M308" s="211"/>
      <c r="N308" s="212"/>
      <c r="O308" s="84"/>
      <c r="P308" s="84"/>
      <c r="Q308" s="84"/>
      <c r="R308" s="84"/>
      <c r="S308" s="84"/>
      <c r="T308" s="85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114</v>
      </c>
      <c r="AU308" s="17" t="s">
        <v>80</v>
      </c>
    </row>
    <row r="309" spans="1:65" s="2" customFormat="1" ht="16.5" customHeight="1">
      <c r="A309" s="38"/>
      <c r="B309" s="39"/>
      <c r="C309" s="229" t="s">
        <v>538</v>
      </c>
      <c r="D309" s="229" t="s">
        <v>246</v>
      </c>
      <c r="E309" s="230" t="s">
        <v>539</v>
      </c>
      <c r="F309" s="231" t="s">
        <v>540</v>
      </c>
      <c r="G309" s="232" t="s">
        <v>270</v>
      </c>
      <c r="H309" s="233">
        <v>12</v>
      </c>
      <c r="I309" s="234"/>
      <c r="J309" s="235">
        <f>ROUND(I309*H309,2)</f>
        <v>0</v>
      </c>
      <c r="K309" s="231" t="s">
        <v>19</v>
      </c>
      <c r="L309" s="236"/>
      <c r="M309" s="237" t="s">
        <v>19</v>
      </c>
      <c r="N309" s="238" t="s">
        <v>44</v>
      </c>
      <c r="O309" s="84"/>
      <c r="P309" s="204">
        <f>O309*H309</f>
        <v>0</v>
      </c>
      <c r="Q309" s="204">
        <v>0</v>
      </c>
      <c r="R309" s="204">
        <f>Q309*H309</f>
        <v>0</v>
      </c>
      <c r="S309" s="204">
        <v>0</v>
      </c>
      <c r="T309" s="205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06" t="s">
        <v>249</v>
      </c>
      <c r="AT309" s="206" t="s">
        <v>246</v>
      </c>
      <c r="AU309" s="206" t="s">
        <v>80</v>
      </c>
      <c r="AY309" s="17" t="s">
        <v>107</v>
      </c>
      <c r="BE309" s="207">
        <f>IF(N309="základní",J309,0)</f>
        <v>0</v>
      </c>
      <c r="BF309" s="207">
        <f>IF(N309="snížená",J309,0)</f>
        <v>0</v>
      </c>
      <c r="BG309" s="207">
        <f>IF(N309="zákl. přenesená",J309,0)</f>
        <v>0</v>
      </c>
      <c r="BH309" s="207">
        <f>IF(N309="sníž. přenesená",J309,0)</f>
        <v>0</v>
      </c>
      <c r="BI309" s="207">
        <f>IF(N309="nulová",J309,0)</f>
        <v>0</v>
      </c>
      <c r="BJ309" s="17" t="s">
        <v>78</v>
      </c>
      <c r="BK309" s="207">
        <f>ROUND(I309*H309,2)</f>
        <v>0</v>
      </c>
      <c r="BL309" s="17" t="s">
        <v>171</v>
      </c>
      <c r="BM309" s="206" t="s">
        <v>541</v>
      </c>
    </row>
    <row r="310" spans="1:47" s="2" customFormat="1" ht="12">
      <c r="A310" s="38"/>
      <c r="B310" s="39"/>
      <c r="C310" s="40"/>
      <c r="D310" s="208" t="s">
        <v>114</v>
      </c>
      <c r="E310" s="40"/>
      <c r="F310" s="209" t="s">
        <v>540</v>
      </c>
      <c r="G310" s="40"/>
      <c r="H310" s="40"/>
      <c r="I310" s="210"/>
      <c r="J310" s="40"/>
      <c r="K310" s="40"/>
      <c r="L310" s="44"/>
      <c r="M310" s="211"/>
      <c r="N310" s="212"/>
      <c r="O310" s="84"/>
      <c r="P310" s="84"/>
      <c r="Q310" s="84"/>
      <c r="R310" s="84"/>
      <c r="S310" s="84"/>
      <c r="T310" s="85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7" t="s">
        <v>114</v>
      </c>
      <c r="AU310" s="17" t="s">
        <v>80</v>
      </c>
    </row>
    <row r="311" spans="1:65" s="2" customFormat="1" ht="16.5" customHeight="1">
      <c r="A311" s="38"/>
      <c r="B311" s="39"/>
      <c r="C311" s="229" t="s">
        <v>542</v>
      </c>
      <c r="D311" s="229" t="s">
        <v>246</v>
      </c>
      <c r="E311" s="230" t="s">
        <v>543</v>
      </c>
      <c r="F311" s="231" t="s">
        <v>544</v>
      </c>
      <c r="G311" s="232" t="s">
        <v>270</v>
      </c>
      <c r="H311" s="233">
        <v>13</v>
      </c>
      <c r="I311" s="234"/>
      <c r="J311" s="235">
        <f>ROUND(I311*H311,2)</f>
        <v>0</v>
      </c>
      <c r="K311" s="231" t="s">
        <v>19</v>
      </c>
      <c r="L311" s="236"/>
      <c r="M311" s="237" t="s">
        <v>19</v>
      </c>
      <c r="N311" s="238" t="s">
        <v>44</v>
      </c>
      <c r="O311" s="84"/>
      <c r="P311" s="204">
        <f>O311*H311</f>
        <v>0</v>
      </c>
      <c r="Q311" s="204">
        <v>0</v>
      </c>
      <c r="R311" s="204">
        <f>Q311*H311</f>
        <v>0</v>
      </c>
      <c r="S311" s="204">
        <v>0</v>
      </c>
      <c r="T311" s="205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06" t="s">
        <v>249</v>
      </c>
      <c r="AT311" s="206" t="s">
        <v>246</v>
      </c>
      <c r="AU311" s="206" t="s">
        <v>80</v>
      </c>
      <c r="AY311" s="17" t="s">
        <v>107</v>
      </c>
      <c r="BE311" s="207">
        <f>IF(N311="základní",J311,0)</f>
        <v>0</v>
      </c>
      <c r="BF311" s="207">
        <f>IF(N311="snížená",J311,0)</f>
        <v>0</v>
      </c>
      <c r="BG311" s="207">
        <f>IF(N311="zákl. přenesená",J311,0)</f>
        <v>0</v>
      </c>
      <c r="BH311" s="207">
        <f>IF(N311="sníž. přenesená",J311,0)</f>
        <v>0</v>
      </c>
      <c r="BI311" s="207">
        <f>IF(N311="nulová",J311,0)</f>
        <v>0</v>
      </c>
      <c r="BJ311" s="17" t="s">
        <v>78</v>
      </c>
      <c r="BK311" s="207">
        <f>ROUND(I311*H311,2)</f>
        <v>0</v>
      </c>
      <c r="BL311" s="17" t="s">
        <v>171</v>
      </c>
      <c r="BM311" s="206" t="s">
        <v>545</v>
      </c>
    </row>
    <row r="312" spans="1:47" s="2" customFormat="1" ht="12">
      <c r="A312" s="38"/>
      <c r="B312" s="39"/>
      <c r="C312" s="40"/>
      <c r="D312" s="208" t="s">
        <v>114</v>
      </c>
      <c r="E312" s="40"/>
      <c r="F312" s="209" t="s">
        <v>544</v>
      </c>
      <c r="G312" s="40"/>
      <c r="H312" s="40"/>
      <c r="I312" s="210"/>
      <c r="J312" s="40"/>
      <c r="K312" s="40"/>
      <c r="L312" s="44"/>
      <c r="M312" s="211"/>
      <c r="N312" s="212"/>
      <c r="O312" s="84"/>
      <c r="P312" s="84"/>
      <c r="Q312" s="84"/>
      <c r="R312" s="84"/>
      <c r="S312" s="84"/>
      <c r="T312" s="85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7" t="s">
        <v>114</v>
      </c>
      <c r="AU312" s="17" t="s">
        <v>80</v>
      </c>
    </row>
    <row r="313" spans="1:65" s="2" customFormat="1" ht="16.5" customHeight="1">
      <c r="A313" s="38"/>
      <c r="B313" s="39"/>
      <c r="C313" s="195" t="s">
        <v>442</v>
      </c>
      <c r="D313" s="195" t="s">
        <v>108</v>
      </c>
      <c r="E313" s="196" t="s">
        <v>546</v>
      </c>
      <c r="F313" s="197" t="s">
        <v>547</v>
      </c>
      <c r="G313" s="198" t="s">
        <v>270</v>
      </c>
      <c r="H313" s="199">
        <v>14</v>
      </c>
      <c r="I313" s="200"/>
      <c r="J313" s="201">
        <f>ROUND(I313*H313,2)</f>
        <v>0</v>
      </c>
      <c r="K313" s="197" t="s">
        <v>238</v>
      </c>
      <c r="L313" s="44"/>
      <c r="M313" s="202" t="s">
        <v>19</v>
      </c>
      <c r="N313" s="203" t="s">
        <v>44</v>
      </c>
      <c r="O313" s="84"/>
      <c r="P313" s="204">
        <f>O313*H313</f>
        <v>0</v>
      </c>
      <c r="Q313" s="204">
        <v>0</v>
      </c>
      <c r="R313" s="204">
        <f>Q313*H313</f>
        <v>0</v>
      </c>
      <c r="S313" s="204">
        <v>0</v>
      </c>
      <c r="T313" s="205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06" t="s">
        <v>171</v>
      </c>
      <c r="AT313" s="206" t="s">
        <v>108</v>
      </c>
      <c r="AU313" s="206" t="s">
        <v>80</v>
      </c>
      <c r="AY313" s="17" t="s">
        <v>107</v>
      </c>
      <c r="BE313" s="207">
        <f>IF(N313="základní",J313,0)</f>
        <v>0</v>
      </c>
      <c r="BF313" s="207">
        <f>IF(N313="snížená",J313,0)</f>
        <v>0</v>
      </c>
      <c r="BG313" s="207">
        <f>IF(N313="zákl. přenesená",J313,0)</f>
        <v>0</v>
      </c>
      <c r="BH313" s="207">
        <f>IF(N313="sníž. přenesená",J313,0)</f>
        <v>0</v>
      </c>
      <c r="BI313" s="207">
        <f>IF(N313="nulová",J313,0)</f>
        <v>0</v>
      </c>
      <c r="BJ313" s="17" t="s">
        <v>78</v>
      </c>
      <c r="BK313" s="207">
        <f>ROUND(I313*H313,2)</f>
        <v>0</v>
      </c>
      <c r="BL313" s="17" t="s">
        <v>171</v>
      </c>
      <c r="BM313" s="206" t="s">
        <v>548</v>
      </c>
    </row>
    <row r="314" spans="1:47" s="2" customFormat="1" ht="12">
      <c r="A314" s="38"/>
      <c r="B314" s="39"/>
      <c r="C314" s="40"/>
      <c r="D314" s="208" t="s">
        <v>114</v>
      </c>
      <c r="E314" s="40"/>
      <c r="F314" s="209" t="s">
        <v>549</v>
      </c>
      <c r="G314" s="40"/>
      <c r="H314" s="40"/>
      <c r="I314" s="210"/>
      <c r="J314" s="40"/>
      <c r="K314" s="40"/>
      <c r="L314" s="44"/>
      <c r="M314" s="211"/>
      <c r="N314" s="212"/>
      <c r="O314" s="84"/>
      <c r="P314" s="84"/>
      <c r="Q314" s="84"/>
      <c r="R314" s="84"/>
      <c r="S314" s="84"/>
      <c r="T314" s="85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114</v>
      </c>
      <c r="AU314" s="17" t="s">
        <v>80</v>
      </c>
    </row>
    <row r="315" spans="1:47" s="2" customFormat="1" ht="12">
      <c r="A315" s="38"/>
      <c r="B315" s="39"/>
      <c r="C315" s="40"/>
      <c r="D315" s="216" t="s">
        <v>241</v>
      </c>
      <c r="E315" s="40"/>
      <c r="F315" s="217" t="s">
        <v>550</v>
      </c>
      <c r="G315" s="40"/>
      <c r="H315" s="40"/>
      <c r="I315" s="210"/>
      <c r="J315" s="40"/>
      <c r="K315" s="40"/>
      <c r="L315" s="44"/>
      <c r="M315" s="211"/>
      <c r="N315" s="212"/>
      <c r="O315" s="84"/>
      <c r="P315" s="84"/>
      <c r="Q315" s="84"/>
      <c r="R315" s="84"/>
      <c r="S315" s="84"/>
      <c r="T315" s="85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7" t="s">
        <v>241</v>
      </c>
      <c r="AU315" s="17" t="s">
        <v>80</v>
      </c>
    </row>
    <row r="316" spans="1:65" s="2" customFormat="1" ht="16.5" customHeight="1">
      <c r="A316" s="38"/>
      <c r="B316" s="39"/>
      <c r="C316" s="229" t="s">
        <v>551</v>
      </c>
      <c r="D316" s="229" t="s">
        <v>246</v>
      </c>
      <c r="E316" s="230" t="s">
        <v>552</v>
      </c>
      <c r="F316" s="231" t="s">
        <v>553</v>
      </c>
      <c r="G316" s="232" t="s">
        <v>270</v>
      </c>
      <c r="H316" s="233">
        <v>14</v>
      </c>
      <c r="I316" s="234"/>
      <c r="J316" s="235">
        <f>ROUND(I316*H316,2)</f>
        <v>0</v>
      </c>
      <c r="K316" s="231" t="s">
        <v>19</v>
      </c>
      <c r="L316" s="236"/>
      <c r="M316" s="237" t="s">
        <v>19</v>
      </c>
      <c r="N316" s="238" t="s">
        <v>44</v>
      </c>
      <c r="O316" s="84"/>
      <c r="P316" s="204">
        <f>O316*H316</f>
        <v>0</v>
      </c>
      <c r="Q316" s="204">
        <v>0</v>
      </c>
      <c r="R316" s="204">
        <f>Q316*H316</f>
        <v>0</v>
      </c>
      <c r="S316" s="204">
        <v>0</v>
      </c>
      <c r="T316" s="205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06" t="s">
        <v>249</v>
      </c>
      <c r="AT316" s="206" t="s">
        <v>246</v>
      </c>
      <c r="AU316" s="206" t="s">
        <v>80</v>
      </c>
      <c r="AY316" s="17" t="s">
        <v>107</v>
      </c>
      <c r="BE316" s="207">
        <f>IF(N316="základní",J316,0)</f>
        <v>0</v>
      </c>
      <c r="BF316" s="207">
        <f>IF(N316="snížená",J316,0)</f>
        <v>0</v>
      </c>
      <c r="BG316" s="207">
        <f>IF(N316="zákl. přenesená",J316,0)</f>
        <v>0</v>
      </c>
      <c r="BH316" s="207">
        <f>IF(N316="sníž. přenesená",J316,0)</f>
        <v>0</v>
      </c>
      <c r="BI316" s="207">
        <f>IF(N316="nulová",J316,0)</f>
        <v>0</v>
      </c>
      <c r="BJ316" s="17" t="s">
        <v>78</v>
      </c>
      <c r="BK316" s="207">
        <f>ROUND(I316*H316,2)</f>
        <v>0</v>
      </c>
      <c r="BL316" s="17" t="s">
        <v>171</v>
      </c>
      <c r="BM316" s="206" t="s">
        <v>554</v>
      </c>
    </row>
    <row r="317" spans="1:47" s="2" customFormat="1" ht="12">
      <c r="A317" s="38"/>
      <c r="B317" s="39"/>
      <c r="C317" s="40"/>
      <c r="D317" s="208" t="s">
        <v>114</v>
      </c>
      <c r="E317" s="40"/>
      <c r="F317" s="209" t="s">
        <v>553</v>
      </c>
      <c r="G317" s="40"/>
      <c r="H317" s="40"/>
      <c r="I317" s="210"/>
      <c r="J317" s="40"/>
      <c r="K317" s="40"/>
      <c r="L317" s="44"/>
      <c r="M317" s="211"/>
      <c r="N317" s="212"/>
      <c r="O317" s="84"/>
      <c r="P317" s="84"/>
      <c r="Q317" s="84"/>
      <c r="R317" s="84"/>
      <c r="S317" s="84"/>
      <c r="T317" s="85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T317" s="17" t="s">
        <v>114</v>
      </c>
      <c r="AU317" s="17" t="s">
        <v>80</v>
      </c>
    </row>
    <row r="318" spans="1:65" s="2" customFormat="1" ht="21.75" customHeight="1">
      <c r="A318" s="38"/>
      <c r="B318" s="39"/>
      <c r="C318" s="195" t="s">
        <v>555</v>
      </c>
      <c r="D318" s="195" t="s">
        <v>108</v>
      </c>
      <c r="E318" s="196" t="s">
        <v>556</v>
      </c>
      <c r="F318" s="197" t="s">
        <v>557</v>
      </c>
      <c r="G318" s="198" t="s">
        <v>270</v>
      </c>
      <c r="H318" s="199">
        <v>184</v>
      </c>
      <c r="I318" s="200"/>
      <c r="J318" s="201">
        <f>ROUND(I318*H318,2)</f>
        <v>0</v>
      </c>
      <c r="K318" s="197" t="s">
        <v>238</v>
      </c>
      <c r="L318" s="44"/>
      <c r="M318" s="202" t="s">
        <v>19</v>
      </c>
      <c r="N318" s="203" t="s">
        <v>44</v>
      </c>
      <c r="O318" s="84"/>
      <c r="P318" s="204">
        <f>O318*H318</f>
        <v>0</v>
      </c>
      <c r="Q318" s="204">
        <v>0</v>
      </c>
      <c r="R318" s="204">
        <f>Q318*H318</f>
        <v>0</v>
      </c>
      <c r="S318" s="204">
        <v>0</v>
      </c>
      <c r="T318" s="205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06" t="s">
        <v>171</v>
      </c>
      <c r="AT318" s="206" t="s">
        <v>108</v>
      </c>
      <c r="AU318" s="206" t="s">
        <v>80</v>
      </c>
      <c r="AY318" s="17" t="s">
        <v>107</v>
      </c>
      <c r="BE318" s="207">
        <f>IF(N318="základní",J318,0)</f>
        <v>0</v>
      </c>
      <c r="BF318" s="207">
        <f>IF(N318="snížená",J318,0)</f>
        <v>0</v>
      </c>
      <c r="BG318" s="207">
        <f>IF(N318="zákl. přenesená",J318,0)</f>
        <v>0</v>
      </c>
      <c r="BH318" s="207">
        <f>IF(N318="sníž. přenesená",J318,0)</f>
        <v>0</v>
      </c>
      <c r="BI318" s="207">
        <f>IF(N318="nulová",J318,0)</f>
        <v>0</v>
      </c>
      <c r="BJ318" s="17" t="s">
        <v>78</v>
      </c>
      <c r="BK318" s="207">
        <f>ROUND(I318*H318,2)</f>
        <v>0</v>
      </c>
      <c r="BL318" s="17" t="s">
        <v>171</v>
      </c>
      <c r="BM318" s="206" t="s">
        <v>558</v>
      </c>
    </row>
    <row r="319" spans="1:47" s="2" customFormat="1" ht="12">
      <c r="A319" s="38"/>
      <c r="B319" s="39"/>
      <c r="C319" s="40"/>
      <c r="D319" s="208" t="s">
        <v>114</v>
      </c>
      <c r="E319" s="40"/>
      <c r="F319" s="209" t="s">
        <v>559</v>
      </c>
      <c r="G319" s="40"/>
      <c r="H319" s="40"/>
      <c r="I319" s="210"/>
      <c r="J319" s="40"/>
      <c r="K319" s="40"/>
      <c r="L319" s="44"/>
      <c r="M319" s="211"/>
      <c r="N319" s="212"/>
      <c r="O319" s="84"/>
      <c r="P319" s="84"/>
      <c r="Q319" s="84"/>
      <c r="R319" s="84"/>
      <c r="S319" s="84"/>
      <c r="T319" s="85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T319" s="17" t="s">
        <v>114</v>
      </c>
      <c r="AU319" s="17" t="s">
        <v>80</v>
      </c>
    </row>
    <row r="320" spans="1:47" s="2" customFormat="1" ht="12">
      <c r="A320" s="38"/>
      <c r="B320" s="39"/>
      <c r="C320" s="40"/>
      <c r="D320" s="216" t="s">
        <v>241</v>
      </c>
      <c r="E320" s="40"/>
      <c r="F320" s="217" t="s">
        <v>560</v>
      </c>
      <c r="G320" s="40"/>
      <c r="H320" s="40"/>
      <c r="I320" s="210"/>
      <c r="J320" s="40"/>
      <c r="K320" s="40"/>
      <c r="L320" s="44"/>
      <c r="M320" s="211"/>
      <c r="N320" s="212"/>
      <c r="O320" s="84"/>
      <c r="P320" s="84"/>
      <c r="Q320" s="84"/>
      <c r="R320" s="84"/>
      <c r="S320" s="84"/>
      <c r="T320" s="85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T320" s="17" t="s">
        <v>241</v>
      </c>
      <c r="AU320" s="17" t="s">
        <v>80</v>
      </c>
    </row>
    <row r="321" spans="1:51" s="13" customFormat="1" ht="12">
      <c r="A321" s="13"/>
      <c r="B321" s="218"/>
      <c r="C321" s="219"/>
      <c r="D321" s="208" t="s">
        <v>243</v>
      </c>
      <c r="E321" s="220" t="s">
        <v>19</v>
      </c>
      <c r="F321" s="221" t="s">
        <v>561</v>
      </c>
      <c r="G321" s="219"/>
      <c r="H321" s="222">
        <v>184</v>
      </c>
      <c r="I321" s="223"/>
      <c r="J321" s="219"/>
      <c r="K321" s="219"/>
      <c r="L321" s="224"/>
      <c r="M321" s="225"/>
      <c r="N321" s="226"/>
      <c r="O321" s="226"/>
      <c r="P321" s="226"/>
      <c r="Q321" s="226"/>
      <c r="R321" s="226"/>
      <c r="S321" s="226"/>
      <c r="T321" s="227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28" t="s">
        <v>243</v>
      </c>
      <c r="AU321" s="228" t="s">
        <v>80</v>
      </c>
      <c r="AV321" s="13" t="s">
        <v>80</v>
      </c>
      <c r="AW321" s="13" t="s">
        <v>34</v>
      </c>
      <c r="AX321" s="13" t="s">
        <v>78</v>
      </c>
      <c r="AY321" s="228" t="s">
        <v>107</v>
      </c>
    </row>
    <row r="322" spans="1:65" s="2" customFormat="1" ht="16.5" customHeight="1">
      <c r="A322" s="38"/>
      <c r="B322" s="39"/>
      <c r="C322" s="229" t="s">
        <v>562</v>
      </c>
      <c r="D322" s="229" t="s">
        <v>246</v>
      </c>
      <c r="E322" s="230" t="s">
        <v>563</v>
      </c>
      <c r="F322" s="231" t="s">
        <v>564</v>
      </c>
      <c r="G322" s="232" t="s">
        <v>270</v>
      </c>
      <c r="H322" s="233">
        <v>28</v>
      </c>
      <c r="I322" s="234"/>
      <c r="J322" s="235">
        <f>ROUND(I322*H322,2)</f>
        <v>0</v>
      </c>
      <c r="K322" s="231" t="s">
        <v>310</v>
      </c>
      <c r="L322" s="236"/>
      <c r="M322" s="237" t="s">
        <v>19</v>
      </c>
      <c r="N322" s="238" t="s">
        <v>44</v>
      </c>
      <c r="O322" s="84"/>
      <c r="P322" s="204">
        <f>O322*H322</f>
        <v>0</v>
      </c>
      <c r="Q322" s="204">
        <v>6E-05</v>
      </c>
      <c r="R322" s="204">
        <f>Q322*H322</f>
        <v>0.00168</v>
      </c>
      <c r="S322" s="204">
        <v>0</v>
      </c>
      <c r="T322" s="205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06" t="s">
        <v>249</v>
      </c>
      <c r="AT322" s="206" t="s">
        <v>246</v>
      </c>
      <c r="AU322" s="206" t="s">
        <v>80</v>
      </c>
      <c r="AY322" s="17" t="s">
        <v>107</v>
      </c>
      <c r="BE322" s="207">
        <f>IF(N322="základní",J322,0)</f>
        <v>0</v>
      </c>
      <c r="BF322" s="207">
        <f>IF(N322="snížená",J322,0)</f>
        <v>0</v>
      </c>
      <c r="BG322" s="207">
        <f>IF(N322="zákl. přenesená",J322,0)</f>
        <v>0</v>
      </c>
      <c r="BH322" s="207">
        <f>IF(N322="sníž. přenesená",J322,0)</f>
        <v>0</v>
      </c>
      <c r="BI322" s="207">
        <f>IF(N322="nulová",J322,0)</f>
        <v>0</v>
      </c>
      <c r="BJ322" s="17" t="s">
        <v>78</v>
      </c>
      <c r="BK322" s="207">
        <f>ROUND(I322*H322,2)</f>
        <v>0</v>
      </c>
      <c r="BL322" s="17" t="s">
        <v>171</v>
      </c>
      <c r="BM322" s="206" t="s">
        <v>565</v>
      </c>
    </row>
    <row r="323" spans="1:47" s="2" customFormat="1" ht="12">
      <c r="A323" s="38"/>
      <c r="B323" s="39"/>
      <c r="C323" s="40"/>
      <c r="D323" s="208" t="s">
        <v>114</v>
      </c>
      <c r="E323" s="40"/>
      <c r="F323" s="209" t="s">
        <v>564</v>
      </c>
      <c r="G323" s="40"/>
      <c r="H323" s="40"/>
      <c r="I323" s="210"/>
      <c r="J323" s="40"/>
      <c r="K323" s="40"/>
      <c r="L323" s="44"/>
      <c r="M323" s="211"/>
      <c r="N323" s="212"/>
      <c r="O323" s="84"/>
      <c r="P323" s="84"/>
      <c r="Q323" s="84"/>
      <c r="R323" s="84"/>
      <c r="S323" s="84"/>
      <c r="T323" s="85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T323" s="17" t="s">
        <v>114</v>
      </c>
      <c r="AU323" s="17" t="s">
        <v>80</v>
      </c>
    </row>
    <row r="324" spans="1:51" s="13" customFormat="1" ht="12">
      <c r="A324" s="13"/>
      <c r="B324" s="218"/>
      <c r="C324" s="219"/>
      <c r="D324" s="208" t="s">
        <v>243</v>
      </c>
      <c r="E324" s="220" t="s">
        <v>19</v>
      </c>
      <c r="F324" s="221" t="s">
        <v>222</v>
      </c>
      <c r="G324" s="219"/>
      <c r="H324" s="222">
        <v>28</v>
      </c>
      <c r="I324" s="223"/>
      <c r="J324" s="219"/>
      <c r="K324" s="219"/>
      <c r="L324" s="224"/>
      <c r="M324" s="225"/>
      <c r="N324" s="226"/>
      <c r="O324" s="226"/>
      <c r="P324" s="226"/>
      <c r="Q324" s="226"/>
      <c r="R324" s="226"/>
      <c r="S324" s="226"/>
      <c r="T324" s="227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28" t="s">
        <v>243</v>
      </c>
      <c r="AU324" s="228" t="s">
        <v>80</v>
      </c>
      <c r="AV324" s="13" t="s">
        <v>80</v>
      </c>
      <c r="AW324" s="13" t="s">
        <v>34</v>
      </c>
      <c r="AX324" s="13" t="s">
        <v>78</v>
      </c>
      <c r="AY324" s="228" t="s">
        <v>107</v>
      </c>
    </row>
    <row r="325" spans="1:65" s="2" customFormat="1" ht="16.5" customHeight="1">
      <c r="A325" s="38"/>
      <c r="B325" s="39"/>
      <c r="C325" s="229" t="s">
        <v>566</v>
      </c>
      <c r="D325" s="229" t="s">
        <v>246</v>
      </c>
      <c r="E325" s="230" t="s">
        <v>567</v>
      </c>
      <c r="F325" s="231" t="s">
        <v>568</v>
      </c>
      <c r="G325" s="232" t="s">
        <v>270</v>
      </c>
      <c r="H325" s="233">
        <v>80</v>
      </c>
      <c r="I325" s="234"/>
      <c r="J325" s="235">
        <f>ROUND(I325*H325,2)</f>
        <v>0</v>
      </c>
      <c r="K325" s="231" t="s">
        <v>310</v>
      </c>
      <c r="L325" s="236"/>
      <c r="M325" s="237" t="s">
        <v>19</v>
      </c>
      <c r="N325" s="238" t="s">
        <v>44</v>
      </c>
      <c r="O325" s="84"/>
      <c r="P325" s="204">
        <f>O325*H325</f>
        <v>0</v>
      </c>
      <c r="Q325" s="204">
        <v>6E-05</v>
      </c>
      <c r="R325" s="204">
        <f>Q325*H325</f>
        <v>0.0048000000000000004</v>
      </c>
      <c r="S325" s="204">
        <v>0</v>
      </c>
      <c r="T325" s="205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06" t="s">
        <v>249</v>
      </c>
      <c r="AT325" s="206" t="s">
        <v>246</v>
      </c>
      <c r="AU325" s="206" t="s">
        <v>80</v>
      </c>
      <c r="AY325" s="17" t="s">
        <v>107</v>
      </c>
      <c r="BE325" s="207">
        <f>IF(N325="základní",J325,0)</f>
        <v>0</v>
      </c>
      <c r="BF325" s="207">
        <f>IF(N325="snížená",J325,0)</f>
        <v>0</v>
      </c>
      <c r="BG325" s="207">
        <f>IF(N325="zákl. přenesená",J325,0)</f>
        <v>0</v>
      </c>
      <c r="BH325" s="207">
        <f>IF(N325="sníž. přenesená",J325,0)</f>
        <v>0</v>
      </c>
      <c r="BI325" s="207">
        <f>IF(N325="nulová",J325,0)</f>
        <v>0</v>
      </c>
      <c r="BJ325" s="17" t="s">
        <v>78</v>
      </c>
      <c r="BK325" s="207">
        <f>ROUND(I325*H325,2)</f>
        <v>0</v>
      </c>
      <c r="BL325" s="17" t="s">
        <v>171</v>
      </c>
      <c r="BM325" s="206" t="s">
        <v>569</v>
      </c>
    </row>
    <row r="326" spans="1:47" s="2" customFormat="1" ht="12">
      <c r="A326" s="38"/>
      <c r="B326" s="39"/>
      <c r="C326" s="40"/>
      <c r="D326" s="208" t="s">
        <v>114</v>
      </c>
      <c r="E326" s="40"/>
      <c r="F326" s="209" t="s">
        <v>568</v>
      </c>
      <c r="G326" s="40"/>
      <c r="H326" s="40"/>
      <c r="I326" s="210"/>
      <c r="J326" s="40"/>
      <c r="K326" s="40"/>
      <c r="L326" s="44"/>
      <c r="M326" s="211"/>
      <c r="N326" s="212"/>
      <c r="O326" s="84"/>
      <c r="P326" s="84"/>
      <c r="Q326" s="84"/>
      <c r="R326" s="84"/>
      <c r="S326" s="84"/>
      <c r="T326" s="85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T326" s="17" t="s">
        <v>114</v>
      </c>
      <c r="AU326" s="17" t="s">
        <v>80</v>
      </c>
    </row>
    <row r="327" spans="1:65" s="2" customFormat="1" ht="16.5" customHeight="1">
      <c r="A327" s="38"/>
      <c r="B327" s="39"/>
      <c r="C327" s="229" t="s">
        <v>570</v>
      </c>
      <c r="D327" s="229" t="s">
        <v>246</v>
      </c>
      <c r="E327" s="230" t="s">
        <v>571</v>
      </c>
      <c r="F327" s="231" t="s">
        <v>572</v>
      </c>
      <c r="G327" s="232" t="s">
        <v>270</v>
      </c>
      <c r="H327" s="233">
        <v>20</v>
      </c>
      <c r="I327" s="234"/>
      <c r="J327" s="235">
        <f>ROUND(I327*H327,2)</f>
        <v>0</v>
      </c>
      <c r="K327" s="231" t="s">
        <v>19</v>
      </c>
      <c r="L327" s="236"/>
      <c r="M327" s="237" t="s">
        <v>19</v>
      </c>
      <c r="N327" s="238" t="s">
        <v>44</v>
      </c>
      <c r="O327" s="84"/>
      <c r="P327" s="204">
        <f>O327*H327</f>
        <v>0</v>
      </c>
      <c r="Q327" s="204">
        <v>0</v>
      </c>
      <c r="R327" s="204">
        <f>Q327*H327</f>
        <v>0</v>
      </c>
      <c r="S327" s="204">
        <v>0</v>
      </c>
      <c r="T327" s="205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06" t="s">
        <v>249</v>
      </c>
      <c r="AT327" s="206" t="s">
        <v>246</v>
      </c>
      <c r="AU327" s="206" t="s">
        <v>80</v>
      </c>
      <c r="AY327" s="17" t="s">
        <v>107</v>
      </c>
      <c r="BE327" s="207">
        <f>IF(N327="základní",J327,0)</f>
        <v>0</v>
      </c>
      <c r="BF327" s="207">
        <f>IF(N327="snížená",J327,0)</f>
        <v>0</v>
      </c>
      <c r="BG327" s="207">
        <f>IF(N327="zákl. přenesená",J327,0)</f>
        <v>0</v>
      </c>
      <c r="BH327" s="207">
        <f>IF(N327="sníž. přenesená",J327,0)</f>
        <v>0</v>
      </c>
      <c r="BI327" s="207">
        <f>IF(N327="nulová",J327,0)</f>
        <v>0</v>
      </c>
      <c r="BJ327" s="17" t="s">
        <v>78</v>
      </c>
      <c r="BK327" s="207">
        <f>ROUND(I327*H327,2)</f>
        <v>0</v>
      </c>
      <c r="BL327" s="17" t="s">
        <v>171</v>
      </c>
      <c r="BM327" s="206" t="s">
        <v>573</v>
      </c>
    </row>
    <row r="328" spans="1:47" s="2" customFormat="1" ht="12">
      <c r="A328" s="38"/>
      <c r="B328" s="39"/>
      <c r="C328" s="40"/>
      <c r="D328" s="208" t="s">
        <v>114</v>
      </c>
      <c r="E328" s="40"/>
      <c r="F328" s="209" t="s">
        <v>572</v>
      </c>
      <c r="G328" s="40"/>
      <c r="H328" s="40"/>
      <c r="I328" s="210"/>
      <c r="J328" s="40"/>
      <c r="K328" s="40"/>
      <c r="L328" s="44"/>
      <c r="M328" s="211"/>
      <c r="N328" s="212"/>
      <c r="O328" s="84"/>
      <c r="P328" s="84"/>
      <c r="Q328" s="84"/>
      <c r="R328" s="84"/>
      <c r="S328" s="84"/>
      <c r="T328" s="85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T328" s="17" t="s">
        <v>114</v>
      </c>
      <c r="AU328" s="17" t="s">
        <v>80</v>
      </c>
    </row>
    <row r="329" spans="1:65" s="2" customFormat="1" ht="16.5" customHeight="1">
      <c r="A329" s="38"/>
      <c r="B329" s="39"/>
      <c r="C329" s="229" t="s">
        <v>574</v>
      </c>
      <c r="D329" s="229" t="s">
        <v>246</v>
      </c>
      <c r="E329" s="230" t="s">
        <v>575</v>
      </c>
      <c r="F329" s="231" t="s">
        <v>576</v>
      </c>
      <c r="G329" s="232" t="s">
        <v>270</v>
      </c>
      <c r="H329" s="233">
        <v>7</v>
      </c>
      <c r="I329" s="234"/>
      <c r="J329" s="235">
        <f>ROUND(I329*H329,2)</f>
        <v>0</v>
      </c>
      <c r="K329" s="231" t="s">
        <v>19</v>
      </c>
      <c r="L329" s="236"/>
      <c r="M329" s="237" t="s">
        <v>19</v>
      </c>
      <c r="N329" s="238" t="s">
        <v>44</v>
      </c>
      <c r="O329" s="84"/>
      <c r="P329" s="204">
        <f>O329*H329</f>
        <v>0</v>
      </c>
      <c r="Q329" s="204">
        <v>0</v>
      </c>
      <c r="R329" s="204">
        <f>Q329*H329</f>
        <v>0</v>
      </c>
      <c r="S329" s="204">
        <v>0</v>
      </c>
      <c r="T329" s="205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06" t="s">
        <v>249</v>
      </c>
      <c r="AT329" s="206" t="s">
        <v>246</v>
      </c>
      <c r="AU329" s="206" t="s">
        <v>80</v>
      </c>
      <c r="AY329" s="17" t="s">
        <v>107</v>
      </c>
      <c r="BE329" s="207">
        <f>IF(N329="základní",J329,0)</f>
        <v>0</v>
      </c>
      <c r="BF329" s="207">
        <f>IF(N329="snížená",J329,0)</f>
        <v>0</v>
      </c>
      <c r="BG329" s="207">
        <f>IF(N329="zákl. přenesená",J329,0)</f>
        <v>0</v>
      </c>
      <c r="BH329" s="207">
        <f>IF(N329="sníž. přenesená",J329,0)</f>
        <v>0</v>
      </c>
      <c r="BI329" s="207">
        <f>IF(N329="nulová",J329,0)</f>
        <v>0</v>
      </c>
      <c r="BJ329" s="17" t="s">
        <v>78</v>
      </c>
      <c r="BK329" s="207">
        <f>ROUND(I329*H329,2)</f>
        <v>0</v>
      </c>
      <c r="BL329" s="17" t="s">
        <v>171</v>
      </c>
      <c r="BM329" s="206" t="s">
        <v>577</v>
      </c>
    </row>
    <row r="330" spans="1:47" s="2" customFormat="1" ht="12">
      <c r="A330" s="38"/>
      <c r="B330" s="39"/>
      <c r="C330" s="40"/>
      <c r="D330" s="208" t="s">
        <v>114</v>
      </c>
      <c r="E330" s="40"/>
      <c r="F330" s="209" t="s">
        <v>576</v>
      </c>
      <c r="G330" s="40"/>
      <c r="H330" s="40"/>
      <c r="I330" s="210"/>
      <c r="J330" s="40"/>
      <c r="K330" s="40"/>
      <c r="L330" s="44"/>
      <c r="M330" s="211"/>
      <c r="N330" s="212"/>
      <c r="O330" s="84"/>
      <c r="P330" s="84"/>
      <c r="Q330" s="84"/>
      <c r="R330" s="84"/>
      <c r="S330" s="84"/>
      <c r="T330" s="85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T330" s="17" t="s">
        <v>114</v>
      </c>
      <c r="AU330" s="17" t="s">
        <v>80</v>
      </c>
    </row>
    <row r="331" spans="1:65" s="2" customFormat="1" ht="16.5" customHeight="1">
      <c r="A331" s="38"/>
      <c r="B331" s="39"/>
      <c r="C331" s="229" t="s">
        <v>578</v>
      </c>
      <c r="D331" s="229" t="s">
        <v>246</v>
      </c>
      <c r="E331" s="230" t="s">
        <v>579</v>
      </c>
      <c r="F331" s="231" t="s">
        <v>580</v>
      </c>
      <c r="G331" s="232" t="s">
        <v>270</v>
      </c>
      <c r="H331" s="233">
        <v>49</v>
      </c>
      <c r="I331" s="234"/>
      <c r="J331" s="235">
        <f>ROUND(I331*H331,2)</f>
        <v>0</v>
      </c>
      <c r="K331" s="231" t="s">
        <v>19</v>
      </c>
      <c r="L331" s="236"/>
      <c r="M331" s="237" t="s">
        <v>19</v>
      </c>
      <c r="N331" s="238" t="s">
        <v>44</v>
      </c>
      <c r="O331" s="84"/>
      <c r="P331" s="204">
        <f>O331*H331</f>
        <v>0</v>
      </c>
      <c r="Q331" s="204">
        <v>0</v>
      </c>
      <c r="R331" s="204">
        <f>Q331*H331</f>
        <v>0</v>
      </c>
      <c r="S331" s="204">
        <v>0</v>
      </c>
      <c r="T331" s="205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06" t="s">
        <v>249</v>
      </c>
      <c r="AT331" s="206" t="s">
        <v>246</v>
      </c>
      <c r="AU331" s="206" t="s">
        <v>80</v>
      </c>
      <c r="AY331" s="17" t="s">
        <v>107</v>
      </c>
      <c r="BE331" s="207">
        <f>IF(N331="základní",J331,0)</f>
        <v>0</v>
      </c>
      <c r="BF331" s="207">
        <f>IF(N331="snížená",J331,0)</f>
        <v>0</v>
      </c>
      <c r="BG331" s="207">
        <f>IF(N331="zákl. přenesená",J331,0)</f>
        <v>0</v>
      </c>
      <c r="BH331" s="207">
        <f>IF(N331="sníž. přenesená",J331,0)</f>
        <v>0</v>
      </c>
      <c r="BI331" s="207">
        <f>IF(N331="nulová",J331,0)</f>
        <v>0</v>
      </c>
      <c r="BJ331" s="17" t="s">
        <v>78</v>
      </c>
      <c r="BK331" s="207">
        <f>ROUND(I331*H331,2)</f>
        <v>0</v>
      </c>
      <c r="BL331" s="17" t="s">
        <v>171</v>
      </c>
      <c r="BM331" s="206" t="s">
        <v>581</v>
      </c>
    </row>
    <row r="332" spans="1:47" s="2" customFormat="1" ht="12">
      <c r="A332" s="38"/>
      <c r="B332" s="39"/>
      <c r="C332" s="40"/>
      <c r="D332" s="208" t="s">
        <v>114</v>
      </c>
      <c r="E332" s="40"/>
      <c r="F332" s="209" t="s">
        <v>580</v>
      </c>
      <c r="G332" s="40"/>
      <c r="H332" s="40"/>
      <c r="I332" s="210"/>
      <c r="J332" s="40"/>
      <c r="K332" s="40"/>
      <c r="L332" s="44"/>
      <c r="M332" s="211"/>
      <c r="N332" s="212"/>
      <c r="O332" s="84"/>
      <c r="P332" s="84"/>
      <c r="Q332" s="84"/>
      <c r="R332" s="84"/>
      <c r="S332" s="84"/>
      <c r="T332" s="85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T332" s="17" t="s">
        <v>114</v>
      </c>
      <c r="AU332" s="17" t="s">
        <v>80</v>
      </c>
    </row>
    <row r="333" spans="1:65" s="2" customFormat="1" ht="21.75" customHeight="1">
      <c r="A333" s="38"/>
      <c r="B333" s="39"/>
      <c r="C333" s="195" t="s">
        <v>582</v>
      </c>
      <c r="D333" s="195" t="s">
        <v>108</v>
      </c>
      <c r="E333" s="196" t="s">
        <v>583</v>
      </c>
      <c r="F333" s="197" t="s">
        <v>584</v>
      </c>
      <c r="G333" s="198" t="s">
        <v>270</v>
      </c>
      <c r="H333" s="199">
        <v>34</v>
      </c>
      <c r="I333" s="200"/>
      <c r="J333" s="201">
        <f>ROUND(I333*H333,2)</f>
        <v>0</v>
      </c>
      <c r="K333" s="197" t="s">
        <v>238</v>
      </c>
      <c r="L333" s="44"/>
      <c r="M333" s="202" t="s">
        <v>19</v>
      </c>
      <c r="N333" s="203" t="s">
        <v>44</v>
      </c>
      <c r="O333" s="84"/>
      <c r="P333" s="204">
        <f>O333*H333</f>
        <v>0</v>
      </c>
      <c r="Q333" s="204">
        <v>0</v>
      </c>
      <c r="R333" s="204">
        <f>Q333*H333</f>
        <v>0</v>
      </c>
      <c r="S333" s="204">
        <v>0</v>
      </c>
      <c r="T333" s="205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06" t="s">
        <v>171</v>
      </c>
      <c r="AT333" s="206" t="s">
        <v>108</v>
      </c>
      <c r="AU333" s="206" t="s">
        <v>80</v>
      </c>
      <c r="AY333" s="17" t="s">
        <v>107</v>
      </c>
      <c r="BE333" s="207">
        <f>IF(N333="základní",J333,0)</f>
        <v>0</v>
      </c>
      <c r="BF333" s="207">
        <f>IF(N333="snížená",J333,0)</f>
        <v>0</v>
      </c>
      <c r="BG333" s="207">
        <f>IF(N333="zákl. přenesená",J333,0)</f>
        <v>0</v>
      </c>
      <c r="BH333" s="207">
        <f>IF(N333="sníž. přenesená",J333,0)</f>
        <v>0</v>
      </c>
      <c r="BI333" s="207">
        <f>IF(N333="nulová",J333,0)</f>
        <v>0</v>
      </c>
      <c r="BJ333" s="17" t="s">
        <v>78</v>
      </c>
      <c r="BK333" s="207">
        <f>ROUND(I333*H333,2)</f>
        <v>0</v>
      </c>
      <c r="BL333" s="17" t="s">
        <v>171</v>
      </c>
      <c r="BM333" s="206" t="s">
        <v>585</v>
      </c>
    </row>
    <row r="334" spans="1:47" s="2" customFormat="1" ht="12">
      <c r="A334" s="38"/>
      <c r="B334" s="39"/>
      <c r="C334" s="40"/>
      <c r="D334" s="208" t="s">
        <v>114</v>
      </c>
      <c r="E334" s="40"/>
      <c r="F334" s="209" t="s">
        <v>586</v>
      </c>
      <c r="G334" s="40"/>
      <c r="H334" s="40"/>
      <c r="I334" s="210"/>
      <c r="J334" s="40"/>
      <c r="K334" s="40"/>
      <c r="L334" s="44"/>
      <c r="M334" s="211"/>
      <c r="N334" s="212"/>
      <c r="O334" s="84"/>
      <c r="P334" s="84"/>
      <c r="Q334" s="84"/>
      <c r="R334" s="84"/>
      <c r="S334" s="84"/>
      <c r="T334" s="85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T334" s="17" t="s">
        <v>114</v>
      </c>
      <c r="AU334" s="17" t="s">
        <v>80</v>
      </c>
    </row>
    <row r="335" spans="1:47" s="2" customFormat="1" ht="12">
      <c r="A335" s="38"/>
      <c r="B335" s="39"/>
      <c r="C335" s="40"/>
      <c r="D335" s="216" t="s">
        <v>241</v>
      </c>
      <c r="E335" s="40"/>
      <c r="F335" s="217" t="s">
        <v>587</v>
      </c>
      <c r="G335" s="40"/>
      <c r="H335" s="40"/>
      <c r="I335" s="210"/>
      <c r="J335" s="40"/>
      <c r="K335" s="40"/>
      <c r="L335" s="44"/>
      <c r="M335" s="211"/>
      <c r="N335" s="212"/>
      <c r="O335" s="84"/>
      <c r="P335" s="84"/>
      <c r="Q335" s="84"/>
      <c r="R335" s="84"/>
      <c r="S335" s="84"/>
      <c r="T335" s="85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T335" s="17" t="s">
        <v>241</v>
      </c>
      <c r="AU335" s="17" t="s">
        <v>80</v>
      </c>
    </row>
    <row r="336" spans="1:51" s="13" customFormat="1" ht="12">
      <c r="A336" s="13"/>
      <c r="B336" s="218"/>
      <c r="C336" s="219"/>
      <c r="D336" s="208" t="s">
        <v>243</v>
      </c>
      <c r="E336" s="220" t="s">
        <v>19</v>
      </c>
      <c r="F336" s="221" t="s">
        <v>588</v>
      </c>
      <c r="G336" s="219"/>
      <c r="H336" s="222">
        <v>34</v>
      </c>
      <c r="I336" s="223"/>
      <c r="J336" s="219"/>
      <c r="K336" s="219"/>
      <c r="L336" s="224"/>
      <c r="M336" s="225"/>
      <c r="N336" s="226"/>
      <c r="O336" s="226"/>
      <c r="P336" s="226"/>
      <c r="Q336" s="226"/>
      <c r="R336" s="226"/>
      <c r="S336" s="226"/>
      <c r="T336" s="227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28" t="s">
        <v>243</v>
      </c>
      <c r="AU336" s="228" t="s">
        <v>80</v>
      </c>
      <c r="AV336" s="13" t="s">
        <v>80</v>
      </c>
      <c r="AW336" s="13" t="s">
        <v>34</v>
      </c>
      <c r="AX336" s="13" t="s">
        <v>78</v>
      </c>
      <c r="AY336" s="228" t="s">
        <v>107</v>
      </c>
    </row>
    <row r="337" spans="1:65" s="2" customFormat="1" ht="16.5" customHeight="1">
      <c r="A337" s="38"/>
      <c r="B337" s="39"/>
      <c r="C337" s="229" t="s">
        <v>589</v>
      </c>
      <c r="D337" s="229" t="s">
        <v>246</v>
      </c>
      <c r="E337" s="230" t="s">
        <v>590</v>
      </c>
      <c r="F337" s="231" t="s">
        <v>591</v>
      </c>
      <c r="G337" s="232" t="s">
        <v>270</v>
      </c>
      <c r="H337" s="233">
        <v>20</v>
      </c>
      <c r="I337" s="234"/>
      <c r="J337" s="235">
        <f>ROUND(I337*H337,2)</f>
        <v>0</v>
      </c>
      <c r="K337" s="231" t="s">
        <v>310</v>
      </c>
      <c r="L337" s="236"/>
      <c r="M337" s="237" t="s">
        <v>19</v>
      </c>
      <c r="N337" s="238" t="s">
        <v>44</v>
      </c>
      <c r="O337" s="84"/>
      <c r="P337" s="204">
        <f>O337*H337</f>
        <v>0</v>
      </c>
      <c r="Q337" s="204">
        <v>6E-05</v>
      </c>
      <c r="R337" s="204">
        <f>Q337*H337</f>
        <v>0.0012000000000000001</v>
      </c>
      <c r="S337" s="204">
        <v>0</v>
      </c>
      <c r="T337" s="205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06" t="s">
        <v>249</v>
      </c>
      <c r="AT337" s="206" t="s">
        <v>246</v>
      </c>
      <c r="AU337" s="206" t="s">
        <v>80</v>
      </c>
      <c r="AY337" s="17" t="s">
        <v>107</v>
      </c>
      <c r="BE337" s="207">
        <f>IF(N337="základní",J337,0)</f>
        <v>0</v>
      </c>
      <c r="BF337" s="207">
        <f>IF(N337="snížená",J337,0)</f>
        <v>0</v>
      </c>
      <c r="BG337" s="207">
        <f>IF(N337="zákl. přenesená",J337,0)</f>
        <v>0</v>
      </c>
      <c r="BH337" s="207">
        <f>IF(N337="sníž. přenesená",J337,0)</f>
        <v>0</v>
      </c>
      <c r="BI337" s="207">
        <f>IF(N337="nulová",J337,0)</f>
        <v>0</v>
      </c>
      <c r="BJ337" s="17" t="s">
        <v>78</v>
      </c>
      <c r="BK337" s="207">
        <f>ROUND(I337*H337,2)</f>
        <v>0</v>
      </c>
      <c r="BL337" s="17" t="s">
        <v>171</v>
      </c>
      <c r="BM337" s="206" t="s">
        <v>592</v>
      </c>
    </row>
    <row r="338" spans="1:47" s="2" customFormat="1" ht="12">
      <c r="A338" s="38"/>
      <c r="B338" s="39"/>
      <c r="C338" s="40"/>
      <c r="D338" s="208" t="s">
        <v>114</v>
      </c>
      <c r="E338" s="40"/>
      <c r="F338" s="209" t="s">
        <v>591</v>
      </c>
      <c r="G338" s="40"/>
      <c r="H338" s="40"/>
      <c r="I338" s="210"/>
      <c r="J338" s="40"/>
      <c r="K338" s="40"/>
      <c r="L338" s="44"/>
      <c r="M338" s="211"/>
      <c r="N338" s="212"/>
      <c r="O338" s="84"/>
      <c r="P338" s="84"/>
      <c r="Q338" s="84"/>
      <c r="R338" s="84"/>
      <c r="S338" s="84"/>
      <c r="T338" s="85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T338" s="17" t="s">
        <v>114</v>
      </c>
      <c r="AU338" s="17" t="s">
        <v>80</v>
      </c>
    </row>
    <row r="339" spans="1:65" s="2" customFormat="1" ht="16.5" customHeight="1">
      <c r="A339" s="38"/>
      <c r="B339" s="39"/>
      <c r="C339" s="229" t="s">
        <v>593</v>
      </c>
      <c r="D339" s="229" t="s">
        <v>246</v>
      </c>
      <c r="E339" s="230" t="s">
        <v>594</v>
      </c>
      <c r="F339" s="231" t="s">
        <v>595</v>
      </c>
      <c r="G339" s="232" t="s">
        <v>270</v>
      </c>
      <c r="H339" s="233">
        <v>14</v>
      </c>
      <c r="I339" s="234"/>
      <c r="J339" s="235">
        <f>ROUND(I339*H339,2)</f>
        <v>0</v>
      </c>
      <c r="K339" s="231" t="s">
        <v>19</v>
      </c>
      <c r="L339" s="236"/>
      <c r="M339" s="237" t="s">
        <v>19</v>
      </c>
      <c r="N339" s="238" t="s">
        <v>44</v>
      </c>
      <c r="O339" s="84"/>
      <c r="P339" s="204">
        <f>O339*H339</f>
        <v>0</v>
      </c>
      <c r="Q339" s="204">
        <v>0</v>
      </c>
      <c r="R339" s="204">
        <f>Q339*H339</f>
        <v>0</v>
      </c>
      <c r="S339" s="204">
        <v>0</v>
      </c>
      <c r="T339" s="205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06" t="s">
        <v>249</v>
      </c>
      <c r="AT339" s="206" t="s">
        <v>246</v>
      </c>
      <c r="AU339" s="206" t="s">
        <v>80</v>
      </c>
      <c r="AY339" s="17" t="s">
        <v>107</v>
      </c>
      <c r="BE339" s="207">
        <f>IF(N339="základní",J339,0)</f>
        <v>0</v>
      </c>
      <c r="BF339" s="207">
        <f>IF(N339="snížená",J339,0)</f>
        <v>0</v>
      </c>
      <c r="BG339" s="207">
        <f>IF(N339="zákl. přenesená",J339,0)</f>
        <v>0</v>
      </c>
      <c r="BH339" s="207">
        <f>IF(N339="sníž. přenesená",J339,0)</f>
        <v>0</v>
      </c>
      <c r="BI339" s="207">
        <f>IF(N339="nulová",J339,0)</f>
        <v>0</v>
      </c>
      <c r="BJ339" s="17" t="s">
        <v>78</v>
      </c>
      <c r="BK339" s="207">
        <f>ROUND(I339*H339,2)</f>
        <v>0</v>
      </c>
      <c r="BL339" s="17" t="s">
        <v>171</v>
      </c>
      <c r="BM339" s="206" t="s">
        <v>596</v>
      </c>
    </row>
    <row r="340" spans="1:47" s="2" customFormat="1" ht="12">
      <c r="A340" s="38"/>
      <c r="B340" s="39"/>
      <c r="C340" s="40"/>
      <c r="D340" s="208" t="s">
        <v>114</v>
      </c>
      <c r="E340" s="40"/>
      <c r="F340" s="209" t="s">
        <v>595</v>
      </c>
      <c r="G340" s="40"/>
      <c r="H340" s="40"/>
      <c r="I340" s="210"/>
      <c r="J340" s="40"/>
      <c r="K340" s="40"/>
      <c r="L340" s="44"/>
      <c r="M340" s="211"/>
      <c r="N340" s="212"/>
      <c r="O340" s="84"/>
      <c r="P340" s="84"/>
      <c r="Q340" s="84"/>
      <c r="R340" s="84"/>
      <c r="S340" s="84"/>
      <c r="T340" s="85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T340" s="17" t="s">
        <v>114</v>
      </c>
      <c r="AU340" s="17" t="s">
        <v>80</v>
      </c>
    </row>
    <row r="341" spans="1:65" s="2" customFormat="1" ht="16.5" customHeight="1">
      <c r="A341" s="38"/>
      <c r="B341" s="39"/>
      <c r="C341" s="195" t="s">
        <v>597</v>
      </c>
      <c r="D341" s="195" t="s">
        <v>108</v>
      </c>
      <c r="E341" s="196" t="s">
        <v>598</v>
      </c>
      <c r="F341" s="197" t="s">
        <v>599</v>
      </c>
      <c r="G341" s="198" t="s">
        <v>270</v>
      </c>
      <c r="H341" s="199">
        <v>6</v>
      </c>
      <c r="I341" s="200"/>
      <c r="J341" s="201">
        <f>ROUND(I341*H341,2)</f>
        <v>0</v>
      </c>
      <c r="K341" s="197" t="s">
        <v>238</v>
      </c>
      <c r="L341" s="44"/>
      <c r="M341" s="202" t="s">
        <v>19</v>
      </c>
      <c r="N341" s="203" t="s">
        <v>44</v>
      </c>
      <c r="O341" s="84"/>
      <c r="P341" s="204">
        <f>O341*H341</f>
        <v>0</v>
      </c>
      <c r="Q341" s="204">
        <v>0</v>
      </c>
      <c r="R341" s="204">
        <f>Q341*H341</f>
        <v>0</v>
      </c>
      <c r="S341" s="204">
        <v>0</v>
      </c>
      <c r="T341" s="205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06" t="s">
        <v>171</v>
      </c>
      <c r="AT341" s="206" t="s">
        <v>108</v>
      </c>
      <c r="AU341" s="206" t="s">
        <v>80</v>
      </c>
      <c r="AY341" s="17" t="s">
        <v>107</v>
      </c>
      <c r="BE341" s="207">
        <f>IF(N341="základní",J341,0)</f>
        <v>0</v>
      </c>
      <c r="BF341" s="207">
        <f>IF(N341="snížená",J341,0)</f>
        <v>0</v>
      </c>
      <c r="BG341" s="207">
        <f>IF(N341="zákl. přenesená",J341,0)</f>
        <v>0</v>
      </c>
      <c r="BH341" s="207">
        <f>IF(N341="sníž. přenesená",J341,0)</f>
        <v>0</v>
      </c>
      <c r="BI341" s="207">
        <f>IF(N341="nulová",J341,0)</f>
        <v>0</v>
      </c>
      <c r="BJ341" s="17" t="s">
        <v>78</v>
      </c>
      <c r="BK341" s="207">
        <f>ROUND(I341*H341,2)</f>
        <v>0</v>
      </c>
      <c r="BL341" s="17" t="s">
        <v>171</v>
      </c>
      <c r="BM341" s="206" t="s">
        <v>600</v>
      </c>
    </row>
    <row r="342" spans="1:47" s="2" customFormat="1" ht="12">
      <c r="A342" s="38"/>
      <c r="B342" s="39"/>
      <c r="C342" s="40"/>
      <c r="D342" s="208" t="s">
        <v>114</v>
      </c>
      <c r="E342" s="40"/>
      <c r="F342" s="209" t="s">
        <v>601</v>
      </c>
      <c r="G342" s="40"/>
      <c r="H342" s="40"/>
      <c r="I342" s="210"/>
      <c r="J342" s="40"/>
      <c r="K342" s="40"/>
      <c r="L342" s="44"/>
      <c r="M342" s="211"/>
      <c r="N342" s="212"/>
      <c r="O342" s="84"/>
      <c r="P342" s="84"/>
      <c r="Q342" s="84"/>
      <c r="R342" s="84"/>
      <c r="S342" s="84"/>
      <c r="T342" s="85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T342" s="17" t="s">
        <v>114</v>
      </c>
      <c r="AU342" s="17" t="s">
        <v>80</v>
      </c>
    </row>
    <row r="343" spans="1:47" s="2" customFormat="1" ht="12">
      <c r="A343" s="38"/>
      <c r="B343" s="39"/>
      <c r="C343" s="40"/>
      <c r="D343" s="216" t="s">
        <v>241</v>
      </c>
      <c r="E343" s="40"/>
      <c r="F343" s="217" t="s">
        <v>602</v>
      </c>
      <c r="G343" s="40"/>
      <c r="H343" s="40"/>
      <c r="I343" s="210"/>
      <c r="J343" s="40"/>
      <c r="K343" s="40"/>
      <c r="L343" s="44"/>
      <c r="M343" s="211"/>
      <c r="N343" s="212"/>
      <c r="O343" s="84"/>
      <c r="P343" s="84"/>
      <c r="Q343" s="84"/>
      <c r="R343" s="84"/>
      <c r="S343" s="84"/>
      <c r="T343" s="85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T343" s="17" t="s">
        <v>241</v>
      </c>
      <c r="AU343" s="17" t="s">
        <v>80</v>
      </c>
    </row>
    <row r="344" spans="1:65" s="2" customFormat="1" ht="16.5" customHeight="1">
      <c r="A344" s="38"/>
      <c r="B344" s="39"/>
      <c r="C344" s="229" t="s">
        <v>603</v>
      </c>
      <c r="D344" s="229" t="s">
        <v>246</v>
      </c>
      <c r="E344" s="230" t="s">
        <v>604</v>
      </c>
      <c r="F344" s="231" t="s">
        <v>605</v>
      </c>
      <c r="G344" s="232" t="s">
        <v>270</v>
      </c>
      <c r="H344" s="233">
        <v>6</v>
      </c>
      <c r="I344" s="234"/>
      <c r="J344" s="235">
        <f>ROUND(I344*H344,2)</f>
        <v>0</v>
      </c>
      <c r="K344" s="231" t="s">
        <v>310</v>
      </c>
      <c r="L344" s="236"/>
      <c r="M344" s="237" t="s">
        <v>19</v>
      </c>
      <c r="N344" s="238" t="s">
        <v>44</v>
      </c>
      <c r="O344" s="84"/>
      <c r="P344" s="204">
        <f>O344*H344</f>
        <v>0</v>
      </c>
      <c r="Q344" s="204">
        <v>0.00025</v>
      </c>
      <c r="R344" s="204">
        <f>Q344*H344</f>
        <v>0.0015</v>
      </c>
      <c r="S344" s="204">
        <v>0</v>
      </c>
      <c r="T344" s="205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06" t="s">
        <v>249</v>
      </c>
      <c r="AT344" s="206" t="s">
        <v>246</v>
      </c>
      <c r="AU344" s="206" t="s">
        <v>80</v>
      </c>
      <c r="AY344" s="17" t="s">
        <v>107</v>
      </c>
      <c r="BE344" s="207">
        <f>IF(N344="základní",J344,0)</f>
        <v>0</v>
      </c>
      <c r="BF344" s="207">
        <f>IF(N344="snížená",J344,0)</f>
        <v>0</v>
      </c>
      <c r="BG344" s="207">
        <f>IF(N344="zákl. přenesená",J344,0)</f>
        <v>0</v>
      </c>
      <c r="BH344" s="207">
        <f>IF(N344="sníž. přenesená",J344,0)</f>
        <v>0</v>
      </c>
      <c r="BI344" s="207">
        <f>IF(N344="nulová",J344,0)</f>
        <v>0</v>
      </c>
      <c r="BJ344" s="17" t="s">
        <v>78</v>
      </c>
      <c r="BK344" s="207">
        <f>ROUND(I344*H344,2)</f>
        <v>0</v>
      </c>
      <c r="BL344" s="17" t="s">
        <v>171</v>
      </c>
      <c r="BM344" s="206" t="s">
        <v>606</v>
      </c>
    </row>
    <row r="345" spans="1:47" s="2" customFormat="1" ht="12">
      <c r="A345" s="38"/>
      <c r="B345" s="39"/>
      <c r="C345" s="40"/>
      <c r="D345" s="208" t="s">
        <v>114</v>
      </c>
      <c r="E345" s="40"/>
      <c r="F345" s="209" t="s">
        <v>605</v>
      </c>
      <c r="G345" s="40"/>
      <c r="H345" s="40"/>
      <c r="I345" s="210"/>
      <c r="J345" s="40"/>
      <c r="K345" s="40"/>
      <c r="L345" s="44"/>
      <c r="M345" s="211"/>
      <c r="N345" s="212"/>
      <c r="O345" s="84"/>
      <c r="P345" s="84"/>
      <c r="Q345" s="84"/>
      <c r="R345" s="84"/>
      <c r="S345" s="84"/>
      <c r="T345" s="85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T345" s="17" t="s">
        <v>114</v>
      </c>
      <c r="AU345" s="17" t="s">
        <v>80</v>
      </c>
    </row>
    <row r="346" spans="1:65" s="2" customFormat="1" ht="16.5" customHeight="1">
      <c r="A346" s="38"/>
      <c r="B346" s="39"/>
      <c r="C346" s="195" t="s">
        <v>607</v>
      </c>
      <c r="D346" s="195" t="s">
        <v>108</v>
      </c>
      <c r="E346" s="196" t="s">
        <v>608</v>
      </c>
      <c r="F346" s="197" t="s">
        <v>609</v>
      </c>
      <c r="G346" s="198" t="s">
        <v>270</v>
      </c>
      <c r="H346" s="199">
        <v>2</v>
      </c>
      <c r="I346" s="200"/>
      <c r="J346" s="201">
        <f>ROUND(I346*H346,2)</f>
        <v>0</v>
      </c>
      <c r="K346" s="197" t="s">
        <v>238</v>
      </c>
      <c r="L346" s="44"/>
      <c r="M346" s="202" t="s">
        <v>19</v>
      </c>
      <c r="N346" s="203" t="s">
        <v>44</v>
      </c>
      <c r="O346" s="84"/>
      <c r="P346" s="204">
        <f>O346*H346</f>
        <v>0</v>
      </c>
      <c r="Q346" s="204">
        <v>0</v>
      </c>
      <c r="R346" s="204">
        <f>Q346*H346</f>
        <v>0</v>
      </c>
      <c r="S346" s="204">
        <v>0</v>
      </c>
      <c r="T346" s="205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06" t="s">
        <v>171</v>
      </c>
      <c r="AT346" s="206" t="s">
        <v>108</v>
      </c>
      <c r="AU346" s="206" t="s">
        <v>80</v>
      </c>
      <c r="AY346" s="17" t="s">
        <v>107</v>
      </c>
      <c r="BE346" s="207">
        <f>IF(N346="základní",J346,0)</f>
        <v>0</v>
      </c>
      <c r="BF346" s="207">
        <f>IF(N346="snížená",J346,0)</f>
        <v>0</v>
      </c>
      <c r="BG346" s="207">
        <f>IF(N346="zákl. přenesená",J346,0)</f>
        <v>0</v>
      </c>
      <c r="BH346" s="207">
        <f>IF(N346="sníž. přenesená",J346,0)</f>
        <v>0</v>
      </c>
      <c r="BI346" s="207">
        <f>IF(N346="nulová",J346,0)</f>
        <v>0</v>
      </c>
      <c r="BJ346" s="17" t="s">
        <v>78</v>
      </c>
      <c r="BK346" s="207">
        <f>ROUND(I346*H346,2)</f>
        <v>0</v>
      </c>
      <c r="BL346" s="17" t="s">
        <v>171</v>
      </c>
      <c r="BM346" s="206" t="s">
        <v>610</v>
      </c>
    </row>
    <row r="347" spans="1:47" s="2" customFormat="1" ht="12">
      <c r="A347" s="38"/>
      <c r="B347" s="39"/>
      <c r="C347" s="40"/>
      <c r="D347" s="208" t="s">
        <v>114</v>
      </c>
      <c r="E347" s="40"/>
      <c r="F347" s="209" t="s">
        <v>611</v>
      </c>
      <c r="G347" s="40"/>
      <c r="H347" s="40"/>
      <c r="I347" s="210"/>
      <c r="J347" s="40"/>
      <c r="K347" s="40"/>
      <c r="L347" s="44"/>
      <c r="M347" s="211"/>
      <c r="N347" s="212"/>
      <c r="O347" s="84"/>
      <c r="P347" s="84"/>
      <c r="Q347" s="84"/>
      <c r="R347" s="84"/>
      <c r="S347" s="84"/>
      <c r="T347" s="85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T347" s="17" t="s">
        <v>114</v>
      </c>
      <c r="AU347" s="17" t="s">
        <v>80</v>
      </c>
    </row>
    <row r="348" spans="1:47" s="2" customFormat="1" ht="12">
      <c r="A348" s="38"/>
      <c r="B348" s="39"/>
      <c r="C348" s="40"/>
      <c r="D348" s="216" t="s">
        <v>241</v>
      </c>
      <c r="E348" s="40"/>
      <c r="F348" s="217" t="s">
        <v>612</v>
      </c>
      <c r="G348" s="40"/>
      <c r="H348" s="40"/>
      <c r="I348" s="210"/>
      <c r="J348" s="40"/>
      <c r="K348" s="40"/>
      <c r="L348" s="44"/>
      <c r="M348" s="211"/>
      <c r="N348" s="212"/>
      <c r="O348" s="84"/>
      <c r="P348" s="84"/>
      <c r="Q348" s="84"/>
      <c r="R348" s="84"/>
      <c r="S348" s="84"/>
      <c r="T348" s="85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T348" s="17" t="s">
        <v>241</v>
      </c>
      <c r="AU348" s="17" t="s">
        <v>80</v>
      </c>
    </row>
    <row r="349" spans="1:65" s="2" customFormat="1" ht="16.5" customHeight="1">
      <c r="A349" s="38"/>
      <c r="B349" s="39"/>
      <c r="C349" s="229" t="s">
        <v>613</v>
      </c>
      <c r="D349" s="229" t="s">
        <v>246</v>
      </c>
      <c r="E349" s="230" t="s">
        <v>614</v>
      </c>
      <c r="F349" s="231" t="s">
        <v>615</v>
      </c>
      <c r="G349" s="232" t="s">
        <v>270</v>
      </c>
      <c r="H349" s="233">
        <v>2</v>
      </c>
      <c r="I349" s="234"/>
      <c r="J349" s="235">
        <f>ROUND(I349*H349,2)</f>
        <v>0</v>
      </c>
      <c r="K349" s="231" t="s">
        <v>310</v>
      </c>
      <c r="L349" s="236"/>
      <c r="M349" s="237" t="s">
        <v>19</v>
      </c>
      <c r="N349" s="238" t="s">
        <v>44</v>
      </c>
      <c r="O349" s="84"/>
      <c r="P349" s="204">
        <f>O349*H349</f>
        <v>0</v>
      </c>
      <c r="Q349" s="204">
        <v>0.00022</v>
      </c>
      <c r="R349" s="204">
        <f>Q349*H349</f>
        <v>0.00044</v>
      </c>
      <c r="S349" s="204">
        <v>0</v>
      </c>
      <c r="T349" s="205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06" t="s">
        <v>249</v>
      </c>
      <c r="AT349" s="206" t="s">
        <v>246</v>
      </c>
      <c r="AU349" s="206" t="s">
        <v>80</v>
      </c>
      <c r="AY349" s="17" t="s">
        <v>107</v>
      </c>
      <c r="BE349" s="207">
        <f>IF(N349="základní",J349,0)</f>
        <v>0</v>
      </c>
      <c r="BF349" s="207">
        <f>IF(N349="snížená",J349,0)</f>
        <v>0</v>
      </c>
      <c r="BG349" s="207">
        <f>IF(N349="zákl. přenesená",J349,0)</f>
        <v>0</v>
      </c>
      <c r="BH349" s="207">
        <f>IF(N349="sníž. přenesená",J349,0)</f>
        <v>0</v>
      </c>
      <c r="BI349" s="207">
        <f>IF(N349="nulová",J349,0)</f>
        <v>0</v>
      </c>
      <c r="BJ349" s="17" t="s">
        <v>78</v>
      </c>
      <c r="BK349" s="207">
        <f>ROUND(I349*H349,2)</f>
        <v>0</v>
      </c>
      <c r="BL349" s="17" t="s">
        <v>171</v>
      </c>
      <c r="BM349" s="206" t="s">
        <v>616</v>
      </c>
    </row>
    <row r="350" spans="1:47" s="2" customFormat="1" ht="12">
      <c r="A350" s="38"/>
      <c r="B350" s="39"/>
      <c r="C350" s="40"/>
      <c r="D350" s="208" t="s">
        <v>114</v>
      </c>
      <c r="E350" s="40"/>
      <c r="F350" s="209" t="s">
        <v>615</v>
      </c>
      <c r="G350" s="40"/>
      <c r="H350" s="40"/>
      <c r="I350" s="210"/>
      <c r="J350" s="40"/>
      <c r="K350" s="40"/>
      <c r="L350" s="44"/>
      <c r="M350" s="211"/>
      <c r="N350" s="212"/>
      <c r="O350" s="84"/>
      <c r="P350" s="84"/>
      <c r="Q350" s="84"/>
      <c r="R350" s="84"/>
      <c r="S350" s="84"/>
      <c r="T350" s="85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T350" s="17" t="s">
        <v>114</v>
      </c>
      <c r="AU350" s="17" t="s">
        <v>80</v>
      </c>
    </row>
    <row r="351" spans="1:65" s="2" customFormat="1" ht="16.5" customHeight="1">
      <c r="A351" s="38"/>
      <c r="B351" s="39"/>
      <c r="C351" s="195" t="s">
        <v>617</v>
      </c>
      <c r="D351" s="195" t="s">
        <v>108</v>
      </c>
      <c r="E351" s="196" t="s">
        <v>618</v>
      </c>
      <c r="F351" s="197" t="s">
        <v>619</v>
      </c>
      <c r="G351" s="198" t="s">
        <v>270</v>
      </c>
      <c r="H351" s="199">
        <v>1</v>
      </c>
      <c r="I351" s="200"/>
      <c r="J351" s="201">
        <f>ROUND(I351*H351,2)</f>
        <v>0</v>
      </c>
      <c r="K351" s="197" t="s">
        <v>238</v>
      </c>
      <c r="L351" s="44"/>
      <c r="M351" s="202" t="s">
        <v>19</v>
      </c>
      <c r="N351" s="203" t="s">
        <v>44</v>
      </c>
      <c r="O351" s="84"/>
      <c r="P351" s="204">
        <f>O351*H351</f>
        <v>0</v>
      </c>
      <c r="Q351" s="204">
        <v>0</v>
      </c>
      <c r="R351" s="204">
        <f>Q351*H351</f>
        <v>0</v>
      </c>
      <c r="S351" s="204">
        <v>0</v>
      </c>
      <c r="T351" s="205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06" t="s">
        <v>171</v>
      </c>
      <c r="AT351" s="206" t="s">
        <v>108</v>
      </c>
      <c r="AU351" s="206" t="s">
        <v>80</v>
      </c>
      <c r="AY351" s="17" t="s">
        <v>107</v>
      </c>
      <c r="BE351" s="207">
        <f>IF(N351="základní",J351,0)</f>
        <v>0</v>
      </c>
      <c r="BF351" s="207">
        <f>IF(N351="snížená",J351,0)</f>
        <v>0</v>
      </c>
      <c r="BG351" s="207">
        <f>IF(N351="zákl. přenesená",J351,0)</f>
        <v>0</v>
      </c>
      <c r="BH351" s="207">
        <f>IF(N351="sníž. přenesená",J351,0)</f>
        <v>0</v>
      </c>
      <c r="BI351" s="207">
        <f>IF(N351="nulová",J351,0)</f>
        <v>0</v>
      </c>
      <c r="BJ351" s="17" t="s">
        <v>78</v>
      </c>
      <c r="BK351" s="207">
        <f>ROUND(I351*H351,2)</f>
        <v>0</v>
      </c>
      <c r="BL351" s="17" t="s">
        <v>171</v>
      </c>
      <c r="BM351" s="206" t="s">
        <v>620</v>
      </c>
    </row>
    <row r="352" spans="1:47" s="2" customFormat="1" ht="12">
      <c r="A352" s="38"/>
      <c r="B352" s="39"/>
      <c r="C352" s="40"/>
      <c r="D352" s="208" t="s">
        <v>114</v>
      </c>
      <c r="E352" s="40"/>
      <c r="F352" s="209" t="s">
        <v>621</v>
      </c>
      <c r="G352" s="40"/>
      <c r="H352" s="40"/>
      <c r="I352" s="210"/>
      <c r="J352" s="40"/>
      <c r="K352" s="40"/>
      <c r="L352" s="44"/>
      <c r="M352" s="211"/>
      <c r="N352" s="212"/>
      <c r="O352" s="84"/>
      <c r="P352" s="84"/>
      <c r="Q352" s="84"/>
      <c r="R352" s="84"/>
      <c r="S352" s="84"/>
      <c r="T352" s="85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T352" s="17" t="s">
        <v>114</v>
      </c>
      <c r="AU352" s="17" t="s">
        <v>80</v>
      </c>
    </row>
    <row r="353" spans="1:47" s="2" customFormat="1" ht="12">
      <c r="A353" s="38"/>
      <c r="B353" s="39"/>
      <c r="C353" s="40"/>
      <c r="D353" s="216" t="s">
        <v>241</v>
      </c>
      <c r="E353" s="40"/>
      <c r="F353" s="217" t="s">
        <v>622</v>
      </c>
      <c r="G353" s="40"/>
      <c r="H353" s="40"/>
      <c r="I353" s="210"/>
      <c r="J353" s="40"/>
      <c r="K353" s="40"/>
      <c r="L353" s="44"/>
      <c r="M353" s="211"/>
      <c r="N353" s="212"/>
      <c r="O353" s="84"/>
      <c r="P353" s="84"/>
      <c r="Q353" s="84"/>
      <c r="R353" s="84"/>
      <c r="S353" s="84"/>
      <c r="T353" s="85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T353" s="17" t="s">
        <v>241</v>
      </c>
      <c r="AU353" s="17" t="s">
        <v>80</v>
      </c>
    </row>
    <row r="354" spans="1:65" s="2" customFormat="1" ht="16.5" customHeight="1">
      <c r="A354" s="38"/>
      <c r="B354" s="39"/>
      <c r="C354" s="229" t="s">
        <v>623</v>
      </c>
      <c r="D354" s="229" t="s">
        <v>246</v>
      </c>
      <c r="E354" s="230" t="s">
        <v>624</v>
      </c>
      <c r="F354" s="231" t="s">
        <v>625</v>
      </c>
      <c r="G354" s="232" t="s">
        <v>270</v>
      </c>
      <c r="H354" s="233">
        <v>1</v>
      </c>
      <c r="I354" s="234"/>
      <c r="J354" s="235">
        <f>ROUND(I354*H354,2)</f>
        <v>0</v>
      </c>
      <c r="K354" s="231" t="s">
        <v>310</v>
      </c>
      <c r="L354" s="236"/>
      <c r="M354" s="237" t="s">
        <v>19</v>
      </c>
      <c r="N354" s="238" t="s">
        <v>44</v>
      </c>
      <c r="O354" s="84"/>
      <c r="P354" s="204">
        <f>O354*H354</f>
        <v>0</v>
      </c>
      <c r="Q354" s="204">
        <v>0.00026</v>
      </c>
      <c r="R354" s="204">
        <f>Q354*H354</f>
        <v>0.00026</v>
      </c>
      <c r="S354" s="204">
        <v>0</v>
      </c>
      <c r="T354" s="205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06" t="s">
        <v>249</v>
      </c>
      <c r="AT354" s="206" t="s">
        <v>246</v>
      </c>
      <c r="AU354" s="206" t="s">
        <v>80</v>
      </c>
      <c r="AY354" s="17" t="s">
        <v>107</v>
      </c>
      <c r="BE354" s="207">
        <f>IF(N354="základní",J354,0)</f>
        <v>0</v>
      </c>
      <c r="BF354" s="207">
        <f>IF(N354="snížená",J354,0)</f>
        <v>0</v>
      </c>
      <c r="BG354" s="207">
        <f>IF(N354="zákl. přenesená",J354,0)</f>
        <v>0</v>
      </c>
      <c r="BH354" s="207">
        <f>IF(N354="sníž. přenesená",J354,0)</f>
        <v>0</v>
      </c>
      <c r="BI354" s="207">
        <f>IF(N354="nulová",J354,0)</f>
        <v>0</v>
      </c>
      <c r="BJ354" s="17" t="s">
        <v>78</v>
      </c>
      <c r="BK354" s="207">
        <f>ROUND(I354*H354,2)</f>
        <v>0</v>
      </c>
      <c r="BL354" s="17" t="s">
        <v>171</v>
      </c>
      <c r="BM354" s="206" t="s">
        <v>626</v>
      </c>
    </row>
    <row r="355" spans="1:47" s="2" customFormat="1" ht="12">
      <c r="A355" s="38"/>
      <c r="B355" s="39"/>
      <c r="C355" s="40"/>
      <c r="D355" s="208" t="s">
        <v>114</v>
      </c>
      <c r="E355" s="40"/>
      <c r="F355" s="209" t="s">
        <v>625</v>
      </c>
      <c r="G355" s="40"/>
      <c r="H355" s="40"/>
      <c r="I355" s="210"/>
      <c r="J355" s="40"/>
      <c r="K355" s="40"/>
      <c r="L355" s="44"/>
      <c r="M355" s="211"/>
      <c r="N355" s="212"/>
      <c r="O355" s="84"/>
      <c r="P355" s="84"/>
      <c r="Q355" s="84"/>
      <c r="R355" s="84"/>
      <c r="S355" s="84"/>
      <c r="T355" s="85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T355" s="17" t="s">
        <v>114</v>
      </c>
      <c r="AU355" s="17" t="s">
        <v>80</v>
      </c>
    </row>
    <row r="356" spans="1:65" s="2" customFormat="1" ht="16.5" customHeight="1">
      <c r="A356" s="38"/>
      <c r="B356" s="39"/>
      <c r="C356" s="195" t="s">
        <v>627</v>
      </c>
      <c r="D356" s="195" t="s">
        <v>108</v>
      </c>
      <c r="E356" s="196" t="s">
        <v>628</v>
      </c>
      <c r="F356" s="197" t="s">
        <v>629</v>
      </c>
      <c r="G356" s="198" t="s">
        <v>270</v>
      </c>
      <c r="H356" s="199">
        <v>2</v>
      </c>
      <c r="I356" s="200"/>
      <c r="J356" s="201">
        <f>ROUND(I356*H356,2)</f>
        <v>0</v>
      </c>
      <c r="K356" s="197" t="s">
        <v>238</v>
      </c>
      <c r="L356" s="44"/>
      <c r="M356" s="202" t="s">
        <v>19</v>
      </c>
      <c r="N356" s="203" t="s">
        <v>44</v>
      </c>
      <c r="O356" s="84"/>
      <c r="P356" s="204">
        <f>O356*H356</f>
        <v>0</v>
      </c>
      <c r="Q356" s="204">
        <v>0</v>
      </c>
      <c r="R356" s="204">
        <f>Q356*H356</f>
        <v>0</v>
      </c>
      <c r="S356" s="204">
        <v>0</v>
      </c>
      <c r="T356" s="205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06" t="s">
        <v>171</v>
      </c>
      <c r="AT356" s="206" t="s">
        <v>108</v>
      </c>
      <c r="AU356" s="206" t="s">
        <v>80</v>
      </c>
      <c r="AY356" s="17" t="s">
        <v>107</v>
      </c>
      <c r="BE356" s="207">
        <f>IF(N356="základní",J356,0)</f>
        <v>0</v>
      </c>
      <c r="BF356" s="207">
        <f>IF(N356="snížená",J356,0)</f>
        <v>0</v>
      </c>
      <c r="BG356" s="207">
        <f>IF(N356="zákl. přenesená",J356,0)</f>
        <v>0</v>
      </c>
      <c r="BH356" s="207">
        <f>IF(N356="sníž. přenesená",J356,0)</f>
        <v>0</v>
      </c>
      <c r="BI356" s="207">
        <f>IF(N356="nulová",J356,0)</f>
        <v>0</v>
      </c>
      <c r="BJ356" s="17" t="s">
        <v>78</v>
      </c>
      <c r="BK356" s="207">
        <f>ROUND(I356*H356,2)</f>
        <v>0</v>
      </c>
      <c r="BL356" s="17" t="s">
        <v>171</v>
      </c>
      <c r="BM356" s="206" t="s">
        <v>630</v>
      </c>
    </row>
    <row r="357" spans="1:47" s="2" customFormat="1" ht="12">
      <c r="A357" s="38"/>
      <c r="B357" s="39"/>
      <c r="C357" s="40"/>
      <c r="D357" s="208" t="s">
        <v>114</v>
      </c>
      <c r="E357" s="40"/>
      <c r="F357" s="209" t="s">
        <v>631</v>
      </c>
      <c r="G357" s="40"/>
      <c r="H357" s="40"/>
      <c r="I357" s="210"/>
      <c r="J357" s="40"/>
      <c r="K357" s="40"/>
      <c r="L357" s="44"/>
      <c r="M357" s="211"/>
      <c r="N357" s="212"/>
      <c r="O357" s="84"/>
      <c r="P357" s="84"/>
      <c r="Q357" s="84"/>
      <c r="R357" s="84"/>
      <c r="S357" s="84"/>
      <c r="T357" s="85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T357" s="17" t="s">
        <v>114</v>
      </c>
      <c r="AU357" s="17" t="s">
        <v>80</v>
      </c>
    </row>
    <row r="358" spans="1:47" s="2" customFormat="1" ht="12">
      <c r="A358" s="38"/>
      <c r="B358" s="39"/>
      <c r="C358" s="40"/>
      <c r="D358" s="216" t="s">
        <v>241</v>
      </c>
      <c r="E358" s="40"/>
      <c r="F358" s="217" t="s">
        <v>632</v>
      </c>
      <c r="G358" s="40"/>
      <c r="H358" s="40"/>
      <c r="I358" s="210"/>
      <c r="J358" s="40"/>
      <c r="K358" s="40"/>
      <c r="L358" s="44"/>
      <c r="M358" s="211"/>
      <c r="N358" s="212"/>
      <c r="O358" s="84"/>
      <c r="P358" s="84"/>
      <c r="Q358" s="84"/>
      <c r="R358" s="84"/>
      <c r="S358" s="84"/>
      <c r="T358" s="85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T358" s="17" t="s">
        <v>241</v>
      </c>
      <c r="AU358" s="17" t="s">
        <v>80</v>
      </c>
    </row>
    <row r="359" spans="1:65" s="2" customFormat="1" ht="16.5" customHeight="1">
      <c r="A359" s="38"/>
      <c r="B359" s="39"/>
      <c r="C359" s="229" t="s">
        <v>633</v>
      </c>
      <c r="D359" s="229" t="s">
        <v>246</v>
      </c>
      <c r="E359" s="230" t="s">
        <v>634</v>
      </c>
      <c r="F359" s="231" t="s">
        <v>635</v>
      </c>
      <c r="G359" s="232" t="s">
        <v>270</v>
      </c>
      <c r="H359" s="233">
        <v>2</v>
      </c>
      <c r="I359" s="234"/>
      <c r="J359" s="235">
        <f>ROUND(I359*H359,2)</f>
        <v>0</v>
      </c>
      <c r="K359" s="231" t="s">
        <v>310</v>
      </c>
      <c r="L359" s="236"/>
      <c r="M359" s="237" t="s">
        <v>19</v>
      </c>
      <c r="N359" s="238" t="s">
        <v>44</v>
      </c>
      <c r="O359" s="84"/>
      <c r="P359" s="204">
        <f>O359*H359</f>
        <v>0</v>
      </c>
      <c r="Q359" s="204">
        <v>0.00019</v>
      </c>
      <c r="R359" s="204">
        <f>Q359*H359</f>
        <v>0.00038</v>
      </c>
      <c r="S359" s="204">
        <v>0</v>
      </c>
      <c r="T359" s="205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06" t="s">
        <v>249</v>
      </c>
      <c r="AT359" s="206" t="s">
        <v>246</v>
      </c>
      <c r="AU359" s="206" t="s">
        <v>80</v>
      </c>
      <c r="AY359" s="17" t="s">
        <v>107</v>
      </c>
      <c r="BE359" s="207">
        <f>IF(N359="základní",J359,0)</f>
        <v>0</v>
      </c>
      <c r="BF359" s="207">
        <f>IF(N359="snížená",J359,0)</f>
        <v>0</v>
      </c>
      <c r="BG359" s="207">
        <f>IF(N359="zákl. přenesená",J359,0)</f>
        <v>0</v>
      </c>
      <c r="BH359" s="207">
        <f>IF(N359="sníž. přenesená",J359,0)</f>
        <v>0</v>
      </c>
      <c r="BI359" s="207">
        <f>IF(N359="nulová",J359,0)</f>
        <v>0</v>
      </c>
      <c r="BJ359" s="17" t="s">
        <v>78</v>
      </c>
      <c r="BK359" s="207">
        <f>ROUND(I359*H359,2)</f>
        <v>0</v>
      </c>
      <c r="BL359" s="17" t="s">
        <v>171</v>
      </c>
      <c r="BM359" s="206" t="s">
        <v>636</v>
      </c>
    </row>
    <row r="360" spans="1:47" s="2" customFormat="1" ht="12">
      <c r="A360" s="38"/>
      <c r="B360" s="39"/>
      <c r="C360" s="40"/>
      <c r="D360" s="208" t="s">
        <v>114</v>
      </c>
      <c r="E360" s="40"/>
      <c r="F360" s="209" t="s">
        <v>635</v>
      </c>
      <c r="G360" s="40"/>
      <c r="H360" s="40"/>
      <c r="I360" s="210"/>
      <c r="J360" s="40"/>
      <c r="K360" s="40"/>
      <c r="L360" s="44"/>
      <c r="M360" s="211"/>
      <c r="N360" s="212"/>
      <c r="O360" s="84"/>
      <c r="P360" s="84"/>
      <c r="Q360" s="84"/>
      <c r="R360" s="84"/>
      <c r="S360" s="84"/>
      <c r="T360" s="85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T360" s="17" t="s">
        <v>114</v>
      </c>
      <c r="AU360" s="17" t="s">
        <v>80</v>
      </c>
    </row>
    <row r="361" spans="1:65" s="2" customFormat="1" ht="16.5" customHeight="1">
      <c r="A361" s="38"/>
      <c r="B361" s="39"/>
      <c r="C361" s="195" t="s">
        <v>637</v>
      </c>
      <c r="D361" s="195" t="s">
        <v>108</v>
      </c>
      <c r="E361" s="196" t="s">
        <v>638</v>
      </c>
      <c r="F361" s="197" t="s">
        <v>639</v>
      </c>
      <c r="G361" s="198" t="s">
        <v>270</v>
      </c>
      <c r="H361" s="199">
        <v>3</v>
      </c>
      <c r="I361" s="200"/>
      <c r="J361" s="201">
        <f>ROUND(I361*H361,2)</f>
        <v>0</v>
      </c>
      <c r="K361" s="197" t="s">
        <v>238</v>
      </c>
      <c r="L361" s="44"/>
      <c r="M361" s="202" t="s">
        <v>19</v>
      </c>
      <c r="N361" s="203" t="s">
        <v>44</v>
      </c>
      <c r="O361" s="84"/>
      <c r="P361" s="204">
        <f>O361*H361</f>
        <v>0</v>
      </c>
      <c r="Q361" s="204">
        <v>0</v>
      </c>
      <c r="R361" s="204">
        <f>Q361*H361</f>
        <v>0</v>
      </c>
      <c r="S361" s="204">
        <v>0</v>
      </c>
      <c r="T361" s="205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06" t="s">
        <v>171</v>
      </c>
      <c r="AT361" s="206" t="s">
        <v>108</v>
      </c>
      <c r="AU361" s="206" t="s">
        <v>80</v>
      </c>
      <c r="AY361" s="17" t="s">
        <v>107</v>
      </c>
      <c r="BE361" s="207">
        <f>IF(N361="základní",J361,0)</f>
        <v>0</v>
      </c>
      <c r="BF361" s="207">
        <f>IF(N361="snížená",J361,0)</f>
        <v>0</v>
      </c>
      <c r="BG361" s="207">
        <f>IF(N361="zákl. přenesená",J361,0)</f>
        <v>0</v>
      </c>
      <c r="BH361" s="207">
        <f>IF(N361="sníž. přenesená",J361,0)</f>
        <v>0</v>
      </c>
      <c r="BI361" s="207">
        <f>IF(N361="nulová",J361,0)</f>
        <v>0</v>
      </c>
      <c r="BJ361" s="17" t="s">
        <v>78</v>
      </c>
      <c r="BK361" s="207">
        <f>ROUND(I361*H361,2)</f>
        <v>0</v>
      </c>
      <c r="BL361" s="17" t="s">
        <v>171</v>
      </c>
      <c r="BM361" s="206" t="s">
        <v>640</v>
      </c>
    </row>
    <row r="362" spans="1:47" s="2" customFormat="1" ht="12">
      <c r="A362" s="38"/>
      <c r="B362" s="39"/>
      <c r="C362" s="40"/>
      <c r="D362" s="208" t="s">
        <v>114</v>
      </c>
      <c r="E362" s="40"/>
      <c r="F362" s="209" t="s">
        <v>641</v>
      </c>
      <c r="G362" s="40"/>
      <c r="H362" s="40"/>
      <c r="I362" s="210"/>
      <c r="J362" s="40"/>
      <c r="K362" s="40"/>
      <c r="L362" s="44"/>
      <c r="M362" s="211"/>
      <c r="N362" s="212"/>
      <c r="O362" s="84"/>
      <c r="P362" s="84"/>
      <c r="Q362" s="84"/>
      <c r="R362" s="84"/>
      <c r="S362" s="84"/>
      <c r="T362" s="85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T362" s="17" t="s">
        <v>114</v>
      </c>
      <c r="AU362" s="17" t="s">
        <v>80</v>
      </c>
    </row>
    <row r="363" spans="1:47" s="2" customFormat="1" ht="12">
      <c r="A363" s="38"/>
      <c r="B363" s="39"/>
      <c r="C363" s="40"/>
      <c r="D363" s="216" t="s">
        <v>241</v>
      </c>
      <c r="E363" s="40"/>
      <c r="F363" s="217" t="s">
        <v>642</v>
      </c>
      <c r="G363" s="40"/>
      <c r="H363" s="40"/>
      <c r="I363" s="210"/>
      <c r="J363" s="40"/>
      <c r="K363" s="40"/>
      <c r="L363" s="44"/>
      <c r="M363" s="211"/>
      <c r="N363" s="212"/>
      <c r="O363" s="84"/>
      <c r="P363" s="84"/>
      <c r="Q363" s="84"/>
      <c r="R363" s="84"/>
      <c r="S363" s="84"/>
      <c r="T363" s="85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T363" s="17" t="s">
        <v>241</v>
      </c>
      <c r="AU363" s="17" t="s">
        <v>80</v>
      </c>
    </row>
    <row r="364" spans="1:65" s="2" customFormat="1" ht="16.5" customHeight="1">
      <c r="A364" s="38"/>
      <c r="B364" s="39"/>
      <c r="C364" s="229" t="s">
        <v>643</v>
      </c>
      <c r="D364" s="229" t="s">
        <v>246</v>
      </c>
      <c r="E364" s="230" t="s">
        <v>644</v>
      </c>
      <c r="F364" s="231" t="s">
        <v>645</v>
      </c>
      <c r="G364" s="232" t="s">
        <v>270</v>
      </c>
      <c r="H364" s="233">
        <v>3</v>
      </c>
      <c r="I364" s="234"/>
      <c r="J364" s="235">
        <f>ROUND(I364*H364,2)</f>
        <v>0</v>
      </c>
      <c r="K364" s="231" t="s">
        <v>238</v>
      </c>
      <c r="L364" s="236"/>
      <c r="M364" s="237" t="s">
        <v>19</v>
      </c>
      <c r="N364" s="238" t="s">
        <v>44</v>
      </c>
      <c r="O364" s="84"/>
      <c r="P364" s="204">
        <f>O364*H364</f>
        <v>0</v>
      </c>
      <c r="Q364" s="204">
        <v>0.00024</v>
      </c>
      <c r="R364" s="204">
        <f>Q364*H364</f>
        <v>0.00072</v>
      </c>
      <c r="S364" s="204">
        <v>0</v>
      </c>
      <c r="T364" s="205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06" t="s">
        <v>249</v>
      </c>
      <c r="AT364" s="206" t="s">
        <v>246</v>
      </c>
      <c r="AU364" s="206" t="s">
        <v>80</v>
      </c>
      <c r="AY364" s="17" t="s">
        <v>107</v>
      </c>
      <c r="BE364" s="207">
        <f>IF(N364="základní",J364,0)</f>
        <v>0</v>
      </c>
      <c r="BF364" s="207">
        <f>IF(N364="snížená",J364,0)</f>
        <v>0</v>
      </c>
      <c r="BG364" s="207">
        <f>IF(N364="zákl. přenesená",J364,0)</f>
        <v>0</v>
      </c>
      <c r="BH364" s="207">
        <f>IF(N364="sníž. přenesená",J364,0)</f>
        <v>0</v>
      </c>
      <c r="BI364" s="207">
        <f>IF(N364="nulová",J364,0)</f>
        <v>0</v>
      </c>
      <c r="BJ364" s="17" t="s">
        <v>78</v>
      </c>
      <c r="BK364" s="207">
        <f>ROUND(I364*H364,2)</f>
        <v>0</v>
      </c>
      <c r="BL364" s="17" t="s">
        <v>171</v>
      </c>
      <c r="BM364" s="206" t="s">
        <v>646</v>
      </c>
    </row>
    <row r="365" spans="1:47" s="2" customFormat="1" ht="12">
      <c r="A365" s="38"/>
      <c r="B365" s="39"/>
      <c r="C365" s="40"/>
      <c r="D365" s="208" t="s">
        <v>114</v>
      </c>
      <c r="E365" s="40"/>
      <c r="F365" s="209" t="s">
        <v>645</v>
      </c>
      <c r="G365" s="40"/>
      <c r="H365" s="40"/>
      <c r="I365" s="210"/>
      <c r="J365" s="40"/>
      <c r="K365" s="40"/>
      <c r="L365" s="44"/>
      <c r="M365" s="211"/>
      <c r="N365" s="212"/>
      <c r="O365" s="84"/>
      <c r="P365" s="84"/>
      <c r="Q365" s="84"/>
      <c r="R365" s="84"/>
      <c r="S365" s="84"/>
      <c r="T365" s="85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T365" s="17" t="s">
        <v>114</v>
      </c>
      <c r="AU365" s="17" t="s">
        <v>80</v>
      </c>
    </row>
    <row r="366" spans="1:47" s="2" customFormat="1" ht="12">
      <c r="A366" s="38"/>
      <c r="B366" s="39"/>
      <c r="C366" s="40"/>
      <c r="D366" s="216" t="s">
        <v>241</v>
      </c>
      <c r="E366" s="40"/>
      <c r="F366" s="217" t="s">
        <v>647</v>
      </c>
      <c r="G366" s="40"/>
      <c r="H366" s="40"/>
      <c r="I366" s="210"/>
      <c r="J366" s="40"/>
      <c r="K366" s="40"/>
      <c r="L366" s="44"/>
      <c r="M366" s="211"/>
      <c r="N366" s="212"/>
      <c r="O366" s="84"/>
      <c r="P366" s="84"/>
      <c r="Q366" s="84"/>
      <c r="R366" s="84"/>
      <c r="S366" s="84"/>
      <c r="T366" s="85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T366" s="17" t="s">
        <v>241</v>
      </c>
      <c r="AU366" s="17" t="s">
        <v>80</v>
      </c>
    </row>
    <row r="367" spans="1:65" s="2" customFormat="1" ht="16.5" customHeight="1">
      <c r="A367" s="38"/>
      <c r="B367" s="39"/>
      <c r="C367" s="229" t="s">
        <v>648</v>
      </c>
      <c r="D367" s="229" t="s">
        <v>246</v>
      </c>
      <c r="E367" s="230" t="s">
        <v>649</v>
      </c>
      <c r="F367" s="231" t="s">
        <v>650</v>
      </c>
      <c r="G367" s="232" t="s">
        <v>270</v>
      </c>
      <c r="H367" s="233">
        <v>3</v>
      </c>
      <c r="I367" s="234"/>
      <c r="J367" s="235">
        <f>ROUND(I367*H367,2)</f>
        <v>0</v>
      </c>
      <c r="K367" s="231" t="s">
        <v>19</v>
      </c>
      <c r="L367" s="236"/>
      <c r="M367" s="237" t="s">
        <v>19</v>
      </c>
      <c r="N367" s="238" t="s">
        <v>44</v>
      </c>
      <c r="O367" s="84"/>
      <c r="P367" s="204">
        <f>O367*H367</f>
        <v>0</v>
      </c>
      <c r="Q367" s="204">
        <v>3E-05</v>
      </c>
      <c r="R367" s="204">
        <f>Q367*H367</f>
        <v>9E-05</v>
      </c>
      <c r="S367" s="204">
        <v>0</v>
      </c>
      <c r="T367" s="205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06" t="s">
        <v>249</v>
      </c>
      <c r="AT367" s="206" t="s">
        <v>246</v>
      </c>
      <c r="AU367" s="206" t="s">
        <v>80</v>
      </c>
      <c r="AY367" s="17" t="s">
        <v>107</v>
      </c>
      <c r="BE367" s="207">
        <f>IF(N367="základní",J367,0)</f>
        <v>0</v>
      </c>
      <c r="BF367" s="207">
        <f>IF(N367="snížená",J367,0)</f>
        <v>0</v>
      </c>
      <c r="BG367" s="207">
        <f>IF(N367="zákl. přenesená",J367,0)</f>
        <v>0</v>
      </c>
      <c r="BH367" s="207">
        <f>IF(N367="sníž. přenesená",J367,0)</f>
        <v>0</v>
      </c>
      <c r="BI367" s="207">
        <f>IF(N367="nulová",J367,0)</f>
        <v>0</v>
      </c>
      <c r="BJ367" s="17" t="s">
        <v>78</v>
      </c>
      <c r="BK367" s="207">
        <f>ROUND(I367*H367,2)</f>
        <v>0</v>
      </c>
      <c r="BL367" s="17" t="s">
        <v>171</v>
      </c>
      <c r="BM367" s="206" t="s">
        <v>651</v>
      </c>
    </row>
    <row r="368" spans="1:47" s="2" customFormat="1" ht="12">
      <c r="A368" s="38"/>
      <c r="B368" s="39"/>
      <c r="C368" s="40"/>
      <c r="D368" s="208" t="s">
        <v>114</v>
      </c>
      <c r="E368" s="40"/>
      <c r="F368" s="209" t="s">
        <v>650</v>
      </c>
      <c r="G368" s="40"/>
      <c r="H368" s="40"/>
      <c r="I368" s="210"/>
      <c r="J368" s="40"/>
      <c r="K368" s="40"/>
      <c r="L368" s="44"/>
      <c r="M368" s="211"/>
      <c r="N368" s="212"/>
      <c r="O368" s="84"/>
      <c r="P368" s="84"/>
      <c r="Q368" s="84"/>
      <c r="R368" s="84"/>
      <c r="S368" s="84"/>
      <c r="T368" s="85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T368" s="17" t="s">
        <v>114</v>
      </c>
      <c r="AU368" s="17" t="s">
        <v>80</v>
      </c>
    </row>
    <row r="369" spans="1:65" s="2" customFormat="1" ht="16.5" customHeight="1">
      <c r="A369" s="38"/>
      <c r="B369" s="39"/>
      <c r="C369" s="195" t="s">
        <v>652</v>
      </c>
      <c r="D369" s="195" t="s">
        <v>108</v>
      </c>
      <c r="E369" s="196" t="s">
        <v>653</v>
      </c>
      <c r="F369" s="197" t="s">
        <v>654</v>
      </c>
      <c r="G369" s="198" t="s">
        <v>270</v>
      </c>
      <c r="H369" s="199">
        <v>113</v>
      </c>
      <c r="I369" s="200"/>
      <c r="J369" s="201">
        <f>ROUND(I369*H369,2)</f>
        <v>0</v>
      </c>
      <c r="K369" s="197" t="s">
        <v>238</v>
      </c>
      <c r="L369" s="44"/>
      <c r="M369" s="202" t="s">
        <v>19</v>
      </c>
      <c r="N369" s="203" t="s">
        <v>44</v>
      </c>
      <c r="O369" s="84"/>
      <c r="P369" s="204">
        <f>O369*H369</f>
        <v>0</v>
      </c>
      <c r="Q369" s="204">
        <v>0</v>
      </c>
      <c r="R369" s="204">
        <f>Q369*H369</f>
        <v>0</v>
      </c>
      <c r="S369" s="204">
        <v>0</v>
      </c>
      <c r="T369" s="205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06" t="s">
        <v>171</v>
      </c>
      <c r="AT369" s="206" t="s">
        <v>108</v>
      </c>
      <c r="AU369" s="206" t="s">
        <v>80</v>
      </c>
      <c r="AY369" s="17" t="s">
        <v>107</v>
      </c>
      <c r="BE369" s="207">
        <f>IF(N369="základní",J369,0)</f>
        <v>0</v>
      </c>
      <c r="BF369" s="207">
        <f>IF(N369="snížená",J369,0)</f>
        <v>0</v>
      </c>
      <c r="BG369" s="207">
        <f>IF(N369="zákl. přenesená",J369,0)</f>
        <v>0</v>
      </c>
      <c r="BH369" s="207">
        <f>IF(N369="sníž. přenesená",J369,0)</f>
        <v>0</v>
      </c>
      <c r="BI369" s="207">
        <f>IF(N369="nulová",J369,0)</f>
        <v>0</v>
      </c>
      <c r="BJ369" s="17" t="s">
        <v>78</v>
      </c>
      <c r="BK369" s="207">
        <f>ROUND(I369*H369,2)</f>
        <v>0</v>
      </c>
      <c r="BL369" s="17" t="s">
        <v>171</v>
      </c>
      <c r="BM369" s="206" t="s">
        <v>655</v>
      </c>
    </row>
    <row r="370" spans="1:47" s="2" customFormat="1" ht="12">
      <c r="A370" s="38"/>
      <c r="B370" s="39"/>
      <c r="C370" s="40"/>
      <c r="D370" s="208" t="s">
        <v>114</v>
      </c>
      <c r="E370" s="40"/>
      <c r="F370" s="209" t="s">
        <v>656</v>
      </c>
      <c r="G370" s="40"/>
      <c r="H370" s="40"/>
      <c r="I370" s="210"/>
      <c r="J370" s="40"/>
      <c r="K370" s="40"/>
      <c r="L370" s="44"/>
      <c r="M370" s="211"/>
      <c r="N370" s="212"/>
      <c r="O370" s="84"/>
      <c r="P370" s="84"/>
      <c r="Q370" s="84"/>
      <c r="R370" s="84"/>
      <c r="S370" s="84"/>
      <c r="T370" s="85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T370" s="17" t="s">
        <v>114</v>
      </c>
      <c r="AU370" s="17" t="s">
        <v>80</v>
      </c>
    </row>
    <row r="371" spans="1:47" s="2" customFormat="1" ht="12">
      <c r="A371" s="38"/>
      <c r="B371" s="39"/>
      <c r="C371" s="40"/>
      <c r="D371" s="216" t="s">
        <v>241</v>
      </c>
      <c r="E371" s="40"/>
      <c r="F371" s="217" t="s">
        <v>657</v>
      </c>
      <c r="G371" s="40"/>
      <c r="H371" s="40"/>
      <c r="I371" s="210"/>
      <c r="J371" s="40"/>
      <c r="K371" s="40"/>
      <c r="L371" s="44"/>
      <c r="M371" s="211"/>
      <c r="N371" s="212"/>
      <c r="O371" s="84"/>
      <c r="P371" s="84"/>
      <c r="Q371" s="84"/>
      <c r="R371" s="84"/>
      <c r="S371" s="84"/>
      <c r="T371" s="85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T371" s="17" t="s">
        <v>241</v>
      </c>
      <c r="AU371" s="17" t="s">
        <v>80</v>
      </c>
    </row>
    <row r="372" spans="1:47" s="2" customFormat="1" ht="12">
      <c r="A372" s="38"/>
      <c r="B372" s="39"/>
      <c r="C372" s="40"/>
      <c r="D372" s="208" t="s">
        <v>486</v>
      </c>
      <c r="E372" s="40"/>
      <c r="F372" s="250" t="s">
        <v>658</v>
      </c>
      <c r="G372" s="40"/>
      <c r="H372" s="40"/>
      <c r="I372" s="210"/>
      <c r="J372" s="40"/>
      <c r="K372" s="40"/>
      <c r="L372" s="44"/>
      <c r="M372" s="211"/>
      <c r="N372" s="212"/>
      <c r="O372" s="84"/>
      <c r="P372" s="84"/>
      <c r="Q372" s="84"/>
      <c r="R372" s="84"/>
      <c r="S372" s="84"/>
      <c r="T372" s="85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T372" s="17" t="s">
        <v>486</v>
      </c>
      <c r="AU372" s="17" t="s">
        <v>80</v>
      </c>
    </row>
    <row r="373" spans="1:65" s="2" customFormat="1" ht="21.75" customHeight="1">
      <c r="A373" s="38"/>
      <c r="B373" s="39"/>
      <c r="C373" s="195" t="s">
        <v>659</v>
      </c>
      <c r="D373" s="195" t="s">
        <v>108</v>
      </c>
      <c r="E373" s="196" t="s">
        <v>660</v>
      </c>
      <c r="F373" s="197" t="s">
        <v>661</v>
      </c>
      <c r="G373" s="198" t="s">
        <v>270</v>
      </c>
      <c r="H373" s="199">
        <v>126</v>
      </c>
      <c r="I373" s="200"/>
      <c r="J373" s="201">
        <f>ROUND(I373*H373,2)</f>
        <v>0</v>
      </c>
      <c r="K373" s="197" t="s">
        <v>238</v>
      </c>
      <c r="L373" s="44"/>
      <c r="M373" s="202" t="s">
        <v>19</v>
      </c>
      <c r="N373" s="203" t="s">
        <v>44</v>
      </c>
      <c r="O373" s="84"/>
      <c r="P373" s="204">
        <f>O373*H373</f>
        <v>0</v>
      </c>
      <c r="Q373" s="204">
        <v>0</v>
      </c>
      <c r="R373" s="204">
        <f>Q373*H373</f>
        <v>0</v>
      </c>
      <c r="S373" s="204">
        <v>0</v>
      </c>
      <c r="T373" s="205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06" t="s">
        <v>171</v>
      </c>
      <c r="AT373" s="206" t="s">
        <v>108</v>
      </c>
      <c r="AU373" s="206" t="s">
        <v>80</v>
      </c>
      <c r="AY373" s="17" t="s">
        <v>107</v>
      </c>
      <c r="BE373" s="207">
        <f>IF(N373="základní",J373,0)</f>
        <v>0</v>
      </c>
      <c r="BF373" s="207">
        <f>IF(N373="snížená",J373,0)</f>
        <v>0</v>
      </c>
      <c r="BG373" s="207">
        <f>IF(N373="zákl. přenesená",J373,0)</f>
        <v>0</v>
      </c>
      <c r="BH373" s="207">
        <f>IF(N373="sníž. přenesená",J373,0)</f>
        <v>0</v>
      </c>
      <c r="BI373" s="207">
        <f>IF(N373="nulová",J373,0)</f>
        <v>0</v>
      </c>
      <c r="BJ373" s="17" t="s">
        <v>78</v>
      </c>
      <c r="BK373" s="207">
        <f>ROUND(I373*H373,2)</f>
        <v>0</v>
      </c>
      <c r="BL373" s="17" t="s">
        <v>171</v>
      </c>
      <c r="BM373" s="206" t="s">
        <v>662</v>
      </c>
    </row>
    <row r="374" spans="1:47" s="2" customFormat="1" ht="12">
      <c r="A374" s="38"/>
      <c r="B374" s="39"/>
      <c r="C374" s="40"/>
      <c r="D374" s="208" t="s">
        <v>114</v>
      </c>
      <c r="E374" s="40"/>
      <c r="F374" s="209" t="s">
        <v>663</v>
      </c>
      <c r="G374" s="40"/>
      <c r="H374" s="40"/>
      <c r="I374" s="210"/>
      <c r="J374" s="40"/>
      <c r="K374" s="40"/>
      <c r="L374" s="44"/>
      <c r="M374" s="211"/>
      <c r="N374" s="212"/>
      <c r="O374" s="84"/>
      <c r="P374" s="84"/>
      <c r="Q374" s="84"/>
      <c r="R374" s="84"/>
      <c r="S374" s="84"/>
      <c r="T374" s="85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T374" s="17" t="s">
        <v>114</v>
      </c>
      <c r="AU374" s="17" t="s">
        <v>80</v>
      </c>
    </row>
    <row r="375" spans="1:47" s="2" customFormat="1" ht="12">
      <c r="A375" s="38"/>
      <c r="B375" s="39"/>
      <c r="C375" s="40"/>
      <c r="D375" s="216" t="s">
        <v>241</v>
      </c>
      <c r="E375" s="40"/>
      <c r="F375" s="217" t="s">
        <v>664</v>
      </c>
      <c r="G375" s="40"/>
      <c r="H375" s="40"/>
      <c r="I375" s="210"/>
      <c r="J375" s="40"/>
      <c r="K375" s="40"/>
      <c r="L375" s="44"/>
      <c r="M375" s="211"/>
      <c r="N375" s="212"/>
      <c r="O375" s="84"/>
      <c r="P375" s="84"/>
      <c r="Q375" s="84"/>
      <c r="R375" s="84"/>
      <c r="S375" s="84"/>
      <c r="T375" s="85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T375" s="17" t="s">
        <v>241</v>
      </c>
      <c r="AU375" s="17" t="s">
        <v>80</v>
      </c>
    </row>
    <row r="376" spans="1:65" s="2" customFormat="1" ht="16.5" customHeight="1">
      <c r="A376" s="38"/>
      <c r="B376" s="39"/>
      <c r="C376" s="229" t="s">
        <v>665</v>
      </c>
      <c r="D376" s="229" t="s">
        <v>246</v>
      </c>
      <c r="E376" s="230" t="s">
        <v>666</v>
      </c>
      <c r="F376" s="231" t="s">
        <v>667</v>
      </c>
      <c r="G376" s="232" t="s">
        <v>270</v>
      </c>
      <c r="H376" s="233">
        <v>2</v>
      </c>
      <c r="I376" s="234"/>
      <c r="J376" s="235">
        <f>ROUND(I376*H376,2)</f>
        <v>0</v>
      </c>
      <c r="K376" s="231" t="s">
        <v>19</v>
      </c>
      <c r="L376" s="236"/>
      <c r="M376" s="237" t="s">
        <v>19</v>
      </c>
      <c r="N376" s="238" t="s">
        <v>44</v>
      </c>
      <c r="O376" s="84"/>
      <c r="P376" s="204">
        <f>O376*H376</f>
        <v>0</v>
      </c>
      <c r="Q376" s="204">
        <v>0</v>
      </c>
      <c r="R376" s="204">
        <f>Q376*H376</f>
        <v>0</v>
      </c>
      <c r="S376" s="204">
        <v>0</v>
      </c>
      <c r="T376" s="205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06" t="s">
        <v>249</v>
      </c>
      <c r="AT376" s="206" t="s">
        <v>246</v>
      </c>
      <c r="AU376" s="206" t="s">
        <v>80</v>
      </c>
      <c r="AY376" s="17" t="s">
        <v>107</v>
      </c>
      <c r="BE376" s="207">
        <f>IF(N376="základní",J376,0)</f>
        <v>0</v>
      </c>
      <c r="BF376" s="207">
        <f>IF(N376="snížená",J376,0)</f>
        <v>0</v>
      </c>
      <c r="BG376" s="207">
        <f>IF(N376="zákl. přenesená",J376,0)</f>
        <v>0</v>
      </c>
      <c r="BH376" s="207">
        <f>IF(N376="sníž. přenesená",J376,0)</f>
        <v>0</v>
      </c>
      <c r="BI376" s="207">
        <f>IF(N376="nulová",J376,0)</f>
        <v>0</v>
      </c>
      <c r="BJ376" s="17" t="s">
        <v>78</v>
      </c>
      <c r="BK376" s="207">
        <f>ROUND(I376*H376,2)</f>
        <v>0</v>
      </c>
      <c r="BL376" s="17" t="s">
        <v>171</v>
      </c>
      <c r="BM376" s="206" t="s">
        <v>668</v>
      </c>
    </row>
    <row r="377" spans="1:47" s="2" customFormat="1" ht="12">
      <c r="A377" s="38"/>
      <c r="B377" s="39"/>
      <c r="C377" s="40"/>
      <c r="D377" s="208" t="s">
        <v>114</v>
      </c>
      <c r="E377" s="40"/>
      <c r="F377" s="209" t="s">
        <v>667</v>
      </c>
      <c r="G377" s="40"/>
      <c r="H377" s="40"/>
      <c r="I377" s="210"/>
      <c r="J377" s="40"/>
      <c r="K377" s="40"/>
      <c r="L377" s="44"/>
      <c r="M377" s="211"/>
      <c r="N377" s="212"/>
      <c r="O377" s="84"/>
      <c r="P377" s="84"/>
      <c r="Q377" s="84"/>
      <c r="R377" s="84"/>
      <c r="S377" s="84"/>
      <c r="T377" s="85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T377" s="17" t="s">
        <v>114</v>
      </c>
      <c r="AU377" s="17" t="s">
        <v>80</v>
      </c>
    </row>
    <row r="378" spans="1:65" s="2" customFormat="1" ht="16.5" customHeight="1">
      <c r="A378" s="38"/>
      <c r="B378" s="39"/>
      <c r="C378" s="229" t="s">
        <v>669</v>
      </c>
      <c r="D378" s="229" t="s">
        <v>246</v>
      </c>
      <c r="E378" s="230" t="s">
        <v>670</v>
      </c>
      <c r="F378" s="231" t="s">
        <v>671</v>
      </c>
      <c r="G378" s="232" t="s">
        <v>270</v>
      </c>
      <c r="H378" s="233">
        <v>9</v>
      </c>
      <c r="I378" s="234"/>
      <c r="J378" s="235">
        <f>ROUND(I378*H378,2)</f>
        <v>0</v>
      </c>
      <c r="K378" s="231" t="s">
        <v>19</v>
      </c>
      <c r="L378" s="236"/>
      <c r="M378" s="237" t="s">
        <v>19</v>
      </c>
      <c r="N378" s="238" t="s">
        <v>44</v>
      </c>
      <c r="O378" s="84"/>
      <c r="P378" s="204">
        <f>O378*H378</f>
        <v>0</v>
      </c>
      <c r="Q378" s="204">
        <v>0</v>
      </c>
      <c r="R378" s="204">
        <f>Q378*H378</f>
        <v>0</v>
      </c>
      <c r="S378" s="204">
        <v>0</v>
      </c>
      <c r="T378" s="205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06" t="s">
        <v>249</v>
      </c>
      <c r="AT378" s="206" t="s">
        <v>246</v>
      </c>
      <c r="AU378" s="206" t="s">
        <v>80</v>
      </c>
      <c r="AY378" s="17" t="s">
        <v>107</v>
      </c>
      <c r="BE378" s="207">
        <f>IF(N378="základní",J378,0)</f>
        <v>0</v>
      </c>
      <c r="BF378" s="207">
        <f>IF(N378="snížená",J378,0)</f>
        <v>0</v>
      </c>
      <c r="BG378" s="207">
        <f>IF(N378="zákl. přenesená",J378,0)</f>
        <v>0</v>
      </c>
      <c r="BH378" s="207">
        <f>IF(N378="sníž. přenesená",J378,0)</f>
        <v>0</v>
      </c>
      <c r="BI378" s="207">
        <f>IF(N378="nulová",J378,0)</f>
        <v>0</v>
      </c>
      <c r="BJ378" s="17" t="s">
        <v>78</v>
      </c>
      <c r="BK378" s="207">
        <f>ROUND(I378*H378,2)</f>
        <v>0</v>
      </c>
      <c r="BL378" s="17" t="s">
        <v>171</v>
      </c>
      <c r="BM378" s="206" t="s">
        <v>672</v>
      </c>
    </row>
    <row r="379" spans="1:47" s="2" customFormat="1" ht="12">
      <c r="A379" s="38"/>
      <c r="B379" s="39"/>
      <c r="C379" s="40"/>
      <c r="D379" s="208" t="s">
        <v>114</v>
      </c>
      <c r="E379" s="40"/>
      <c r="F379" s="209" t="s">
        <v>671</v>
      </c>
      <c r="G379" s="40"/>
      <c r="H379" s="40"/>
      <c r="I379" s="210"/>
      <c r="J379" s="40"/>
      <c r="K379" s="40"/>
      <c r="L379" s="44"/>
      <c r="M379" s="211"/>
      <c r="N379" s="212"/>
      <c r="O379" s="84"/>
      <c r="P379" s="84"/>
      <c r="Q379" s="84"/>
      <c r="R379" s="84"/>
      <c r="S379" s="84"/>
      <c r="T379" s="85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T379" s="17" t="s">
        <v>114</v>
      </c>
      <c r="AU379" s="17" t="s">
        <v>80</v>
      </c>
    </row>
    <row r="380" spans="1:65" s="2" customFormat="1" ht="16.5" customHeight="1">
      <c r="A380" s="38"/>
      <c r="B380" s="39"/>
      <c r="C380" s="229" t="s">
        <v>673</v>
      </c>
      <c r="D380" s="229" t="s">
        <v>246</v>
      </c>
      <c r="E380" s="230" t="s">
        <v>674</v>
      </c>
      <c r="F380" s="231" t="s">
        <v>675</v>
      </c>
      <c r="G380" s="232" t="s">
        <v>270</v>
      </c>
      <c r="H380" s="233">
        <v>8</v>
      </c>
      <c r="I380" s="234"/>
      <c r="J380" s="235">
        <f>ROUND(I380*H380,2)</f>
        <v>0</v>
      </c>
      <c r="K380" s="231" t="s">
        <v>19</v>
      </c>
      <c r="L380" s="236"/>
      <c r="M380" s="237" t="s">
        <v>19</v>
      </c>
      <c r="N380" s="238" t="s">
        <v>44</v>
      </c>
      <c r="O380" s="84"/>
      <c r="P380" s="204">
        <f>O380*H380</f>
        <v>0</v>
      </c>
      <c r="Q380" s="204">
        <v>0</v>
      </c>
      <c r="R380" s="204">
        <f>Q380*H380</f>
        <v>0</v>
      </c>
      <c r="S380" s="204">
        <v>0</v>
      </c>
      <c r="T380" s="205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06" t="s">
        <v>249</v>
      </c>
      <c r="AT380" s="206" t="s">
        <v>246</v>
      </c>
      <c r="AU380" s="206" t="s">
        <v>80</v>
      </c>
      <c r="AY380" s="17" t="s">
        <v>107</v>
      </c>
      <c r="BE380" s="207">
        <f>IF(N380="základní",J380,0)</f>
        <v>0</v>
      </c>
      <c r="BF380" s="207">
        <f>IF(N380="snížená",J380,0)</f>
        <v>0</v>
      </c>
      <c r="BG380" s="207">
        <f>IF(N380="zákl. přenesená",J380,0)</f>
        <v>0</v>
      </c>
      <c r="BH380" s="207">
        <f>IF(N380="sníž. přenesená",J380,0)</f>
        <v>0</v>
      </c>
      <c r="BI380" s="207">
        <f>IF(N380="nulová",J380,0)</f>
        <v>0</v>
      </c>
      <c r="BJ380" s="17" t="s">
        <v>78</v>
      </c>
      <c r="BK380" s="207">
        <f>ROUND(I380*H380,2)</f>
        <v>0</v>
      </c>
      <c r="BL380" s="17" t="s">
        <v>171</v>
      </c>
      <c r="BM380" s="206" t="s">
        <v>676</v>
      </c>
    </row>
    <row r="381" spans="1:47" s="2" customFormat="1" ht="12">
      <c r="A381" s="38"/>
      <c r="B381" s="39"/>
      <c r="C381" s="40"/>
      <c r="D381" s="208" t="s">
        <v>114</v>
      </c>
      <c r="E381" s="40"/>
      <c r="F381" s="209" t="s">
        <v>675</v>
      </c>
      <c r="G381" s="40"/>
      <c r="H381" s="40"/>
      <c r="I381" s="210"/>
      <c r="J381" s="40"/>
      <c r="K381" s="40"/>
      <c r="L381" s="44"/>
      <c r="M381" s="211"/>
      <c r="N381" s="212"/>
      <c r="O381" s="84"/>
      <c r="P381" s="84"/>
      <c r="Q381" s="84"/>
      <c r="R381" s="84"/>
      <c r="S381" s="84"/>
      <c r="T381" s="85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T381" s="17" t="s">
        <v>114</v>
      </c>
      <c r="AU381" s="17" t="s">
        <v>80</v>
      </c>
    </row>
    <row r="382" spans="1:65" s="2" customFormat="1" ht="16.5" customHeight="1">
      <c r="A382" s="38"/>
      <c r="B382" s="39"/>
      <c r="C382" s="229" t="s">
        <v>677</v>
      </c>
      <c r="D382" s="229" t="s">
        <v>246</v>
      </c>
      <c r="E382" s="230" t="s">
        <v>678</v>
      </c>
      <c r="F382" s="231" t="s">
        <v>679</v>
      </c>
      <c r="G382" s="232" t="s">
        <v>270</v>
      </c>
      <c r="H382" s="233">
        <v>13</v>
      </c>
      <c r="I382" s="234"/>
      <c r="J382" s="235">
        <f>ROUND(I382*H382,2)</f>
        <v>0</v>
      </c>
      <c r="K382" s="231" t="s">
        <v>19</v>
      </c>
      <c r="L382" s="236"/>
      <c r="M382" s="237" t="s">
        <v>19</v>
      </c>
      <c r="N382" s="238" t="s">
        <v>44</v>
      </c>
      <c r="O382" s="84"/>
      <c r="P382" s="204">
        <f>O382*H382</f>
        <v>0</v>
      </c>
      <c r="Q382" s="204">
        <v>0</v>
      </c>
      <c r="R382" s="204">
        <f>Q382*H382</f>
        <v>0</v>
      </c>
      <c r="S382" s="204">
        <v>0</v>
      </c>
      <c r="T382" s="205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06" t="s">
        <v>249</v>
      </c>
      <c r="AT382" s="206" t="s">
        <v>246</v>
      </c>
      <c r="AU382" s="206" t="s">
        <v>80</v>
      </c>
      <c r="AY382" s="17" t="s">
        <v>107</v>
      </c>
      <c r="BE382" s="207">
        <f>IF(N382="základní",J382,0)</f>
        <v>0</v>
      </c>
      <c r="BF382" s="207">
        <f>IF(N382="snížená",J382,0)</f>
        <v>0</v>
      </c>
      <c r="BG382" s="207">
        <f>IF(N382="zákl. přenesená",J382,0)</f>
        <v>0</v>
      </c>
      <c r="BH382" s="207">
        <f>IF(N382="sníž. přenesená",J382,0)</f>
        <v>0</v>
      </c>
      <c r="BI382" s="207">
        <f>IF(N382="nulová",J382,0)</f>
        <v>0</v>
      </c>
      <c r="BJ382" s="17" t="s">
        <v>78</v>
      </c>
      <c r="BK382" s="207">
        <f>ROUND(I382*H382,2)</f>
        <v>0</v>
      </c>
      <c r="BL382" s="17" t="s">
        <v>171</v>
      </c>
      <c r="BM382" s="206" t="s">
        <v>680</v>
      </c>
    </row>
    <row r="383" spans="1:47" s="2" customFormat="1" ht="12">
      <c r="A383" s="38"/>
      <c r="B383" s="39"/>
      <c r="C383" s="40"/>
      <c r="D383" s="208" t="s">
        <v>114</v>
      </c>
      <c r="E383" s="40"/>
      <c r="F383" s="209" t="s">
        <v>679</v>
      </c>
      <c r="G383" s="40"/>
      <c r="H383" s="40"/>
      <c r="I383" s="210"/>
      <c r="J383" s="40"/>
      <c r="K383" s="40"/>
      <c r="L383" s="44"/>
      <c r="M383" s="211"/>
      <c r="N383" s="212"/>
      <c r="O383" s="84"/>
      <c r="P383" s="84"/>
      <c r="Q383" s="84"/>
      <c r="R383" s="84"/>
      <c r="S383" s="84"/>
      <c r="T383" s="85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T383" s="17" t="s">
        <v>114</v>
      </c>
      <c r="AU383" s="17" t="s">
        <v>80</v>
      </c>
    </row>
    <row r="384" spans="1:65" s="2" customFormat="1" ht="16.5" customHeight="1">
      <c r="A384" s="38"/>
      <c r="B384" s="39"/>
      <c r="C384" s="229" t="s">
        <v>681</v>
      </c>
      <c r="D384" s="229" t="s">
        <v>246</v>
      </c>
      <c r="E384" s="230" t="s">
        <v>682</v>
      </c>
      <c r="F384" s="231" t="s">
        <v>683</v>
      </c>
      <c r="G384" s="232" t="s">
        <v>270</v>
      </c>
      <c r="H384" s="233">
        <v>25</v>
      </c>
      <c r="I384" s="234"/>
      <c r="J384" s="235">
        <f>ROUND(I384*H384,2)</f>
        <v>0</v>
      </c>
      <c r="K384" s="231" t="s">
        <v>19</v>
      </c>
      <c r="L384" s="236"/>
      <c r="M384" s="237" t="s">
        <v>19</v>
      </c>
      <c r="N384" s="238" t="s">
        <v>44</v>
      </c>
      <c r="O384" s="84"/>
      <c r="P384" s="204">
        <f>O384*H384</f>
        <v>0</v>
      </c>
      <c r="Q384" s="204">
        <v>0</v>
      </c>
      <c r="R384" s="204">
        <f>Q384*H384</f>
        <v>0</v>
      </c>
      <c r="S384" s="204">
        <v>0</v>
      </c>
      <c r="T384" s="205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06" t="s">
        <v>249</v>
      </c>
      <c r="AT384" s="206" t="s">
        <v>246</v>
      </c>
      <c r="AU384" s="206" t="s">
        <v>80</v>
      </c>
      <c r="AY384" s="17" t="s">
        <v>107</v>
      </c>
      <c r="BE384" s="207">
        <f>IF(N384="základní",J384,0)</f>
        <v>0</v>
      </c>
      <c r="BF384" s="207">
        <f>IF(N384="snížená",J384,0)</f>
        <v>0</v>
      </c>
      <c r="BG384" s="207">
        <f>IF(N384="zákl. přenesená",J384,0)</f>
        <v>0</v>
      </c>
      <c r="BH384" s="207">
        <f>IF(N384="sníž. přenesená",J384,0)</f>
        <v>0</v>
      </c>
      <c r="BI384" s="207">
        <f>IF(N384="nulová",J384,0)</f>
        <v>0</v>
      </c>
      <c r="BJ384" s="17" t="s">
        <v>78</v>
      </c>
      <c r="BK384" s="207">
        <f>ROUND(I384*H384,2)</f>
        <v>0</v>
      </c>
      <c r="BL384" s="17" t="s">
        <v>171</v>
      </c>
      <c r="BM384" s="206" t="s">
        <v>684</v>
      </c>
    </row>
    <row r="385" spans="1:47" s="2" customFormat="1" ht="12">
      <c r="A385" s="38"/>
      <c r="B385" s="39"/>
      <c r="C385" s="40"/>
      <c r="D385" s="208" t="s">
        <v>114</v>
      </c>
      <c r="E385" s="40"/>
      <c r="F385" s="209" t="s">
        <v>683</v>
      </c>
      <c r="G385" s="40"/>
      <c r="H385" s="40"/>
      <c r="I385" s="210"/>
      <c r="J385" s="40"/>
      <c r="K385" s="40"/>
      <c r="L385" s="44"/>
      <c r="M385" s="211"/>
      <c r="N385" s="212"/>
      <c r="O385" s="84"/>
      <c r="P385" s="84"/>
      <c r="Q385" s="84"/>
      <c r="R385" s="84"/>
      <c r="S385" s="84"/>
      <c r="T385" s="85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T385" s="17" t="s">
        <v>114</v>
      </c>
      <c r="AU385" s="17" t="s">
        <v>80</v>
      </c>
    </row>
    <row r="386" spans="1:65" s="2" customFormat="1" ht="16.5" customHeight="1">
      <c r="A386" s="38"/>
      <c r="B386" s="39"/>
      <c r="C386" s="229" t="s">
        <v>685</v>
      </c>
      <c r="D386" s="229" t="s">
        <v>246</v>
      </c>
      <c r="E386" s="230" t="s">
        <v>686</v>
      </c>
      <c r="F386" s="231" t="s">
        <v>687</v>
      </c>
      <c r="G386" s="232" t="s">
        <v>270</v>
      </c>
      <c r="H386" s="233">
        <v>13</v>
      </c>
      <c r="I386" s="234"/>
      <c r="J386" s="235">
        <f>ROUND(I386*H386,2)</f>
        <v>0</v>
      </c>
      <c r="K386" s="231" t="s">
        <v>19</v>
      </c>
      <c r="L386" s="236"/>
      <c r="M386" s="237" t="s">
        <v>19</v>
      </c>
      <c r="N386" s="238" t="s">
        <v>44</v>
      </c>
      <c r="O386" s="84"/>
      <c r="P386" s="204">
        <f>O386*H386</f>
        <v>0</v>
      </c>
      <c r="Q386" s="204">
        <v>0</v>
      </c>
      <c r="R386" s="204">
        <f>Q386*H386</f>
        <v>0</v>
      </c>
      <c r="S386" s="204">
        <v>0</v>
      </c>
      <c r="T386" s="205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06" t="s">
        <v>249</v>
      </c>
      <c r="AT386" s="206" t="s">
        <v>246</v>
      </c>
      <c r="AU386" s="206" t="s">
        <v>80</v>
      </c>
      <c r="AY386" s="17" t="s">
        <v>107</v>
      </c>
      <c r="BE386" s="207">
        <f>IF(N386="základní",J386,0)</f>
        <v>0</v>
      </c>
      <c r="BF386" s="207">
        <f>IF(N386="snížená",J386,0)</f>
        <v>0</v>
      </c>
      <c r="BG386" s="207">
        <f>IF(N386="zákl. přenesená",J386,0)</f>
        <v>0</v>
      </c>
      <c r="BH386" s="207">
        <f>IF(N386="sníž. přenesená",J386,0)</f>
        <v>0</v>
      </c>
      <c r="BI386" s="207">
        <f>IF(N386="nulová",J386,0)</f>
        <v>0</v>
      </c>
      <c r="BJ386" s="17" t="s">
        <v>78</v>
      </c>
      <c r="BK386" s="207">
        <f>ROUND(I386*H386,2)</f>
        <v>0</v>
      </c>
      <c r="BL386" s="17" t="s">
        <v>171</v>
      </c>
      <c r="BM386" s="206" t="s">
        <v>688</v>
      </c>
    </row>
    <row r="387" spans="1:47" s="2" customFormat="1" ht="12">
      <c r="A387" s="38"/>
      <c r="B387" s="39"/>
      <c r="C387" s="40"/>
      <c r="D387" s="208" t="s">
        <v>114</v>
      </c>
      <c r="E387" s="40"/>
      <c r="F387" s="209" t="s">
        <v>687</v>
      </c>
      <c r="G387" s="40"/>
      <c r="H387" s="40"/>
      <c r="I387" s="210"/>
      <c r="J387" s="40"/>
      <c r="K387" s="40"/>
      <c r="L387" s="44"/>
      <c r="M387" s="211"/>
      <c r="N387" s="212"/>
      <c r="O387" s="84"/>
      <c r="P387" s="84"/>
      <c r="Q387" s="84"/>
      <c r="R387" s="84"/>
      <c r="S387" s="84"/>
      <c r="T387" s="85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T387" s="17" t="s">
        <v>114</v>
      </c>
      <c r="AU387" s="17" t="s">
        <v>80</v>
      </c>
    </row>
    <row r="388" spans="1:65" s="2" customFormat="1" ht="16.5" customHeight="1">
      <c r="A388" s="38"/>
      <c r="B388" s="39"/>
      <c r="C388" s="229" t="s">
        <v>689</v>
      </c>
      <c r="D388" s="229" t="s">
        <v>246</v>
      </c>
      <c r="E388" s="230" t="s">
        <v>690</v>
      </c>
      <c r="F388" s="231" t="s">
        <v>691</v>
      </c>
      <c r="G388" s="232" t="s">
        <v>270</v>
      </c>
      <c r="H388" s="233">
        <v>2</v>
      </c>
      <c r="I388" s="234"/>
      <c r="J388" s="235">
        <f>ROUND(I388*H388,2)</f>
        <v>0</v>
      </c>
      <c r="K388" s="231" t="s">
        <v>19</v>
      </c>
      <c r="L388" s="236"/>
      <c r="M388" s="237" t="s">
        <v>19</v>
      </c>
      <c r="N388" s="238" t="s">
        <v>44</v>
      </c>
      <c r="O388" s="84"/>
      <c r="P388" s="204">
        <f>O388*H388</f>
        <v>0</v>
      </c>
      <c r="Q388" s="204">
        <v>0</v>
      </c>
      <c r="R388" s="204">
        <f>Q388*H388</f>
        <v>0</v>
      </c>
      <c r="S388" s="204">
        <v>0</v>
      </c>
      <c r="T388" s="205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06" t="s">
        <v>249</v>
      </c>
      <c r="AT388" s="206" t="s">
        <v>246</v>
      </c>
      <c r="AU388" s="206" t="s">
        <v>80</v>
      </c>
      <c r="AY388" s="17" t="s">
        <v>107</v>
      </c>
      <c r="BE388" s="207">
        <f>IF(N388="základní",J388,0)</f>
        <v>0</v>
      </c>
      <c r="BF388" s="207">
        <f>IF(N388="snížená",J388,0)</f>
        <v>0</v>
      </c>
      <c r="BG388" s="207">
        <f>IF(N388="zákl. přenesená",J388,0)</f>
        <v>0</v>
      </c>
      <c r="BH388" s="207">
        <f>IF(N388="sníž. přenesená",J388,0)</f>
        <v>0</v>
      </c>
      <c r="BI388" s="207">
        <f>IF(N388="nulová",J388,0)</f>
        <v>0</v>
      </c>
      <c r="BJ388" s="17" t="s">
        <v>78</v>
      </c>
      <c r="BK388" s="207">
        <f>ROUND(I388*H388,2)</f>
        <v>0</v>
      </c>
      <c r="BL388" s="17" t="s">
        <v>171</v>
      </c>
      <c r="BM388" s="206" t="s">
        <v>692</v>
      </c>
    </row>
    <row r="389" spans="1:47" s="2" customFormat="1" ht="12">
      <c r="A389" s="38"/>
      <c r="B389" s="39"/>
      <c r="C389" s="40"/>
      <c r="D389" s="208" t="s">
        <v>114</v>
      </c>
      <c r="E389" s="40"/>
      <c r="F389" s="209" t="s">
        <v>691</v>
      </c>
      <c r="G389" s="40"/>
      <c r="H389" s="40"/>
      <c r="I389" s="210"/>
      <c r="J389" s="40"/>
      <c r="K389" s="40"/>
      <c r="L389" s="44"/>
      <c r="M389" s="211"/>
      <c r="N389" s="212"/>
      <c r="O389" s="84"/>
      <c r="P389" s="84"/>
      <c r="Q389" s="84"/>
      <c r="R389" s="84"/>
      <c r="S389" s="84"/>
      <c r="T389" s="85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T389" s="17" t="s">
        <v>114</v>
      </c>
      <c r="AU389" s="17" t="s">
        <v>80</v>
      </c>
    </row>
    <row r="390" spans="1:65" s="2" customFormat="1" ht="16.5" customHeight="1">
      <c r="A390" s="38"/>
      <c r="B390" s="39"/>
      <c r="C390" s="229" t="s">
        <v>693</v>
      </c>
      <c r="D390" s="229" t="s">
        <v>246</v>
      </c>
      <c r="E390" s="230" t="s">
        <v>694</v>
      </c>
      <c r="F390" s="231" t="s">
        <v>695</v>
      </c>
      <c r="G390" s="232" t="s">
        <v>270</v>
      </c>
      <c r="H390" s="233">
        <v>2</v>
      </c>
      <c r="I390" s="234"/>
      <c r="J390" s="235">
        <f>ROUND(I390*H390,2)</f>
        <v>0</v>
      </c>
      <c r="K390" s="231" t="s">
        <v>19</v>
      </c>
      <c r="L390" s="236"/>
      <c r="M390" s="237" t="s">
        <v>19</v>
      </c>
      <c r="N390" s="238" t="s">
        <v>44</v>
      </c>
      <c r="O390" s="84"/>
      <c r="P390" s="204">
        <f>O390*H390</f>
        <v>0</v>
      </c>
      <c r="Q390" s="204">
        <v>0</v>
      </c>
      <c r="R390" s="204">
        <f>Q390*H390</f>
        <v>0</v>
      </c>
      <c r="S390" s="204">
        <v>0</v>
      </c>
      <c r="T390" s="205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06" t="s">
        <v>249</v>
      </c>
      <c r="AT390" s="206" t="s">
        <v>246</v>
      </c>
      <c r="AU390" s="206" t="s">
        <v>80</v>
      </c>
      <c r="AY390" s="17" t="s">
        <v>107</v>
      </c>
      <c r="BE390" s="207">
        <f>IF(N390="základní",J390,0)</f>
        <v>0</v>
      </c>
      <c r="BF390" s="207">
        <f>IF(N390="snížená",J390,0)</f>
        <v>0</v>
      </c>
      <c r="BG390" s="207">
        <f>IF(N390="zákl. přenesená",J390,0)</f>
        <v>0</v>
      </c>
      <c r="BH390" s="207">
        <f>IF(N390="sníž. přenesená",J390,0)</f>
        <v>0</v>
      </c>
      <c r="BI390" s="207">
        <f>IF(N390="nulová",J390,0)</f>
        <v>0</v>
      </c>
      <c r="BJ390" s="17" t="s">
        <v>78</v>
      </c>
      <c r="BK390" s="207">
        <f>ROUND(I390*H390,2)</f>
        <v>0</v>
      </c>
      <c r="BL390" s="17" t="s">
        <v>171</v>
      </c>
      <c r="BM390" s="206" t="s">
        <v>696</v>
      </c>
    </row>
    <row r="391" spans="1:47" s="2" customFormat="1" ht="12">
      <c r="A391" s="38"/>
      <c r="B391" s="39"/>
      <c r="C391" s="40"/>
      <c r="D391" s="208" t="s">
        <v>114</v>
      </c>
      <c r="E391" s="40"/>
      <c r="F391" s="209" t="s">
        <v>695</v>
      </c>
      <c r="G391" s="40"/>
      <c r="H391" s="40"/>
      <c r="I391" s="210"/>
      <c r="J391" s="40"/>
      <c r="K391" s="40"/>
      <c r="L391" s="44"/>
      <c r="M391" s="211"/>
      <c r="N391" s="212"/>
      <c r="O391" s="84"/>
      <c r="P391" s="84"/>
      <c r="Q391" s="84"/>
      <c r="R391" s="84"/>
      <c r="S391" s="84"/>
      <c r="T391" s="85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T391" s="17" t="s">
        <v>114</v>
      </c>
      <c r="AU391" s="17" t="s">
        <v>80</v>
      </c>
    </row>
    <row r="392" spans="1:65" s="2" customFormat="1" ht="21.75" customHeight="1">
      <c r="A392" s="38"/>
      <c r="B392" s="39"/>
      <c r="C392" s="229" t="s">
        <v>697</v>
      </c>
      <c r="D392" s="229" t="s">
        <v>246</v>
      </c>
      <c r="E392" s="230" t="s">
        <v>698</v>
      </c>
      <c r="F392" s="231" t="s">
        <v>699</v>
      </c>
      <c r="G392" s="232" t="s">
        <v>270</v>
      </c>
      <c r="H392" s="233">
        <v>42</v>
      </c>
      <c r="I392" s="234"/>
      <c r="J392" s="235">
        <f>ROUND(I392*H392,2)</f>
        <v>0</v>
      </c>
      <c r="K392" s="231" t="s">
        <v>19</v>
      </c>
      <c r="L392" s="236"/>
      <c r="M392" s="237" t="s">
        <v>19</v>
      </c>
      <c r="N392" s="238" t="s">
        <v>44</v>
      </c>
      <c r="O392" s="84"/>
      <c r="P392" s="204">
        <f>O392*H392</f>
        <v>0</v>
      </c>
      <c r="Q392" s="204">
        <v>0</v>
      </c>
      <c r="R392" s="204">
        <f>Q392*H392</f>
        <v>0</v>
      </c>
      <c r="S392" s="204">
        <v>0</v>
      </c>
      <c r="T392" s="205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06" t="s">
        <v>249</v>
      </c>
      <c r="AT392" s="206" t="s">
        <v>246</v>
      </c>
      <c r="AU392" s="206" t="s">
        <v>80</v>
      </c>
      <c r="AY392" s="17" t="s">
        <v>107</v>
      </c>
      <c r="BE392" s="207">
        <f>IF(N392="základní",J392,0)</f>
        <v>0</v>
      </c>
      <c r="BF392" s="207">
        <f>IF(N392="snížená",J392,0)</f>
        <v>0</v>
      </c>
      <c r="BG392" s="207">
        <f>IF(N392="zákl. přenesená",J392,0)</f>
        <v>0</v>
      </c>
      <c r="BH392" s="207">
        <f>IF(N392="sníž. přenesená",J392,0)</f>
        <v>0</v>
      </c>
      <c r="BI392" s="207">
        <f>IF(N392="nulová",J392,0)</f>
        <v>0</v>
      </c>
      <c r="BJ392" s="17" t="s">
        <v>78</v>
      </c>
      <c r="BK392" s="207">
        <f>ROUND(I392*H392,2)</f>
        <v>0</v>
      </c>
      <c r="BL392" s="17" t="s">
        <v>171</v>
      </c>
      <c r="BM392" s="206" t="s">
        <v>700</v>
      </c>
    </row>
    <row r="393" spans="1:47" s="2" customFormat="1" ht="12">
      <c r="A393" s="38"/>
      <c r="B393" s="39"/>
      <c r="C393" s="40"/>
      <c r="D393" s="208" t="s">
        <v>114</v>
      </c>
      <c r="E393" s="40"/>
      <c r="F393" s="209" t="s">
        <v>699</v>
      </c>
      <c r="G393" s="40"/>
      <c r="H393" s="40"/>
      <c r="I393" s="210"/>
      <c r="J393" s="40"/>
      <c r="K393" s="40"/>
      <c r="L393" s="44"/>
      <c r="M393" s="211"/>
      <c r="N393" s="212"/>
      <c r="O393" s="84"/>
      <c r="P393" s="84"/>
      <c r="Q393" s="84"/>
      <c r="R393" s="84"/>
      <c r="S393" s="84"/>
      <c r="T393" s="85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T393" s="17" t="s">
        <v>114</v>
      </c>
      <c r="AU393" s="17" t="s">
        <v>80</v>
      </c>
    </row>
    <row r="394" spans="1:65" s="2" customFormat="1" ht="16.5" customHeight="1">
      <c r="A394" s="38"/>
      <c r="B394" s="39"/>
      <c r="C394" s="229" t="s">
        <v>701</v>
      </c>
      <c r="D394" s="229" t="s">
        <v>246</v>
      </c>
      <c r="E394" s="230" t="s">
        <v>702</v>
      </c>
      <c r="F394" s="231" t="s">
        <v>703</v>
      </c>
      <c r="G394" s="232" t="s">
        <v>270</v>
      </c>
      <c r="H394" s="233">
        <v>7</v>
      </c>
      <c r="I394" s="234"/>
      <c r="J394" s="235">
        <f>ROUND(I394*H394,2)</f>
        <v>0</v>
      </c>
      <c r="K394" s="231" t="s">
        <v>19</v>
      </c>
      <c r="L394" s="236"/>
      <c r="M394" s="237" t="s">
        <v>19</v>
      </c>
      <c r="N394" s="238" t="s">
        <v>44</v>
      </c>
      <c r="O394" s="84"/>
      <c r="P394" s="204">
        <f>O394*H394</f>
        <v>0</v>
      </c>
      <c r="Q394" s="204">
        <v>0</v>
      </c>
      <c r="R394" s="204">
        <f>Q394*H394</f>
        <v>0</v>
      </c>
      <c r="S394" s="204">
        <v>0</v>
      </c>
      <c r="T394" s="205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06" t="s">
        <v>249</v>
      </c>
      <c r="AT394" s="206" t="s">
        <v>246</v>
      </c>
      <c r="AU394" s="206" t="s">
        <v>80</v>
      </c>
      <c r="AY394" s="17" t="s">
        <v>107</v>
      </c>
      <c r="BE394" s="207">
        <f>IF(N394="základní",J394,0)</f>
        <v>0</v>
      </c>
      <c r="BF394" s="207">
        <f>IF(N394="snížená",J394,0)</f>
        <v>0</v>
      </c>
      <c r="BG394" s="207">
        <f>IF(N394="zákl. přenesená",J394,0)</f>
        <v>0</v>
      </c>
      <c r="BH394" s="207">
        <f>IF(N394="sníž. přenesená",J394,0)</f>
        <v>0</v>
      </c>
      <c r="BI394" s="207">
        <f>IF(N394="nulová",J394,0)</f>
        <v>0</v>
      </c>
      <c r="BJ394" s="17" t="s">
        <v>78</v>
      </c>
      <c r="BK394" s="207">
        <f>ROUND(I394*H394,2)</f>
        <v>0</v>
      </c>
      <c r="BL394" s="17" t="s">
        <v>171</v>
      </c>
      <c r="BM394" s="206" t="s">
        <v>704</v>
      </c>
    </row>
    <row r="395" spans="1:47" s="2" customFormat="1" ht="12">
      <c r="A395" s="38"/>
      <c r="B395" s="39"/>
      <c r="C395" s="40"/>
      <c r="D395" s="208" t="s">
        <v>114</v>
      </c>
      <c r="E395" s="40"/>
      <c r="F395" s="209" t="s">
        <v>703</v>
      </c>
      <c r="G395" s="40"/>
      <c r="H395" s="40"/>
      <c r="I395" s="210"/>
      <c r="J395" s="40"/>
      <c r="K395" s="40"/>
      <c r="L395" s="44"/>
      <c r="M395" s="211"/>
      <c r="N395" s="212"/>
      <c r="O395" s="84"/>
      <c r="P395" s="84"/>
      <c r="Q395" s="84"/>
      <c r="R395" s="84"/>
      <c r="S395" s="84"/>
      <c r="T395" s="85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T395" s="17" t="s">
        <v>114</v>
      </c>
      <c r="AU395" s="17" t="s">
        <v>80</v>
      </c>
    </row>
    <row r="396" spans="1:65" s="2" customFormat="1" ht="16.5" customHeight="1">
      <c r="A396" s="38"/>
      <c r="B396" s="39"/>
      <c r="C396" s="229" t="s">
        <v>705</v>
      </c>
      <c r="D396" s="229" t="s">
        <v>246</v>
      </c>
      <c r="E396" s="230" t="s">
        <v>706</v>
      </c>
      <c r="F396" s="231" t="s">
        <v>707</v>
      </c>
      <c r="G396" s="232" t="s">
        <v>270</v>
      </c>
      <c r="H396" s="233">
        <v>3</v>
      </c>
      <c r="I396" s="234"/>
      <c r="J396" s="235">
        <f>ROUND(I396*H396,2)</f>
        <v>0</v>
      </c>
      <c r="K396" s="231" t="s">
        <v>19</v>
      </c>
      <c r="L396" s="236"/>
      <c r="M396" s="237" t="s">
        <v>19</v>
      </c>
      <c r="N396" s="238" t="s">
        <v>44</v>
      </c>
      <c r="O396" s="84"/>
      <c r="P396" s="204">
        <f>O396*H396</f>
        <v>0</v>
      </c>
      <c r="Q396" s="204">
        <v>0</v>
      </c>
      <c r="R396" s="204">
        <f>Q396*H396</f>
        <v>0</v>
      </c>
      <c r="S396" s="204">
        <v>0</v>
      </c>
      <c r="T396" s="205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06" t="s">
        <v>249</v>
      </c>
      <c r="AT396" s="206" t="s">
        <v>246</v>
      </c>
      <c r="AU396" s="206" t="s">
        <v>80</v>
      </c>
      <c r="AY396" s="17" t="s">
        <v>107</v>
      </c>
      <c r="BE396" s="207">
        <f>IF(N396="základní",J396,0)</f>
        <v>0</v>
      </c>
      <c r="BF396" s="207">
        <f>IF(N396="snížená",J396,0)</f>
        <v>0</v>
      </c>
      <c r="BG396" s="207">
        <f>IF(N396="zákl. přenesená",J396,0)</f>
        <v>0</v>
      </c>
      <c r="BH396" s="207">
        <f>IF(N396="sníž. přenesená",J396,0)</f>
        <v>0</v>
      </c>
      <c r="BI396" s="207">
        <f>IF(N396="nulová",J396,0)</f>
        <v>0</v>
      </c>
      <c r="BJ396" s="17" t="s">
        <v>78</v>
      </c>
      <c r="BK396" s="207">
        <f>ROUND(I396*H396,2)</f>
        <v>0</v>
      </c>
      <c r="BL396" s="17" t="s">
        <v>171</v>
      </c>
      <c r="BM396" s="206" t="s">
        <v>708</v>
      </c>
    </row>
    <row r="397" spans="1:47" s="2" customFormat="1" ht="12">
      <c r="A397" s="38"/>
      <c r="B397" s="39"/>
      <c r="C397" s="40"/>
      <c r="D397" s="208" t="s">
        <v>114</v>
      </c>
      <c r="E397" s="40"/>
      <c r="F397" s="209" t="s">
        <v>707</v>
      </c>
      <c r="G397" s="40"/>
      <c r="H397" s="40"/>
      <c r="I397" s="210"/>
      <c r="J397" s="40"/>
      <c r="K397" s="40"/>
      <c r="L397" s="44"/>
      <c r="M397" s="211"/>
      <c r="N397" s="212"/>
      <c r="O397" s="84"/>
      <c r="P397" s="84"/>
      <c r="Q397" s="84"/>
      <c r="R397" s="84"/>
      <c r="S397" s="84"/>
      <c r="T397" s="85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T397" s="17" t="s">
        <v>114</v>
      </c>
      <c r="AU397" s="17" t="s">
        <v>80</v>
      </c>
    </row>
    <row r="398" spans="1:65" s="2" customFormat="1" ht="21.75" customHeight="1">
      <c r="A398" s="38"/>
      <c r="B398" s="39"/>
      <c r="C398" s="195" t="s">
        <v>709</v>
      </c>
      <c r="D398" s="195" t="s">
        <v>108</v>
      </c>
      <c r="E398" s="196" t="s">
        <v>710</v>
      </c>
      <c r="F398" s="197" t="s">
        <v>711</v>
      </c>
      <c r="G398" s="198" t="s">
        <v>270</v>
      </c>
      <c r="H398" s="199">
        <v>113</v>
      </c>
      <c r="I398" s="200"/>
      <c r="J398" s="201">
        <f>ROUND(I398*H398,2)</f>
        <v>0</v>
      </c>
      <c r="K398" s="197" t="s">
        <v>238</v>
      </c>
      <c r="L398" s="44"/>
      <c r="M398" s="202" t="s">
        <v>19</v>
      </c>
      <c r="N398" s="203" t="s">
        <v>44</v>
      </c>
      <c r="O398" s="84"/>
      <c r="P398" s="204">
        <f>O398*H398</f>
        <v>0</v>
      </c>
      <c r="Q398" s="204">
        <v>0</v>
      </c>
      <c r="R398" s="204">
        <f>Q398*H398</f>
        <v>0</v>
      </c>
      <c r="S398" s="204">
        <v>0</v>
      </c>
      <c r="T398" s="205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06" t="s">
        <v>171</v>
      </c>
      <c r="AT398" s="206" t="s">
        <v>108</v>
      </c>
      <c r="AU398" s="206" t="s">
        <v>80</v>
      </c>
      <c r="AY398" s="17" t="s">
        <v>107</v>
      </c>
      <c r="BE398" s="207">
        <f>IF(N398="základní",J398,0)</f>
        <v>0</v>
      </c>
      <c r="BF398" s="207">
        <f>IF(N398="snížená",J398,0)</f>
        <v>0</v>
      </c>
      <c r="BG398" s="207">
        <f>IF(N398="zákl. přenesená",J398,0)</f>
        <v>0</v>
      </c>
      <c r="BH398" s="207">
        <f>IF(N398="sníž. přenesená",J398,0)</f>
        <v>0</v>
      </c>
      <c r="BI398" s="207">
        <f>IF(N398="nulová",J398,0)</f>
        <v>0</v>
      </c>
      <c r="BJ398" s="17" t="s">
        <v>78</v>
      </c>
      <c r="BK398" s="207">
        <f>ROUND(I398*H398,2)</f>
        <v>0</v>
      </c>
      <c r="BL398" s="17" t="s">
        <v>171</v>
      </c>
      <c r="BM398" s="206" t="s">
        <v>712</v>
      </c>
    </row>
    <row r="399" spans="1:47" s="2" customFormat="1" ht="12">
      <c r="A399" s="38"/>
      <c r="B399" s="39"/>
      <c r="C399" s="40"/>
      <c r="D399" s="208" t="s">
        <v>114</v>
      </c>
      <c r="E399" s="40"/>
      <c r="F399" s="209" t="s">
        <v>713</v>
      </c>
      <c r="G399" s="40"/>
      <c r="H399" s="40"/>
      <c r="I399" s="210"/>
      <c r="J399" s="40"/>
      <c r="K399" s="40"/>
      <c r="L399" s="44"/>
      <c r="M399" s="211"/>
      <c r="N399" s="212"/>
      <c r="O399" s="84"/>
      <c r="P399" s="84"/>
      <c r="Q399" s="84"/>
      <c r="R399" s="84"/>
      <c r="S399" s="84"/>
      <c r="T399" s="85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T399" s="17" t="s">
        <v>114</v>
      </c>
      <c r="AU399" s="17" t="s">
        <v>80</v>
      </c>
    </row>
    <row r="400" spans="1:47" s="2" customFormat="1" ht="12">
      <c r="A400" s="38"/>
      <c r="B400" s="39"/>
      <c r="C400" s="40"/>
      <c r="D400" s="216" t="s">
        <v>241</v>
      </c>
      <c r="E400" s="40"/>
      <c r="F400" s="217" t="s">
        <v>714</v>
      </c>
      <c r="G400" s="40"/>
      <c r="H400" s="40"/>
      <c r="I400" s="210"/>
      <c r="J400" s="40"/>
      <c r="K400" s="40"/>
      <c r="L400" s="44"/>
      <c r="M400" s="211"/>
      <c r="N400" s="212"/>
      <c r="O400" s="84"/>
      <c r="P400" s="84"/>
      <c r="Q400" s="84"/>
      <c r="R400" s="84"/>
      <c r="S400" s="84"/>
      <c r="T400" s="85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T400" s="17" t="s">
        <v>241</v>
      </c>
      <c r="AU400" s="17" t="s">
        <v>80</v>
      </c>
    </row>
    <row r="401" spans="1:65" s="2" customFormat="1" ht="16.5" customHeight="1">
      <c r="A401" s="38"/>
      <c r="B401" s="39"/>
      <c r="C401" s="195" t="s">
        <v>715</v>
      </c>
      <c r="D401" s="195" t="s">
        <v>108</v>
      </c>
      <c r="E401" s="196" t="s">
        <v>716</v>
      </c>
      <c r="F401" s="197" t="s">
        <v>717</v>
      </c>
      <c r="G401" s="198" t="s">
        <v>237</v>
      </c>
      <c r="H401" s="199">
        <v>3</v>
      </c>
      <c r="I401" s="200"/>
      <c r="J401" s="201">
        <f>ROUND(I401*H401,2)</f>
        <v>0</v>
      </c>
      <c r="K401" s="197" t="s">
        <v>238</v>
      </c>
      <c r="L401" s="44"/>
      <c r="M401" s="202" t="s">
        <v>19</v>
      </c>
      <c r="N401" s="203" t="s">
        <v>44</v>
      </c>
      <c r="O401" s="84"/>
      <c r="P401" s="204">
        <f>O401*H401</f>
        <v>0</v>
      </c>
      <c r="Q401" s="204">
        <v>0</v>
      </c>
      <c r="R401" s="204">
        <f>Q401*H401</f>
        <v>0</v>
      </c>
      <c r="S401" s="204">
        <v>0</v>
      </c>
      <c r="T401" s="205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06" t="s">
        <v>171</v>
      </c>
      <c r="AT401" s="206" t="s">
        <v>108</v>
      </c>
      <c r="AU401" s="206" t="s">
        <v>80</v>
      </c>
      <c r="AY401" s="17" t="s">
        <v>107</v>
      </c>
      <c r="BE401" s="207">
        <f>IF(N401="základní",J401,0)</f>
        <v>0</v>
      </c>
      <c r="BF401" s="207">
        <f>IF(N401="snížená",J401,0)</f>
        <v>0</v>
      </c>
      <c r="BG401" s="207">
        <f>IF(N401="zákl. přenesená",J401,0)</f>
        <v>0</v>
      </c>
      <c r="BH401" s="207">
        <f>IF(N401="sníž. přenesená",J401,0)</f>
        <v>0</v>
      </c>
      <c r="BI401" s="207">
        <f>IF(N401="nulová",J401,0)</f>
        <v>0</v>
      </c>
      <c r="BJ401" s="17" t="s">
        <v>78</v>
      </c>
      <c r="BK401" s="207">
        <f>ROUND(I401*H401,2)</f>
        <v>0</v>
      </c>
      <c r="BL401" s="17" t="s">
        <v>171</v>
      </c>
      <c r="BM401" s="206" t="s">
        <v>718</v>
      </c>
    </row>
    <row r="402" spans="1:47" s="2" customFormat="1" ht="12">
      <c r="A402" s="38"/>
      <c r="B402" s="39"/>
      <c r="C402" s="40"/>
      <c r="D402" s="208" t="s">
        <v>114</v>
      </c>
      <c r="E402" s="40"/>
      <c r="F402" s="209" t="s">
        <v>719</v>
      </c>
      <c r="G402" s="40"/>
      <c r="H402" s="40"/>
      <c r="I402" s="210"/>
      <c r="J402" s="40"/>
      <c r="K402" s="40"/>
      <c r="L402" s="44"/>
      <c r="M402" s="211"/>
      <c r="N402" s="212"/>
      <c r="O402" s="84"/>
      <c r="P402" s="84"/>
      <c r="Q402" s="84"/>
      <c r="R402" s="84"/>
      <c r="S402" s="84"/>
      <c r="T402" s="85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T402" s="17" t="s">
        <v>114</v>
      </c>
      <c r="AU402" s="17" t="s">
        <v>80</v>
      </c>
    </row>
    <row r="403" spans="1:47" s="2" customFormat="1" ht="12">
      <c r="A403" s="38"/>
      <c r="B403" s="39"/>
      <c r="C403" s="40"/>
      <c r="D403" s="216" t="s">
        <v>241</v>
      </c>
      <c r="E403" s="40"/>
      <c r="F403" s="217" t="s">
        <v>720</v>
      </c>
      <c r="G403" s="40"/>
      <c r="H403" s="40"/>
      <c r="I403" s="210"/>
      <c r="J403" s="40"/>
      <c r="K403" s="40"/>
      <c r="L403" s="44"/>
      <c r="M403" s="211"/>
      <c r="N403" s="212"/>
      <c r="O403" s="84"/>
      <c r="P403" s="84"/>
      <c r="Q403" s="84"/>
      <c r="R403" s="84"/>
      <c r="S403" s="84"/>
      <c r="T403" s="85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T403" s="17" t="s">
        <v>241</v>
      </c>
      <c r="AU403" s="17" t="s">
        <v>80</v>
      </c>
    </row>
    <row r="404" spans="1:65" s="2" customFormat="1" ht="16.5" customHeight="1">
      <c r="A404" s="38"/>
      <c r="B404" s="39"/>
      <c r="C404" s="229" t="s">
        <v>721</v>
      </c>
      <c r="D404" s="229" t="s">
        <v>246</v>
      </c>
      <c r="E404" s="230" t="s">
        <v>722</v>
      </c>
      <c r="F404" s="231" t="s">
        <v>723</v>
      </c>
      <c r="G404" s="232" t="s">
        <v>724</v>
      </c>
      <c r="H404" s="233">
        <v>2.4</v>
      </c>
      <c r="I404" s="234"/>
      <c r="J404" s="235">
        <f>ROUND(I404*H404,2)</f>
        <v>0</v>
      </c>
      <c r="K404" s="231" t="s">
        <v>238</v>
      </c>
      <c r="L404" s="236"/>
      <c r="M404" s="237" t="s">
        <v>19</v>
      </c>
      <c r="N404" s="238" t="s">
        <v>44</v>
      </c>
      <c r="O404" s="84"/>
      <c r="P404" s="204">
        <f>O404*H404</f>
        <v>0</v>
      </c>
      <c r="Q404" s="204">
        <v>0.001</v>
      </c>
      <c r="R404" s="204">
        <f>Q404*H404</f>
        <v>0.0024</v>
      </c>
      <c r="S404" s="204">
        <v>0</v>
      </c>
      <c r="T404" s="205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06" t="s">
        <v>249</v>
      </c>
      <c r="AT404" s="206" t="s">
        <v>246</v>
      </c>
      <c r="AU404" s="206" t="s">
        <v>80</v>
      </c>
      <c r="AY404" s="17" t="s">
        <v>107</v>
      </c>
      <c r="BE404" s="207">
        <f>IF(N404="základní",J404,0)</f>
        <v>0</v>
      </c>
      <c r="BF404" s="207">
        <f>IF(N404="snížená",J404,0)</f>
        <v>0</v>
      </c>
      <c r="BG404" s="207">
        <f>IF(N404="zákl. přenesená",J404,0)</f>
        <v>0</v>
      </c>
      <c r="BH404" s="207">
        <f>IF(N404="sníž. přenesená",J404,0)</f>
        <v>0</v>
      </c>
      <c r="BI404" s="207">
        <f>IF(N404="nulová",J404,0)</f>
        <v>0</v>
      </c>
      <c r="BJ404" s="17" t="s">
        <v>78</v>
      </c>
      <c r="BK404" s="207">
        <f>ROUND(I404*H404,2)</f>
        <v>0</v>
      </c>
      <c r="BL404" s="17" t="s">
        <v>171</v>
      </c>
      <c r="BM404" s="206" t="s">
        <v>725</v>
      </c>
    </row>
    <row r="405" spans="1:47" s="2" customFormat="1" ht="12">
      <c r="A405" s="38"/>
      <c r="B405" s="39"/>
      <c r="C405" s="40"/>
      <c r="D405" s="208" t="s">
        <v>114</v>
      </c>
      <c r="E405" s="40"/>
      <c r="F405" s="209" t="s">
        <v>723</v>
      </c>
      <c r="G405" s="40"/>
      <c r="H405" s="40"/>
      <c r="I405" s="210"/>
      <c r="J405" s="40"/>
      <c r="K405" s="40"/>
      <c r="L405" s="44"/>
      <c r="M405" s="211"/>
      <c r="N405" s="212"/>
      <c r="O405" s="84"/>
      <c r="P405" s="84"/>
      <c r="Q405" s="84"/>
      <c r="R405" s="84"/>
      <c r="S405" s="84"/>
      <c r="T405" s="85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T405" s="17" t="s">
        <v>114</v>
      </c>
      <c r="AU405" s="17" t="s">
        <v>80</v>
      </c>
    </row>
    <row r="406" spans="1:47" s="2" customFormat="1" ht="12">
      <c r="A406" s="38"/>
      <c r="B406" s="39"/>
      <c r="C406" s="40"/>
      <c r="D406" s="216" t="s">
        <v>241</v>
      </c>
      <c r="E406" s="40"/>
      <c r="F406" s="217" t="s">
        <v>726</v>
      </c>
      <c r="G406" s="40"/>
      <c r="H406" s="40"/>
      <c r="I406" s="210"/>
      <c r="J406" s="40"/>
      <c r="K406" s="40"/>
      <c r="L406" s="44"/>
      <c r="M406" s="211"/>
      <c r="N406" s="212"/>
      <c r="O406" s="84"/>
      <c r="P406" s="84"/>
      <c r="Q406" s="84"/>
      <c r="R406" s="84"/>
      <c r="S406" s="84"/>
      <c r="T406" s="85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T406" s="17" t="s">
        <v>241</v>
      </c>
      <c r="AU406" s="17" t="s">
        <v>80</v>
      </c>
    </row>
    <row r="407" spans="1:51" s="13" customFormat="1" ht="12">
      <c r="A407" s="13"/>
      <c r="B407" s="218"/>
      <c r="C407" s="219"/>
      <c r="D407" s="208" t="s">
        <v>243</v>
      </c>
      <c r="E407" s="220" t="s">
        <v>19</v>
      </c>
      <c r="F407" s="221" t="s">
        <v>727</v>
      </c>
      <c r="G407" s="219"/>
      <c r="H407" s="222">
        <v>2.4</v>
      </c>
      <c r="I407" s="223"/>
      <c r="J407" s="219"/>
      <c r="K407" s="219"/>
      <c r="L407" s="224"/>
      <c r="M407" s="225"/>
      <c r="N407" s="226"/>
      <c r="O407" s="226"/>
      <c r="P407" s="226"/>
      <c r="Q407" s="226"/>
      <c r="R407" s="226"/>
      <c r="S407" s="226"/>
      <c r="T407" s="227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28" t="s">
        <v>243</v>
      </c>
      <c r="AU407" s="228" t="s">
        <v>80</v>
      </c>
      <c r="AV407" s="13" t="s">
        <v>80</v>
      </c>
      <c r="AW407" s="13" t="s">
        <v>34</v>
      </c>
      <c r="AX407" s="13" t="s">
        <v>78</v>
      </c>
      <c r="AY407" s="228" t="s">
        <v>107</v>
      </c>
    </row>
    <row r="408" spans="1:65" s="2" customFormat="1" ht="21.75" customHeight="1">
      <c r="A408" s="38"/>
      <c r="B408" s="39"/>
      <c r="C408" s="195" t="s">
        <v>728</v>
      </c>
      <c r="D408" s="195" t="s">
        <v>108</v>
      </c>
      <c r="E408" s="196" t="s">
        <v>729</v>
      </c>
      <c r="F408" s="197" t="s">
        <v>730</v>
      </c>
      <c r="G408" s="198" t="s">
        <v>270</v>
      </c>
      <c r="H408" s="199">
        <v>3</v>
      </c>
      <c r="I408" s="200"/>
      <c r="J408" s="201">
        <f>ROUND(I408*H408,2)</f>
        <v>0</v>
      </c>
      <c r="K408" s="197" t="s">
        <v>19</v>
      </c>
      <c r="L408" s="44"/>
      <c r="M408" s="202" t="s">
        <v>19</v>
      </c>
      <c r="N408" s="203" t="s">
        <v>44</v>
      </c>
      <c r="O408" s="84"/>
      <c r="P408" s="204">
        <f>O408*H408</f>
        <v>0</v>
      </c>
      <c r="Q408" s="204">
        <v>0</v>
      </c>
      <c r="R408" s="204">
        <f>Q408*H408</f>
        <v>0</v>
      </c>
      <c r="S408" s="204">
        <v>0</v>
      </c>
      <c r="T408" s="205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06" t="s">
        <v>171</v>
      </c>
      <c r="AT408" s="206" t="s">
        <v>108</v>
      </c>
      <c r="AU408" s="206" t="s">
        <v>80</v>
      </c>
      <c r="AY408" s="17" t="s">
        <v>107</v>
      </c>
      <c r="BE408" s="207">
        <f>IF(N408="základní",J408,0)</f>
        <v>0</v>
      </c>
      <c r="BF408" s="207">
        <f>IF(N408="snížená",J408,0)</f>
        <v>0</v>
      </c>
      <c r="BG408" s="207">
        <f>IF(N408="zákl. přenesená",J408,0)</f>
        <v>0</v>
      </c>
      <c r="BH408" s="207">
        <f>IF(N408="sníž. přenesená",J408,0)</f>
        <v>0</v>
      </c>
      <c r="BI408" s="207">
        <f>IF(N408="nulová",J408,0)</f>
        <v>0</v>
      </c>
      <c r="BJ408" s="17" t="s">
        <v>78</v>
      </c>
      <c r="BK408" s="207">
        <f>ROUND(I408*H408,2)</f>
        <v>0</v>
      </c>
      <c r="BL408" s="17" t="s">
        <v>171</v>
      </c>
      <c r="BM408" s="206" t="s">
        <v>731</v>
      </c>
    </row>
    <row r="409" spans="1:47" s="2" customFormat="1" ht="12">
      <c r="A409" s="38"/>
      <c r="B409" s="39"/>
      <c r="C409" s="40"/>
      <c r="D409" s="208" t="s">
        <v>114</v>
      </c>
      <c r="E409" s="40"/>
      <c r="F409" s="209" t="s">
        <v>730</v>
      </c>
      <c r="G409" s="40"/>
      <c r="H409" s="40"/>
      <c r="I409" s="210"/>
      <c r="J409" s="40"/>
      <c r="K409" s="40"/>
      <c r="L409" s="44"/>
      <c r="M409" s="211"/>
      <c r="N409" s="212"/>
      <c r="O409" s="84"/>
      <c r="P409" s="84"/>
      <c r="Q409" s="84"/>
      <c r="R409" s="84"/>
      <c r="S409" s="84"/>
      <c r="T409" s="85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T409" s="17" t="s">
        <v>114</v>
      </c>
      <c r="AU409" s="17" t="s">
        <v>80</v>
      </c>
    </row>
    <row r="410" spans="1:63" s="12" customFormat="1" ht="22.8" customHeight="1">
      <c r="A410" s="12"/>
      <c r="B410" s="181"/>
      <c r="C410" s="182"/>
      <c r="D410" s="183" t="s">
        <v>72</v>
      </c>
      <c r="E410" s="214" t="s">
        <v>732</v>
      </c>
      <c r="F410" s="214" t="s">
        <v>733</v>
      </c>
      <c r="G410" s="182"/>
      <c r="H410" s="182"/>
      <c r="I410" s="185"/>
      <c r="J410" s="215">
        <f>BK410</f>
        <v>0</v>
      </c>
      <c r="K410" s="182"/>
      <c r="L410" s="187"/>
      <c r="M410" s="188"/>
      <c r="N410" s="189"/>
      <c r="O410" s="189"/>
      <c r="P410" s="190">
        <f>SUM(P411:P412)</f>
        <v>0</v>
      </c>
      <c r="Q410" s="189"/>
      <c r="R410" s="190">
        <f>SUM(R411:R412)</f>
        <v>0</v>
      </c>
      <c r="S410" s="189"/>
      <c r="T410" s="191">
        <f>SUM(T411:T412)</f>
        <v>0</v>
      </c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R410" s="192" t="s">
        <v>80</v>
      </c>
      <c r="AT410" s="193" t="s">
        <v>72</v>
      </c>
      <c r="AU410" s="193" t="s">
        <v>78</v>
      </c>
      <c r="AY410" s="192" t="s">
        <v>107</v>
      </c>
      <c r="BK410" s="194">
        <f>SUM(BK411:BK412)</f>
        <v>0</v>
      </c>
    </row>
    <row r="411" spans="1:65" s="2" customFormat="1" ht="16.5" customHeight="1">
      <c r="A411" s="38"/>
      <c r="B411" s="39"/>
      <c r="C411" s="195" t="s">
        <v>734</v>
      </c>
      <c r="D411" s="195" t="s">
        <v>108</v>
      </c>
      <c r="E411" s="196" t="s">
        <v>735</v>
      </c>
      <c r="F411" s="197" t="s">
        <v>736</v>
      </c>
      <c r="G411" s="198" t="s">
        <v>299</v>
      </c>
      <c r="H411" s="199">
        <v>15</v>
      </c>
      <c r="I411" s="200"/>
      <c r="J411" s="201">
        <f>ROUND(I411*H411,2)</f>
        <v>0</v>
      </c>
      <c r="K411" s="197" t="s">
        <v>19</v>
      </c>
      <c r="L411" s="44"/>
      <c r="M411" s="202" t="s">
        <v>19</v>
      </c>
      <c r="N411" s="203" t="s">
        <v>44</v>
      </c>
      <c r="O411" s="84"/>
      <c r="P411" s="204">
        <f>O411*H411</f>
        <v>0</v>
      </c>
      <c r="Q411" s="204">
        <v>0</v>
      </c>
      <c r="R411" s="204">
        <f>Q411*H411</f>
        <v>0</v>
      </c>
      <c r="S411" s="204">
        <v>0</v>
      </c>
      <c r="T411" s="205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06" t="s">
        <v>171</v>
      </c>
      <c r="AT411" s="206" t="s">
        <v>108</v>
      </c>
      <c r="AU411" s="206" t="s">
        <v>80</v>
      </c>
      <c r="AY411" s="17" t="s">
        <v>107</v>
      </c>
      <c r="BE411" s="207">
        <f>IF(N411="základní",J411,0)</f>
        <v>0</v>
      </c>
      <c r="BF411" s="207">
        <f>IF(N411="snížená",J411,0)</f>
        <v>0</v>
      </c>
      <c r="BG411" s="207">
        <f>IF(N411="zákl. přenesená",J411,0)</f>
        <v>0</v>
      </c>
      <c r="BH411" s="207">
        <f>IF(N411="sníž. přenesená",J411,0)</f>
        <v>0</v>
      </c>
      <c r="BI411" s="207">
        <f>IF(N411="nulová",J411,0)</f>
        <v>0</v>
      </c>
      <c r="BJ411" s="17" t="s">
        <v>78</v>
      </c>
      <c r="BK411" s="207">
        <f>ROUND(I411*H411,2)</f>
        <v>0</v>
      </c>
      <c r="BL411" s="17" t="s">
        <v>171</v>
      </c>
      <c r="BM411" s="206" t="s">
        <v>737</v>
      </c>
    </row>
    <row r="412" spans="1:47" s="2" customFormat="1" ht="12">
      <c r="A412" s="38"/>
      <c r="B412" s="39"/>
      <c r="C412" s="40"/>
      <c r="D412" s="208" t="s">
        <v>114</v>
      </c>
      <c r="E412" s="40"/>
      <c r="F412" s="209" t="s">
        <v>736</v>
      </c>
      <c r="G412" s="40"/>
      <c r="H412" s="40"/>
      <c r="I412" s="210"/>
      <c r="J412" s="40"/>
      <c r="K412" s="40"/>
      <c r="L412" s="44"/>
      <c r="M412" s="251"/>
      <c r="N412" s="252"/>
      <c r="O412" s="253"/>
      <c r="P412" s="253"/>
      <c r="Q412" s="253"/>
      <c r="R412" s="253"/>
      <c r="S412" s="253"/>
      <c r="T412" s="254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T412" s="17" t="s">
        <v>114</v>
      </c>
      <c r="AU412" s="17" t="s">
        <v>80</v>
      </c>
    </row>
    <row r="413" spans="1:31" s="2" customFormat="1" ht="6.95" customHeight="1">
      <c r="A413" s="38"/>
      <c r="B413" s="59"/>
      <c r="C413" s="60"/>
      <c r="D413" s="60"/>
      <c r="E413" s="60"/>
      <c r="F413" s="60"/>
      <c r="G413" s="60"/>
      <c r="H413" s="60"/>
      <c r="I413" s="60"/>
      <c r="J413" s="60"/>
      <c r="K413" s="60"/>
      <c r="L413" s="44"/>
      <c r="M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</row>
  </sheetData>
  <sheetProtection password="CC35" sheet="1" objects="1" scenarios="1" formatColumns="0" formatRows="0" autoFilter="0"/>
  <autoFilter ref="C78:K412"/>
  <mergeCells count="6">
    <mergeCell ref="E7:H7"/>
    <mergeCell ref="E16:H16"/>
    <mergeCell ref="E25:H25"/>
    <mergeCell ref="E46:H46"/>
    <mergeCell ref="E71:H71"/>
    <mergeCell ref="L2:V2"/>
  </mergeCells>
  <hyperlinks>
    <hyperlink ref="F145" r:id="rId1" display="https://podminky.urs.cz/item/CS_URS_2021_02/741110511"/>
    <hyperlink ref="F149" r:id="rId2" display="https://podminky.urs.cz/item/CS_URS_2021_02/34571008"/>
    <hyperlink ref="F152" r:id="rId3" display="https://podminky.urs.cz/item/CS_URS_2021_02/34571005"/>
    <hyperlink ref="F177" r:id="rId4" display="https://podminky.urs.cz/item/CS_URS_2021_02/741112001"/>
    <hyperlink ref="F182" r:id="rId5" display="https://podminky.urs.cz/item/CS_URS_2021_02/34571550"/>
    <hyperlink ref="F185" r:id="rId6" display="https://podminky.urs.cz/item/CS_URS_2021_02/741112063"/>
    <hyperlink ref="F190" r:id="rId7" display="https://podminky.urs.cz/item/CS_URS_2021_02/741120101"/>
    <hyperlink ref="F194" r:id="rId8" display="https://podminky.urs.cz/item/CS_URS_2021_02/34140825"/>
    <hyperlink ref="F197" r:id="rId9" display="https://podminky.urs.cz/item/CS_URS_2021_02/34140844"/>
    <hyperlink ref="F200" r:id="rId10" display="https://podminky.urs.cz/item/CS_URS_2021_02/34142159"/>
    <hyperlink ref="F203" r:id="rId11" display="https://podminky.urs.cz/item/CS_URS_2021_02/741122122"/>
    <hyperlink ref="F207" r:id="rId12" display="https://podminky.urs.cz/item/CS_URS_2021_02/34111030"/>
    <hyperlink ref="F211" r:id="rId13" display="https://podminky.urs.cz/item/CS_URS_2021_02/34111036"/>
    <hyperlink ref="F215" r:id="rId14" display="https://podminky.urs.cz/item/CS_URS_2021_02/741122131"/>
    <hyperlink ref="F218" r:id="rId15" display="https://podminky.urs.cz/item/CS_URS_2021_02/34111060"/>
    <hyperlink ref="F222" r:id="rId16" display="https://podminky.urs.cz/item/CS_URS_2021_02/741122133"/>
    <hyperlink ref="F225" r:id="rId17" display="https://podminky.urs.cz/item/CS_URS_2021_02/34111076"/>
    <hyperlink ref="F229" r:id="rId18" display="https://podminky.urs.cz/item/CS_URS_2021_02/741122134"/>
    <hyperlink ref="F232" r:id="rId19" display="https://podminky.urs.cz/item/CS_URS_2021_02/34111610"/>
    <hyperlink ref="F236" r:id="rId20" display="https://podminky.urs.cz/item/CS_URS_2021_02/741122142"/>
    <hyperlink ref="F242" r:id="rId21" display="https://podminky.urs.cz/item/CS_URS_2021_02/34111094"/>
    <hyperlink ref="F246" r:id="rId22" display="https://podminky.urs.cz/item/CS_URS_2021_02/34111090"/>
    <hyperlink ref="F250" r:id="rId23" display="https://podminky.urs.cz/item/CS_URS_2021_02/741122143"/>
    <hyperlink ref="F253" r:id="rId24" display="https://podminky.urs.cz/item/CS_URS_2021_02/34111100"/>
    <hyperlink ref="F257" r:id="rId25" display="https://podminky.urs.cz/item/CS_URS_2021_02/741124733"/>
    <hyperlink ref="F270" r:id="rId26" display="https://podminky.urs.cz/item/CS_URS_2021_02/741210101"/>
    <hyperlink ref="F286" r:id="rId27" display="https://podminky.urs.cz/item/CS_URS_2021_02/741310001"/>
    <hyperlink ref="F291" r:id="rId28" display="https://podminky.urs.cz/item/CS_URS_2021_02/741310021"/>
    <hyperlink ref="F296" r:id="rId29" display="https://podminky.urs.cz/item/CS_URS_2021_02/741310022"/>
    <hyperlink ref="F315" r:id="rId30" display="https://podminky.urs.cz/item/CS_URS_2021_02/741311004"/>
    <hyperlink ref="F320" r:id="rId31" display="https://podminky.urs.cz/item/CS_URS_2021_02/741313002"/>
    <hyperlink ref="F335" r:id="rId32" display="https://podminky.urs.cz/item/CS_URS_2021_02/741313003"/>
    <hyperlink ref="F343" r:id="rId33" display="https://podminky.urs.cz/item/CS_URS_2021_02/741313051"/>
    <hyperlink ref="F348" r:id="rId34" display="https://podminky.urs.cz/item/CS_URS_2021_02/741313221"/>
    <hyperlink ref="F353" r:id="rId35" display="https://podminky.urs.cz/item/CS_URS_2021_02/741313222"/>
    <hyperlink ref="F358" r:id="rId36" display="https://podminky.urs.cz/item/CS_URS_2021_02/741314001"/>
    <hyperlink ref="F363" r:id="rId37" display="https://podminky.urs.cz/item/CS_URS_2021_02/741320002"/>
    <hyperlink ref="F366" r:id="rId38" display="https://podminky.urs.cz/item/CS_URS_2021_02/34524142"/>
    <hyperlink ref="F371" r:id="rId39" display="https://podminky.urs.cz/item/CS_URS_2021_02/741371004"/>
    <hyperlink ref="F375" r:id="rId40" display="https://podminky.urs.cz/item/CS_URS_2021_02/741372021"/>
    <hyperlink ref="F400" r:id="rId41" display="https://podminky.urs.cz/item/CS_URS_2021_02/741374821"/>
    <hyperlink ref="F403" r:id="rId42" display="https://podminky.urs.cz/item/CS_URS_2021_02/741410003"/>
    <hyperlink ref="F406" r:id="rId43" display="https://podminky.urs.cz/item/CS_URS_2021_02/3544107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5" customWidth="1"/>
    <col min="2" max="2" width="1.7109375" style="255" customWidth="1"/>
    <col min="3" max="4" width="5.00390625" style="255" customWidth="1"/>
    <col min="5" max="5" width="11.7109375" style="255" customWidth="1"/>
    <col min="6" max="6" width="9.140625" style="255" customWidth="1"/>
    <col min="7" max="7" width="5.00390625" style="255" customWidth="1"/>
    <col min="8" max="8" width="77.8515625" style="255" customWidth="1"/>
    <col min="9" max="10" width="20.00390625" style="255" customWidth="1"/>
    <col min="11" max="11" width="1.7109375" style="255" customWidth="1"/>
  </cols>
  <sheetData>
    <row r="1" s="1" customFormat="1" ht="37.5" customHeight="1"/>
    <row r="2" spans="2:11" s="1" customFormat="1" ht="7.5" customHeight="1">
      <c r="B2" s="256"/>
      <c r="C2" s="257"/>
      <c r="D2" s="257"/>
      <c r="E2" s="257"/>
      <c r="F2" s="257"/>
      <c r="G2" s="257"/>
      <c r="H2" s="257"/>
      <c r="I2" s="257"/>
      <c r="J2" s="257"/>
      <c r="K2" s="258"/>
    </row>
    <row r="3" spans="2:11" s="15" customFormat="1" ht="45" customHeight="1">
      <c r="B3" s="259"/>
      <c r="C3" s="260" t="s">
        <v>738</v>
      </c>
      <c r="D3" s="260"/>
      <c r="E3" s="260"/>
      <c r="F3" s="260"/>
      <c r="G3" s="260"/>
      <c r="H3" s="260"/>
      <c r="I3" s="260"/>
      <c r="J3" s="260"/>
      <c r="K3" s="261"/>
    </row>
    <row r="4" spans="2:11" s="1" customFormat="1" ht="25.5" customHeight="1">
      <c r="B4" s="262"/>
      <c r="C4" s="263" t="s">
        <v>739</v>
      </c>
      <c r="D4" s="263"/>
      <c r="E4" s="263"/>
      <c r="F4" s="263"/>
      <c r="G4" s="263"/>
      <c r="H4" s="263"/>
      <c r="I4" s="263"/>
      <c r="J4" s="263"/>
      <c r="K4" s="264"/>
    </row>
    <row r="5" spans="2:11" s="1" customFormat="1" ht="5.25" customHeight="1">
      <c r="B5" s="262"/>
      <c r="C5" s="265"/>
      <c r="D5" s="265"/>
      <c r="E5" s="265"/>
      <c r="F5" s="265"/>
      <c r="G5" s="265"/>
      <c r="H5" s="265"/>
      <c r="I5" s="265"/>
      <c r="J5" s="265"/>
      <c r="K5" s="264"/>
    </row>
    <row r="6" spans="2:11" s="1" customFormat="1" ht="15" customHeight="1">
      <c r="B6" s="262"/>
      <c r="C6" s="266" t="s">
        <v>740</v>
      </c>
      <c r="D6" s="266"/>
      <c r="E6" s="266"/>
      <c r="F6" s="266"/>
      <c r="G6" s="266"/>
      <c r="H6" s="266"/>
      <c r="I6" s="266"/>
      <c r="J6" s="266"/>
      <c r="K6" s="264"/>
    </row>
    <row r="7" spans="2:11" s="1" customFormat="1" ht="15" customHeight="1">
      <c r="B7" s="267"/>
      <c r="C7" s="266" t="s">
        <v>741</v>
      </c>
      <c r="D7" s="266"/>
      <c r="E7" s="266"/>
      <c r="F7" s="266"/>
      <c r="G7" s="266"/>
      <c r="H7" s="266"/>
      <c r="I7" s="266"/>
      <c r="J7" s="266"/>
      <c r="K7" s="264"/>
    </row>
    <row r="8" spans="2:11" s="1" customFormat="1" ht="12.75" customHeight="1">
      <c r="B8" s="267"/>
      <c r="C8" s="266"/>
      <c r="D8" s="266"/>
      <c r="E8" s="266"/>
      <c r="F8" s="266"/>
      <c r="G8" s="266"/>
      <c r="H8" s="266"/>
      <c r="I8" s="266"/>
      <c r="J8" s="266"/>
      <c r="K8" s="264"/>
    </row>
    <row r="9" spans="2:11" s="1" customFormat="1" ht="15" customHeight="1">
      <c r="B9" s="267"/>
      <c r="C9" s="266" t="s">
        <v>742</v>
      </c>
      <c r="D9" s="266"/>
      <c r="E9" s="266"/>
      <c r="F9" s="266"/>
      <c r="G9" s="266"/>
      <c r="H9" s="266"/>
      <c r="I9" s="266"/>
      <c r="J9" s="266"/>
      <c r="K9" s="264"/>
    </row>
    <row r="10" spans="2:11" s="1" customFormat="1" ht="15" customHeight="1">
      <c r="B10" s="267"/>
      <c r="C10" s="266"/>
      <c r="D10" s="266" t="s">
        <v>743</v>
      </c>
      <c r="E10" s="266"/>
      <c r="F10" s="266"/>
      <c r="G10" s="266"/>
      <c r="H10" s="266"/>
      <c r="I10" s="266"/>
      <c r="J10" s="266"/>
      <c r="K10" s="264"/>
    </row>
    <row r="11" spans="2:11" s="1" customFormat="1" ht="15" customHeight="1">
      <c r="B11" s="267"/>
      <c r="C11" s="268"/>
      <c r="D11" s="266" t="s">
        <v>744</v>
      </c>
      <c r="E11" s="266"/>
      <c r="F11" s="266"/>
      <c r="G11" s="266"/>
      <c r="H11" s="266"/>
      <c r="I11" s="266"/>
      <c r="J11" s="266"/>
      <c r="K11" s="264"/>
    </row>
    <row r="12" spans="2:11" s="1" customFormat="1" ht="15" customHeight="1">
      <c r="B12" s="267"/>
      <c r="C12" s="268"/>
      <c r="D12" s="266"/>
      <c r="E12" s="266"/>
      <c r="F12" s="266"/>
      <c r="G12" s="266"/>
      <c r="H12" s="266"/>
      <c r="I12" s="266"/>
      <c r="J12" s="266"/>
      <c r="K12" s="264"/>
    </row>
    <row r="13" spans="2:11" s="1" customFormat="1" ht="15" customHeight="1">
      <c r="B13" s="267"/>
      <c r="C13" s="268"/>
      <c r="D13" s="269" t="s">
        <v>745</v>
      </c>
      <c r="E13" s="266"/>
      <c r="F13" s="266"/>
      <c r="G13" s="266"/>
      <c r="H13" s="266"/>
      <c r="I13" s="266"/>
      <c r="J13" s="266"/>
      <c r="K13" s="264"/>
    </row>
    <row r="14" spans="2:11" s="1" customFormat="1" ht="12.75" customHeight="1">
      <c r="B14" s="267"/>
      <c r="C14" s="268"/>
      <c r="D14" s="268"/>
      <c r="E14" s="268"/>
      <c r="F14" s="268"/>
      <c r="G14" s="268"/>
      <c r="H14" s="268"/>
      <c r="I14" s="268"/>
      <c r="J14" s="268"/>
      <c r="K14" s="264"/>
    </row>
    <row r="15" spans="2:11" s="1" customFormat="1" ht="15" customHeight="1">
      <c r="B15" s="267"/>
      <c r="C15" s="268"/>
      <c r="D15" s="266" t="s">
        <v>746</v>
      </c>
      <c r="E15" s="266"/>
      <c r="F15" s="266"/>
      <c r="G15" s="266"/>
      <c r="H15" s="266"/>
      <c r="I15" s="266"/>
      <c r="J15" s="266"/>
      <c r="K15" s="264"/>
    </row>
    <row r="16" spans="2:11" s="1" customFormat="1" ht="15" customHeight="1">
      <c r="B16" s="267"/>
      <c r="C16" s="268"/>
      <c r="D16" s="266" t="s">
        <v>747</v>
      </c>
      <c r="E16" s="266"/>
      <c r="F16" s="266"/>
      <c r="G16" s="266"/>
      <c r="H16" s="266"/>
      <c r="I16" s="266"/>
      <c r="J16" s="266"/>
      <c r="K16" s="264"/>
    </row>
    <row r="17" spans="2:11" s="1" customFormat="1" ht="15" customHeight="1">
      <c r="B17" s="267"/>
      <c r="C17" s="268"/>
      <c r="D17" s="266" t="s">
        <v>748</v>
      </c>
      <c r="E17" s="266"/>
      <c r="F17" s="266"/>
      <c r="G17" s="266"/>
      <c r="H17" s="266"/>
      <c r="I17" s="266"/>
      <c r="J17" s="266"/>
      <c r="K17" s="264"/>
    </row>
    <row r="18" spans="2:11" s="1" customFormat="1" ht="15" customHeight="1">
      <c r="B18" s="267"/>
      <c r="C18" s="268"/>
      <c r="D18" s="268"/>
      <c r="E18" s="270" t="s">
        <v>77</v>
      </c>
      <c r="F18" s="266" t="s">
        <v>749</v>
      </c>
      <c r="G18" s="266"/>
      <c r="H18" s="266"/>
      <c r="I18" s="266"/>
      <c r="J18" s="266"/>
      <c r="K18" s="264"/>
    </row>
    <row r="19" spans="2:11" s="1" customFormat="1" ht="15" customHeight="1">
      <c r="B19" s="267"/>
      <c r="C19" s="268"/>
      <c r="D19" s="268"/>
      <c r="E19" s="270" t="s">
        <v>750</v>
      </c>
      <c r="F19" s="266" t="s">
        <v>751</v>
      </c>
      <c r="G19" s="266"/>
      <c r="H19" s="266"/>
      <c r="I19" s="266"/>
      <c r="J19" s="266"/>
      <c r="K19" s="264"/>
    </row>
    <row r="20" spans="2:11" s="1" customFormat="1" ht="15" customHeight="1">
      <c r="B20" s="267"/>
      <c r="C20" s="268"/>
      <c r="D20" s="268"/>
      <c r="E20" s="270" t="s">
        <v>752</v>
      </c>
      <c r="F20" s="266" t="s">
        <v>753</v>
      </c>
      <c r="G20" s="266"/>
      <c r="H20" s="266"/>
      <c r="I20" s="266"/>
      <c r="J20" s="266"/>
      <c r="K20" s="264"/>
    </row>
    <row r="21" spans="2:11" s="1" customFormat="1" ht="15" customHeight="1">
      <c r="B21" s="267"/>
      <c r="C21" s="268"/>
      <c r="D21" s="268"/>
      <c r="E21" s="270" t="s">
        <v>754</v>
      </c>
      <c r="F21" s="266" t="s">
        <v>755</v>
      </c>
      <c r="G21" s="266"/>
      <c r="H21" s="266"/>
      <c r="I21" s="266"/>
      <c r="J21" s="266"/>
      <c r="K21" s="264"/>
    </row>
    <row r="22" spans="2:11" s="1" customFormat="1" ht="15" customHeight="1">
      <c r="B22" s="267"/>
      <c r="C22" s="268"/>
      <c r="D22" s="268"/>
      <c r="E22" s="270" t="s">
        <v>756</v>
      </c>
      <c r="F22" s="266" t="s">
        <v>184</v>
      </c>
      <c r="G22" s="266"/>
      <c r="H22" s="266"/>
      <c r="I22" s="266"/>
      <c r="J22" s="266"/>
      <c r="K22" s="264"/>
    </row>
    <row r="23" spans="2:11" s="1" customFormat="1" ht="15" customHeight="1">
      <c r="B23" s="267"/>
      <c r="C23" s="268"/>
      <c r="D23" s="268"/>
      <c r="E23" s="270" t="s">
        <v>757</v>
      </c>
      <c r="F23" s="266" t="s">
        <v>758</v>
      </c>
      <c r="G23" s="266"/>
      <c r="H23" s="266"/>
      <c r="I23" s="266"/>
      <c r="J23" s="266"/>
      <c r="K23" s="264"/>
    </row>
    <row r="24" spans="2:11" s="1" customFormat="1" ht="12.75" customHeight="1">
      <c r="B24" s="267"/>
      <c r="C24" s="268"/>
      <c r="D24" s="268"/>
      <c r="E24" s="268"/>
      <c r="F24" s="268"/>
      <c r="G24" s="268"/>
      <c r="H24" s="268"/>
      <c r="I24" s="268"/>
      <c r="J24" s="268"/>
      <c r="K24" s="264"/>
    </row>
    <row r="25" spans="2:11" s="1" customFormat="1" ht="15" customHeight="1">
      <c r="B25" s="267"/>
      <c r="C25" s="266" t="s">
        <v>759</v>
      </c>
      <c r="D25" s="266"/>
      <c r="E25" s="266"/>
      <c r="F25" s="266"/>
      <c r="G25" s="266"/>
      <c r="H25" s="266"/>
      <c r="I25" s="266"/>
      <c r="J25" s="266"/>
      <c r="K25" s="264"/>
    </row>
    <row r="26" spans="2:11" s="1" customFormat="1" ht="15" customHeight="1">
      <c r="B26" s="267"/>
      <c r="C26" s="266" t="s">
        <v>760</v>
      </c>
      <c r="D26" s="266"/>
      <c r="E26" s="266"/>
      <c r="F26" s="266"/>
      <c r="G26" s="266"/>
      <c r="H26" s="266"/>
      <c r="I26" s="266"/>
      <c r="J26" s="266"/>
      <c r="K26" s="264"/>
    </row>
    <row r="27" spans="2:11" s="1" customFormat="1" ht="15" customHeight="1">
      <c r="B27" s="267"/>
      <c r="C27" s="266"/>
      <c r="D27" s="266" t="s">
        <v>761</v>
      </c>
      <c r="E27" s="266"/>
      <c r="F27" s="266"/>
      <c r="G27" s="266"/>
      <c r="H27" s="266"/>
      <c r="I27" s="266"/>
      <c r="J27" s="266"/>
      <c r="K27" s="264"/>
    </row>
    <row r="28" spans="2:11" s="1" customFormat="1" ht="15" customHeight="1">
      <c r="B28" s="267"/>
      <c r="C28" s="268"/>
      <c r="D28" s="266" t="s">
        <v>762</v>
      </c>
      <c r="E28" s="266"/>
      <c r="F28" s="266"/>
      <c r="G28" s="266"/>
      <c r="H28" s="266"/>
      <c r="I28" s="266"/>
      <c r="J28" s="266"/>
      <c r="K28" s="264"/>
    </row>
    <row r="29" spans="2:11" s="1" customFormat="1" ht="12.75" customHeight="1">
      <c r="B29" s="267"/>
      <c r="C29" s="268"/>
      <c r="D29" s="268"/>
      <c r="E29" s="268"/>
      <c r="F29" s="268"/>
      <c r="G29" s="268"/>
      <c r="H29" s="268"/>
      <c r="I29" s="268"/>
      <c r="J29" s="268"/>
      <c r="K29" s="264"/>
    </row>
    <row r="30" spans="2:11" s="1" customFormat="1" ht="15" customHeight="1">
      <c r="B30" s="267"/>
      <c r="C30" s="268"/>
      <c r="D30" s="266" t="s">
        <v>763</v>
      </c>
      <c r="E30" s="266"/>
      <c r="F30" s="266"/>
      <c r="G30" s="266"/>
      <c r="H30" s="266"/>
      <c r="I30" s="266"/>
      <c r="J30" s="266"/>
      <c r="K30" s="264"/>
    </row>
    <row r="31" spans="2:11" s="1" customFormat="1" ht="15" customHeight="1">
      <c r="B31" s="267"/>
      <c r="C31" s="268"/>
      <c r="D31" s="266" t="s">
        <v>764</v>
      </c>
      <c r="E31" s="266"/>
      <c r="F31" s="266"/>
      <c r="G31" s="266"/>
      <c r="H31" s="266"/>
      <c r="I31" s="266"/>
      <c r="J31" s="266"/>
      <c r="K31" s="264"/>
    </row>
    <row r="32" spans="2:11" s="1" customFormat="1" ht="12.75" customHeight="1">
      <c r="B32" s="267"/>
      <c r="C32" s="268"/>
      <c r="D32" s="268"/>
      <c r="E32" s="268"/>
      <c r="F32" s="268"/>
      <c r="G32" s="268"/>
      <c r="H32" s="268"/>
      <c r="I32" s="268"/>
      <c r="J32" s="268"/>
      <c r="K32" s="264"/>
    </row>
    <row r="33" spans="2:11" s="1" customFormat="1" ht="15" customHeight="1">
      <c r="B33" s="267"/>
      <c r="C33" s="268"/>
      <c r="D33" s="266" t="s">
        <v>765</v>
      </c>
      <c r="E33" s="266"/>
      <c r="F33" s="266"/>
      <c r="G33" s="266"/>
      <c r="H33" s="266"/>
      <c r="I33" s="266"/>
      <c r="J33" s="266"/>
      <c r="K33" s="264"/>
    </row>
    <row r="34" spans="2:11" s="1" customFormat="1" ht="15" customHeight="1">
      <c r="B34" s="267"/>
      <c r="C34" s="268"/>
      <c r="D34" s="266" t="s">
        <v>766</v>
      </c>
      <c r="E34" s="266"/>
      <c r="F34" s="266"/>
      <c r="G34" s="266"/>
      <c r="H34" s="266"/>
      <c r="I34" s="266"/>
      <c r="J34" s="266"/>
      <c r="K34" s="264"/>
    </row>
    <row r="35" spans="2:11" s="1" customFormat="1" ht="15" customHeight="1">
      <c r="B35" s="267"/>
      <c r="C35" s="268"/>
      <c r="D35" s="266" t="s">
        <v>767</v>
      </c>
      <c r="E35" s="266"/>
      <c r="F35" s="266"/>
      <c r="G35" s="266"/>
      <c r="H35" s="266"/>
      <c r="I35" s="266"/>
      <c r="J35" s="266"/>
      <c r="K35" s="264"/>
    </row>
    <row r="36" spans="2:11" s="1" customFormat="1" ht="15" customHeight="1">
      <c r="B36" s="267"/>
      <c r="C36" s="268"/>
      <c r="D36" s="266"/>
      <c r="E36" s="269" t="s">
        <v>93</v>
      </c>
      <c r="F36" s="266"/>
      <c r="G36" s="266" t="s">
        <v>768</v>
      </c>
      <c r="H36" s="266"/>
      <c r="I36" s="266"/>
      <c r="J36" s="266"/>
      <c r="K36" s="264"/>
    </row>
    <row r="37" spans="2:11" s="1" customFormat="1" ht="30.75" customHeight="1">
      <c r="B37" s="267"/>
      <c r="C37" s="268"/>
      <c r="D37" s="266"/>
      <c r="E37" s="269" t="s">
        <v>769</v>
      </c>
      <c r="F37" s="266"/>
      <c r="G37" s="266" t="s">
        <v>770</v>
      </c>
      <c r="H37" s="266"/>
      <c r="I37" s="266"/>
      <c r="J37" s="266"/>
      <c r="K37" s="264"/>
    </row>
    <row r="38" spans="2:11" s="1" customFormat="1" ht="15" customHeight="1">
      <c r="B38" s="267"/>
      <c r="C38" s="268"/>
      <c r="D38" s="266"/>
      <c r="E38" s="269" t="s">
        <v>54</v>
      </c>
      <c r="F38" s="266"/>
      <c r="G38" s="266" t="s">
        <v>771</v>
      </c>
      <c r="H38" s="266"/>
      <c r="I38" s="266"/>
      <c r="J38" s="266"/>
      <c r="K38" s="264"/>
    </row>
    <row r="39" spans="2:11" s="1" customFormat="1" ht="15" customHeight="1">
      <c r="B39" s="267"/>
      <c r="C39" s="268"/>
      <c r="D39" s="266"/>
      <c r="E39" s="269" t="s">
        <v>55</v>
      </c>
      <c r="F39" s="266"/>
      <c r="G39" s="266" t="s">
        <v>772</v>
      </c>
      <c r="H39" s="266"/>
      <c r="I39" s="266"/>
      <c r="J39" s="266"/>
      <c r="K39" s="264"/>
    </row>
    <row r="40" spans="2:11" s="1" customFormat="1" ht="15" customHeight="1">
      <c r="B40" s="267"/>
      <c r="C40" s="268"/>
      <c r="D40" s="266"/>
      <c r="E40" s="269" t="s">
        <v>94</v>
      </c>
      <c r="F40" s="266"/>
      <c r="G40" s="266" t="s">
        <v>773</v>
      </c>
      <c r="H40" s="266"/>
      <c r="I40" s="266"/>
      <c r="J40" s="266"/>
      <c r="K40" s="264"/>
    </row>
    <row r="41" spans="2:11" s="1" customFormat="1" ht="15" customHeight="1">
      <c r="B41" s="267"/>
      <c r="C41" s="268"/>
      <c r="D41" s="266"/>
      <c r="E41" s="269" t="s">
        <v>95</v>
      </c>
      <c r="F41" s="266"/>
      <c r="G41" s="266" t="s">
        <v>774</v>
      </c>
      <c r="H41" s="266"/>
      <c r="I41" s="266"/>
      <c r="J41" s="266"/>
      <c r="K41" s="264"/>
    </row>
    <row r="42" spans="2:11" s="1" customFormat="1" ht="15" customHeight="1">
      <c r="B42" s="267"/>
      <c r="C42" s="268"/>
      <c r="D42" s="266"/>
      <c r="E42" s="269" t="s">
        <v>775</v>
      </c>
      <c r="F42" s="266"/>
      <c r="G42" s="266" t="s">
        <v>776</v>
      </c>
      <c r="H42" s="266"/>
      <c r="I42" s="266"/>
      <c r="J42" s="266"/>
      <c r="K42" s="264"/>
    </row>
    <row r="43" spans="2:11" s="1" customFormat="1" ht="15" customHeight="1">
      <c r="B43" s="267"/>
      <c r="C43" s="268"/>
      <c r="D43" s="266"/>
      <c r="E43" s="269"/>
      <c r="F43" s="266"/>
      <c r="G43" s="266" t="s">
        <v>777</v>
      </c>
      <c r="H43" s="266"/>
      <c r="I43" s="266"/>
      <c r="J43" s="266"/>
      <c r="K43" s="264"/>
    </row>
    <row r="44" spans="2:11" s="1" customFormat="1" ht="15" customHeight="1">
      <c r="B44" s="267"/>
      <c r="C44" s="268"/>
      <c r="D44" s="266"/>
      <c r="E44" s="269" t="s">
        <v>778</v>
      </c>
      <c r="F44" s="266"/>
      <c r="G44" s="266" t="s">
        <v>779</v>
      </c>
      <c r="H44" s="266"/>
      <c r="I44" s="266"/>
      <c r="J44" s="266"/>
      <c r="K44" s="264"/>
    </row>
    <row r="45" spans="2:11" s="1" customFormat="1" ht="15" customHeight="1">
      <c r="B45" s="267"/>
      <c r="C45" s="268"/>
      <c r="D45" s="266"/>
      <c r="E45" s="269" t="s">
        <v>97</v>
      </c>
      <c r="F45" s="266"/>
      <c r="G45" s="266" t="s">
        <v>780</v>
      </c>
      <c r="H45" s="266"/>
      <c r="I45" s="266"/>
      <c r="J45" s="266"/>
      <c r="K45" s="264"/>
    </row>
    <row r="46" spans="2:11" s="1" customFormat="1" ht="12.75" customHeight="1">
      <c r="B46" s="267"/>
      <c r="C46" s="268"/>
      <c r="D46" s="266"/>
      <c r="E46" s="266"/>
      <c r="F46" s="266"/>
      <c r="G46" s="266"/>
      <c r="H46" s="266"/>
      <c r="I46" s="266"/>
      <c r="J46" s="266"/>
      <c r="K46" s="264"/>
    </row>
    <row r="47" spans="2:11" s="1" customFormat="1" ht="15" customHeight="1">
      <c r="B47" s="267"/>
      <c r="C47" s="268"/>
      <c r="D47" s="266" t="s">
        <v>781</v>
      </c>
      <c r="E47" s="266"/>
      <c r="F47" s="266"/>
      <c r="G47" s="266"/>
      <c r="H47" s="266"/>
      <c r="I47" s="266"/>
      <c r="J47" s="266"/>
      <c r="K47" s="264"/>
    </row>
    <row r="48" spans="2:11" s="1" customFormat="1" ht="15" customHeight="1">
      <c r="B48" s="267"/>
      <c r="C48" s="268"/>
      <c r="D48" s="268"/>
      <c r="E48" s="266" t="s">
        <v>782</v>
      </c>
      <c r="F48" s="266"/>
      <c r="G48" s="266"/>
      <c r="H48" s="266"/>
      <c r="I48" s="266"/>
      <c r="J48" s="266"/>
      <c r="K48" s="264"/>
    </row>
    <row r="49" spans="2:11" s="1" customFormat="1" ht="15" customHeight="1">
      <c r="B49" s="267"/>
      <c r="C49" s="268"/>
      <c r="D49" s="268"/>
      <c r="E49" s="266" t="s">
        <v>783</v>
      </c>
      <c r="F49" s="266"/>
      <c r="G49" s="266"/>
      <c r="H49" s="266"/>
      <c r="I49" s="266"/>
      <c r="J49" s="266"/>
      <c r="K49" s="264"/>
    </row>
    <row r="50" spans="2:11" s="1" customFormat="1" ht="15" customHeight="1">
      <c r="B50" s="267"/>
      <c r="C50" s="268"/>
      <c r="D50" s="268"/>
      <c r="E50" s="266" t="s">
        <v>784</v>
      </c>
      <c r="F50" s="266"/>
      <c r="G50" s="266"/>
      <c r="H50" s="266"/>
      <c r="I50" s="266"/>
      <c r="J50" s="266"/>
      <c r="K50" s="264"/>
    </row>
    <row r="51" spans="2:11" s="1" customFormat="1" ht="15" customHeight="1">
      <c r="B51" s="267"/>
      <c r="C51" s="268"/>
      <c r="D51" s="266" t="s">
        <v>785</v>
      </c>
      <c r="E51" s="266"/>
      <c r="F51" s="266"/>
      <c r="G51" s="266"/>
      <c r="H51" s="266"/>
      <c r="I51" s="266"/>
      <c r="J51" s="266"/>
      <c r="K51" s="264"/>
    </row>
    <row r="52" spans="2:11" s="1" customFormat="1" ht="25.5" customHeight="1">
      <c r="B52" s="262"/>
      <c r="C52" s="263" t="s">
        <v>786</v>
      </c>
      <c r="D52" s="263"/>
      <c r="E52" s="263"/>
      <c r="F52" s="263"/>
      <c r="G52" s="263"/>
      <c r="H52" s="263"/>
      <c r="I52" s="263"/>
      <c r="J52" s="263"/>
      <c r="K52" s="264"/>
    </row>
    <row r="53" spans="2:11" s="1" customFormat="1" ht="5.25" customHeight="1">
      <c r="B53" s="262"/>
      <c r="C53" s="265"/>
      <c r="D53" s="265"/>
      <c r="E53" s="265"/>
      <c r="F53" s="265"/>
      <c r="G53" s="265"/>
      <c r="H53" s="265"/>
      <c r="I53" s="265"/>
      <c r="J53" s="265"/>
      <c r="K53" s="264"/>
    </row>
    <row r="54" spans="2:11" s="1" customFormat="1" ht="15" customHeight="1">
      <c r="B54" s="262"/>
      <c r="C54" s="266" t="s">
        <v>787</v>
      </c>
      <c r="D54" s="266"/>
      <c r="E54" s="266"/>
      <c r="F54" s="266"/>
      <c r="G54" s="266"/>
      <c r="H54" s="266"/>
      <c r="I54" s="266"/>
      <c r="J54" s="266"/>
      <c r="K54" s="264"/>
    </row>
    <row r="55" spans="2:11" s="1" customFormat="1" ht="15" customHeight="1">
      <c r="B55" s="262"/>
      <c r="C55" s="266" t="s">
        <v>788</v>
      </c>
      <c r="D55" s="266"/>
      <c r="E55" s="266"/>
      <c r="F55" s="266"/>
      <c r="G55" s="266"/>
      <c r="H55" s="266"/>
      <c r="I55" s="266"/>
      <c r="J55" s="266"/>
      <c r="K55" s="264"/>
    </row>
    <row r="56" spans="2:11" s="1" customFormat="1" ht="12.75" customHeight="1">
      <c r="B56" s="262"/>
      <c r="C56" s="266"/>
      <c r="D56" s="266"/>
      <c r="E56" s="266"/>
      <c r="F56" s="266"/>
      <c r="G56" s="266"/>
      <c r="H56" s="266"/>
      <c r="I56" s="266"/>
      <c r="J56" s="266"/>
      <c r="K56" s="264"/>
    </row>
    <row r="57" spans="2:11" s="1" customFormat="1" ht="15" customHeight="1">
      <c r="B57" s="262"/>
      <c r="C57" s="266" t="s">
        <v>789</v>
      </c>
      <c r="D57" s="266"/>
      <c r="E57" s="266"/>
      <c r="F57" s="266"/>
      <c r="G57" s="266"/>
      <c r="H57" s="266"/>
      <c r="I57" s="266"/>
      <c r="J57" s="266"/>
      <c r="K57" s="264"/>
    </row>
    <row r="58" spans="2:11" s="1" customFormat="1" ht="15" customHeight="1">
      <c r="B58" s="262"/>
      <c r="C58" s="268"/>
      <c r="D58" s="266" t="s">
        <v>790</v>
      </c>
      <c r="E58" s="266"/>
      <c r="F58" s="266"/>
      <c r="G58" s="266"/>
      <c r="H58" s="266"/>
      <c r="I58" s="266"/>
      <c r="J58" s="266"/>
      <c r="K58" s="264"/>
    </row>
    <row r="59" spans="2:11" s="1" customFormat="1" ht="15" customHeight="1">
      <c r="B59" s="262"/>
      <c r="C59" s="268"/>
      <c r="D59" s="266" t="s">
        <v>791</v>
      </c>
      <c r="E59" s="266"/>
      <c r="F59" s="266"/>
      <c r="G59" s="266"/>
      <c r="H59" s="266"/>
      <c r="I59" s="266"/>
      <c r="J59" s="266"/>
      <c r="K59" s="264"/>
    </row>
    <row r="60" spans="2:11" s="1" customFormat="1" ht="15" customHeight="1">
      <c r="B60" s="262"/>
      <c r="C60" s="268"/>
      <c r="D60" s="266" t="s">
        <v>792</v>
      </c>
      <c r="E60" s="266"/>
      <c r="F60" s="266"/>
      <c r="G60" s="266"/>
      <c r="H60" s="266"/>
      <c r="I60" s="266"/>
      <c r="J60" s="266"/>
      <c r="K60" s="264"/>
    </row>
    <row r="61" spans="2:11" s="1" customFormat="1" ht="15" customHeight="1">
      <c r="B61" s="262"/>
      <c r="C61" s="268"/>
      <c r="D61" s="266" t="s">
        <v>793</v>
      </c>
      <c r="E61" s="266"/>
      <c r="F61" s="266"/>
      <c r="G61" s="266"/>
      <c r="H61" s="266"/>
      <c r="I61" s="266"/>
      <c r="J61" s="266"/>
      <c r="K61" s="264"/>
    </row>
    <row r="62" spans="2:11" s="1" customFormat="1" ht="15" customHeight="1">
      <c r="B62" s="262"/>
      <c r="C62" s="268"/>
      <c r="D62" s="271" t="s">
        <v>794</v>
      </c>
      <c r="E62" s="271"/>
      <c r="F62" s="271"/>
      <c r="G62" s="271"/>
      <c r="H62" s="271"/>
      <c r="I62" s="271"/>
      <c r="J62" s="271"/>
      <c r="K62" s="264"/>
    </row>
    <row r="63" spans="2:11" s="1" customFormat="1" ht="15" customHeight="1">
      <c r="B63" s="262"/>
      <c r="C63" s="268"/>
      <c r="D63" s="266" t="s">
        <v>795</v>
      </c>
      <c r="E63" s="266"/>
      <c r="F63" s="266"/>
      <c r="G63" s="266"/>
      <c r="H63" s="266"/>
      <c r="I63" s="266"/>
      <c r="J63" s="266"/>
      <c r="K63" s="264"/>
    </row>
    <row r="64" spans="2:11" s="1" customFormat="1" ht="12.75" customHeight="1">
      <c r="B64" s="262"/>
      <c r="C64" s="268"/>
      <c r="D64" s="268"/>
      <c r="E64" s="272"/>
      <c r="F64" s="268"/>
      <c r="G64" s="268"/>
      <c r="H64" s="268"/>
      <c r="I64" s="268"/>
      <c r="J64" s="268"/>
      <c r="K64" s="264"/>
    </row>
    <row r="65" spans="2:11" s="1" customFormat="1" ht="15" customHeight="1">
      <c r="B65" s="262"/>
      <c r="C65" s="268"/>
      <c r="D65" s="266" t="s">
        <v>796</v>
      </c>
      <c r="E65" s="266"/>
      <c r="F65" s="266"/>
      <c r="G65" s="266"/>
      <c r="H65" s="266"/>
      <c r="I65" s="266"/>
      <c r="J65" s="266"/>
      <c r="K65" s="264"/>
    </row>
    <row r="66" spans="2:11" s="1" customFormat="1" ht="15" customHeight="1">
      <c r="B66" s="262"/>
      <c r="C66" s="268"/>
      <c r="D66" s="271" t="s">
        <v>797</v>
      </c>
      <c r="E66" s="271"/>
      <c r="F66" s="271"/>
      <c r="G66" s="271"/>
      <c r="H66" s="271"/>
      <c r="I66" s="271"/>
      <c r="J66" s="271"/>
      <c r="K66" s="264"/>
    </row>
    <row r="67" spans="2:11" s="1" customFormat="1" ht="15" customHeight="1">
      <c r="B67" s="262"/>
      <c r="C67" s="268"/>
      <c r="D67" s="266" t="s">
        <v>798</v>
      </c>
      <c r="E67" s="266"/>
      <c r="F67" s="266"/>
      <c r="G67" s="266"/>
      <c r="H67" s="266"/>
      <c r="I67" s="266"/>
      <c r="J67" s="266"/>
      <c r="K67" s="264"/>
    </row>
    <row r="68" spans="2:11" s="1" customFormat="1" ht="15" customHeight="1">
      <c r="B68" s="262"/>
      <c r="C68" s="268"/>
      <c r="D68" s="266" t="s">
        <v>799</v>
      </c>
      <c r="E68" s="266"/>
      <c r="F68" s="266"/>
      <c r="G68" s="266"/>
      <c r="H68" s="266"/>
      <c r="I68" s="266"/>
      <c r="J68" s="266"/>
      <c r="K68" s="264"/>
    </row>
    <row r="69" spans="2:11" s="1" customFormat="1" ht="15" customHeight="1">
      <c r="B69" s="262"/>
      <c r="C69" s="268"/>
      <c r="D69" s="266" t="s">
        <v>800</v>
      </c>
      <c r="E69" s="266"/>
      <c r="F69" s="266"/>
      <c r="G69" s="266"/>
      <c r="H69" s="266"/>
      <c r="I69" s="266"/>
      <c r="J69" s="266"/>
      <c r="K69" s="264"/>
    </row>
    <row r="70" spans="2:11" s="1" customFormat="1" ht="15" customHeight="1">
      <c r="B70" s="262"/>
      <c r="C70" s="268"/>
      <c r="D70" s="266" t="s">
        <v>801</v>
      </c>
      <c r="E70" s="266"/>
      <c r="F70" s="266"/>
      <c r="G70" s="266"/>
      <c r="H70" s="266"/>
      <c r="I70" s="266"/>
      <c r="J70" s="266"/>
      <c r="K70" s="264"/>
    </row>
    <row r="71" spans="2:11" s="1" customFormat="1" ht="12.75" customHeight="1">
      <c r="B71" s="273"/>
      <c r="C71" s="274"/>
      <c r="D71" s="274"/>
      <c r="E71" s="274"/>
      <c r="F71" s="274"/>
      <c r="G71" s="274"/>
      <c r="H71" s="274"/>
      <c r="I71" s="274"/>
      <c r="J71" s="274"/>
      <c r="K71" s="275"/>
    </row>
    <row r="72" spans="2:11" s="1" customFormat="1" ht="18.75" customHeight="1">
      <c r="B72" s="276"/>
      <c r="C72" s="276"/>
      <c r="D72" s="276"/>
      <c r="E72" s="276"/>
      <c r="F72" s="276"/>
      <c r="G72" s="276"/>
      <c r="H72" s="276"/>
      <c r="I72" s="276"/>
      <c r="J72" s="276"/>
      <c r="K72" s="277"/>
    </row>
    <row r="73" spans="2:11" s="1" customFormat="1" ht="18.75" customHeight="1">
      <c r="B73" s="277"/>
      <c r="C73" s="277"/>
      <c r="D73" s="277"/>
      <c r="E73" s="277"/>
      <c r="F73" s="277"/>
      <c r="G73" s="277"/>
      <c r="H73" s="277"/>
      <c r="I73" s="277"/>
      <c r="J73" s="277"/>
      <c r="K73" s="277"/>
    </row>
    <row r="74" spans="2:11" s="1" customFormat="1" ht="7.5" customHeight="1">
      <c r="B74" s="278"/>
      <c r="C74" s="279"/>
      <c r="D74" s="279"/>
      <c r="E74" s="279"/>
      <c r="F74" s="279"/>
      <c r="G74" s="279"/>
      <c r="H74" s="279"/>
      <c r="I74" s="279"/>
      <c r="J74" s="279"/>
      <c r="K74" s="280"/>
    </row>
    <row r="75" spans="2:11" s="1" customFormat="1" ht="45" customHeight="1">
      <c r="B75" s="281"/>
      <c r="C75" s="282" t="s">
        <v>802</v>
      </c>
      <c r="D75" s="282"/>
      <c r="E75" s="282"/>
      <c r="F75" s="282"/>
      <c r="G75" s="282"/>
      <c r="H75" s="282"/>
      <c r="I75" s="282"/>
      <c r="J75" s="282"/>
      <c r="K75" s="283"/>
    </row>
    <row r="76" spans="2:11" s="1" customFormat="1" ht="17.25" customHeight="1">
      <c r="B76" s="281"/>
      <c r="C76" s="284" t="s">
        <v>803</v>
      </c>
      <c r="D76" s="284"/>
      <c r="E76" s="284"/>
      <c r="F76" s="284" t="s">
        <v>804</v>
      </c>
      <c r="G76" s="285"/>
      <c r="H76" s="284" t="s">
        <v>55</v>
      </c>
      <c r="I76" s="284" t="s">
        <v>58</v>
      </c>
      <c r="J76" s="284" t="s">
        <v>805</v>
      </c>
      <c r="K76" s="283"/>
    </row>
    <row r="77" spans="2:11" s="1" customFormat="1" ht="17.25" customHeight="1">
      <c r="B77" s="281"/>
      <c r="C77" s="286" t="s">
        <v>806</v>
      </c>
      <c r="D77" s="286"/>
      <c r="E77" s="286"/>
      <c r="F77" s="287" t="s">
        <v>807</v>
      </c>
      <c r="G77" s="288"/>
      <c r="H77" s="286"/>
      <c r="I77" s="286"/>
      <c r="J77" s="286" t="s">
        <v>808</v>
      </c>
      <c r="K77" s="283"/>
    </row>
    <row r="78" spans="2:11" s="1" customFormat="1" ht="5.25" customHeight="1">
      <c r="B78" s="281"/>
      <c r="C78" s="289"/>
      <c r="D78" s="289"/>
      <c r="E78" s="289"/>
      <c r="F78" s="289"/>
      <c r="G78" s="290"/>
      <c r="H78" s="289"/>
      <c r="I78" s="289"/>
      <c r="J78" s="289"/>
      <c r="K78" s="283"/>
    </row>
    <row r="79" spans="2:11" s="1" customFormat="1" ht="15" customHeight="1">
      <c r="B79" s="281"/>
      <c r="C79" s="269" t="s">
        <v>54</v>
      </c>
      <c r="D79" s="291"/>
      <c r="E79" s="291"/>
      <c r="F79" s="292" t="s">
        <v>809</v>
      </c>
      <c r="G79" s="293"/>
      <c r="H79" s="269" t="s">
        <v>810</v>
      </c>
      <c r="I79" s="269" t="s">
        <v>811</v>
      </c>
      <c r="J79" s="269">
        <v>20</v>
      </c>
      <c r="K79" s="283"/>
    </row>
    <row r="80" spans="2:11" s="1" customFormat="1" ht="15" customHeight="1">
      <c r="B80" s="281"/>
      <c r="C80" s="269" t="s">
        <v>812</v>
      </c>
      <c r="D80" s="269"/>
      <c r="E80" s="269"/>
      <c r="F80" s="292" t="s">
        <v>809</v>
      </c>
      <c r="G80" s="293"/>
      <c r="H80" s="269" t="s">
        <v>813</v>
      </c>
      <c r="I80" s="269" t="s">
        <v>811</v>
      </c>
      <c r="J80" s="269">
        <v>120</v>
      </c>
      <c r="K80" s="283"/>
    </row>
    <row r="81" spans="2:11" s="1" customFormat="1" ht="15" customHeight="1">
      <c r="B81" s="294"/>
      <c r="C81" s="269" t="s">
        <v>814</v>
      </c>
      <c r="D81" s="269"/>
      <c r="E81" s="269"/>
      <c r="F81" s="292" t="s">
        <v>815</v>
      </c>
      <c r="G81" s="293"/>
      <c r="H81" s="269" t="s">
        <v>816</v>
      </c>
      <c r="I81" s="269" t="s">
        <v>811</v>
      </c>
      <c r="J81" s="269">
        <v>50</v>
      </c>
      <c r="K81" s="283"/>
    </row>
    <row r="82" spans="2:11" s="1" customFormat="1" ht="15" customHeight="1">
      <c r="B82" s="294"/>
      <c r="C82" s="269" t="s">
        <v>817</v>
      </c>
      <c r="D82" s="269"/>
      <c r="E82" s="269"/>
      <c r="F82" s="292" t="s">
        <v>809</v>
      </c>
      <c r="G82" s="293"/>
      <c r="H82" s="269" t="s">
        <v>818</v>
      </c>
      <c r="I82" s="269" t="s">
        <v>819</v>
      </c>
      <c r="J82" s="269"/>
      <c r="K82" s="283"/>
    </row>
    <row r="83" spans="2:11" s="1" customFormat="1" ht="15" customHeight="1">
      <c r="B83" s="294"/>
      <c r="C83" s="295" t="s">
        <v>820</v>
      </c>
      <c r="D83" s="295"/>
      <c r="E83" s="295"/>
      <c r="F83" s="296" t="s">
        <v>815</v>
      </c>
      <c r="G83" s="295"/>
      <c r="H83" s="295" t="s">
        <v>821</v>
      </c>
      <c r="I83" s="295" t="s">
        <v>811</v>
      </c>
      <c r="J83" s="295">
        <v>15</v>
      </c>
      <c r="K83" s="283"/>
    </row>
    <row r="84" spans="2:11" s="1" customFormat="1" ht="15" customHeight="1">
      <c r="B84" s="294"/>
      <c r="C84" s="295" t="s">
        <v>822</v>
      </c>
      <c r="D84" s="295"/>
      <c r="E84" s="295"/>
      <c r="F84" s="296" t="s">
        <v>815</v>
      </c>
      <c r="G84" s="295"/>
      <c r="H84" s="295" t="s">
        <v>823</v>
      </c>
      <c r="I84" s="295" t="s">
        <v>811</v>
      </c>
      <c r="J84" s="295">
        <v>15</v>
      </c>
      <c r="K84" s="283"/>
    </row>
    <row r="85" spans="2:11" s="1" customFormat="1" ht="15" customHeight="1">
      <c r="B85" s="294"/>
      <c r="C85" s="295" t="s">
        <v>824</v>
      </c>
      <c r="D85" s="295"/>
      <c r="E85" s="295"/>
      <c r="F85" s="296" t="s">
        <v>815</v>
      </c>
      <c r="G85" s="295"/>
      <c r="H85" s="295" t="s">
        <v>825</v>
      </c>
      <c r="I85" s="295" t="s">
        <v>811</v>
      </c>
      <c r="J85" s="295">
        <v>20</v>
      </c>
      <c r="K85" s="283"/>
    </row>
    <row r="86" spans="2:11" s="1" customFormat="1" ht="15" customHeight="1">
      <c r="B86" s="294"/>
      <c r="C86" s="295" t="s">
        <v>826</v>
      </c>
      <c r="D86" s="295"/>
      <c r="E86" s="295"/>
      <c r="F86" s="296" t="s">
        <v>815</v>
      </c>
      <c r="G86" s="295"/>
      <c r="H86" s="295" t="s">
        <v>827</v>
      </c>
      <c r="I86" s="295" t="s">
        <v>811</v>
      </c>
      <c r="J86" s="295">
        <v>20</v>
      </c>
      <c r="K86" s="283"/>
    </row>
    <row r="87" spans="2:11" s="1" customFormat="1" ht="15" customHeight="1">
      <c r="B87" s="294"/>
      <c r="C87" s="269" t="s">
        <v>828</v>
      </c>
      <c r="D87" s="269"/>
      <c r="E87" s="269"/>
      <c r="F87" s="292" t="s">
        <v>815</v>
      </c>
      <c r="G87" s="293"/>
      <c r="H87" s="269" t="s">
        <v>829</v>
      </c>
      <c r="I87" s="269" t="s">
        <v>811</v>
      </c>
      <c r="J87" s="269">
        <v>50</v>
      </c>
      <c r="K87" s="283"/>
    </row>
    <row r="88" spans="2:11" s="1" customFormat="1" ht="15" customHeight="1">
      <c r="B88" s="294"/>
      <c r="C88" s="269" t="s">
        <v>830</v>
      </c>
      <c r="D88" s="269"/>
      <c r="E88" s="269"/>
      <c r="F88" s="292" t="s">
        <v>815</v>
      </c>
      <c r="G88" s="293"/>
      <c r="H88" s="269" t="s">
        <v>831</v>
      </c>
      <c r="I88" s="269" t="s">
        <v>811</v>
      </c>
      <c r="J88" s="269">
        <v>20</v>
      </c>
      <c r="K88" s="283"/>
    </row>
    <row r="89" spans="2:11" s="1" customFormat="1" ht="15" customHeight="1">
      <c r="B89" s="294"/>
      <c r="C89" s="269" t="s">
        <v>832</v>
      </c>
      <c r="D89" s="269"/>
      <c r="E89" s="269"/>
      <c r="F89" s="292" t="s">
        <v>815</v>
      </c>
      <c r="G89" s="293"/>
      <c r="H89" s="269" t="s">
        <v>833</v>
      </c>
      <c r="I89" s="269" t="s">
        <v>811</v>
      </c>
      <c r="J89" s="269">
        <v>20</v>
      </c>
      <c r="K89" s="283"/>
    </row>
    <row r="90" spans="2:11" s="1" customFormat="1" ht="15" customHeight="1">
      <c r="B90" s="294"/>
      <c r="C90" s="269" t="s">
        <v>834</v>
      </c>
      <c r="D90" s="269"/>
      <c r="E90" s="269"/>
      <c r="F90" s="292" t="s">
        <v>815</v>
      </c>
      <c r="G90" s="293"/>
      <c r="H90" s="269" t="s">
        <v>835</v>
      </c>
      <c r="I90" s="269" t="s">
        <v>811</v>
      </c>
      <c r="J90" s="269">
        <v>50</v>
      </c>
      <c r="K90" s="283"/>
    </row>
    <row r="91" spans="2:11" s="1" customFormat="1" ht="15" customHeight="1">
      <c r="B91" s="294"/>
      <c r="C91" s="269" t="s">
        <v>836</v>
      </c>
      <c r="D91" s="269"/>
      <c r="E91" s="269"/>
      <c r="F91" s="292" t="s">
        <v>815</v>
      </c>
      <c r="G91" s="293"/>
      <c r="H91" s="269" t="s">
        <v>836</v>
      </c>
      <c r="I91" s="269" t="s">
        <v>811</v>
      </c>
      <c r="J91" s="269">
        <v>50</v>
      </c>
      <c r="K91" s="283"/>
    </row>
    <row r="92" spans="2:11" s="1" customFormat="1" ht="15" customHeight="1">
      <c r="B92" s="294"/>
      <c r="C92" s="269" t="s">
        <v>837</v>
      </c>
      <c r="D92" s="269"/>
      <c r="E92" s="269"/>
      <c r="F92" s="292" t="s">
        <v>815</v>
      </c>
      <c r="G92" s="293"/>
      <c r="H92" s="269" t="s">
        <v>838</v>
      </c>
      <c r="I92" s="269" t="s">
        <v>811</v>
      </c>
      <c r="J92" s="269">
        <v>255</v>
      </c>
      <c r="K92" s="283"/>
    </row>
    <row r="93" spans="2:11" s="1" customFormat="1" ht="15" customHeight="1">
      <c r="B93" s="294"/>
      <c r="C93" s="269" t="s">
        <v>839</v>
      </c>
      <c r="D93" s="269"/>
      <c r="E93" s="269"/>
      <c r="F93" s="292" t="s">
        <v>809</v>
      </c>
      <c r="G93" s="293"/>
      <c r="H93" s="269" t="s">
        <v>840</v>
      </c>
      <c r="I93" s="269" t="s">
        <v>841</v>
      </c>
      <c r="J93" s="269"/>
      <c r="K93" s="283"/>
    </row>
    <row r="94" spans="2:11" s="1" customFormat="1" ht="15" customHeight="1">
      <c r="B94" s="294"/>
      <c r="C94" s="269" t="s">
        <v>842</v>
      </c>
      <c r="D94" s="269"/>
      <c r="E94" s="269"/>
      <c r="F94" s="292" t="s">
        <v>809</v>
      </c>
      <c r="G94" s="293"/>
      <c r="H94" s="269" t="s">
        <v>843</v>
      </c>
      <c r="I94" s="269" t="s">
        <v>844</v>
      </c>
      <c r="J94" s="269"/>
      <c r="K94" s="283"/>
    </row>
    <row r="95" spans="2:11" s="1" customFormat="1" ht="15" customHeight="1">
      <c r="B95" s="294"/>
      <c r="C95" s="269" t="s">
        <v>845</v>
      </c>
      <c r="D95" s="269"/>
      <c r="E95" s="269"/>
      <c r="F95" s="292" t="s">
        <v>809</v>
      </c>
      <c r="G95" s="293"/>
      <c r="H95" s="269" t="s">
        <v>845</v>
      </c>
      <c r="I95" s="269" t="s">
        <v>844</v>
      </c>
      <c r="J95" s="269"/>
      <c r="K95" s="283"/>
    </row>
    <row r="96" spans="2:11" s="1" customFormat="1" ht="15" customHeight="1">
      <c r="B96" s="294"/>
      <c r="C96" s="269" t="s">
        <v>39</v>
      </c>
      <c r="D96" s="269"/>
      <c r="E96" s="269"/>
      <c r="F96" s="292" t="s">
        <v>809</v>
      </c>
      <c r="G96" s="293"/>
      <c r="H96" s="269" t="s">
        <v>846</v>
      </c>
      <c r="I96" s="269" t="s">
        <v>844</v>
      </c>
      <c r="J96" s="269"/>
      <c r="K96" s="283"/>
    </row>
    <row r="97" spans="2:11" s="1" customFormat="1" ht="15" customHeight="1">
      <c r="B97" s="294"/>
      <c r="C97" s="269" t="s">
        <v>49</v>
      </c>
      <c r="D97" s="269"/>
      <c r="E97" s="269"/>
      <c r="F97" s="292" t="s">
        <v>809</v>
      </c>
      <c r="G97" s="293"/>
      <c r="H97" s="269" t="s">
        <v>847</v>
      </c>
      <c r="I97" s="269" t="s">
        <v>844</v>
      </c>
      <c r="J97" s="269"/>
      <c r="K97" s="283"/>
    </row>
    <row r="98" spans="2:11" s="1" customFormat="1" ht="15" customHeight="1">
      <c r="B98" s="297"/>
      <c r="C98" s="298"/>
      <c r="D98" s="298"/>
      <c r="E98" s="298"/>
      <c r="F98" s="298"/>
      <c r="G98" s="298"/>
      <c r="H98" s="298"/>
      <c r="I98" s="298"/>
      <c r="J98" s="298"/>
      <c r="K98" s="299"/>
    </row>
    <row r="99" spans="2:11" s="1" customFormat="1" ht="18.75" customHeight="1">
      <c r="B99" s="300"/>
      <c r="C99" s="301"/>
      <c r="D99" s="301"/>
      <c r="E99" s="301"/>
      <c r="F99" s="301"/>
      <c r="G99" s="301"/>
      <c r="H99" s="301"/>
      <c r="I99" s="301"/>
      <c r="J99" s="301"/>
      <c r="K99" s="300"/>
    </row>
    <row r="100" spans="2:11" s="1" customFormat="1" ht="18.75" customHeight="1">
      <c r="B100" s="277"/>
      <c r="C100" s="277"/>
      <c r="D100" s="277"/>
      <c r="E100" s="277"/>
      <c r="F100" s="277"/>
      <c r="G100" s="277"/>
      <c r="H100" s="277"/>
      <c r="I100" s="277"/>
      <c r="J100" s="277"/>
      <c r="K100" s="277"/>
    </row>
    <row r="101" spans="2:11" s="1" customFormat="1" ht="7.5" customHeight="1">
      <c r="B101" s="278"/>
      <c r="C101" s="279"/>
      <c r="D101" s="279"/>
      <c r="E101" s="279"/>
      <c r="F101" s="279"/>
      <c r="G101" s="279"/>
      <c r="H101" s="279"/>
      <c r="I101" s="279"/>
      <c r="J101" s="279"/>
      <c r="K101" s="280"/>
    </row>
    <row r="102" spans="2:11" s="1" customFormat="1" ht="45" customHeight="1">
      <c r="B102" s="281"/>
      <c r="C102" s="282" t="s">
        <v>848</v>
      </c>
      <c r="D102" s="282"/>
      <c r="E102" s="282"/>
      <c r="F102" s="282"/>
      <c r="G102" s="282"/>
      <c r="H102" s="282"/>
      <c r="I102" s="282"/>
      <c r="J102" s="282"/>
      <c r="K102" s="283"/>
    </row>
    <row r="103" spans="2:11" s="1" customFormat="1" ht="17.25" customHeight="1">
      <c r="B103" s="281"/>
      <c r="C103" s="284" t="s">
        <v>803</v>
      </c>
      <c r="D103" s="284"/>
      <c r="E103" s="284"/>
      <c r="F103" s="284" t="s">
        <v>804</v>
      </c>
      <c r="G103" s="285"/>
      <c r="H103" s="284" t="s">
        <v>55</v>
      </c>
      <c r="I103" s="284" t="s">
        <v>58</v>
      </c>
      <c r="J103" s="284" t="s">
        <v>805</v>
      </c>
      <c r="K103" s="283"/>
    </row>
    <row r="104" spans="2:11" s="1" customFormat="1" ht="17.25" customHeight="1">
      <c r="B104" s="281"/>
      <c r="C104" s="286" t="s">
        <v>806</v>
      </c>
      <c r="D104" s="286"/>
      <c r="E104" s="286"/>
      <c r="F104" s="287" t="s">
        <v>807</v>
      </c>
      <c r="G104" s="288"/>
      <c r="H104" s="286"/>
      <c r="I104" s="286"/>
      <c r="J104" s="286" t="s">
        <v>808</v>
      </c>
      <c r="K104" s="283"/>
    </row>
    <row r="105" spans="2:11" s="1" customFormat="1" ht="5.25" customHeight="1">
      <c r="B105" s="281"/>
      <c r="C105" s="284"/>
      <c r="D105" s="284"/>
      <c r="E105" s="284"/>
      <c r="F105" s="284"/>
      <c r="G105" s="302"/>
      <c r="H105" s="284"/>
      <c r="I105" s="284"/>
      <c r="J105" s="284"/>
      <c r="K105" s="283"/>
    </row>
    <row r="106" spans="2:11" s="1" customFormat="1" ht="15" customHeight="1">
      <c r="B106" s="281"/>
      <c r="C106" s="269" t="s">
        <v>54</v>
      </c>
      <c r="D106" s="291"/>
      <c r="E106" s="291"/>
      <c r="F106" s="292" t="s">
        <v>809</v>
      </c>
      <c r="G106" s="269"/>
      <c r="H106" s="269" t="s">
        <v>849</v>
      </c>
      <c r="I106" s="269" t="s">
        <v>811</v>
      </c>
      <c r="J106" s="269">
        <v>20</v>
      </c>
      <c r="K106" s="283"/>
    </row>
    <row r="107" spans="2:11" s="1" customFormat="1" ht="15" customHeight="1">
      <c r="B107" s="281"/>
      <c r="C107" s="269" t="s">
        <v>812</v>
      </c>
      <c r="D107" s="269"/>
      <c r="E107" s="269"/>
      <c r="F107" s="292" t="s">
        <v>809</v>
      </c>
      <c r="G107" s="269"/>
      <c r="H107" s="269" t="s">
        <v>849</v>
      </c>
      <c r="I107" s="269" t="s">
        <v>811</v>
      </c>
      <c r="J107" s="269">
        <v>120</v>
      </c>
      <c r="K107" s="283"/>
    </row>
    <row r="108" spans="2:11" s="1" customFormat="1" ht="15" customHeight="1">
      <c r="B108" s="294"/>
      <c r="C108" s="269" t="s">
        <v>814</v>
      </c>
      <c r="D108" s="269"/>
      <c r="E108" s="269"/>
      <c r="F108" s="292" t="s">
        <v>815</v>
      </c>
      <c r="G108" s="269"/>
      <c r="H108" s="269" t="s">
        <v>849</v>
      </c>
      <c r="I108" s="269" t="s">
        <v>811</v>
      </c>
      <c r="J108" s="269">
        <v>50</v>
      </c>
      <c r="K108" s="283"/>
    </row>
    <row r="109" spans="2:11" s="1" customFormat="1" ht="15" customHeight="1">
      <c r="B109" s="294"/>
      <c r="C109" s="269" t="s">
        <v>817</v>
      </c>
      <c r="D109" s="269"/>
      <c r="E109" s="269"/>
      <c r="F109" s="292" t="s">
        <v>809</v>
      </c>
      <c r="G109" s="269"/>
      <c r="H109" s="269" t="s">
        <v>849</v>
      </c>
      <c r="I109" s="269" t="s">
        <v>819</v>
      </c>
      <c r="J109" s="269"/>
      <c r="K109" s="283"/>
    </row>
    <row r="110" spans="2:11" s="1" customFormat="1" ht="15" customHeight="1">
      <c r="B110" s="294"/>
      <c r="C110" s="269" t="s">
        <v>828</v>
      </c>
      <c r="D110" s="269"/>
      <c r="E110" s="269"/>
      <c r="F110" s="292" t="s">
        <v>815</v>
      </c>
      <c r="G110" s="269"/>
      <c r="H110" s="269" t="s">
        <v>849</v>
      </c>
      <c r="I110" s="269" t="s">
        <v>811</v>
      </c>
      <c r="J110" s="269">
        <v>50</v>
      </c>
      <c r="K110" s="283"/>
    </row>
    <row r="111" spans="2:11" s="1" customFormat="1" ht="15" customHeight="1">
      <c r="B111" s="294"/>
      <c r="C111" s="269" t="s">
        <v>836</v>
      </c>
      <c r="D111" s="269"/>
      <c r="E111" s="269"/>
      <c r="F111" s="292" t="s">
        <v>815</v>
      </c>
      <c r="G111" s="269"/>
      <c r="H111" s="269" t="s">
        <v>849</v>
      </c>
      <c r="I111" s="269" t="s">
        <v>811</v>
      </c>
      <c r="J111" s="269">
        <v>50</v>
      </c>
      <c r="K111" s="283"/>
    </row>
    <row r="112" spans="2:11" s="1" customFormat="1" ht="15" customHeight="1">
      <c r="B112" s="294"/>
      <c r="C112" s="269" t="s">
        <v>834</v>
      </c>
      <c r="D112" s="269"/>
      <c r="E112" s="269"/>
      <c r="F112" s="292" t="s">
        <v>815</v>
      </c>
      <c r="G112" s="269"/>
      <c r="H112" s="269" t="s">
        <v>849</v>
      </c>
      <c r="I112" s="269" t="s">
        <v>811</v>
      </c>
      <c r="J112" s="269">
        <v>50</v>
      </c>
      <c r="K112" s="283"/>
    </row>
    <row r="113" spans="2:11" s="1" customFormat="1" ht="15" customHeight="1">
      <c r="B113" s="294"/>
      <c r="C113" s="269" t="s">
        <v>54</v>
      </c>
      <c r="D113" s="269"/>
      <c r="E113" s="269"/>
      <c r="F113" s="292" t="s">
        <v>809</v>
      </c>
      <c r="G113" s="269"/>
      <c r="H113" s="269" t="s">
        <v>850</v>
      </c>
      <c r="I113" s="269" t="s">
        <v>811</v>
      </c>
      <c r="J113" s="269">
        <v>20</v>
      </c>
      <c r="K113" s="283"/>
    </row>
    <row r="114" spans="2:11" s="1" customFormat="1" ht="15" customHeight="1">
      <c r="B114" s="294"/>
      <c r="C114" s="269" t="s">
        <v>851</v>
      </c>
      <c r="D114" s="269"/>
      <c r="E114" s="269"/>
      <c r="F114" s="292" t="s">
        <v>809</v>
      </c>
      <c r="G114" s="269"/>
      <c r="H114" s="269" t="s">
        <v>852</v>
      </c>
      <c r="I114" s="269" t="s">
        <v>811</v>
      </c>
      <c r="J114" s="269">
        <v>120</v>
      </c>
      <c r="K114" s="283"/>
    </row>
    <row r="115" spans="2:11" s="1" customFormat="1" ht="15" customHeight="1">
      <c r="B115" s="294"/>
      <c r="C115" s="269" t="s">
        <v>39</v>
      </c>
      <c r="D115" s="269"/>
      <c r="E115" s="269"/>
      <c r="F115" s="292" t="s">
        <v>809</v>
      </c>
      <c r="G115" s="269"/>
      <c r="H115" s="269" t="s">
        <v>853</v>
      </c>
      <c r="I115" s="269" t="s">
        <v>844</v>
      </c>
      <c r="J115" s="269"/>
      <c r="K115" s="283"/>
    </row>
    <row r="116" spans="2:11" s="1" customFormat="1" ht="15" customHeight="1">
      <c r="B116" s="294"/>
      <c r="C116" s="269" t="s">
        <v>49</v>
      </c>
      <c r="D116" s="269"/>
      <c r="E116" s="269"/>
      <c r="F116" s="292" t="s">
        <v>809</v>
      </c>
      <c r="G116" s="269"/>
      <c r="H116" s="269" t="s">
        <v>854</v>
      </c>
      <c r="I116" s="269" t="s">
        <v>844</v>
      </c>
      <c r="J116" s="269"/>
      <c r="K116" s="283"/>
    </row>
    <row r="117" spans="2:11" s="1" customFormat="1" ht="15" customHeight="1">
      <c r="B117" s="294"/>
      <c r="C117" s="269" t="s">
        <v>58</v>
      </c>
      <c r="D117" s="269"/>
      <c r="E117" s="269"/>
      <c r="F117" s="292" t="s">
        <v>809</v>
      </c>
      <c r="G117" s="269"/>
      <c r="H117" s="269" t="s">
        <v>855</v>
      </c>
      <c r="I117" s="269" t="s">
        <v>856</v>
      </c>
      <c r="J117" s="269"/>
      <c r="K117" s="283"/>
    </row>
    <row r="118" spans="2:11" s="1" customFormat="1" ht="15" customHeight="1">
      <c r="B118" s="297"/>
      <c r="C118" s="303"/>
      <c r="D118" s="303"/>
      <c r="E118" s="303"/>
      <c r="F118" s="303"/>
      <c r="G118" s="303"/>
      <c r="H118" s="303"/>
      <c r="I118" s="303"/>
      <c r="J118" s="303"/>
      <c r="K118" s="299"/>
    </row>
    <row r="119" spans="2:11" s="1" customFormat="1" ht="18.75" customHeight="1">
      <c r="B119" s="304"/>
      <c r="C119" s="305"/>
      <c r="D119" s="305"/>
      <c r="E119" s="305"/>
      <c r="F119" s="306"/>
      <c r="G119" s="305"/>
      <c r="H119" s="305"/>
      <c r="I119" s="305"/>
      <c r="J119" s="305"/>
      <c r="K119" s="304"/>
    </row>
    <row r="120" spans="2:11" s="1" customFormat="1" ht="18.75" customHeight="1">
      <c r="B120" s="277"/>
      <c r="C120" s="277"/>
      <c r="D120" s="277"/>
      <c r="E120" s="277"/>
      <c r="F120" s="277"/>
      <c r="G120" s="277"/>
      <c r="H120" s="277"/>
      <c r="I120" s="277"/>
      <c r="J120" s="277"/>
      <c r="K120" s="277"/>
    </row>
    <row r="121" spans="2:11" s="1" customFormat="1" ht="7.5" customHeight="1">
      <c r="B121" s="307"/>
      <c r="C121" s="308"/>
      <c r="D121" s="308"/>
      <c r="E121" s="308"/>
      <c r="F121" s="308"/>
      <c r="G121" s="308"/>
      <c r="H121" s="308"/>
      <c r="I121" s="308"/>
      <c r="J121" s="308"/>
      <c r="K121" s="309"/>
    </row>
    <row r="122" spans="2:11" s="1" customFormat="1" ht="45" customHeight="1">
      <c r="B122" s="310"/>
      <c r="C122" s="260" t="s">
        <v>857</v>
      </c>
      <c r="D122" s="260"/>
      <c r="E122" s="260"/>
      <c r="F122" s="260"/>
      <c r="G122" s="260"/>
      <c r="H122" s="260"/>
      <c r="I122" s="260"/>
      <c r="J122" s="260"/>
      <c r="K122" s="311"/>
    </row>
    <row r="123" spans="2:11" s="1" customFormat="1" ht="17.25" customHeight="1">
      <c r="B123" s="312"/>
      <c r="C123" s="284" t="s">
        <v>803</v>
      </c>
      <c r="D123" s="284"/>
      <c r="E123" s="284"/>
      <c r="F123" s="284" t="s">
        <v>804</v>
      </c>
      <c r="G123" s="285"/>
      <c r="H123" s="284" t="s">
        <v>55</v>
      </c>
      <c r="I123" s="284" t="s">
        <v>58</v>
      </c>
      <c r="J123" s="284" t="s">
        <v>805</v>
      </c>
      <c r="K123" s="313"/>
    </row>
    <row r="124" spans="2:11" s="1" customFormat="1" ht="17.25" customHeight="1">
      <c r="B124" s="312"/>
      <c r="C124" s="286" t="s">
        <v>806</v>
      </c>
      <c r="D124" s="286"/>
      <c r="E124" s="286"/>
      <c r="F124" s="287" t="s">
        <v>807</v>
      </c>
      <c r="G124" s="288"/>
      <c r="H124" s="286"/>
      <c r="I124" s="286"/>
      <c r="J124" s="286" t="s">
        <v>808</v>
      </c>
      <c r="K124" s="313"/>
    </row>
    <row r="125" spans="2:11" s="1" customFormat="1" ht="5.25" customHeight="1">
      <c r="B125" s="314"/>
      <c r="C125" s="289"/>
      <c r="D125" s="289"/>
      <c r="E125" s="289"/>
      <c r="F125" s="289"/>
      <c r="G125" s="315"/>
      <c r="H125" s="289"/>
      <c r="I125" s="289"/>
      <c r="J125" s="289"/>
      <c r="K125" s="316"/>
    </row>
    <row r="126" spans="2:11" s="1" customFormat="1" ht="15" customHeight="1">
      <c r="B126" s="314"/>
      <c r="C126" s="269" t="s">
        <v>812</v>
      </c>
      <c r="D126" s="291"/>
      <c r="E126" s="291"/>
      <c r="F126" s="292" t="s">
        <v>809</v>
      </c>
      <c r="G126" s="269"/>
      <c r="H126" s="269" t="s">
        <v>849</v>
      </c>
      <c r="I126" s="269" t="s">
        <v>811</v>
      </c>
      <c r="J126" s="269">
        <v>120</v>
      </c>
      <c r="K126" s="317"/>
    </row>
    <row r="127" spans="2:11" s="1" customFormat="1" ht="15" customHeight="1">
      <c r="B127" s="314"/>
      <c r="C127" s="269" t="s">
        <v>858</v>
      </c>
      <c r="D127" s="269"/>
      <c r="E127" s="269"/>
      <c r="F127" s="292" t="s">
        <v>809</v>
      </c>
      <c r="G127" s="269"/>
      <c r="H127" s="269" t="s">
        <v>859</v>
      </c>
      <c r="I127" s="269" t="s">
        <v>811</v>
      </c>
      <c r="J127" s="269" t="s">
        <v>860</v>
      </c>
      <c r="K127" s="317"/>
    </row>
    <row r="128" spans="2:11" s="1" customFormat="1" ht="15" customHeight="1">
      <c r="B128" s="314"/>
      <c r="C128" s="269" t="s">
        <v>757</v>
      </c>
      <c r="D128" s="269"/>
      <c r="E128" s="269"/>
      <c r="F128" s="292" t="s">
        <v>809</v>
      </c>
      <c r="G128" s="269"/>
      <c r="H128" s="269" t="s">
        <v>861</v>
      </c>
      <c r="I128" s="269" t="s">
        <v>811</v>
      </c>
      <c r="J128" s="269" t="s">
        <v>860</v>
      </c>
      <c r="K128" s="317"/>
    </row>
    <row r="129" spans="2:11" s="1" customFormat="1" ht="15" customHeight="1">
      <c r="B129" s="314"/>
      <c r="C129" s="269" t="s">
        <v>820</v>
      </c>
      <c r="D129" s="269"/>
      <c r="E129" s="269"/>
      <c r="F129" s="292" t="s">
        <v>815</v>
      </c>
      <c r="G129" s="269"/>
      <c r="H129" s="269" t="s">
        <v>821</v>
      </c>
      <c r="I129" s="269" t="s">
        <v>811</v>
      </c>
      <c r="J129" s="269">
        <v>15</v>
      </c>
      <c r="K129" s="317"/>
    </row>
    <row r="130" spans="2:11" s="1" customFormat="1" ht="15" customHeight="1">
      <c r="B130" s="314"/>
      <c r="C130" s="295" t="s">
        <v>822</v>
      </c>
      <c r="D130" s="295"/>
      <c r="E130" s="295"/>
      <c r="F130" s="296" t="s">
        <v>815</v>
      </c>
      <c r="G130" s="295"/>
      <c r="H130" s="295" t="s">
        <v>823</v>
      </c>
      <c r="I130" s="295" t="s">
        <v>811</v>
      </c>
      <c r="J130" s="295">
        <v>15</v>
      </c>
      <c r="K130" s="317"/>
    </row>
    <row r="131" spans="2:11" s="1" customFormat="1" ht="15" customHeight="1">
      <c r="B131" s="314"/>
      <c r="C131" s="295" t="s">
        <v>824</v>
      </c>
      <c r="D131" s="295"/>
      <c r="E131" s="295"/>
      <c r="F131" s="296" t="s">
        <v>815</v>
      </c>
      <c r="G131" s="295"/>
      <c r="H131" s="295" t="s">
        <v>825</v>
      </c>
      <c r="I131" s="295" t="s">
        <v>811</v>
      </c>
      <c r="J131" s="295">
        <v>20</v>
      </c>
      <c r="K131" s="317"/>
    </row>
    <row r="132" spans="2:11" s="1" customFormat="1" ht="15" customHeight="1">
      <c r="B132" s="314"/>
      <c r="C132" s="295" t="s">
        <v>826</v>
      </c>
      <c r="D132" s="295"/>
      <c r="E132" s="295"/>
      <c r="F132" s="296" t="s">
        <v>815</v>
      </c>
      <c r="G132" s="295"/>
      <c r="H132" s="295" t="s">
        <v>827</v>
      </c>
      <c r="I132" s="295" t="s">
        <v>811</v>
      </c>
      <c r="J132" s="295">
        <v>20</v>
      </c>
      <c r="K132" s="317"/>
    </row>
    <row r="133" spans="2:11" s="1" customFormat="1" ht="15" customHeight="1">
      <c r="B133" s="314"/>
      <c r="C133" s="269" t="s">
        <v>814</v>
      </c>
      <c r="D133" s="269"/>
      <c r="E133" s="269"/>
      <c r="F133" s="292" t="s">
        <v>815</v>
      </c>
      <c r="G133" s="269"/>
      <c r="H133" s="269" t="s">
        <v>849</v>
      </c>
      <c r="I133" s="269" t="s">
        <v>811</v>
      </c>
      <c r="J133" s="269">
        <v>50</v>
      </c>
      <c r="K133" s="317"/>
    </row>
    <row r="134" spans="2:11" s="1" customFormat="1" ht="15" customHeight="1">
      <c r="B134" s="314"/>
      <c r="C134" s="269" t="s">
        <v>828</v>
      </c>
      <c r="D134" s="269"/>
      <c r="E134" s="269"/>
      <c r="F134" s="292" t="s">
        <v>815</v>
      </c>
      <c r="G134" s="269"/>
      <c r="H134" s="269" t="s">
        <v>849</v>
      </c>
      <c r="I134" s="269" t="s">
        <v>811</v>
      </c>
      <c r="J134" s="269">
        <v>50</v>
      </c>
      <c r="K134" s="317"/>
    </row>
    <row r="135" spans="2:11" s="1" customFormat="1" ht="15" customHeight="1">
      <c r="B135" s="314"/>
      <c r="C135" s="269" t="s">
        <v>834</v>
      </c>
      <c r="D135" s="269"/>
      <c r="E135" s="269"/>
      <c r="F135" s="292" t="s">
        <v>815</v>
      </c>
      <c r="G135" s="269"/>
      <c r="H135" s="269" t="s">
        <v>849</v>
      </c>
      <c r="I135" s="269" t="s">
        <v>811</v>
      </c>
      <c r="J135" s="269">
        <v>50</v>
      </c>
      <c r="K135" s="317"/>
    </row>
    <row r="136" spans="2:11" s="1" customFormat="1" ht="15" customHeight="1">
      <c r="B136" s="314"/>
      <c r="C136" s="269" t="s">
        <v>836</v>
      </c>
      <c r="D136" s="269"/>
      <c r="E136" s="269"/>
      <c r="F136" s="292" t="s">
        <v>815</v>
      </c>
      <c r="G136" s="269"/>
      <c r="H136" s="269" t="s">
        <v>849</v>
      </c>
      <c r="I136" s="269" t="s">
        <v>811</v>
      </c>
      <c r="J136" s="269">
        <v>50</v>
      </c>
      <c r="K136" s="317"/>
    </row>
    <row r="137" spans="2:11" s="1" customFormat="1" ht="15" customHeight="1">
      <c r="B137" s="314"/>
      <c r="C137" s="269" t="s">
        <v>837</v>
      </c>
      <c r="D137" s="269"/>
      <c r="E137" s="269"/>
      <c r="F137" s="292" t="s">
        <v>815</v>
      </c>
      <c r="G137" s="269"/>
      <c r="H137" s="269" t="s">
        <v>862</v>
      </c>
      <c r="I137" s="269" t="s">
        <v>811</v>
      </c>
      <c r="J137" s="269">
        <v>255</v>
      </c>
      <c r="K137" s="317"/>
    </row>
    <row r="138" spans="2:11" s="1" customFormat="1" ht="15" customHeight="1">
      <c r="B138" s="314"/>
      <c r="C138" s="269" t="s">
        <v>839</v>
      </c>
      <c r="D138" s="269"/>
      <c r="E138" s="269"/>
      <c r="F138" s="292" t="s">
        <v>809</v>
      </c>
      <c r="G138" s="269"/>
      <c r="H138" s="269" t="s">
        <v>863</v>
      </c>
      <c r="I138" s="269" t="s">
        <v>841</v>
      </c>
      <c r="J138" s="269"/>
      <c r="K138" s="317"/>
    </row>
    <row r="139" spans="2:11" s="1" customFormat="1" ht="15" customHeight="1">
      <c r="B139" s="314"/>
      <c r="C139" s="269" t="s">
        <v>842</v>
      </c>
      <c r="D139" s="269"/>
      <c r="E139" s="269"/>
      <c r="F139" s="292" t="s">
        <v>809</v>
      </c>
      <c r="G139" s="269"/>
      <c r="H139" s="269" t="s">
        <v>864</v>
      </c>
      <c r="I139" s="269" t="s">
        <v>844</v>
      </c>
      <c r="J139" s="269"/>
      <c r="K139" s="317"/>
    </row>
    <row r="140" spans="2:11" s="1" customFormat="1" ht="15" customHeight="1">
      <c r="B140" s="314"/>
      <c r="C140" s="269" t="s">
        <v>845</v>
      </c>
      <c r="D140" s="269"/>
      <c r="E140" s="269"/>
      <c r="F140" s="292" t="s">
        <v>809</v>
      </c>
      <c r="G140" s="269"/>
      <c r="H140" s="269" t="s">
        <v>845</v>
      </c>
      <c r="I140" s="269" t="s">
        <v>844</v>
      </c>
      <c r="J140" s="269"/>
      <c r="K140" s="317"/>
    </row>
    <row r="141" spans="2:11" s="1" customFormat="1" ht="15" customHeight="1">
      <c r="B141" s="314"/>
      <c r="C141" s="269" t="s">
        <v>39</v>
      </c>
      <c r="D141" s="269"/>
      <c r="E141" s="269"/>
      <c r="F141" s="292" t="s">
        <v>809</v>
      </c>
      <c r="G141" s="269"/>
      <c r="H141" s="269" t="s">
        <v>865</v>
      </c>
      <c r="I141" s="269" t="s">
        <v>844</v>
      </c>
      <c r="J141" s="269"/>
      <c r="K141" s="317"/>
    </row>
    <row r="142" spans="2:11" s="1" customFormat="1" ht="15" customHeight="1">
      <c r="B142" s="314"/>
      <c r="C142" s="269" t="s">
        <v>866</v>
      </c>
      <c r="D142" s="269"/>
      <c r="E142" s="269"/>
      <c r="F142" s="292" t="s">
        <v>809</v>
      </c>
      <c r="G142" s="269"/>
      <c r="H142" s="269" t="s">
        <v>867</v>
      </c>
      <c r="I142" s="269" t="s">
        <v>844</v>
      </c>
      <c r="J142" s="269"/>
      <c r="K142" s="317"/>
    </row>
    <row r="143" spans="2:11" s="1" customFormat="1" ht="15" customHeight="1">
      <c r="B143" s="318"/>
      <c r="C143" s="319"/>
      <c r="D143" s="319"/>
      <c r="E143" s="319"/>
      <c r="F143" s="319"/>
      <c r="G143" s="319"/>
      <c r="H143" s="319"/>
      <c r="I143" s="319"/>
      <c r="J143" s="319"/>
      <c r="K143" s="320"/>
    </row>
    <row r="144" spans="2:11" s="1" customFormat="1" ht="18.75" customHeight="1">
      <c r="B144" s="305"/>
      <c r="C144" s="305"/>
      <c r="D144" s="305"/>
      <c r="E144" s="305"/>
      <c r="F144" s="306"/>
      <c r="G144" s="305"/>
      <c r="H144" s="305"/>
      <c r="I144" s="305"/>
      <c r="J144" s="305"/>
      <c r="K144" s="305"/>
    </row>
    <row r="145" spans="2:11" s="1" customFormat="1" ht="18.75" customHeight="1">
      <c r="B145" s="277"/>
      <c r="C145" s="277"/>
      <c r="D145" s="277"/>
      <c r="E145" s="277"/>
      <c r="F145" s="277"/>
      <c r="G145" s="277"/>
      <c r="H145" s="277"/>
      <c r="I145" s="277"/>
      <c r="J145" s="277"/>
      <c r="K145" s="277"/>
    </row>
    <row r="146" spans="2:11" s="1" customFormat="1" ht="7.5" customHeight="1">
      <c r="B146" s="278"/>
      <c r="C146" s="279"/>
      <c r="D146" s="279"/>
      <c r="E146" s="279"/>
      <c r="F146" s="279"/>
      <c r="G146" s="279"/>
      <c r="H146" s="279"/>
      <c r="I146" s="279"/>
      <c r="J146" s="279"/>
      <c r="K146" s="280"/>
    </row>
    <row r="147" spans="2:11" s="1" customFormat="1" ht="45" customHeight="1">
      <c r="B147" s="281"/>
      <c r="C147" s="282" t="s">
        <v>868</v>
      </c>
      <c r="D147" s="282"/>
      <c r="E147" s="282"/>
      <c r="F147" s="282"/>
      <c r="G147" s="282"/>
      <c r="H147" s="282"/>
      <c r="I147" s="282"/>
      <c r="J147" s="282"/>
      <c r="K147" s="283"/>
    </row>
    <row r="148" spans="2:11" s="1" customFormat="1" ht="17.25" customHeight="1">
      <c r="B148" s="281"/>
      <c r="C148" s="284" t="s">
        <v>803</v>
      </c>
      <c r="D148" s="284"/>
      <c r="E148" s="284"/>
      <c r="F148" s="284" t="s">
        <v>804</v>
      </c>
      <c r="G148" s="285"/>
      <c r="H148" s="284" t="s">
        <v>55</v>
      </c>
      <c r="I148" s="284" t="s">
        <v>58</v>
      </c>
      <c r="J148" s="284" t="s">
        <v>805</v>
      </c>
      <c r="K148" s="283"/>
    </row>
    <row r="149" spans="2:11" s="1" customFormat="1" ht="17.25" customHeight="1">
      <c r="B149" s="281"/>
      <c r="C149" s="286" t="s">
        <v>806</v>
      </c>
      <c r="D149" s="286"/>
      <c r="E149" s="286"/>
      <c r="F149" s="287" t="s">
        <v>807</v>
      </c>
      <c r="G149" s="288"/>
      <c r="H149" s="286"/>
      <c r="I149" s="286"/>
      <c r="J149" s="286" t="s">
        <v>808</v>
      </c>
      <c r="K149" s="283"/>
    </row>
    <row r="150" spans="2:11" s="1" customFormat="1" ht="5.25" customHeight="1">
      <c r="B150" s="294"/>
      <c r="C150" s="289"/>
      <c r="D150" s="289"/>
      <c r="E150" s="289"/>
      <c r="F150" s="289"/>
      <c r="G150" s="290"/>
      <c r="H150" s="289"/>
      <c r="I150" s="289"/>
      <c r="J150" s="289"/>
      <c r="K150" s="317"/>
    </row>
    <row r="151" spans="2:11" s="1" customFormat="1" ht="15" customHeight="1">
      <c r="B151" s="294"/>
      <c r="C151" s="321" t="s">
        <v>812</v>
      </c>
      <c r="D151" s="269"/>
      <c r="E151" s="269"/>
      <c r="F151" s="322" t="s">
        <v>809</v>
      </c>
      <c r="G151" s="269"/>
      <c r="H151" s="321" t="s">
        <v>849</v>
      </c>
      <c r="I151" s="321" t="s">
        <v>811</v>
      </c>
      <c r="J151" s="321">
        <v>120</v>
      </c>
      <c r="K151" s="317"/>
    </row>
    <row r="152" spans="2:11" s="1" customFormat="1" ht="15" customHeight="1">
      <c r="B152" s="294"/>
      <c r="C152" s="321" t="s">
        <v>858</v>
      </c>
      <c r="D152" s="269"/>
      <c r="E152" s="269"/>
      <c r="F152" s="322" t="s">
        <v>809</v>
      </c>
      <c r="G152" s="269"/>
      <c r="H152" s="321" t="s">
        <v>869</v>
      </c>
      <c r="I152" s="321" t="s">
        <v>811</v>
      </c>
      <c r="J152" s="321" t="s">
        <v>860</v>
      </c>
      <c r="K152" s="317"/>
    </row>
    <row r="153" spans="2:11" s="1" customFormat="1" ht="15" customHeight="1">
      <c r="B153" s="294"/>
      <c r="C153" s="321" t="s">
        <v>757</v>
      </c>
      <c r="D153" s="269"/>
      <c r="E153" s="269"/>
      <c r="F153" s="322" t="s">
        <v>809</v>
      </c>
      <c r="G153" s="269"/>
      <c r="H153" s="321" t="s">
        <v>870</v>
      </c>
      <c r="I153" s="321" t="s">
        <v>811</v>
      </c>
      <c r="J153" s="321" t="s">
        <v>860</v>
      </c>
      <c r="K153" s="317"/>
    </row>
    <row r="154" spans="2:11" s="1" customFormat="1" ht="15" customHeight="1">
      <c r="B154" s="294"/>
      <c r="C154" s="321" t="s">
        <v>814</v>
      </c>
      <c r="D154" s="269"/>
      <c r="E154" s="269"/>
      <c r="F154" s="322" t="s">
        <v>815</v>
      </c>
      <c r="G154" s="269"/>
      <c r="H154" s="321" t="s">
        <v>849</v>
      </c>
      <c r="I154" s="321" t="s">
        <v>811</v>
      </c>
      <c r="J154" s="321">
        <v>50</v>
      </c>
      <c r="K154" s="317"/>
    </row>
    <row r="155" spans="2:11" s="1" customFormat="1" ht="15" customHeight="1">
      <c r="B155" s="294"/>
      <c r="C155" s="321" t="s">
        <v>817</v>
      </c>
      <c r="D155" s="269"/>
      <c r="E155" s="269"/>
      <c r="F155" s="322" t="s">
        <v>809</v>
      </c>
      <c r="G155" s="269"/>
      <c r="H155" s="321" t="s">
        <v>849</v>
      </c>
      <c r="I155" s="321" t="s">
        <v>819</v>
      </c>
      <c r="J155" s="321"/>
      <c r="K155" s="317"/>
    </row>
    <row r="156" spans="2:11" s="1" customFormat="1" ht="15" customHeight="1">
      <c r="B156" s="294"/>
      <c r="C156" s="321" t="s">
        <v>828</v>
      </c>
      <c r="D156" s="269"/>
      <c r="E156" s="269"/>
      <c r="F156" s="322" t="s">
        <v>815</v>
      </c>
      <c r="G156" s="269"/>
      <c r="H156" s="321" t="s">
        <v>849</v>
      </c>
      <c r="I156" s="321" t="s">
        <v>811</v>
      </c>
      <c r="J156" s="321">
        <v>50</v>
      </c>
      <c r="K156" s="317"/>
    </row>
    <row r="157" spans="2:11" s="1" customFormat="1" ht="15" customHeight="1">
      <c r="B157" s="294"/>
      <c r="C157" s="321" t="s">
        <v>836</v>
      </c>
      <c r="D157" s="269"/>
      <c r="E157" s="269"/>
      <c r="F157" s="322" t="s">
        <v>815</v>
      </c>
      <c r="G157" s="269"/>
      <c r="H157" s="321" t="s">
        <v>849</v>
      </c>
      <c r="I157" s="321" t="s">
        <v>811</v>
      </c>
      <c r="J157" s="321">
        <v>50</v>
      </c>
      <c r="K157" s="317"/>
    </row>
    <row r="158" spans="2:11" s="1" customFormat="1" ht="15" customHeight="1">
      <c r="B158" s="294"/>
      <c r="C158" s="321" t="s">
        <v>834</v>
      </c>
      <c r="D158" s="269"/>
      <c r="E158" s="269"/>
      <c r="F158" s="322" t="s">
        <v>815</v>
      </c>
      <c r="G158" s="269"/>
      <c r="H158" s="321" t="s">
        <v>849</v>
      </c>
      <c r="I158" s="321" t="s">
        <v>811</v>
      </c>
      <c r="J158" s="321">
        <v>50</v>
      </c>
      <c r="K158" s="317"/>
    </row>
    <row r="159" spans="2:11" s="1" customFormat="1" ht="15" customHeight="1">
      <c r="B159" s="294"/>
      <c r="C159" s="321" t="s">
        <v>83</v>
      </c>
      <c r="D159" s="269"/>
      <c r="E159" s="269"/>
      <c r="F159" s="322" t="s">
        <v>809</v>
      </c>
      <c r="G159" s="269"/>
      <c r="H159" s="321" t="s">
        <v>871</v>
      </c>
      <c r="I159" s="321" t="s">
        <v>811</v>
      </c>
      <c r="J159" s="321" t="s">
        <v>872</v>
      </c>
      <c r="K159" s="317"/>
    </row>
    <row r="160" spans="2:11" s="1" customFormat="1" ht="15" customHeight="1">
      <c r="B160" s="294"/>
      <c r="C160" s="321" t="s">
        <v>873</v>
      </c>
      <c r="D160" s="269"/>
      <c r="E160" s="269"/>
      <c r="F160" s="322" t="s">
        <v>809</v>
      </c>
      <c r="G160" s="269"/>
      <c r="H160" s="321" t="s">
        <v>874</v>
      </c>
      <c r="I160" s="321" t="s">
        <v>844</v>
      </c>
      <c r="J160" s="321"/>
      <c r="K160" s="317"/>
    </row>
    <row r="161" spans="2:11" s="1" customFormat="1" ht="15" customHeight="1">
      <c r="B161" s="323"/>
      <c r="C161" s="303"/>
      <c r="D161" s="303"/>
      <c r="E161" s="303"/>
      <c r="F161" s="303"/>
      <c r="G161" s="303"/>
      <c r="H161" s="303"/>
      <c r="I161" s="303"/>
      <c r="J161" s="303"/>
      <c r="K161" s="324"/>
    </row>
    <row r="162" spans="2:11" s="1" customFormat="1" ht="18.75" customHeight="1">
      <c r="B162" s="305"/>
      <c r="C162" s="315"/>
      <c r="D162" s="315"/>
      <c r="E162" s="315"/>
      <c r="F162" s="325"/>
      <c r="G162" s="315"/>
      <c r="H162" s="315"/>
      <c r="I162" s="315"/>
      <c r="J162" s="315"/>
      <c r="K162" s="305"/>
    </row>
    <row r="163" spans="2:11" s="1" customFormat="1" ht="18.75" customHeight="1">
      <c r="B163" s="277"/>
      <c r="C163" s="277"/>
      <c r="D163" s="277"/>
      <c r="E163" s="277"/>
      <c r="F163" s="277"/>
      <c r="G163" s="277"/>
      <c r="H163" s="277"/>
      <c r="I163" s="277"/>
      <c r="J163" s="277"/>
      <c r="K163" s="277"/>
    </row>
    <row r="164" spans="2:11" s="1" customFormat="1" ht="7.5" customHeight="1">
      <c r="B164" s="256"/>
      <c r="C164" s="257"/>
      <c r="D164" s="257"/>
      <c r="E164" s="257"/>
      <c r="F164" s="257"/>
      <c r="G164" s="257"/>
      <c r="H164" s="257"/>
      <c r="I164" s="257"/>
      <c r="J164" s="257"/>
      <c r="K164" s="258"/>
    </row>
    <row r="165" spans="2:11" s="1" customFormat="1" ht="45" customHeight="1">
      <c r="B165" s="259"/>
      <c r="C165" s="260" t="s">
        <v>875</v>
      </c>
      <c r="D165" s="260"/>
      <c r="E165" s="260"/>
      <c r="F165" s="260"/>
      <c r="G165" s="260"/>
      <c r="H165" s="260"/>
      <c r="I165" s="260"/>
      <c r="J165" s="260"/>
      <c r="K165" s="261"/>
    </row>
    <row r="166" spans="2:11" s="1" customFormat="1" ht="17.25" customHeight="1">
      <c r="B166" s="259"/>
      <c r="C166" s="284" t="s">
        <v>803</v>
      </c>
      <c r="D166" s="284"/>
      <c r="E166" s="284"/>
      <c r="F166" s="284" t="s">
        <v>804</v>
      </c>
      <c r="G166" s="326"/>
      <c r="H166" s="327" t="s">
        <v>55</v>
      </c>
      <c r="I166" s="327" t="s">
        <v>58</v>
      </c>
      <c r="J166" s="284" t="s">
        <v>805</v>
      </c>
      <c r="K166" s="261"/>
    </row>
    <row r="167" spans="2:11" s="1" customFormat="1" ht="17.25" customHeight="1">
      <c r="B167" s="262"/>
      <c r="C167" s="286" t="s">
        <v>806</v>
      </c>
      <c r="D167" s="286"/>
      <c r="E167" s="286"/>
      <c r="F167" s="287" t="s">
        <v>807</v>
      </c>
      <c r="G167" s="328"/>
      <c r="H167" s="329"/>
      <c r="I167" s="329"/>
      <c r="J167" s="286" t="s">
        <v>808</v>
      </c>
      <c r="K167" s="264"/>
    </row>
    <row r="168" spans="2:11" s="1" customFormat="1" ht="5.25" customHeight="1">
      <c r="B168" s="294"/>
      <c r="C168" s="289"/>
      <c r="D168" s="289"/>
      <c r="E168" s="289"/>
      <c r="F168" s="289"/>
      <c r="G168" s="290"/>
      <c r="H168" s="289"/>
      <c r="I168" s="289"/>
      <c r="J168" s="289"/>
      <c r="K168" s="317"/>
    </row>
    <row r="169" spans="2:11" s="1" customFormat="1" ht="15" customHeight="1">
      <c r="B169" s="294"/>
      <c r="C169" s="269" t="s">
        <v>812</v>
      </c>
      <c r="D169" s="269"/>
      <c r="E169" s="269"/>
      <c r="F169" s="292" t="s">
        <v>809</v>
      </c>
      <c r="G169" s="269"/>
      <c r="H169" s="269" t="s">
        <v>849</v>
      </c>
      <c r="I169" s="269" t="s">
        <v>811</v>
      </c>
      <c r="J169" s="269">
        <v>120</v>
      </c>
      <c r="K169" s="317"/>
    </row>
    <row r="170" spans="2:11" s="1" customFormat="1" ht="15" customHeight="1">
      <c r="B170" s="294"/>
      <c r="C170" s="269" t="s">
        <v>858</v>
      </c>
      <c r="D170" s="269"/>
      <c r="E170" s="269"/>
      <c r="F170" s="292" t="s">
        <v>809</v>
      </c>
      <c r="G170" s="269"/>
      <c r="H170" s="269" t="s">
        <v>859</v>
      </c>
      <c r="I170" s="269" t="s">
        <v>811</v>
      </c>
      <c r="J170" s="269" t="s">
        <v>860</v>
      </c>
      <c r="K170" s="317"/>
    </row>
    <row r="171" spans="2:11" s="1" customFormat="1" ht="15" customHeight="1">
      <c r="B171" s="294"/>
      <c r="C171" s="269" t="s">
        <v>757</v>
      </c>
      <c r="D171" s="269"/>
      <c r="E171" s="269"/>
      <c r="F171" s="292" t="s">
        <v>809</v>
      </c>
      <c r="G171" s="269"/>
      <c r="H171" s="269" t="s">
        <v>876</v>
      </c>
      <c r="I171" s="269" t="s">
        <v>811</v>
      </c>
      <c r="J171" s="269" t="s">
        <v>860</v>
      </c>
      <c r="K171" s="317"/>
    </row>
    <row r="172" spans="2:11" s="1" customFormat="1" ht="15" customHeight="1">
      <c r="B172" s="294"/>
      <c r="C172" s="269" t="s">
        <v>814</v>
      </c>
      <c r="D172" s="269"/>
      <c r="E172" s="269"/>
      <c r="F172" s="292" t="s">
        <v>815</v>
      </c>
      <c r="G172" s="269"/>
      <c r="H172" s="269" t="s">
        <v>876</v>
      </c>
      <c r="I172" s="269" t="s">
        <v>811</v>
      </c>
      <c r="J172" s="269">
        <v>50</v>
      </c>
      <c r="K172" s="317"/>
    </row>
    <row r="173" spans="2:11" s="1" customFormat="1" ht="15" customHeight="1">
      <c r="B173" s="294"/>
      <c r="C173" s="269" t="s">
        <v>817</v>
      </c>
      <c r="D173" s="269"/>
      <c r="E173" s="269"/>
      <c r="F173" s="292" t="s">
        <v>809</v>
      </c>
      <c r="G173" s="269"/>
      <c r="H173" s="269" t="s">
        <v>876</v>
      </c>
      <c r="I173" s="269" t="s">
        <v>819</v>
      </c>
      <c r="J173" s="269"/>
      <c r="K173" s="317"/>
    </row>
    <row r="174" spans="2:11" s="1" customFormat="1" ht="15" customHeight="1">
      <c r="B174" s="294"/>
      <c r="C174" s="269" t="s">
        <v>828</v>
      </c>
      <c r="D174" s="269"/>
      <c r="E174" s="269"/>
      <c r="F174" s="292" t="s">
        <v>815</v>
      </c>
      <c r="G174" s="269"/>
      <c r="H174" s="269" t="s">
        <v>876</v>
      </c>
      <c r="I174" s="269" t="s">
        <v>811</v>
      </c>
      <c r="J174" s="269">
        <v>50</v>
      </c>
      <c r="K174" s="317"/>
    </row>
    <row r="175" spans="2:11" s="1" customFormat="1" ht="15" customHeight="1">
      <c r="B175" s="294"/>
      <c r="C175" s="269" t="s">
        <v>836</v>
      </c>
      <c r="D175" s="269"/>
      <c r="E175" s="269"/>
      <c r="F175" s="292" t="s">
        <v>815</v>
      </c>
      <c r="G175" s="269"/>
      <c r="H175" s="269" t="s">
        <v>876</v>
      </c>
      <c r="I175" s="269" t="s">
        <v>811</v>
      </c>
      <c r="J175" s="269">
        <v>50</v>
      </c>
      <c r="K175" s="317"/>
    </row>
    <row r="176" spans="2:11" s="1" customFormat="1" ht="15" customHeight="1">
      <c r="B176" s="294"/>
      <c r="C176" s="269" t="s">
        <v>834</v>
      </c>
      <c r="D176" s="269"/>
      <c r="E176" s="269"/>
      <c r="F176" s="292" t="s">
        <v>815</v>
      </c>
      <c r="G176" s="269"/>
      <c r="H176" s="269" t="s">
        <v>876</v>
      </c>
      <c r="I176" s="269" t="s">
        <v>811</v>
      </c>
      <c r="J176" s="269">
        <v>50</v>
      </c>
      <c r="K176" s="317"/>
    </row>
    <row r="177" spans="2:11" s="1" customFormat="1" ht="15" customHeight="1">
      <c r="B177" s="294"/>
      <c r="C177" s="269" t="s">
        <v>93</v>
      </c>
      <c r="D177" s="269"/>
      <c r="E177" s="269"/>
      <c r="F177" s="292" t="s">
        <v>809</v>
      </c>
      <c r="G177" s="269"/>
      <c r="H177" s="269" t="s">
        <v>877</v>
      </c>
      <c r="I177" s="269" t="s">
        <v>878</v>
      </c>
      <c r="J177" s="269"/>
      <c r="K177" s="317"/>
    </row>
    <row r="178" spans="2:11" s="1" customFormat="1" ht="15" customHeight="1">
      <c r="B178" s="294"/>
      <c r="C178" s="269" t="s">
        <v>58</v>
      </c>
      <c r="D178" s="269"/>
      <c r="E178" s="269"/>
      <c r="F178" s="292" t="s">
        <v>809</v>
      </c>
      <c r="G178" s="269"/>
      <c r="H178" s="269" t="s">
        <v>879</v>
      </c>
      <c r="I178" s="269" t="s">
        <v>880</v>
      </c>
      <c r="J178" s="269">
        <v>1</v>
      </c>
      <c r="K178" s="317"/>
    </row>
    <row r="179" spans="2:11" s="1" customFormat="1" ht="15" customHeight="1">
      <c r="B179" s="294"/>
      <c r="C179" s="269" t="s">
        <v>54</v>
      </c>
      <c r="D179" s="269"/>
      <c r="E179" s="269"/>
      <c r="F179" s="292" t="s">
        <v>809</v>
      </c>
      <c r="G179" s="269"/>
      <c r="H179" s="269" t="s">
        <v>881</v>
      </c>
      <c r="I179" s="269" t="s">
        <v>811</v>
      </c>
      <c r="J179" s="269">
        <v>20</v>
      </c>
      <c r="K179" s="317"/>
    </row>
    <row r="180" spans="2:11" s="1" customFormat="1" ht="15" customHeight="1">
      <c r="B180" s="294"/>
      <c r="C180" s="269" t="s">
        <v>55</v>
      </c>
      <c r="D180" s="269"/>
      <c r="E180" s="269"/>
      <c r="F180" s="292" t="s">
        <v>809</v>
      </c>
      <c r="G180" s="269"/>
      <c r="H180" s="269" t="s">
        <v>882</v>
      </c>
      <c r="I180" s="269" t="s">
        <v>811</v>
      </c>
      <c r="J180" s="269">
        <v>255</v>
      </c>
      <c r="K180" s="317"/>
    </row>
    <row r="181" spans="2:11" s="1" customFormat="1" ht="15" customHeight="1">
      <c r="B181" s="294"/>
      <c r="C181" s="269" t="s">
        <v>94</v>
      </c>
      <c r="D181" s="269"/>
      <c r="E181" s="269"/>
      <c r="F181" s="292" t="s">
        <v>809</v>
      </c>
      <c r="G181" s="269"/>
      <c r="H181" s="269" t="s">
        <v>773</v>
      </c>
      <c r="I181" s="269" t="s">
        <v>811</v>
      </c>
      <c r="J181" s="269">
        <v>10</v>
      </c>
      <c r="K181" s="317"/>
    </row>
    <row r="182" spans="2:11" s="1" customFormat="1" ht="15" customHeight="1">
      <c r="B182" s="294"/>
      <c r="C182" s="269" t="s">
        <v>95</v>
      </c>
      <c r="D182" s="269"/>
      <c r="E182" s="269"/>
      <c r="F182" s="292" t="s">
        <v>809</v>
      </c>
      <c r="G182" s="269"/>
      <c r="H182" s="269" t="s">
        <v>883</v>
      </c>
      <c r="I182" s="269" t="s">
        <v>844</v>
      </c>
      <c r="J182" s="269"/>
      <c r="K182" s="317"/>
    </row>
    <row r="183" spans="2:11" s="1" customFormat="1" ht="15" customHeight="1">
      <c r="B183" s="294"/>
      <c r="C183" s="269" t="s">
        <v>884</v>
      </c>
      <c r="D183" s="269"/>
      <c r="E183" s="269"/>
      <c r="F183" s="292" t="s">
        <v>809</v>
      </c>
      <c r="G183" s="269"/>
      <c r="H183" s="269" t="s">
        <v>885</v>
      </c>
      <c r="I183" s="269" t="s">
        <v>844</v>
      </c>
      <c r="J183" s="269"/>
      <c r="K183" s="317"/>
    </row>
    <row r="184" spans="2:11" s="1" customFormat="1" ht="15" customHeight="1">
      <c r="B184" s="294"/>
      <c r="C184" s="269" t="s">
        <v>873</v>
      </c>
      <c r="D184" s="269"/>
      <c r="E184" s="269"/>
      <c r="F184" s="292" t="s">
        <v>809</v>
      </c>
      <c r="G184" s="269"/>
      <c r="H184" s="269" t="s">
        <v>886</v>
      </c>
      <c r="I184" s="269" t="s">
        <v>844</v>
      </c>
      <c r="J184" s="269"/>
      <c r="K184" s="317"/>
    </row>
    <row r="185" spans="2:11" s="1" customFormat="1" ht="15" customHeight="1">
      <c r="B185" s="294"/>
      <c r="C185" s="269" t="s">
        <v>97</v>
      </c>
      <c r="D185" s="269"/>
      <c r="E185" s="269"/>
      <c r="F185" s="292" t="s">
        <v>815</v>
      </c>
      <c r="G185" s="269"/>
      <c r="H185" s="269" t="s">
        <v>887</v>
      </c>
      <c r="I185" s="269" t="s">
        <v>811</v>
      </c>
      <c r="J185" s="269">
        <v>50</v>
      </c>
      <c r="K185" s="317"/>
    </row>
    <row r="186" spans="2:11" s="1" customFormat="1" ht="15" customHeight="1">
      <c r="B186" s="294"/>
      <c r="C186" s="269" t="s">
        <v>888</v>
      </c>
      <c r="D186" s="269"/>
      <c r="E186" s="269"/>
      <c r="F186" s="292" t="s">
        <v>815</v>
      </c>
      <c r="G186" s="269"/>
      <c r="H186" s="269" t="s">
        <v>889</v>
      </c>
      <c r="I186" s="269" t="s">
        <v>890</v>
      </c>
      <c r="J186" s="269"/>
      <c r="K186" s="317"/>
    </row>
    <row r="187" spans="2:11" s="1" customFormat="1" ht="15" customHeight="1">
      <c r="B187" s="294"/>
      <c r="C187" s="269" t="s">
        <v>891</v>
      </c>
      <c r="D187" s="269"/>
      <c r="E187" s="269"/>
      <c r="F187" s="292" t="s">
        <v>815</v>
      </c>
      <c r="G187" s="269"/>
      <c r="H187" s="269" t="s">
        <v>892</v>
      </c>
      <c r="I187" s="269" t="s">
        <v>890</v>
      </c>
      <c r="J187" s="269"/>
      <c r="K187" s="317"/>
    </row>
    <row r="188" spans="2:11" s="1" customFormat="1" ht="15" customHeight="1">
      <c r="B188" s="294"/>
      <c r="C188" s="269" t="s">
        <v>893</v>
      </c>
      <c r="D188" s="269"/>
      <c r="E188" s="269"/>
      <c r="F188" s="292" t="s">
        <v>815</v>
      </c>
      <c r="G188" s="269"/>
      <c r="H188" s="269" t="s">
        <v>894</v>
      </c>
      <c r="I188" s="269" t="s">
        <v>890</v>
      </c>
      <c r="J188" s="269"/>
      <c r="K188" s="317"/>
    </row>
    <row r="189" spans="2:11" s="1" customFormat="1" ht="15" customHeight="1">
      <c r="B189" s="294"/>
      <c r="C189" s="330" t="s">
        <v>895</v>
      </c>
      <c r="D189" s="269"/>
      <c r="E189" s="269"/>
      <c r="F189" s="292" t="s">
        <v>815</v>
      </c>
      <c r="G189" s="269"/>
      <c r="H189" s="269" t="s">
        <v>896</v>
      </c>
      <c r="I189" s="269" t="s">
        <v>897</v>
      </c>
      <c r="J189" s="331" t="s">
        <v>898</v>
      </c>
      <c r="K189" s="317"/>
    </row>
    <row r="190" spans="2:11" s="1" customFormat="1" ht="15" customHeight="1">
      <c r="B190" s="294"/>
      <c r="C190" s="330" t="s">
        <v>43</v>
      </c>
      <c r="D190" s="269"/>
      <c r="E190" s="269"/>
      <c r="F190" s="292" t="s">
        <v>809</v>
      </c>
      <c r="G190" s="269"/>
      <c r="H190" s="266" t="s">
        <v>899</v>
      </c>
      <c r="I190" s="269" t="s">
        <v>900</v>
      </c>
      <c r="J190" s="269"/>
      <c r="K190" s="317"/>
    </row>
    <row r="191" spans="2:11" s="1" customFormat="1" ht="15" customHeight="1">
      <c r="B191" s="294"/>
      <c r="C191" s="330" t="s">
        <v>901</v>
      </c>
      <c r="D191" s="269"/>
      <c r="E191" s="269"/>
      <c r="F191" s="292" t="s">
        <v>809</v>
      </c>
      <c r="G191" s="269"/>
      <c r="H191" s="269" t="s">
        <v>902</v>
      </c>
      <c r="I191" s="269" t="s">
        <v>844</v>
      </c>
      <c r="J191" s="269"/>
      <c r="K191" s="317"/>
    </row>
    <row r="192" spans="2:11" s="1" customFormat="1" ht="15" customHeight="1">
      <c r="B192" s="294"/>
      <c r="C192" s="330" t="s">
        <v>903</v>
      </c>
      <c r="D192" s="269"/>
      <c r="E192" s="269"/>
      <c r="F192" s="292" t="s">
        <v>809</v>
      </c>
      <c r="G192" s="269"/>
      <c r="H192" s="269" t="s">
        <v>904</v>
      </c>
      <c r="I192" s="269" t="s">
        <v>844</v>
      </c>
      <c r="J192" s="269"/>
      <c r="K192" s="317"/>
    </row>
    <row r="193" spans="2:11" s="1" customFormat="1" ht="15" customHeight="1">
      <c r="B193" s="294"/>
      <c r="C193" s="330" t="s">
        <v>905</v>
      </c>
      <c r="D193" s="269"/>
      <c r="E193" s="269"/>
      <c r="F193" s="292" t="s">
        <v>815</v>
      </c>
      <c r="G193" s="269"/>
      <c r="H193" s="269" t="s">
        <v>906</v>
      </c>
      <c r="I193" s="269" t="s">
        <v>844</v>
      </c>
      <c r="J193" s="269"/>
      <c r="K193" s="317"/>
    </row>
    <row r="194" spans="2:11" s="1" customFormat="1" ht="15" customHeight="1">
      <c r="B194" s="323"/>
      <c r="C194" s="332"/>
      <c r="D194" s="303"/>
      <c r="E194" s="303"/>
      <c r="F194" s="303"/>
      <c r="G194" s="303"/>
      <c r="H194" s="303"/>
      <c r="I194" s="303"/>
      <c r="J194" s="303"/>
      <c r="K194" s="324"/>
    </row>
    <row r="195" spans="2:11" s="1" customFormat="1" ht="18.75" customHeight="1">
      <c r="B195" s="305"/>
      <c r="C195" s="315"/>
      <c r="D195" s="315"/>
      <c r="E195" s="315"/>
      <c r="F195" s="325"/>
      <c r="G195" s="315"/>
      <c r="H195" s="315"/>
      <c r="I195" s="315"/>
      <c r="J195" s="315"/>
      <c r="K195" s="305"/>
    </row>
    <row r="196" spans="2:11" s="1" customFormat="1" ht="18.75" customHeight="1">
      <c r="B196" s="305"/>
      <c r="C196" s="315"/>
      <c r="D196" s="315"/>
      <c r="E196" s="315"/>
      <c r="F196" s="325"/>
      <c r="G196" s="315"/>
      <c r="H196" s="315"/>
      <c r="I196" s="315"/>
      <c r="J196" s="315"/>
      <c r="K196" s="305"/>
    </row>
    <row r="197" spans="2:11" s="1" customFormat="1" ht="18.75" customHeight="1">
      <c r="B197" s="277"/>
      <c r="C197" s="277"/>
      <c r="D197" s="277"/>
      <c r="E197" s="277"/>
      <c r="F197" s="277"/>
      <c r="G197" s="277"/>
      <c r="H197" s="277"/>
      <c r="I197" s="277"/>
      <c r="J197" s="277"/>
      <c r="K197" s="277"/>
    </row>
    <row r="198" spans="2:11" s="1" customFormat="1" ht="13.5">
      <c r="B198" s="256"/>
      <c r="C198" s="257"/>
      <c r="D198" s="257"/>
      <c r="E198" s="257"/>
      <c r="F198" s="257"/>
      <c r="G198" s="257"/>
      <c r="H198" s="257"/>
      <c r="I198" s="257"/>
      <c r="J198" s="257"/>
      <c r="K198" s="258"/>
    </row>
    <row r="199" spans="2:11" s="1" customFormat="1" ht="21">
      <c r="B199" s="259"/>
      <c r="C199" s="260" t="s">
        <v>907</v>
      </c>
      <c r="D199" s="260"/>
      <c r="E199" s="260"/>
      <c r="F199" s="260"/>
      <c r="G199" s="260"/>
      <c r="H199" s="260"/>
      <c r="I199" s="260"/>
      <c r="J199" s="260"/>
      <c r="K199" s="261"/>
    </row>
    <row r="200" spans="2:11" s="1" customFormat="1" ht="25.5" customHeight="1">
      <c r="B200" s="259"/>
      <c r="C200" s="333" t="s">
        <v>908</v>
      </c>
      <c r="D200" s="333"/>
      <c r="E200" s="333"/>
      <c r="F200" s="333" t="s">
        <v>909</v>
      </c>
      <c r="G200" s="334"/>
      <c r="H200" s="333" t="s">
        <v>910</v>
      </c>
      <c r="I200" s="333"/>
      <c r="J200" s="333"/>
      <c r="K200" s="261"/>
    </row>
    <row r="201" spans="2:11" s="1" customFormat="1" ht="5.25" customHeight="1">
      <c r="B201" s="294"/>
      <c r="C201" s="289"/>
      <c r="D201" s="289"/>
      <c r="E201" s="289"/>
      <c r="F201" s="289"/>
      <c r="G201" s="315"/>
      <c r="H201" s="289"/>
      <c r="I201" s="289"/>
      <c r="J201" s="289"/>
      <c r="K201" s="317"/>
    </row>
    <row r="202" spans="2:11" s="1" customFormat="1" ht="15" customHeight="1">
      <c r="B202" s="294"/>
      <c r="C202" s="269" t="s">
        <v>900</v>
      </c>
      <c r="D202" s="269"/>
      <c r="E202" s="269"/>
      <c r="F202" s="292" t="s">
        <v>44</v>
      </c>
      <c r="G202" s="269"/>
      <c r="H202" s="269" t="s">
        <v>911</v>
      </c>
      <c r="I202" s="269"/>
      <c r="J202" s="269"/>
      <c r="K202" s="317"/>
    </row>
    <row r="203" spans="2:11" s="1" customFormat="1" ht="15" customHeight="1">
      <c r="B203" s="294"/>
      <c r="C203" s="269"/>
      <c r="D203" s="269"/>
      <c r="E203" s="269"/>
      <c r="F203" s="292" t="s">
        <v>45</v>
      </c>
      <c r="G203" s="269"/>
      <c r="H203" s="269" t="s">
        <v>912</v>
      </c>
      <c r="I203" s="269"/>
      <c r="J203" s="269"/>
      <c r="K203" s="317"/>
    </row>
    <row r="204" spans="2:11" s="1" customFormat="1" ht="15" customHeight="1">
      <c r="B204" s="294"/>
      <c r="C204" s="269"/>
      <c r="D204" s="269"/>
      <c r="E204" s="269"/>
      <c r="F204" s="292" t="s">
        <v>48</v>
      </c>
      <c r="G204" s="269"/>
      <c r="H204" s="269" t="s">
        <v>913</v>
      </c>
      <c r="I204" s="269"/>
      <c r="J204" s="269"/>
      <c r="K204" s="317"/>
    </row>
    <row r="205" spans="2:11" s="1" customFormat="1" ht="15" customHeight="1">
      <c r="B205" s="294"/>
      <c r="C205" s="269"/>
      <c r="D205" s="269"/>
      <c r="E205" s="269"/>
      <c r="F205" s="292" t="s">
        <v>46</v>
      </c>
      <c r="G205" s="269"/>
      <c r="H205" s="269" t="s">
        <v>914</v>
      </c>
      <c r="I205" s="269"/>
      <c r="J205" s="269"/>
      <c r="K205" s="317"/>
    </row>
    <row r="206" spans="2:11" s="1" customFormat="1" ht="15" customHeight="1">
      <c r="B206" s="294"/>
      <c r="C206" s="269"/>
      <c r="D206" s="269"/>
      <c r="E206" s="269"/>
      <c r="F206" s="292" t="s">
        <v>47</v>
      </c>
      <c r="G206" s="269"/>
      <c r="H206" s="269" t="s">
        <v>915</v>
      </c>
      <c r="I206" s="269"/>
      <c r="J206" s="269"/>
      <c r="K206" s="317"/>
    </row>
    <row r="207" spans="2:11" s="1" customFormat="1" ht="15" customHeight="1">
      <c r="B207" s="294"/>
      <c r="C207" s="269"/>
      <c r="D207" s="269"/>
      <c r="E207" s="269"/>
      <c r="F207" s="292"/>
      <c r="G207" s="269"/>
      <c r="H207" s="269"/>
      <c r="I207" s="269"/>
      <c r="J207" s="269"/>
      <c r="K207" s="317"/>
    </row>
    <row r="208" spans="2:11" s="1" customFormat="1" ht="15" customHeight="1">
      <c r="B208" s="294"/>
      <c r="C208" s="269" t="s">
        <v>856</v>
      </c>
      <c r="D208" s="269"/>
      <c r="E208" s="269"/>
      <c r="F208" s="292" t="s">
        <v>77</v>
      </c>
      <c r="G208" s="269"/>
      <c r="H208" s="269" t="s">
        <v>916</v>
      </c>
      <c r="I208" s="269"/>
      <c r="J208" s="269"/>
      <c r="K208" s="317"/>
    </row>
    <row r="209" spans="2:11" s="1" customFormat="1" ht="15" customHeight="1">
      <c r="B209" s="294"/>
      <c r="C209" s="269"/>
      <c r="D209" s="269"/>
      <c r="E209" s="269"/>
      <c r="F209" s="292" t="s">
        <v>752</v>
      </c>
      <c r="G209" s="269"/>
      <c r="H209" s="269" t="s">
        <v>753</v>
      </c>
      <c r="I209" s="269"/>
      <c r="J209" s="269"/>
      <c r="K209" s="317"/>
    </row>
    <row r="210" spans="2:11" s="1" customFormat="1" ht="15" customHeight="1">
      <c r="B210" s="294"/>
      <c r="C210" s="269"/>
      <c r="D210" s="269"/>
      <c r="E210" s="269"/>
      <c r="F210" s="292" t="s">
        <v>750</v>
      </c>
      <c r="G210" s="269"/>
      <c r="H210" s="269" t="s">
        <v>917</v>
      </c>
      <c r="I210" s="269"/>
      <c r="J210" s="269"/>
      <c r="K210" s="317"/>
    </row>
    <row r="211" spans="2:11" s="1" customFormat="1" ht="15" customHeight="1">
      <c r="B211" s="335"/>
      <c r="C211" s="269"/>
      <c r="D211" s="269"/>
      <c r="E211" s="269"/>
      <c r="F211" s="292" t="s">
        <v>754</v>
      </c>
      <c r="G211" s="330"/>
      <c r="H211" s="321" t="s">
        <v>755</v>
      </c>
      <c r="I211" s="321"/>
      <c r="J211" s="321"/>
      <c r="K211" s="336"/>
    </row>
    <row r="212" spans="2:11" s="1" customFormat="1" ht="15" customHeight="1">
      <c r="B212" s="335"/>
      <c r="C212" s="269"/>
      <c r="D212" s="269"/>
      <c r="E212" s="269"/>
      <c r="F212" s="292" t="s">
        <v>756</v>
      </c>
      <c r="G212" s="330"/>
      <c r="H212" s="321" t="s">
        <v>918</v>
      </c>
      <c r="I212" s="321"/>
      <c r="J212" s="321"/>
      <c r="K212" s="336"/>
    </row>
    <row r="213" spans="2:11" s="1" customFormat="1" ht="15" customHeight="1">
      <c r="B213" s="335"/>
      <c r="C213" s="269"/>
      <c r="D213" s="269"/>
      <c r="E213" s="269"/>
      <c r="F213" s="292"/>
      <c r="G213" s="330"/>
      <c r="H213" s="321"/>
      <c r="I213" s="321"/>
      <c r="J213" s="321"/>
      <c r="K213" s="336"/>
    </row>
    <row r="214" spans="2:11" s="1" customFormat="1" ht="15" customHeight="1">
      <c r="B214" s="335"/>
      <c r="C214" s="269" t="s">
        <v>880</v>
      </c>
      <c r="D214" s="269"/>
      <c r="E214" s="269"/>
      <c r="F214" s="292">
        <v>1</v>
      </c>
      <c r="G214" s="330"/>
      <c r="H214" s="321" t="s">
        <v>919</v>
      </c>
      <c r="I214" s="321"/>
      <c r="J214" s="321"/>
      <c r="K214" s="336"/>
    </row>
    <row r="215" spans="2:11" s="1" customFormat="1" ht="15" customHeight="1">
      <c r="B215" s="335"/>
      <c r="C215" s="269"/>
      <c r="D215" s="269"/>
      <c r="E215" s="269"/>
      <c r="F215" s="292">
        <v>2</v>
      </c>
      <c r="G215" s="330"/>
      <c r="H215" s="321" t="s">
        <v>920</v>
      </c>
      <c r="I215" s="321"/>
      <c r="J215" s="321"/>
      <c r="K215" s="336"/>
    </row>
    <row r="216" spans="2:11" s="1" customFormat="1" ht="15" customHeight="1">
      <c r="B216" s="335"/>
      <c r="C216" s="269"/>
      <c r="D216" s="269"/>
      <c r="E216" s="269"/>
      <c r="F216" s="292">
        <v>3</v>
      </c>
      <c r="G216" s="330"/>
      <c r="H216" s="321" t="s">
        <v>921</v>
      </c>
      <c r="I216" s="321"/>
      <c r="J216" s="321"/>
      <c r="K216" s="336"/>
    </row>
    <row r="217" spans="2:11" s="1" customFormat="1" ht="15" customHeight="1">
      <c r="B217" s="335"/>
      <c r="C217" s="269"/>
      <c r="D217" s="269"/>
      <c r="E217" s="269"/>
      <c r="F217" s="292">
        <v>4</v>
      </c>
      <c r="G217" s="330"/>
      <c r="H217" s="321" t="s">
        <v>922</v>
      </c>
      <c r="I217" s="321"/>
      <c r="J217" s="321"/>
      <c r="K217" s="336"/>
    </row>
    <row r="218" spans="2:11" s="1" customFormat="1" ht="12.75" customHeight="1">
      <c r="B218" s="337"/>
      <c r="C218" s="338"/>
      <c r="D218" s="338"/>
      <c r="E218" s="338"/>
      <c r="F218" s="338"/>
      <c r="G218" s="338"/>
      <c r="H218" s="338"/>
      <c r="I218" s="338"/>
      <c r="J218" s="338"/>
      <c r="K218" s="33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Toms Jan</dc:creator>
  <cp:keywords/>
  <dc:description/>
  <cp:lastModifiedBy>Toms Jan</cp:lastModifiedBy>
  <dcterms:created xsi:type="dcterms:W3CDTF">2022-01-19T12:39:53Z</dcterms:created>
  <dcterms:modified xsi:type="dcterms:W3CDTF">2022-01-19T12:39:55Z</dcterms:modified>
  <cp:category/>
  <cp:version/>
  <cp:contentType/>
  <cp:contentStatus/>
</cp:coreProperties>
</file>