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\Export\"/>
    </mc:Choice>
  </mc:AlternateContent>
  <bookViews>
    <workbookView xWindow="0" yWindow="0" windowWidth="0" windowHeight="0"/>
  </bookViews>
  <sheets>
    <sheet name="Rekapitulace stavby" sheetId="1" r:id="rId1"/>
    <sheet name="SO 101 - Architektonicko ..." sheetId="2" r:id="rId2"/>
    <sheet name="SO 401 - Veřejné osvětlení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101 - Architektonicko ...'!$C$91:$K$336</definedName>
    <definedName name="_xlnm.Print_Area" localSheetId="1">'SO 101 - Architektonicko ...'!$C$4:$J$39,'SO 101 - Architektonicko ...'!$C$45:$J$73,'SO 101 - Architektonicko ...'!$C$79:$K$336</definedName>
    <definedName name="_xlnm.Print_Titles" localSheetId="1">'SO 101 - Architektonicko ...'!$91:$91</definedName>
    <definedName name="_xlnm._FilterDatabase" localSheetId="2" hidden="1">'SO 401 - Veřejné osvětlení'!$C$95:$K$463</definedName>
    <definedName name="_xlnm.Print_Area" localSheetId="2">'SO 401 - Veřejné osvětlení'!$C$4:$J$39,'SO 401 - Veřejné osvětlení'!$C$45:$J$77,'SO 401 - Veřejné osvětlení'!$C$83:$K$463</definedName>
    <definedName name="_xlnm.Print_Titles" localSheetId="2">'SO 401 - Veřejné osvětlení'!$95:$95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462"/>
  <c r="BH462"/>
  <c r="BG462"/>
  <c r="BF462"/>
  <c r="T462"/>
  <c r="T461"/>
  <c r="R462"/>
  <c r="R461"/>
  <c r="P462"/>
  <c r="P461"/>
  <c r="BI459"/>
  <c r="BH459"/>
  <c r="BG459"/>
  <c r="BF459"/>
  <c r="T459"/>
  <c r="T458"/>
  <c r="R459"/>
  <c r="R458"/>
  <c r="P459"/>
  <c r="P458"/>
  <c r="BI456"/>
  <c r="BH456"/>
  <c r="BG456"/>
  <c r="BF456"/>
  <c r="T456"/>
  <c r="T455"/>
  <c r="R456"/>
  <c r="R455"/>
  <c r="P456"/>
  <c r="P455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10"/>
  <c r="BH410"/>
  <c r="BG410"/>
  <c r="BF410"/>
  <c r="T410"/>
  <c r="R410"/>
  <c r="P410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6"/>
  <c r="BH386"/>
  <c r="BG386"/>
  <c r="BF386"/>
  <c r="T386"/>
  <c r="R386"/>
  <c r="P386"/>
  <c r="BI381"/>
  <c r="BH381"/>
  <c r="BG381"/>
  <c r="BF381"/>
  <c r="T381"/>
  <c r="R381"/>
  <c r="P381"/>
  <c r="BI376"/>
  <c r="BH376"/>
  <c r="BG376"/>
  <c r="BF376"/>
  <c r="T376"/>
  <c r="R376"/>
  <c r="P376"/>
  <c r="BI372"/>
  <c r="BH372"/>
  <c r="BG372"/>
  <c r="BF372"/>
  <c r="T372"/>
  <c r="R372"/>
  <c r="P372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5"/>
  <c r="BH235"/>
  <c r="BG235"/>
  <c r="BF235"/>
  <c r="T235"/>
  <c r="R235"/>
  <c r="P235"/>
  <c r="BI233"/>
  <c r="BH233"/>
  <c r="BG233"/>
  <c r="BF233"/>
  <c r="T233"/>
  <c r="R233"/>
  <c r="P233"/>
  <c r="BI224"/>
  <c r="BH224"/>
  <c r="BG224"/>
  <c r="BF224"/>
  <c r="T224"/>
  <c r="R224"/>
  <c r="P224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BI99"/>
  <c r="BH99"/>
  <c r="BG99"/>
  <c r="BF99"/>
  <c r="T99"/>
  <c r="T98"/>
  <c r="R99"/>
  <c r="R98"/>
  <c r="P99"/>
  <c r="P98"/>
  <c r="F90"/>
  <c r="E88"/>
  <c r="F52"/>
  <c r="E50"/>
  <c r="J24"/>
  <c r="E24"/>
  <c r="J93"/>
  <c r="J23"/>
  <c r="J21"/>
  <c r="E21"/>
  <c r="J92"/>
  <c r="J20"/>
  <c r="J18"/>
  <c r="E18"/>
  <c r="F93"/>
  <c r="J17"/>
  <c r="J15"/>
  <c r="E15"/>
  <c r="F92"/>
  <c r="J14"/>
  <c r="J12"/>
  <c r="J90"/>
  <c r="E7"/>
  <c r="E86"/>
  <c i="2" r="J37"/>
  <c r="J36"/>
  <c i="1" r="AY55"/>
  <c i="2" r="J35"/>
  <c i="1" r="AX55"/>
  <c i="2" r="BI331"/>
  <c r="BH331"/>
  <c r="BG331"/>
  <c r="BF331"/>
  <c r="T331"/>
  <c r="T330"/>
  <c r="R331"/>
  <c r="R330"/>
  <c r="P331"/>
  <c r="P330"/>
  <c r="BI327"/>
  <c r="BH327"/>
  <c r="BG327"/>
  <c r="BF327"/>
  <c r="T327"/>
  <c r="T326"/>
  <c r="R327"/>
  <c r="R326"/>
  <c r="P327"/>
  <c r="P326"/>
  <c r="BI320"/>
  <c r="BH320"/>
  <c r="BG320"/>
  <c r="BF320"/>
  <c r="T320"/>
  <c r="R320"/>
  <c r="P320"/>
  <c r="BI314"/>
  <c r="BH314"/>
  <c r="BG314"/>
  <c r="BF314"/>
  <c r="T314"/>
  <c r="R314"/>
  <c r="P314"/>
  <c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301"/>
  <c r="BH301"/>
  <c r="BG301"/>
  <c r="BF301"/>
  <c r="T301"/>
  <c r="R301"/>
  <c r="P301"/>
  <c r="BI298"/>
  <c r="BH298"/>
  <c r="BG298"/>
  <c r="BF298"/>
  <c r="T298"/>
  <c r="R298"/>
  <c r="P298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54"/>
  <c r="BH254"/>
  <c r="BG254"/>
  <c r="BF254"/>
  <c r="T254"/>
  <c r="R254"/>
  <c r="P254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46"/>
  <c r="BH146"/>
  <c r="BG146"/>
  <c r="BF146"/>
  <c r="T146"/>
  <c r="T145"/>
  <c r="R146"/>
  <c r="R145"/>
  <c r="P146"/>
  <c r="P145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F86"/>
  <c r="E84"/>
  <c r="F52"/>
  <c r="E50"/>
  <c r="J24"/>
  <c r="E24"/>
  <c r="J55"/>
  <c r="J23"/>
  <c r="J21"/>
  <c r="E21"/>
  <c r="J54"/>
  <c r="J20"/>
  <c r="J18"/>
  <c r="E18"/>
  <c r="F89"/>
  <c r="J17"/>
  <c r="J15"/>
  <c r="E15"/>
  <c r="F88"/>
  <c r="J14"/>
  <c r="J12"/>
  <c r="J86"/>
  <c r="E7"/>
  <c r="E82"/>
  <c i="1" r="L50"/>
  <c r="AM50"/>
  <c r="AM49"/>
  <c r="L49"/>
  <c r="AM47"/>
  <c r="L47"/>
  <c r="L45"/>
  <c r="L44"/>
  <c i="2" r="J331"/>
  <c r="J320"/>
  <c r="J309"/>
  <c r="J301"/>
  <c r="BK285"/>
  <c r="J279"/>
  <c r="J262"/>
  <c r="J242"/>
  <c r="J230"/>
  <c r="J221"/>
  <c r="J212"/>
  <c r="J203"/>
  <c r="J188"/>
  <c r="BK179"/>
  <c r="J156"/>
  <c r="BK139"/>
  <c r="BK123"/>
  <c r="J109"/>
  <c r="J95"/>
  <c r="BK279"/>
  <c r="BK262"/>
  <c r="BK254"/>
  <c r="BK230"/>
  <c r="BK218"/>
  <c r="BK197"/>
  <c r="J185"/>
  <c r="J173"/>
  <c r="J161"/>
  <c r="BK141"/>
  <c r="J134"/>
  <c r="BK120"/>
  <c r="J105"/>
  <c i="3" r="BK446"/>
  <c r="J435"/>
  <c r="BK429"/>
  <c r="J418"/>
  <c r="J410"/>
  <c r="J400"/>
  <c r="BK394"/>
  <c r="J386"/>
  <c r="BK367"/>
  <c r="J347"/>
  <c r="J333"/>
  <c r="J302"/>
  <c r="J292"/>
  <c r="J281"/>
  <c r="J277"/>
  <c r="J263"/>
  <c r="BK246"/>
  <c r="J235"/>
  <c r="BK216"/>
  <c r="BK206"/>
  <c r="J192"/>
  <c r="J178"/>
  <c r="BK163"/>
  <c r="J153"/>
  <c r="J140"/>
  <c r="J129"/>
  <c r="J109"/>
  <c r="J462"/>
  <c r="J453"/>
  <c r="BK444"/>
  <c r="BK432"/>
  <c r="BK413"/>
  <c r="BK397"/>
  <c r="BK381"/>
  <c r="J372"/>
  <c r="BK342"/>
  <c r="J327"/>
  <c r="J318"/>
  <c r="J308"/>
  <c r="BK300"/>
  <c r="J284"/>
  <c r="BK272"/>
  <c r="J260"/>
  <c r="J244"/>
  <c r="BK235"/>
  <c r="J216"/>
  <c r="J206"/>
  <c r="BK192"/>
  <c r="BK178"/>
  <c r="J163"/>
  <c r="BK153"/>
  <c r="BK140"/>
  <c r="BK129"/>
  <c r="BK121"/>
  <c r="BK109"/>
  <c i="2" r="BK331"/>
  <c r="BK320"/>
  <c r="BK309"/>
  <c r="BK298"/>
  <c r="BK288"/>
  <c r="J276"/>
  <c r="BK256"/>
  <c r="BK246"/>
  <c r="BK233"/>
  <c r="J218"/>
  <c r="BK209"/>
  <c r="J197"/>
  <c r="J182"/>
  <c r="J166"/>
  <c r="BK161"/>
  <c r="J141"/>
  <c r="J120"/>
  <c r="BK105"/>
  <c r="J288"/>
  <c r="BK276"/>
  <c r="J256"/>
  <c r="BK239"/>
  <c r="J227"/>
  <c r="J215"/>
  <c r="J194"/>
  <c r="BK182"/>
  <c r="BK166"/>
  <c r="BK146"/>
  <c r="BK131"/>
  <c r="BK109"/>
  <c r="BK101"/>
  <c i="3" r="J456"/>
  <c r="J451"/>
  <c r="BK442"/>
  <c r="J432"/>
  <c r="J413"/>
  <c r="J397"/>
  <c r="J381"/>
  <c r="BK362"/>
  <c r="J342"/>
  <c r="BK327"/>
  <c r="J300"/>
  <c r="BK287"/>
  <c r="J279"/>
  <c r="J266"/>
  <c r="BK260"/>
  <c r="BK242"/>
  <c r="J233"/>
  <c r="J214"/>
  <c r="J201"/>
  <c r="BK189"/>
  <c r="J175"/>
  <c r="BK160"/>
  <c r="BK150"/>
  <c r="BK137"/>
  <c r="BK124"/>
  <c r="BK103"/>
  <c r="BK459"/>
  <c r="BK451"/>
  <c r="J444"/>
  <c r="BK435"/>
  <c r="BK418"/>
  <c r="BK400"/>
  <c r="BK386"/>
  <c r="J367"/>
  <c r="BK347"/>
  <c r="BK333"/>
  <c r="BK313"/>
  <c r="BK304"/>
  <c r="BK297"/>
  <c r="BK281"/>
  <c r="BK277"/>
  <c r="BK263"/>
  <c r="J246"/>
  <c r="BK233"/>
  <c r="BK214"/>
  <c r="BK195"/>
  <c r="J181"/>
  <c r="J166"/>
  <c r="BK156"/>
  <c r="BK145"/>
  <c r="J131"/>
  <c r="BK118"/>
  <c r="J103"/>
  <c i="2" r="J327"/>
  <c r="J314"/>
  <c r="J306"/>
  <c r="J298"/>
  <c r="J291"/>
  <c r="BK271"/>
  <c r="J254"/>
  <c r="BK236"/>
  <c r="BK224"/>
  <c r="BK215"/>
  <c r="J209"/>
  <c r="BK194"/>
  <c r="BK185"/>
  <c r="BK173"/>
  <c r="J146"/>
  <c r="J131"/>
  <c r="BK115"/>
  <c r="J101"/>
  <c r="J285"/>
  <c r="J271"/>
  <c r="BK242"/>
  <c r="J236"/>
  <c r="J224"/>
  <c r="BK206"/>
  <c r="BK191"/>
  <c r="J179"/>
  <c r="J153"/>
  <c r="BK134"/>
  <c r="J127"/>
  <c r="J113"/>
  <c r="J98"/>
  <c i="1" r="AS54"/>
  <c i="3" r="BK376"/>
  <c r="J357"/>
  <c r="J337"/>
  <c r="BK323"/>
  <c r="J297"/>
  <c r="J287"/>
  <c r="BK269"/>
  <c r="J253"/>
  <c r="BK244"/>
  <c r="BK224"/>
  <c r="BK212"/>
  <c r="J198"/>
  <c r="J184"/>
  <c r="BK170"/>
  <c r="J158"/>
  <c r="J148"/>
  <c r="J133"/>
  <c r="J121"/>
  <c r="J99"/>
  <c r="J459"/>
  <c r="BK448"/>
  <c r="J442"/>
  <c r="BK423"/>
  <c r="J403"/>
  <c r="BK391"/>
  <c r="J362"/>
  <c r="BK352"/>
  <c r="BK335"/>
  <c r="J313"/>
  <c r="J304"/>
  <c r="BK295"/>
  <c r="BK279"/>
  <c r="BK266"/>
  <c r="J251"/>
  <c r="J242"/>
  <c r="J224"/>
  <c r="J212"/>
  <c r="BK198"/>
  <c r="BK184"/>
  <c r="J170"/>
  <c r="BK158"/>
  <c r="BK148"/>
  <c r="BK133"/>
  <c r="J118"/>
  <c r="BK99"/>
  <c i="2" r="BK327"/>
  <c r="BK314"/>
  <c r="BK306"/>
  <c r="BK301"/>
  <c r="BK291"/>
  <c r="J282"/>
  <c r="J268"/>
  <c r="J239"/>
  <c r="BK227"/>
  <c r="BK212"/>
  <c r="J206"/>
  <c r="J191"/>
  <c r="J176"/>
  <c r="BK153"/>
  <c r="BK127"/>
  <c r="BK113"/>
  <c r="BK98"/>
  <c r="BK282"/>
  <c r="BK268"/>
  <c r="J246"/>
  <c r="J233"/>
  <c r="BK221"/>
  <c r="BK203"/>
  <c r="BK188"/>
  <c r="BK176"/>
  <c r="BK156"/>
  <c r="J139"/>
  <c r="J123"/>
  <c r="J115"/>
  <c r="BK95"/>
  <c i="3" r="BK453"/>
  <c r="J448"/>
  <c r="J440"/>
  <c r="J423"/>
  <c r="BK403"/>
  <c r="J391"/>
  <c r="BK372"/>
  <c r="J352"/>
  <c r="J335"/>
  <c r="BK318"/>
  <c r="J295"/>
  <c r="BK284"/>
  <c r="J272"/>
  <c r="BK251"/>
  <c r="BK240"/>
  <c r="BK218"/>
  <c r="BK209"/>
  <c r="J195"/>
  <c r="BK181"/>
  <c r="BK166"/>
  <c r="J156"/>
  <c r="J145"/>
  <c r="BK131"/>
  <c r="J114"/>
  <c r="BK462"/>
  <c r="BK456"/>
  <c r="J446"/>
  <c r="BK440"/>
  <c r="J429"/>
  <c r="BK410"/>
  <c r="J394"/>
  <c r="J376"/>
  <c r="BK357"/>
  <c r="BK337"/>
  <c r="J323"/>
  <c r="BK308"/>
  <c r="BK302"/>
  <c r="BK292"/>
  <c r="J269"/>
  <c r="BK253"/>
  <c r="J240"/>
  <c r="J218"/>
  <c r="J209"/>
  <c r="BK201"/>
  <c r="J189"/>
  <c r="BK175"/>
  <c r="J160"/>
  <c r="J150"/>
  <c r="J137"/>
  <c r="J124"/>
  <c r="BK114"/>
  <c i="2" l="1" r="P94"/>
  <c r="T94"/>
  <c r="BK152"/>
  <c r="J152"/>
  <c r="J63"/>
  <c r="P152"/>
  <c r="R152"/>
  <c r="T152"/>
  <c r="BK172"/>
  <c r="J172"/>
  <c r="J64"/>
  <c r="P172"/>
  <c r="R172"/>
  <c r="T172"/>
  <c r="BK196"/>
  <c r="J196"/>
  <c r="J65"/>
  <c r="P196"/>
  <c r="R196"/>
  <c r="T196"/>
  <c r="BK245"/>
  <c r="J245"/>
  <c r="J66"/>
  <c r="P245"/>
  <c r="R245"/>
  <c r="T245"/>
  <c r="BK297"/>
  <c r="J297"/>
  <c r="J67"/>
  <c r="P297"/>
  <c r="R297"/>
  <c r="T297"/>
  <c r="BK313"/>
  <c r="J313"/>
  <c r="J70"/>
  <c r="P313"/>
  <c r="P312"/>
  <c r="R313"/>
  <c r="R312"/>
  <c r="T313"/>
  <c r="T312"/>
  <c i="3" r="P102"/>
  <c r="T102"/>
  <c r="P117"/>
  <c r="T117"/>
  <c r="P136"/>
  <c r="R136"/>
  <c r="BK144"/>
  <c r="BK143"/>
  <c r="J143"/>
  <c r="J65"/>
  <c r="R144"/>
  <c r="R143"/>
  <c r="BK169"/>
  <c r="R169"/>
  <c r="BK307"/>
  <c r="J307"/>
  <c r="J69"/>
  <c r="R307"/>
  <c r="BK428"/>
  <c r="J428"/>
  <c r="J70"/>
  <c r="P428"/>
  <c r="T428"/>
  <c r="BK439"/>
  <c r="T439"/>
  <c i="2" r="BK94"/>
  <c r="J94"/>
  <c r="J61"/>
  <c r="R94"/>
  <c r="R93"/>
  <c r="R92"/>
  <c i="3" r="BK102"/>
  <c r="J102"/>
  <c r="J62"/>
  <c r="R102"/>
  <c r="BK117"/>
  <c r="J117"/>
  <c r="J63"/>
  <c r="R117"/>
  <c r="BK136"/>
  <c r="J136"/>
  <c r="J64"/>
  <c r="T136"/>
  <c r="P144"/>
  <c r="P143"/>
  <c r="T144"/>
  <c r="T143"/>
  <c r="P169"/>
  <c r="T169"/>
  <c r="P307"/>
  <c r="T307"/>
  <c r="R428"/>
  <c r="P439"/>
  <c r="R439"/>
  <c r="BK450"/>
  <c r="J450"/>
  <c r="J73"/>
  <c r="P450"/>
  <c r="R450"/>
  <c r="T450"/>
  <c i="2" r="BK145"/>
  <c r="J145"/>
  <c r="J62"/>
  <c r="BK308"/>
  <c r="J308"/>
  <c r="J68"/>
  <c r="BK326"/>
  <c r="J326"/>
  <c r="J71"/>
  <c r="BK330"/>
  <c r="J330"/>
  <c r="J72"/>
  <c i="3" r="BK98"/>
  <c r="J98"/>
  <c r="J61"/>
  <c r="BK455"/>
  <c r="J455"/>
  <c r="J74"/>
  <c r="BK458"/>
  <c r="J458"/>
  <c r="J75"/>
  <c r="BK461"/>
  <c r="J461"/>
  <c r="J76"/>
  <c r="J52"/>
  <c r="J54"/>
  <c r="J55"/>
  <c r="BE99"/>
  <c r="BE109"/>
  <c r="BE114"/>
  <c r="BE118"/>
  <c r="BE124"/>
  <c r="BE129"/>
  <c r="BE131"/>
  <c r="BE133"/>
  <c r="BE137"/>
  <c r="BE140"/>
  <c r="BE145"/>
  <c r="BE153"/>
  <c r="BE156"/>
  <c r="BE166"/>
  <c r="BE175"/>
  <c r="BE181"/>
  <c r="BE184"/>
  <c r="BE192"/>
  <c r="BE195"/>
  <c r="BE198"/>
  <c r="BE212"/>
  <c r="BE214"/>
  <c r="BE224"/>
  <c r="BE233"/>
  <c r="BE251"/>
  <c r="BE260"/>
  <c r="BE263"/>
  <c r="BE269"/>
  <c r="BE272"/>
  <c r="BE277"/>
  <c r="BE279"/>
  <c r="BE284"/>
  <c r="BE287"/>
  <c r="BE292"/>
  <c r="BE297"/>
  <c r="BE302"/>
  <c r="BE304"/>
  <c r="BE308"/>
  <c r="BE327"/>
  <c r="BE333"/>
  <c r="BE335"/>
  <c r="BE337"/>
  <c r="BE342"/>
  <c r="BE352"/>
  <c r="BE372"/>
  <c r="BE376"/>
  <c r="BE381"/>
  <c r="BE386"/>
  <c r="BE394"/>
  <c r="BE397"/>
  <c r="BE400"/>
  <c r="BE410"/>
  <c r="BE413"/>
  <c r="BE418"/>
  <c r="BE429"/>
  <c r="BE432"/>
  <c r="BE435"/>
  <c r="BE440"/>
  <c r="BE442"/>
  <c r="BE446"/>
  <c r="BE448"/>
  <c r="BE451"/>
  <c r="BE453"/>
  <c r="BE456"/>
  <c r="BE459"/>
  <c r="BE462"/>
  <c r="E48"/>
  <c r="F54"/>
  <c r="F55"/>
  <c r="BE103"/>
  <c r="BE121"/>
  <c r="BE148"/>
  <c r="BE150"/>
  <c r="BE158"/>
  <c r="BE160"/>
  <c r="BE163"/>
  <c r="BE170"/>
  <c r="BE178"/>
  <c r="BE189"/>
  <c r="BE201"/>
  <c r="BE206"/>
  <c r="BE209"/>
  <c r="BE216"/>
  <c r="BE218"/>
  <c r="BE235"/>
  <c r="BE240"/>
  <c r="BE242"/>
  <c r="BE244"/>
  <c r="BE246"/>
  <c r="BE253"/>
  <c r="BE266"/>
  <c r="BE281"/>
  <c r="BE295"/>
  <c r="BE300"/>
  <c r="BE313"/>
  <c r="BE318"/>
  <c r="BE323"/>
  <c r="BE347"/>
  <c r="BE357"/>
  <c r="BE362"/>
  <c r="BE367"/>
  <c r="BE391"/>
  <c r="BE403"/>
  <c r="BE423"/>
  <c r="BE444"/>
  <c i="2" r="E48"/>
  <c r="F54"/>
  <c r="F55"/>
  <c r="J88"/>
  <c r="J89"/>
  <c r="BE98"/>
  <c r="BE101"/>
  <c r="BE105"/>
  <c r="BE115"/>
  <c r="BE120"/>
  <c r="BE127"/>
  <c r="BE131"/>
  <c r="BE134"/>
  <c r="BE139"/>
  <c r="BE146"/>
  <c r="BE153"/>
  <c r="BE161"/>
  <c r="BE166"/>
  <c r="BE173"/>
  <c r="BE179"/>
  <c r="BE185"/>
  <c r="BE188"/>
  <c r="BE197"/>
  <c r="BE203"/>
  <c r="BE206"/>
  <c r="BE209"/>
  <c r="BE215"/>
  <c r="BE218"/>
  <c r="BE227"/>
  <c r="BE239"/>
  <c r="BE242"/>
  <c r="BE246"/>
  <c r="BE256"/>
  <c r="BE271"/>
  <c r="BE276"/>
  <c r="BE279"/>
  <c r="BE288"/>
  <c r="J52"/>
  <c r="BE95"/>
  <c r="BE109"/>
  <c r="BE113"/>
  <c r="BE123"/>
  <c r="BE141"/>
  <c r="BE156"/>
  <c r="BE176"/>
  <c r="BE182"/>
  <c r="BE191"/>
  <c r="BE194"/>
  <c r="BE212"/>
  <c r="BE221"/>
  <c r="BE224"/>
  <c r="BE230"/>
  <c r="BE233"/>
  <c r="BE236"/>
  <c r="BE254"/>
  <c r="BE262"/>
  <c r="BE268"/>
  <c r="BE282"/>
  <c r="BE285"/>
  <c r="BE291"/>
  <c r="BE298"/>
  <c r="BE301"/>
  <c r="BE306"/>
  <c r="BE309"/>
  <c r="BE314"/>
  <c r="BE320"/>
  <c r="BE327"/>
  <c r="BE331"/>
  <c r="F35"/>
  <c i="1" r="BB55"/>
  <c i="3" r="F35"/>
  <c i="1" r="BB56"/>
  <c i="3" r="F37"/>
  <c i="1" r="BD56"/>
  <c i="3" r="F34"/>
  <c i="1" r="BA56"/>
  <c i="3" r="F36"/>
  <c i="1" r="BC56"/>
  <c i="2" r="F36"/>
  <c i="1" r="BC55"/>
  <c i="3" r="J34"/>
  <c i="1" r="AW56"/>
  <c i="2" r="F34"/>
  <c i="1" r="BA55"/>
  <c i="2" r="J34"/>
  <c i="1" r="AW55"/>
  <c i="2" r="F37"/>
  <c i="1" r="BD55"/>
  <c i="3" l="1" r="R97"/>
  <c r="T97"/>
  <c r="P97"/>
  <c r="R438"/>
  <c r="T168"/>
  <c r="T438"/>
  <c r="R168"/>
  <c r="R96"/>
  <c i="2" r="P93"/>
  <c r="P92"/>
  <c i="1" r="AU55"/>
  <c i="3" r="P438"/>
  <c r="P168"/>
  <c r="P96"/>
  <c i="1" r="AU56"/>
  <c i="3" r="BK438"/>
  <c r="J438"/>
  <c r="J71"/>
  <c r="BK168"/>
  <c r="J168"/>
  <c r="J67"/>
  <c i="2" r="T93"/>
  <c r="T92"/>
  <c r="BK93"/>
  <c r="J93"/>
  <c r="J60"/>
  <c r="BK312"/>
  <c r="J312"/>
  <c r="J69"/>
  <c i="3" r="BK97"/>
  <c r="J97"/>
  <c r="J60"/>
  <c r="J144"/>
  <c r="J66"/>
  <c r="J169"/>
  <c r="J68"/>
  <c r="J439"/>
  <c r="J72"/>
  <c i="2" r="J33"/>
  <c i="1" r="AV55"/>
  <c r="AT55"/>
  <c i="2" r="F33"/>
  <c i="1" r="AZ55"/>
  <c r="BC54"/>
  <c r="W32"/>
  <c r="BB54"/>
  <c r="AX54"/>
  <c r="BD54"/>
  <c r="W33"/>
  <c i="3" r="F33"/>
  <c i="1" r="AZ56"/>
  <c r="BA54"/>
  <c r="W30"/>
  <c i="3" r="J33"/>
  <c i="1" r="AV56"/>
  <c r="AT56"/>
  <c i="3" l="1" r="T96"/>
  <c i="2" r="BK92"/>
  <c r="J92"/>
  <c r="J59"/>
  <c i="3" r="BK96"/>
  <c r="J96"/>
  <c r="J59"/>
  <c i="1" r="AU54"/>
  <c r="W31"/>
  <c r="AY54"/>
  <c r="AZ54"/>
  <c r="AV54"/>
  <c r="AK29"/>
  <c r="AW54"/>
  <c r="AK30"/>
  <c i="3" l="1" r="J30"/>
  <c i="1" r="AG56"/>
  <c i="2" r="J30"/>
  <c i="1" r="AG55"/>
  <c r="AT54"/>
  <c r="W29"/>
  <c i="3" l="1" r="J39"/>
  <c i="2" r="J39"/>
  <c i="1" r="AN55"/>
  <c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<sst xmlns="http://schemas.openxmlformats.org/spreadsheetml/2006/main">
  <si>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</si>
  <si>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</si>
  <si>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</si>
  <si>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</si>
  <si>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</si>
  <si>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{948f6638-0f47-433f-a94a-4e3aca79b223}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</si>
  <si>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</si>
  <si>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</si>
  <si>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</si>
  <si>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</si>
  <si>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</si>
  <si>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</si>
  <si>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</si>
  <si>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</si>
  <si>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</si>
  <si>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</si>
  <si>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</si>
  <si>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Chodník Horní Pihel</t>
  </si>
  <si>
    <t>0,1</t>
  </si>
  <si>
    <t>KSO:</t>
  </si>
  <si>
    <t/>
  </si>
  <si>
    <t>CC-CZ:</t>
  </si>
  <si>
    <t>1</t>
  </si>
  <si>
    <t>Místo:</t>
  </si>
  <si>
    <t>Horní Pihel</t>
  </si>
  <si>
    <t>Datum:</t>
  </si>
  <si>
    <t>5. 8. 2021</t>
  </si>
  <si>
    <t>10</t>
  </si>
  <si>
    <t>100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</si>
  <si>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</si>
  <si>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</si>
  <si>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</si>
  <si>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</si>
  <si>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</si>
  <si>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</si>
  <si>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</si>
  <si>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Ing. Jaroslav Karel</t>
  </si>
  <si>
    <t>Zpracovatel: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</si>
  <si>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</si>
  <si>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</si>
  <si>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</si>
  <si>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</si>
  <si>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</si>
  <si>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</si>
  <si>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</si>
  <si>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</si>
  <si>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</si>
  <si>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</si>
  <si>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</si>
  <si>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</si>
  <si>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</si>
  <si>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</si>
  <si>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</si>
  <si>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</si>
  <si>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</si>
  <si>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</si>
  <si>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</si>
  <si>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</si>
  <si>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</si>
  <si>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</si>
  <si>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</si>
  <si>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</si>
  <si>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</si>
  <si>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</si>
  <si>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</si>
  <si>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</si>
  <si>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</si>
  <si>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</si>
  <si>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</si>
  <si>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</si>
  <si>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</si>
  <si>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</si>
  <si>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</si>
  <si>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</si>
  <si>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</si>
  <si>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</si>
  <si>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</si>
  <si>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</si>
  <si>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</si>
  <si>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</si>
  <si>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</si>
  <si>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</si>
  <si>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Architektonicko - stavební řešení</t>
  </si>
  <si>
    <t>STA</t>
  </si>
  <si>
    <t>{1bd25289-036f-4d86-a387-967300b19fd0}</t>
  </si>
  <si>
    <t>2</t>
  </si>
  <si>
    <t>SO 401</t>
  </si>
  <si>
    <t>Veřejné osvětlení</t>
  </si>
  <si>
    <t>{3f6182f7-089f-480b-aad6-70afb54672b5}</t>
  </si>
  <si>
    <t>KRYCÍ LIST SOUPISU PRACÍ</t>
  </si>
  <si>
    <t>Objekt:</t>
  </si>
  <si>
    <t>SO 101 - Architektonicko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</si>
  <si>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</si>
  <si>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</si>
  <si>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</si>
  <si>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</si>
  <si>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</si>
  <si>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</si>
  <si>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</si>
  <si>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</si>
  <si>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</si>
  <si>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</si>
  <si>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</si>
  <si>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</si>
  <si>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</si>
  <si>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</si>
  <si>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</si>
  <si>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</si>
  <si>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</si>
  <si>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</si>
  <si>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</si>
  <si>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</si>
  <si>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</si>
  <si>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</si>
  <si>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</si>
  <si>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</si>
  <si>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</si>
  <si>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</si>
  <si>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</si>
  <si>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</si>
  <si>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</si>
  <si>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</si>
  <si>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</si>
  <si>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</si>
  <si>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</si>
  <si>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</si>
  <si>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</si>
  <si>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</si>
  <si>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</si>
  <si>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</si>
  <si>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2021 02</t>
  </si>
  <si>
    <t>4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</si>
  <si>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</si>
  <si>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</si>
  <si>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</si>
  <si>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https://podminky.urs.cz/item/CS_URS_2021_02/113106123</t>
  </si>
  <si>
    <t>113107122</t>
  </si>
  <si>
    <t>Odstranění podkladu z kameniva drceného tl přes 100 do 200 mm ručně</t>
  </si>
  <si>
    <t>Odstranění podkladů nebo krytů ručně s přemístěním hmot na skládku na vzdálenost do 3 m nebo s naložením na dopravní prostředek z kameniva hrubého drceného, o tl. vrstvy přes 100 do 200 mm</t>
  </si>
  <si>
    <t>https://podminky.urs.cz/item/CS_URS_2021_02/113107122</t>
  </si>
  <si>
    <t>3</t>
  </si>
  <si>
    <t>122202201</t>
  </si>
  <si>
    <t xml:space="preserve">Odkopávky a prokopávky nezapažené pro silnice  s přemístěním výkopku v příčných profilech na vzdálenost do 15 m nebo s naložením na dopravní prostředek v hornině tř. 3 do 100 m3</t>
  </si>
  <si>
    <t>m3</t>
  </si>
  <si>
    <t>CS ÚRS 2018 01</t>
  </si>
  <si>
    <t>6</t>
  </si>
  <si>
    <t>Odkopávky a prokopávky nezapažené pro silnice s přemístěním výkopku v příčných profilech na vzdálenost do 15 m nebo s naložením na dopravní prostředek v hornině tř. 3 do 100 m3</t>
  </si>
  <si>
    <t>VV</t>
  </si>
  <si>
    <t>450*0,15</t>
  </si>
  <si>
    <t>Součet</t>
  </si>
  <si>
    <t>131201101</t>
  </si>
  <si>
    <t>Hloubení nezapažených jam a zářezů s urovnáním dna do předepsaného profilu a spádu v hornině tř. 3 do 100 m3</t>
  </si>
  <si>
    <t>8</t>
  </si>
  <si>
    <t>6+1+1,5+10</t>
  </si>
  <si>
    <t>5</t>
  </si>
  <si>
    <t>162601102</t>
  </si>
  <si>
    <t xml:space="preserve">Vodorovné přemístění výkopku nebo sypaniny po suchu  na obvyklém dopravním prostředku, bez naložení výkopku, avšak se složením bez rozhrnutí z horniny tř. 1 až 4 na vzdálenost přes 4 000 do 5 000 m</t>
  </si>
  <si>
    <t>Vodorovné přemístění výkopku nebo sypaniny po suchu na obvyklém dopravním prostředku, bez naložení výkopku, avšak se složením bez rozhrnutí z horniny tř. 1 až 4 na vzdálenost přes 4 000 do 5 000 m</t>
  </si>
  <si>
    <t>67,5+18,5</t>
  </si>
  <si>
    <t>171101103</t>
  </si>
  <si>
    <t xml:space="preserve">Uložení sypaniny do násypů  s rozprostřením sypaniny ve vrstvách a s hrubým urovnáním zhutněných s uzavřením povrchu násypu z hornin soudržných s předepsanou mírou zhutnění v procentech výsledků zkoušek Proctor-Standard (dále jen PS) přes 96 do 100 % PS</t>
  </si>
  <si>
    <t>12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</si>
  <si>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</si>
  <si>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7</t>
  </si>
  <si>
    <t>M</t>
  </si>
  <si>
    <t>58344155</t>
  </si>
  <si>
    <t>štěrkodrť frakce 0/22</t>
  </si>
  <si>
    <t>t</t>
  </si>
  <si>
    <t>14</t>
  </si>
  <si>
    <t>https://podminky.urs.cz/item/CS_URS_2021_02/58344155</t>
  </si>
  <si>
    <t>52*1,9</t>
  </si>
  <si>
    <t>171201201</t>
  </si>
  <si>
    <t>Uložení sypaniny na skládky nebo meziskládky</t>
  </si>
  <si>
    <t>16</t>
  </si>
  <si>
    <t>Uložení sypaniny na skládky nebo meziskládky bez hutnění s upravením uložené sypaniny do předepsaného tvaru</t>
  </si>
  <si>
    <t>https://podminky.urs.cz/item/CS_URS_2021_02/171201201</t>
  </si>
  <si>
    <t>9</t>
  </si>
  <si>
    <t>171201211</t>
  </si>
  <si>
    <t>Poplatek za uložení stavebního odpadu na skládce (skládkovné) zeminy a kameniva zatříděného do Katalogu odpadů pod kódem 170 504</t>
  </si>
  <si>
    <t>18</t>
  </si>
  <si>
    <t>86*1,8 "Přepočtené koeficientem množství</t>
  </si>
  <si>
    <t>181301101</t>
  </si>
  <si>
    <t>Rozprostření a urovnání ornice v rovině nebo ve svahu sklonu do 1:5 při souvislé ploše do 500 m2, tl. vrstvy do 100 mm</t>
  </si>
  <si>
    <t>20</t>
  </si>
  <si>
    <t>125,3</t>
  </si>
  <si>
    <t>11</t>
  </si>
  <si>
    <t>181411131</t>
  </si>
  <si>
    <t>Založení parkového trávníku výsevem pl do 1000 m2 v rovině a ve svahu do 1:5</t>
  </si>
  <si>
    <t>22</t>
  </si>
  <si>
    <t>Založení trávníku na půdě předem připravené plochy do 1000 m2 výsevem včetně utažení parkového v rovině nebo na svahu do 1:5</t>
  </si>
  <si>
    <t>https://podminky.urs.cz/item/CS_URS_2021_02/181411131</t>
  </si>
  <si>
    <t>00572410</t>
  </si>
  <si>
    <t>osivo směs travní parková</t>
  </si>
  <si>
    <t>kg</t>
  </si>
  <si>
    <t>24</t>
  </si>
  <si>
    <t>https://podminky.urs.cz/item/CS_URS_2021_02/00572410</t>
  </si>
  <si>
    <t>125,3*0,015 "Přepočtené koeficientem množství</t>
  </si>
  <si>
    <t>13</t>
  </si>
  <si>
    <t>181951101</t>
  </si>
  <si>
    <t xml:space="preserve">Úprava pláně vyrovnáním výškových rozdílů  v hornině tř. 1 až 4 bez zhutnění</t>
  </si>
  <si>
    <t>26</t>
  </si>
  <si>
    <t>Úprava pláně vyrovnáním výškových rozdílů v hornině tř. 1 až 4 bez zhutnění</t>
  </si>
  <si>
    <t>181951102</t>
  </si>
  <si>
    <t xml:space="preserve">Úprava pláně vyrovnáním výškových rozdílů  v hornině tř. 1 až 4 se zhutněním</t>
  </si>
  <si>
    <t>28</t>
  </si>
  <si>
    <t>Úprava pláně vyrovnáním výškových rozdílů v hornině tř. 1 až 4 se zhutněním</t>
  </si>
  <si>
    <t>444+13,5</t>
  </si>
  <si>
    <t>Zakládání</t>
  </si>
  <si>
    <t>211531111</t>
  </si>
  <si>
    <t>Výplň odvodňovacích žeber nebo trativodů kamenivem hrubým drceným frakce 16 až 63 mm</t>
  </si>
  <si>
    <t>30</t>
  </si>
  <si>
    <t>Výplň kamenivem do rýh odvodňovacích žeber nebo trativodů bez zhutnění, s úpravou povrchu výplně kamenivem hrubým drceným frakce 16 až 63 mm</t>
  </si>
  <si>
    <t>https://podminky.urs.cz/item/CS_URS_2021_02/211531111</t>
  </si>
  <si>
    <t>vsakovací jímka</t>
  </si>
  <si>
    <t>3*2*1</t>
  </si>
  <si>
    <t>Svislé a kompletní konstrukce</t>
  </si>
  <si>
    <t>339921132</t>
  </si>
  <si>
    <t>Osazování betonových palisád do betonového základu v řadě výšky prvku přes 0,5 do 1 m</t>
  </si>
  <si>
    <t>m</t>
  </si>
  <si>
    <t>32</t>
  </si>
  <si>
    <t>Osazování palisád betonových v řadě se zabetonováním výšky palisády přes 500 do 1000 mm</t>
  </si>
  <si>
    <t>https://podminky.urs.cz/item/CS_URS_2021_02/339921132</t>
  </si>
  <si>
    <t>17</t>
  </si>
  <si>
    <t>59228284</t>
  </si>
  <si>
    <t>palisáda betonová půlkulatá přírodní 1000x200mm</t>
  </si>
  <si>
    <t>kus</t>
  </si>
  <si>
    <t>34</t>
  </si>
  <si>
    <t>https://podminky.urs.cz/item/CS_URS_2021_02/59228284</t>
  </si>
  <si>
    <t>40/0,2</t>
  </si>
  <si>
    <t>59228279</t>
  </si>
  <si>
    <t>palisáda betonová půlkulatá přírodní 800x200mm</t>
  </si>
  <si>
    <t>36</t>
  </si>
  <si>
    <t>https://podminky.urs.cz/item/CS_URS_2021_02/59228279</t>
  </si>
  <si>
    <t>70/0,2</t>
  </si>
  <si>
    <t>19</t>
  </si>
  <si>
    <t>358315114</t>
  </si>
  <si>
    <t>Bourání stoky kompletní nebo vybourání otvorů z prostého betonu plochy do 4 m2</t>
  </si>
  <si>
    <t>38</t>
  </si>
  <si>
    <t>Bourání stoky kompletní nebo vybourání otvorů průřezové plochy do 4 m2 ve stokách ze zdiva z prostého betonu</t>
  </si>
  <si>
    <t>https://podminky.urs.cz/item/CS_URS_2021_02/358315114</t>
  </si>
  <si>
    <t>odstranění vpusti a šachty</t>
  </si>
  <si>
    <t>2+2</t>
  </si>
  <si>
    <t>Komunikace pozemní</t>
  </si>
  <si>
    <t>564851111</t>
  </si>
  <si>
    <t>Podklad ze štěrkodrtě ŠD tl 150 mm</t>
  </si>
  <si>
    <t>40</t>
  </si>
  <si>
    <t>Podklad ze štěrkodrti ŠD s rozprostřením a zhutněním, po zhutnění tl. 150 mm</t>
  </si>
  <si>
    <t>https://podminky.urs.cz/item/CS_URS_2021_02/564851111</t>
  </si>
  <si>
    <t>564861111</t>
  </si>
  <si>
    <t>Podklad ze štěrkodrtě ŠD tl 200 mm</t>
  </si>
  <si>
    <t>42</t>
  </si>
  <si>
    <t>Podklad ze štěrkodrti ŠD s rozprostřením a zhutněním, po zhutnění tl. 200 mm</t>
  </si>
  <si>
    <t>https://podminky.urs.cz/item/CS_URS_2021_02/564861111</t>
  </si>
  <si>
    <t>596211123</t>
  </si>
  <si>
    <t>Kladení zámkové dlažby komunikací pro pěší tl 60 mm skupiny B pl přes 300 m2</t>
  </si>
  <si>
    <t>44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</si>
  <si>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300 m2</t>
  </si>
  <si>
    <t>https://podminky.urs.cz/item/CS_URS_2021_02/596211123</t>
  </si>
  <si>
    <t>23</t>
  </si>
  <si>
    <t>59245018</t>
  </si>
  <si>
    <t>dlažba tvar obdélník betonová 200x100x60mm přírodní</t>
  </si>
  <si>
    <t>46</t>
  </si>
  <si>
    <t>https://podminky.urs.cz/item/CS_URS_2021_02/59245018</t>
  </si>
  <si>
    <t>59245006</t>
  </si>
  <si>
    <t>dlažba tvar obdélník betonová pro nevidomé 200x100x60mm barevná</t>
  </si>
  <si>
    <t>48</t>
  </si>
  <si>
    <t>https://podminky.urs.cz/item/CS_URS_2021_02/59245006</t>
  </si>
  <si>
    <t>25</t>
  </si>
  <si>
    <t>596211220</t>
  </si>
  <si>
    <t>Kladení zámkové dlažby komunikací pro pěší tl 80 mm skupiny B pl do 50 m2</t>
  </si>
  <si>
    <t>50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</si>
  <si>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do 50 m2</t>
  </si>
  <si>
    <t>https://podminky.urs.cz/item/CS_URS_2021_02/596211220</t>
  </si>
  <si>
    <t>59245004</t>
  </si>
  <si>
    <t>dlažba tvar čtverec betonová 200x200x80mm barevná</t>
  </si>
  <si>
    <t>52</t>
  </si>
  <si>
    <t>https://podminky.urs.cz/item/CS_URS_2021_02/59245004</t>
  </si>
  <si>
    <t>27</t>
  </si>
  <si>
    <t>592462999</t>
  </si>
  <si>
    <t>dlažba skladebná betonová pro nevidomé tl. 8 cm barevná</t>
  </si>
  <si>
    <t>54</t>
  </si>
  <si>
    <t>Trubní vedení</t>
  </si>
  <si>
    <t>871355221</t>
  </si>
  <si>
    <t>Kanalizační potrubí z tvrdého PVC jednovrstvé tuhost třídy SN8 DN 200</t>
  </si>
  <si>
    <t>56</t>
  </si>
  <si>
    <t>Kanalizační potrubí z tvrdého PVC v otevřeném výkopu ve sklonu do 20 %, hladkého plnostěnného jednovrstvého, tuhost třídy SN 8 DN 200</t>
  </si>
  <si>
    <t>https://podminky.urs.cz/item/CS_URS_2021_02/871355221</t>
  </si>
  <si>
    <t>napojení šachty a vpustí</t>
  </si>
  <si>
    <t>5+2+3</t>
  </si>
  <si>
    <t>29</t>
  </si>
  <si>
    <t>894411121</t>
  </si>
  <si>
    <t>Zřízení šachet kanalizačních z betonových dílců na potrubí DN přes 200 do 300 dno beton tř. C 25/30</t>
  </si>
  <si>
    <t>58</t>
  </si>
  <si>
    <t>Zřízení šachet kanalizačních z betonových dílců výšky vstupu do 1,50 m s obložením dna betonem tř. C 25/30, na potrubí DN přes 200 do 300</t>
  </si>
  <si>
    <t>https://podminky.urs.cz/item/CS_URS_2021_02/894411121</t>
  </si>
  <si>
    <t>59224071</t>
  </si>
  <si>
    <t>skruž betonová DN 1000x250, 100x25x9cm</t>
  </si>
  <si>
    <t>60</t>
  </si>
  <si>
    <t>https://podminky.urs.cz/item/CS_URS_2021_02/59224071</t>
  </si>
  <si>
    <t>31</t>
  </si>
  <si>
    <t>59224073</t>
  </si>
  <si>
    <t>skruž betonová DN 1000x500, 100x50x9cm</t>
  </si>
  <si>
    <t>62</t>
  </si>
  <si>
    <t>https://podminky.urs.cz/item/CS_URS_2021_02/59224073</t>
  </si>
  <si>
    <t>59224056</t>
  </si>
  <si>
    <t>kónus pro kanalizační šachty s kapsovým stupadlem 100/62,5x67x12cm</t>
  </si>
  <si>
    <t>64</t>
  </si>
  <si>
    <t>https://podminky.urs.cz/item/CS_URS_2021_02/59224056</t>
  </si>
  <si>
    <t>33</t>
  </si>
  <si>
    <t>59224011</t>
  </si>
  <si>
    <t>prstenec šachtový vyrovnávací betonový 625x100x60mm</t>
  </si>
  <si>
    <t>66</t>
  </si>
  <si>
    <t>https://podminky.urs.cz/item/CS_URS_2021_02/59224011</t>
  </si>
  <si>
    <t>895941111</t>
  </si>
  <si>
    <t>Zřízení vpusti kanalizační uliční z betonových dílců typ UV-50 normální</t>
  </si>
  <si>
    <t>68</t>
  </si>
  <si>
    <t>https://podminky.urs.cz/item/CS_URS_2021_02/895941111</t>
  </si>
  <si>
    <t>35</t>
  </si>
  <si>
    <t>59223820</t>
  </si>
  <si>
    <t>vpusť uliční skruž betonová 290x500x50mm s osazením na kalový koš pro těžké naplaveniny</t>
  </si>
  <si>
    <t>70</t>
  </si>
  <si>
    <t>https://podminky.urs.cz/item/CS_URS_2021_02/59223820</t>
  </si>
  <si>
    <t>59223824</t>
  </si>
  <si>
    <t>vpusť uliční skruž betonová 590x500x50mm s výtokem (bez vložky)</t>
  </si>
  <si>
    <t>72</t>
  </si>
  <si>
    <t>https://podminky.urs.cz/item/CS_URS_2021_02/59223824</t>
  </si>
  <si>
    <t>37</t>
  </si>
  <si>
    <t>59223864</t>
  </si>
  <si>
    <t>prstenec pro uliční vpusť vyrovnávací betonový 390x60x130mm</t>
  </si>
  <si>
    <t>74</t>
  </si>
  <si>
    <t>https://podminky.urs.cz/item/CS_URS_2021_02/59223864</t>
  </si>
  <si>
    <t>59223850</t>
  </si>
  <si>
    <t>dno pro uliční vpusť s výtokovým otvorem betonové 450x330x50mm</t>
  </si>
  <si>
    <t>76</t>
  </si>
  <si>
    <t>https://podminky.urs.cz/item/CS_URS_2021_02/59223850</t>
  </si>
  <si>
    <t>39</t>
  </si>
  <si>
    <t>899104112</t>
  </si>
  <si>
    <t>Osazení poklopů litinových nebo ocelových včetně rámů pro třídu zatížení D400, E600</t>
  </si>
  <si>
    <t>78</t>
  </si>
  <si>
    <t>Osazení poklopů litinových a ocelových včetně rámů pro třídu zatížení D400, E600</t>
  </si>
  <si>
    <t>https://podminky.urs.cz/item/CS_URS_2021_02/899104112</t>
  </si>
  <si>
    <t>28661935</t>
  </si>
  <si>
    <t xml:space="preserve">poklop šachtový litinový  DN 600 pro třídu zatížení D400</t>
  </si>
  <si>
    <t>80</t>
  </si>
  <si>
    <t>https://podminky.urs.cz/item/CS_URS_2021_02/28661935</t>
  </si>
  <si>
    <t>41</t>
  </si>
  <si>
    <t>899204112</t>
  </si>
  <si>
    <t>Osazení mříží litinových včetně rámů a košů na bahno pro třídu zatížení D400, E600</t>
  </si>
  <si>
    <t>82</t>
  </si>
  <si>
    <t>https://podminky.urs.cz/item/CS_URS_2021_02/899204112</t>
  </si>
  <si>
    <t>28661938</t>
  </si>
  <si>
    <t>mříž litinová 600/40T, 420X620 D400</t>
  </si>
  <si>
    <t>84</t>
  </si>
  <si>
    <t>https://podminky.urs.cz/item/CS_URS_2021_02/28661938</t>
  </si>
  <si>
    <t>Ostatní konstrukce a práce, bourání</t>
  </si>
  <si>
    <t>43</t>
  </si>
  <si>
    <t>914111111</t>
  </si>
  <si>
    <t>Montáž svislé dopravní značky do velikosti 1 m2 objímkami na sloupek nebo konzolu</t>
  </si>
  <si>
    <t>86</t>
  </si>
  <si>
    <t>Montáž svislé dopravní značky základní velikosti do 1 m2 objímkami na sloupky nebo konzoly</t>
  </si>
  <si>
    <t>https://podminky.urs.cz/item/CS_URS_2021_02/914111111</t>
  </si>
  <si>
    <t>přemístěná stávající</t>
  </si>
  <si>
    <t xml:space="preserve">nové </t>
  </si>
  <si>
    <t>40444230</t>
  </si>
  <si>
    <t>značka dopravní svislá FeZn NK 500 x 500 mm</t>
  </si>
  <si>
    <t>88</t>
  </si>
  <si>
    <t>45</t>
  </si>
  <si>
    <t>914511112</t>
  </si>
  <si>
    <t>Montáž sloupku dopravních značek délky do 3,5 m s betonovým základem a patkou</t>
  </si>
  <si>
    <t>90</t>
  </si>
  <si>
    <t>Montáž sloupku dopravních značek délky do 3,5 m do hliníkové patky</t>
  </si>
  <si>
    <t>https://podminky.urs.cz/item/CS_URS_2021_02/914511112</t>
  </si>
  <si>
    <t>přemístěné stávajících</t>
  </si>
  <si>
    <t>914531111</t>
  </si>
  <si>
    <t>Montáž nástavce na sloupky velikosti do 1 m2 pro uchycení dopravních značek</t>
  </si>
  <si>
    <t>92</t>
  </si>
  <si>
    <t>Montáž konzol nebo nástavců pro osazení dopravních značek velikosti do 1 m2 na sloupek</t>
  </si>
  <si>
    <t>https://podminky.urs.cz/item/CS_URS_2021_02/914531111</t>
  </si>
  <si>
    <t>pro nové dopravní značky na sloup VO</t>
  </si>
  <si>
    <t>47</t>
  </si>
  <si>
    <t>40445220</t>
  </si>
  <si>
    <t>držák dopravní značky na stěnu D 60mm</t>
  </si>
  <si>
    <t>94</t>
  </si>
  <si>
    <t>https://podminky.urs.cz/item/CS_URS_2021_02/40445220</t>
  </si>
  <si>
    <t>915321111</t>
  </si>
  <si>
    <t>Předformátované vodorovné dopravní značení přechod pro chodce</t>
  </si>
  <si>
    <t>96</t>
  </si>
  <si>
    <t>Vodorovné značení předformovaným termoplastem přechod pro chodce z pásů šířky 0,5 m</t>
  </si>
  <si>
    <t>https://podminky.urs.cz/item/CS_URS_2021_02/915321111</t>
  </si>
  <si>
    <t>4*5,1</t>
  </si>
  <si>
    <t>49</t>
  </si>
  <si>
    <t>915321115</t>
  </si>
  <si>
    <t>Předformátované vodorovné dopravní značení vodící pás pro slabozraké</t>
  </si>
  <si>
    <t>98</t>
  </si>
  <si>
    <t>Vodorovné značení předformovaným termoplastem vodící pás pro slabozraké z 6 proužků</t>
  </si>
  <si>
    <t>https://podminky.urs.cz/item/CS_URS_2021_02/915321115</t>
  </si>
  <si>
    <t>916131213</t>
  </si>
  <si>
    <t>Osazení silničního obrubníku betonového stojatého s boční opěrou do lože z betonu prostého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</si>
  <si>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</si>
  <si>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https://podminky.urs.cz/item/CS_URS_2021_02/916131213</t>
  </si>
  <si>
    <t>51</t>
  </si>
  <si>
    <t>59217017</t>
  </si>
  <si>
    <t>obrubník betonový chodníkový 1000x100x250mm</t>
  </si>
  <si>
    <t>102</t>
  </si>
  <si>
    <t>https://podminky.urs.cz/item/CS_URS_2021_02/59217017</t>
  </si>
  <si>
    <t>916331112</t>
  </si>
  <si>
    <t>Osazení zahradního obrubníku betonového do lože z betonu s boční opěrou</t>
  </si>
  <si>
    <t>104</t>
  </si>
  <si>
    <t>Osazení zahradního obrubníku betonového s ložem tl. od 50 do 100 mm z betonu prostého tř. C 12/15 s boční opěrou z betonu prostého tř. C 12/15</t>
  </si>
  <si>
    <t>https://podminky.urs.cz/item/CS_URS_2021_02/916331112</t>
  </si>
  <si>
    <t>53</t>
  </si>
  <si>
    <t>59217001</t>
  </si>
  <si>
    <t>obrubník betonový zahradní 1000x50x250mm</t>
  </si>
  <si>
    <t>106</t>
  </si>
  <si>
    <t>https://podminky.urs.cz/item/CS_URS_2021_02/59217001</t>
  </si>
  <si>
    <t>966006132</t>
  </si>
  <si>
    <t>Odstranění značek dopravních nebo orientačních se sloupky s betonovými patkami</t>
  </si>
  <si>
    <t>108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</si>
  <si>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</si>
  <si>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https://podminky.urs.cz/item/CS_URS_2021_02/966006132</t>
  </si>
  <si>
    <t>přenístění</t>
  </si>
  <si>
    <t>997</t>
  </si>
  <si>
    <t>Přesun sutě</t>
  </si>
  <si>
    <t>55</t>
  </si>
  <si>
    <t>997221551</t>
  </si>
  <si>
    <t>Vodorovná doprava suti ze sypkých materiálů do 1 km</t>
  </si>
  <si>
    <t>110</t>
  </si>
  <si>
    <t>Vodorovná doprava suti bez naložení, ale se složením a s hrubým urovnáním ze sypkých materiálů, na vzdálenost do 1 km</t>
  </si>
  <si>
    <t>https://podminky.urs.cz/item/CS_URS_2021_02/997221551</t>
  </si>
  <si>
    <t>997221559</t>
  </si>
  <si>
    <t>Příplatek ZKD 1 km u vodorovné dopravy suti ze sypkých materiálů</t>
  </si>
  <si>
    <t>112</t>
  </si>
  <si>
    <t>Vodorovná doprava suti bez naložení, ale se složením a s hrubým urovnáním Příplatek k ceně za každý další i započatý 1 km přes 1 km</t>
  </si>
  <si>
    <t>https://podminky.urs.cz/item/CS_URS_2021_02/997221559</t>
  </si>
  <si>
    <t>16,389*4 "Přepočtené koeficientem množství</t>
  </si>
  <si>
    <t>57</t>
  </si>
  <si>
    <t>997221815</t>
  </si>
  <si>
    <t>Poplatek za uložení stavebního odpadu na skládce (skládkovné) z prostého betonu zatříděného do Katalogu odpadů pod kódem 170 101</t>
  </si>
  <si>
    <t>114</t>
  </si>
  <si>
    <t>998</t>
  </si>
  <si>
    <t>Přesun hmot</t>
  </si>
  <si>
    <t>998223011</t>
  </si>
  <si>
    <t>Přesun hmot pro pozemní komunikace s krytem dlážděným</t>
  </si>
  <si>
    <t>116</t>
  </si>
  <si>
    <t>Přesun hmot pro pozemní komunikace s krytem dlážděným dopravní vzdálenost do 200 m jakékoliv délky objektu</t>
  </si>
  <si>
    <t>https://podminky.urs.cz/item/CS_URS_2021_02/998223011</t>
  </si>
  <si>
    <t>VRN</t>
  </si>
  <si>
    <t>Vedlejší rozpočtové náklady</t>
  </si>
  <si>
    <t>VRN1</t>
  </si>
  <si>
    <t>Průzkumné, geodetické a projektové práce</t>
  </si>
  <si>
    <t>59</t>
  </si>
  <si>
    <t>012103000</t>
  </si>
  <si>
    <t>Geodetické práce před výstavbou</t>
  </si>
  <si>
    <t>…</t>
  </si>
  <si>
    <t>118</t>
  </si>
  <si>
    <t>https://podminky.urs.cz/item/CS_URS_2021_02/012103000</t>
  </si>
  <si>
    <t>vytyčení inženýrských sítí</t>
  </si>
  <si>
    <t>012303000</t>
  </si>
  <si>
    <t>Geodetické práce po výstavbě</t>
  </si>
  <si>
    <t>120</t>
  </si>
  <si>
    <t>https://podminky.urs.cz/item/CS_URS_2021_02/012303000</t>
  </si>
  <si>
    <t>zaměření skutečného provedení</t>
  </si>
  <si>
    <t>VRN3</t>
  </si>
  <si>
    <t>Zařízení staveniště</t>
  </si>
  <si>
    <t>61</t>
  </si>
  <si>
    <t>030001000</t>
  </si>
  <si>
    <t>122</t>
  </si>
  <si>
    <t>https://podminky.urs.cz/item/CS_URS_2021_02/030001000</t>
  </si>
  <si>
    <t>VRN7</t>
  </si>
  <si>
    <t>Provozní vlivy</t>
  </si>
  <si>
    <t>070001000</t>
  </si>
  <si>
    <t>124</t>
  </si>
  <si>
    <t>https://podminky.urs.cz/item/CS_URS_2021_02/070001000</t>
  </si>
  <si>
    <t>DIO</t>
  </si>
  <si>
    <t>SO 401 - Veřejné osvětlení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</si>
  <si>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</si>
  <si>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</si>
  <si>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</si>
  <si>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</si>
  <si>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</si>
  <si>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</si>
  <si>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 xml:space="preserve">    VRN4 - Inženýrská činnost</t>
  </si>
  <si>
    <t xml:space="preserve">    VRN6 - Územní vlivy</t>
  </si>
  <si>
    <t>573231106</t>
  </si>
  <si>
    <t>Postřik živičný spojovací ze silniční emulze v množství 0,30 kg/m2</t>
  </si>
  <si>
    <t>Postřik spojovací PS bez posypu kamenivem ze silniční emulze, v množství 0,30 kg/m2</t>
  </si>
  <si>
    <t>https://podminky.urs.cz/item/CS_URS_2021_02/573231106</t>
  </si>
  <si>
    <t>919535556</t>
  </si>
  <si>
    <t>Obetonování trubního propustku betonem se zvýšenými nároky na prostředí tř. C 25/30</t>
  </si>
  <si>
    <t>Obetonování trubního propustku betonem prostým se zvýšenými nároky na prostředí tř. C 25/30</t>
  </si>
  <si>
    <t>https://podminky.urs.cz/item/CS_URS_2021_02/919535556</t>
  </si>
  <si>
    <t>P</t>
  </si>
  <si>
    <t>Poznámka k položce:_x000d_
Poznámka k položce: Index ceny navýšen s ohledem na velký počet dílčích prací u jednotlivých sloupů.</t>
  </si>
  <si>
    <t>(6+2)*pi*0,3*0,3/4*0,1</t>
  </si>
  <si>
    <t>919732211</t>
  </si>
  <si>
    <t>Styčná spára napojení nového živičného povrchu na stávající za tepla š 15 mm hl 25 mm s prořezáním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</si>
  <si>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</si>
  <si>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https://podminky.urs.cz/item/CS_URS_2021_02/919732211</t>
  </si>
  <si>
    <t>9+22</t>
  </si>
  <si>
    <t>945421110</t>
  </si>
  <si>
    <t>Hydraulická zvedací plošina na automobilovém podvozku výška zdvihu do 18 m včetně obsluhy</t>
  </si>
  <si>
    <t>hod</t>
  </si>
  <si>
    <t>Hydraulická zvedací plošina včetně obsluhy instalovaná na automobilovém podvozku, výšky zdvihu do 18 m</t>
  </si>
  <si>
    <t>https://podminky.urs.cz/item/CS_URS_2021_02/945421110</t>
  </si>
  <si>
    <t>997006512</t>
  </si>
  <si>
    <t>Vodorovné doprava suti s naložením a složením na skládku přes 100 m do 1 km</t>
  </si>
  <si>
    <t>Vodorovná doprava suti na skládku s naložením na dopravní prostředek a složením přes 100 m do 1 km</t>
  </si>
  <si>
    <t>https://podminky.urs.cz/item/CS_URS_2021_02/997006512</t>
  </si>
  <si>
    <t>997006519</t>
  </si>
  <si>
    <t>Příplatek k vodorovnému přemístění suti na skládku ZKD 1 km přes 1 km</t>
  </si>
  <si>
    <t>Vodorovná doprava suti na skládku s naložením na dopravní prostředek a složením Příplatek k ceně za každý další i započatý 1 km</t>
  </si>
  <si>
    <t>https://podminky.urs.cz/item/CS_URS_2021_02/997006519</t>
  </si>
  <si>
    <t>997013873</t>
  </si>
  <si>
    <t>Poplatek za uložení stavebního odpadu na recyklační skládce (skládkovné) zeminy a kamení zatříděného do Katalogu odpadů pod kódem 17 05 04</t>
  </si>
  <si>
    <t>https://podminky.urs.cz/item/CS_URS_2021_02/997013873</t>
  </si>
  <si>
    <t>8*0,72</t>
  </si>
  <si>
    <t>997006512R</t>
  </si>
  <si>
    <t>Vodorovná doprava suti na skládku s naložením na dopravní prostředek a složením přes 100 m do 1 km - živičné povrchy</t>
  </si>
  <si>
    <t>997006519R</t>
  </si>
  <si>
    <t>Vodorovná doprava suti na skládku s naložením na dopravní prostředek a složením Příplatek k ceně za každý další i započatý 1 km -celkem 7km - živičné povrchy</t>
  </si>
  <si>
    <t>997013875</t>
  </si>
  <si>
    <t>Poplatek za uložení stavebního odpadu na recyklační skládce (skládkovné) asfaltového bez obsahu dehtu zatříděného do Katalogu odpadů pod kódem 17 03 02</t>
  </si>
  <si>
    <t>https://podminky.urs.cz/item/CS_URS_2021_02/997013875</t>
  </si>
  <si>
    <t>998225194</t>
  </si>
  <si>
    <t>Příplatek k přesunu hmot pro pozemní komunikace s krytem z kamene, živičným, betonovým do 5000 m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</si>
  <si>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</si>
  <si>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https://podminky.urs.cz/item/CS_URS_2021_02/998225194</t>
  </si>
  <si>
    <t>998225195</t>
  </si>
  <si>
    <t>Příplatek k přesunu hmot pro pozemní komunikace s krytem z kamene, živičným, betonovým ZKD 5000 m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</si>
  <si>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</si>
  <si>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https://podminky.urs.cz/item/CS_URS_2021_02/998225195</t>
  </si>
  <si>
    <t>PSV</t>
  </si>
  <si>
    <t>Práce a dodávky PSV</t>
  </si>
  <si>
    <t>741</t>
  </si>
  <si>
    <t>Elektroinstalace - silnoproud</t>
  </si>
  <si>
    <t>741110102</t>
  </si>
  <si>
    <t>Montáž trubka pancéřová plastová tuhá D přes 23 do 29 mm uložená pevně</t>
  </si>
  <si>
    <t>Montáž trubek pancéřových elektroinstalačních s nasunutím nebo našroubováním do krabic plastových tuhých, uložených pevně, O přes 23 do 29 mm</t>
  </si>
  <si>
    <t>https://podminky.urs.cz/item/CS_URS_2021_02/741110102</t>
  </si>
  <si>
    <t>345R</t>
  </si>
  <si>
    <t>Ocelová trubka bez závitu žárově zinkovaná - vysoká korozní odolnost, délka 3m, D 25,7mm / 28,3mm</t>
  </si>
  <si>
    <t>741136321</t>
  </si>
  <si>
    <t>Napojení souboru žil průřez žíly do 16 mm2</t>
  </si>
  <si>
    <t>Napojení souboru žil do skříně průřezu jedné žíly do 16 mm2</t>
  </si>
  <si>
    <t>https://podminky.urs.cz/item/CS_URS_2021_02/741136321</t>
  </si>
  <si>
    <t>741312011</t>
  </si>
  <si>
    <t>Montáž odpojovač třípólový do 500 V do 400 A bez zapojení vodičů</t>
  </si>
  <si>
    <t>Montáž odpojovačů bez zapojení vodičů do 500 V třípólových do 400 A</t>
  </si>
  <si>
    <t>https://podminky.urs.cz/item/CS_URS_2021_02/741312011</t>
  </si>
  <si>
    <t>1000139452</t>
  </si>
  <si>
    <t>Pojistková vložka PV14 25A gG</t>
  </si>
  <si>
    <t>1000140602</t>
  </si>
  <si>
    <t>Pojistkový odpínač pro válcové pojistky 25A, 3-pólový</t>
  </si>
  <si>
    <t>741375823</t>
  </si>
  <si>
    <t>Demontáž svítidla průmyslového výbojkového venkovního na výložníku přes 3 m se zachováním funkčnosti</t>
  </si>
  <si>
    <t>Demontáž svítidel se zachováním funkčnosti průmyslových výbojkových venkovních na výložníku přes 3 m</t>
  </si>
  <si>
    <t>https://podminky.urs.cz/item/CS_URS_2021_02/741375823</t>
  </si>
  <si>
    <t>741420021</t>
  </si>
  <si>
    <t>Montáž svorka hromosvodná se 2 šrouby</t>
  </si>
  <si>
    <t>Montáž hromosvodného vedení svorek se 2 šrouby</t>
  </si>
  <si>
    <t>https://podminky.urs.cz/item/CS_URS_2021_02/741420021</t>
  </si>
  <si>
    <t>1498062</t>
  </si>
  <si>
    <t>Izolovaná propichovací svorka Al/Cu 16-120 / Al/Cu - 6-50, trhací hlava</t>
  </si>
  <si>
    <t>Práce a dodávky M</t>
  </si>
  <si>
    <t>21-M</t>
  </si>
  <si>
    <t>Elektromontáže</t>
  </si>
  <si>
    <t>210220022</t>
  </si>
  <si>
    <t>Montáž uzemňovacího vedení vodičů FeZn pomocí svorek v zemi drátem průměru do 10 mm ve městské zástavbě</t>
  </si>
  <si>
    <t>Montáž uzemňovacího vedení s upevněním, propojením a připojením pomocí svorek v zemi s izolací spojů vodičů FeZn drátem nebo lanem průměru do 10 mm v městské zástavbě</t>
  </si>
  <si>
    <t>https://podminky.urs.cz/item/CS_URS_2021_02/210220022</t>
  </si>
  <si>
    <t>9+53+80+43+4+11+4,5+8*1,5</t>
  </si>
  <si>
    <t>210220361</t>
  </si>
  <si>
    <t>Montáž tyčí zemnicích délky do 2 m s připojením na svodové nebo uzemňovací vedení</t>
  </si>
  <si>
    <t>Montáž hromosvodného vedení zemnících desek a tyčí s připojením na svodové nebo uzemňovací vedení bez příslušenství tyčí, délky do 2 m</t>
  </si>
  <si>
    <t>https://podminky.urs.cz/item/CS_URS_2021_02/210220361</t>
  </si>
  <si>
    <t>24617150</t>
  </si>
  <si>
    <t>nátěr hydroizolační na bázi asfaltu a plastu do spodní stavby</t>
  </si>
  <si>
    <t>256</t>
  </si>
  <si>
    <t>https://podminky.urs.cz/item/CS_URS_2021_02/24617150</t>
  </si>
  <si>
    <t>35441073</t>
  </si>
  <si>
    <t>drát D 10mm FeZn</t>
  </si>
  <si>
    <t>https://podminky.urs.cz/item/CS_URS_2021_02/35441073</t>
  </si>
  <si>
    <t>35441080</t>
  </si>
  <si>
    <t>drát D 8mm nerez</t>
  </si>
  <si>
    <t>https://podminky.urs.cz/item/CS_URS_2021_02/35441080</t>
  </si>
  <si>
    <t>(6*1,5+2*2)/2,1</t>
  </si>
  <si>
    <t>35441875</t>
  </si>
  <si>
    <t>svorka křížová pro vodič D 6-10mm</t>
  </si>
  <si>
    <t>https://podminky.urs.cz/item/CS_URS_2021_02/35441875</t>
  </si>
  <si>
    <t>35441895</t>
  </si>
  <si>
    <t>svorka připojovací k připojení kovových částí</t>
  </si>
  <si>
    <t>https://podminky.urs.cz/item/CS_URS_2021_02/35441895</t>
  </si>
  <si>
    <t>35441885</t>
  </si>
  <si>
    <t>svorka spojovací pro lano D 8-10mm</t>
  </si>
  <si>
    <t>https://podminky.urs.cz/item/CS_URS_2021_02/35441885</t>
  </si>
  <si>
    <t>35442092</t>
  </si>
  <si>
    <t>tyč zemnící 1,5m FeZn</t>
  </si>
  <si>
    <t>https://podminky.urs.cz/item/CS_URS_2021_02/35442092</t>
  </si>
  <si>
    <t>210812033</t>
  </si>
  <si>
    <t>Montáž kabelu Cu plného nebo laněného do 1 kV žíly 4x6 až 10 mm2 (např. CYKY) bez ukončení uloženého volně nebo v liště</t>
  </si>
  <si>
    <t>Montáž izolovaných kabelů měděných do 1 kV bez ukončení plných nebo laněných kulatých (např. CYKY, CHKE-R) uložených volně nebo v liště počtu a průřezu žil 4x6 až 10 mm2</t>
  </si>
  <si>
    <t>https://podminky.urs.cz/item/CS_URS_2021_02/210812033</t>
  </si>
  <si>
    <t>19+38+42+45+14+18+34+41+16</t>
  </si>
  <si>
    <t>34111076</t>
  </si>
  <si>
    <t>kabel instalační jádro Cu plné izolace PVC plášť PVC 450/750V (CYKY) 4x10mm2</t>
  </si>
  <si>
    <t>https://podminky.urs.cz/item/CS_URS_2021_02/34111076</t>
  </si>
  <si>
    <t>210204011</t>
  </si>
  <si>
    <t>Montáž stožárů osvětlení ocelových samostatně stojících délky do 12 m</t>
  </si>
  <si>
    <t>Montáž stožárů osvětlení ocelových samostatně stojících, délky do 12 m</t>
  </si>
  <si>
    <t>https://podminky.urs.cz/item/CS_URS_2021_02/210204011</t>
  </si>
  <si>
    <t>1152402</t>
  </si>
  <si>
    <t>Sloup osvětlovací ocelový silniční, zár. Zn, dvoustupnovy, nadzemni výška 6,5m, délka vetknutí 1,0m, prumery 114/76mm</t>
  </si>
  <si>
    <t>1010043045</t>
  </si>
  <si>
    <t>Sloup silniční třístupňový pro osvetleni prechodu 6m, 133/89/76</t>
  </si>
  <si>
    <t>1010043046</t>
  </si>
  <si>
    <t>Sloup silniční třístupňový pro osvetleni prechodu 6m, 133/108/89</t>
  </si>
  <si>
    <t>58337303</t>
  </si>
  <si>
    <t>štěrkopísek frakce 0/8</t>
  </si>
  <si>
    <t>https://podminky.urs.cz/item/CS_URS_2021_02/58337303</t>
  </si>
  <si>
    <t>Poznámka k položce:_x000d_
Poznámka k položce: Obsypání sloupů VO v pouzdru</t>
  </si>
  <si>
    <t>1,4*0,5 "Přepočtené koeficientem množství</t>
  </si>
  <si>
    <t>34111005</t>
  </si>
  <si>
    <t>kabel instalační jádro Cu plné izolace PVC plášť PVC 450/750V (CYKY) 2x1,5mm2</t>
  </si>
  <si>
    <t>https://podminky.urs.cz/item/CS_URS_2021_02/34111005</t>
  </si>
  <si>
    <t>6*(6,5+1,5)</t>
  </si>
  <si>
    <t>1*(6+1)</t>
  </si>
  <si>
    <t>1*(6+3)</t>
  </si>
  <si>
    <t>64*1,1 "Přepočtené koeficientem množství</t>
  </si>
  <si>
    <t>1000277291</t>
  </si>
  <si>
    <t>Výloznik rovný osvetlovací pechodový ocelový zar. Zn, 89mm, délka 2500m</t>
  </si>
  <si>
    <t>210204103</t>
  </si>
  <si>
    <t>Montáž výložníků osvětlení jednoramenných sloupových hmotnosti do 35 kg</t>
  </si>
  <si>
    <t>Montáž výložníků osvětlení jednoramenných sloupových, hmotnosti do 35 kg</t>
  </si>
  <si>
    <t>https://podminky.urs.cz/item/CS_URS_2021_02/210204103</t>
  </si>
  <si>
    <t>6+2</t>
  </si>
  <si>
    <t>1010043499</t>
  </si>
  <si>
    <t>Výložník rovný, ocelový zár. Zn - 76mm, délka 1000mm, stoupání 10° - atyp</t>
  </si>
  <si>
    <t>1010043501</t>
  </si>
  <si>
    <t>Výložník rovný, ocelový zár. Zn - 76mm, délka 1500mm, stoupání 10° - atyp</t>
  </si>
  <si>
    <t>1010043048</t>
  </si>
  <si>
    <t>Výloznik rovný osvetlovací pechodový ocelový zar. Zn, 76mm, délka 500m</t>
  </si>
  <si>
    <t>210100096</t>
  </si>
  <si>
    <t>Ukončení vodičů na svorkovnici s otevřením a uzavřením krytu včetně zapojení průřezu žíly do 2,5 mm2</t>
  </si>
  <si>
    <t>Ukončení vodičů izolovaných s označením a zapojením na svorkovnici s otevřením a uzavřením krytu průřezu žíly do 2,5 mm2</t>
  </si>
  <si>
    <t>https://podminky.urs.cz/item/CS_URS_2021_02/210100096</t>
  </si>
  <si>
    <t>8*3</t>
  </si>
  <si>
    <t>345R1</t>
  </si>
  <si>
    <t>Sloupová rozvodnice 2-3 - vývody, IP 54, včetně pojistkové vložky 6A</t>
  </si>
  <si>
    <t>210100099</t>
  </si>
  <si>
    <t>Ukončení vodičů na svorkovnici s otevřením a uzavřením krytu včetně zapojení průřezu žíly do 10 mm2</t>
  </si>
  <si>
    <t>Ukončení vodičů izolovaných s označením a zapojením na svorkovnici s otevřením a uzavřením krytu průřezu žíly do 10 mm2</t>
  </si>
  <si>
    <t>https://podminky.urs.cz/item/CS_URS_2021_02/210100099</t>
  </si>
  <si>
    <t>1*(1*3)</t>
  </si>
  <si>
    <t>8*(3+3)</t>
  </si>
  <si>
    <t>2*(1*3)</t>
  </si>
  <si>
    <t>210204201</t>
  </si>
  <si>
    <t>Montáž elektrovýzbroje stožárů osvětlení 1 okruh</t>
  </si>
  <si>
    <t>https://podminky.urs.cz/item/CS_URS_2021_02/210204201</t>
  </si>
  <si>
    <t>210204202</t>
  </si>
  <si>
    <t>Montáž elektrovýzbroje stožárů osvětlení 2 okruhy</t>
  </si>
  <si>
    <t>https://podminky.urs.cz/item/CS_URS_2021_02/210204202</t>
  </si>
  <si>
    <t>210204203</t>
  </si>
  <si>
    <t>Montáž elektrovýzbroje stožárů osvětlení 3 okruhy</t>
  </si>
  <si>
    <t>https://podminky.urs.cz/item/CS_URS_2021_02/210204203</t>
  </si>
  <si>
    <t>210812001</t>
  </si>
  <si>
    <t>Montáž kabelu Cu plného nebo laněného do 1 kV žíly 2x1,5 až 6 mm2 (např. CYKY) bez ukončení uloženého volně nebo v liště</t>
  </si>
  <si>
    <t>Montáž izolovaných kabelů měděných do 1 kV bez ukončení plných nebo laněných kulatých (např. CYKY, CHKE-R) uložených volně nebo v liště počtu a průřezu žil 2x1,5 až 6 mm2</t>
  </si>
  <si>
    <t>https://podminky.urs.cz/item/CS_URS_2021_02/210812001</t>
  </si>
  <si>
    <t>210202013</t>
  </si>
  <si>
    <t>Montáž svítidlo výbojkové průmyslové nebo venkovní na výložník</t>
  </si>
  <si>
    <t>Montáž svítidel výbojkových se zapojením vodičů průmyslových nebo venkovních na výložník</t>
  </si>
  <si>
    <t>https://podminky.urs.cz/item/CS_URS_2021_02/210202013</t>
  </si>
  <si>
    <t>34774000R</t>
  </si>
  <si>
    <t xml:space="preserve">Svítidlo veřejného osvětlení, hliníkové, IP65,  na dřík / na výložník, zdroj LED 2700K, 44W, 5.750lm, funkce CLO (CF a pod.), optika pro M-třídu</t>
  </si>
  <si>
    <t>34774000R1</t>
  </si>
  <si>
    <t>Svítidlo pro osvětlení prechodů, hliníkové, IP65, na výložník, zdroj LED 4000K, 42W, 5.750lm, funkce CLO (CF a pod.), optika přechodová RHD</t>
  </si>
  <si>
    <t>210813035</t>
  </si>
  <si>
    <t>Montáž kabelu Cu plného nebo laněného do 1 kV žíly 4x16 mm2 (např. CYKY) bez ukončení uloženého pevně</t>
  </si>
  <si>
    <t>Montáž izolovaných kabelů měděných do 1 kV bez ukončení plných nebo laněných kulatých (např. CYKY, CHKE-R) uložených pevně počtu a průřezu žil 4x16 mm2</t>
  </si>
  <si>
    <t>https://podminky.urs.cz/item/CS_URS_2021_02/210813035</t>
  </si>
  <si>
    <t>210950202</t>
  </si>
  <si>
    <t>Příplatek na zatahování kabelů hmotnosti do 2 kg do tvárnicových tras a kolektorů</t>
  </si>
  <si>
    <t>Ostatní práce při montáži vodičů, šňůr a kabelů Příplatek k cenám za zatahování kabelů do tvárnicových tras s komorami nebo do kolektorů hmotnosti kabelů do 2 kg</t>
  </si>
  <si>
    <t>https://podminky.urs.cz/item/CS_URS_2021_02/210950202</t>
  </si>
  <si>
    <t>40445260</t>
  </si>
  <si>
    <t>páska upínací 12,7x0,75mm</t>
  </si>
  <si>
    <t>https://podminky.urs.cz/item/CS_URS_2021_02/40445260</t>
  </si>
  <si>
    <t>(pi*0,225*8)+2</t>
  </si>
  <si>
    <t>40445261</t>
  </si>
  <si>
    <t>spona upínací 12,7mm</t>
  </si>
  <si>
    <t>100 kus</t>
  </si>
  <si>
    <t>https://podminky.urs.cz/item/CS_URS_2021_02/40445261</t>
  </si>
  <si>
    <t>1240626</t>
  </si>
  <si>
    <t>Distanční spona pro montáž kabelu na betonový sloup</t>
  </si>
  <si>
    <t>210191551</t>
  </si>
  <si>
    <t>Montáž skříní pojistkových oceloplechových typ VRIS na stožár bez zapojení vodičů</t>
  </si>
  <si>
    <t>Montáž skříní bez zapojení vodičů oceloplechových, typ na stožár</t>
  </si>
  <si>
    <t>https://podminky.urs.cz/item/CS_URS_2021_02/210191551</t>
  </si>
  <si>
    <t>35713102R</t>
  </si>
  <si>
    <t>Přípojkový rozvaděč plastový, montáž na sloup, IP44/00, IK10, rozměry 325x290x120mm, energetický zámek, PEN svorkovnice, pojistkový odpojovač 3f, pojistky PV14 gG 25A.</t>
  </si>
  <si>
    <t>210204103-D</t>
  </si>
  <si>
    <t>Demontáž výložníků osvětlení jednoramenných sloupových hmotnosti do 35 kg</t>
  </si>
  <si>
    <t>CS ÚRS 2020 02</t>
  </si>
  <si>
    <t>210280002</t>
  </si>
  <si>
    <t>Zkoušky a prohlídky el rozvodů a zařízení celková prohlídka pro objem montážních prací přes 100 do 500 tis Kč</t>
  </si>
  <si>
    <t>Zkoušky a prohlídky elektrických rozvodů a zařízení celková prohlídka, zkoušení, měření a vyhotovení revizní zprávy pro objem montážních prací přes 100 do 500 tisíc Kč</t>
  </si>
  <si>
    <t>https://podminky.urs.cz/item/CS_URS_2021_02/210280002</t>
  </si>
  <si>
    <t>46-M</t>
  </si>
  <si>
    <t>Zemní práce při extr.mont.pracích</t>
  </si>
  <si>
    <t>63</t>
  </si>
  <si>
    <t>460030011</t>
  </si>
  <si>
    <t>Sejmutí drnu při elektromontážích jakékoliv tloušťky</t>
  </si>
  <si>
    <t>126</t>
  </si>
  <si>
    <t>Přípravné terénní práce sejmutí drnu včetně nařezání a uložení na hromady na vzdálenost do 50 m nebo naložení na dopravní prostředek jakékoliv tloušťky</t>
  </si>
  <si>
    <t>https://podminky.urs.cz/item/CS_URS_2021_02/460030011</t>
  </si>
  <si>
    <t>13+17+19+18,5+2+1+13+13</t>
  </si>
  <si>
    <t>460030172</t>
  </si>
  <si>
    <t>Odstranění podkladu nebo krytu komunikace při elektromontážích ze živice tl přes 5 do 10 cm</t>
  </si>
  <si>
    <t>128</t>
  </si>
  <si>
    <t>Odstranění podkladů nebo krytů komunikací včetně rozpojení na kusy a zarovnání styčné spáry ze živice, tloušťky přes 5 do 10 cm</t>
  </si>
  <si>
    <t>https://podminky.urs.cz/item/CS_URS_2021_02/460030172</t>
  </si>
  <si>
    <t>4,5*0,5+11*0,5</t>
  </si>
  <si>
    <t>65</t>
  </si>
  <si>
    <t>460030192</t>
  </si>
  <si>
    <t>Řezání živičného podkladu nebo krytu při elektromontážích hl přes 5 do 10 cm</t>
  </si>
  <si>
    <t>130</t>
  </si>
  <si>
    <t>Řezání spár v podkladu nebo krytu živičném, tloušťky přes 5 do 10 cm</t>
  </si>
  <si>
    <t>https://podminky.urs.cz/item/CS_URS_2021_02/460030192</t>
  </si>
  <si>
    <t>460050703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</si>
  <si>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</t>
  </si>
  <si>
    <t>132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</si>
  <si>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3</t>
  </si>
  <si>
    <t>67</t>
  </si>
  <si>
    <t>460080014</t>
  </si>
  <si>
    <t>Základové konstrukce při elektromontážích z monolitického betonu tř. C 16/20</t>
  </si>
  <si>
    <t>134</t>
  </si>
  <si>
    <t>Základové konstrukce základ bez bednění do rostlé zeminy z monolitického betonu tř. C 16/20</t>
  </si>
  <si>
    <t>https://podminky.urs.cz/item/CS_URS_2021_02/460080014</t>
  </si>
  <si>
    <t>6*(0,6*0,6*1)</t>
  </si>
  <si>
    <t>2*(0,6*0,6*1,2)</t>
  </si>
  <si>
    <t>1290540</t>
  </si>
  <si>
    <t>Sloupové pouzdro 250mm/1000mm</t>
  </si>
  <si>
    <t>136</t>
  </si>
  <si>
    <t>69</t>
  </si>
  <si>
    <t>1290541</t>
  </si>
  <si>
    <t>Sloupové pouzdro 250mm/1250mm</t>
  </si>
  <si>
    <t>138</t>
  </si>
  <si>
    <t>460150133</t>
  </si>
  <si>
    <t>Hloubení kabelových rýh ručně š 35 cm hl 50 cm v hornině tř I skupiny 3</t>
  </si>
  <si>
    <t>140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</si>
  <si>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</si>
  <si>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https://podminky.urs.cz/item/CS_URS_2021_02/460150133</t>
  </si>
  <si>
    <t>5+4</t>
  </si>
  <si>
    <t>71</t>
  </si>
  <si>
    <t>460150262</t>
  </si>
  <si>
    <t>Hloubení kabelových rýh ručně š 50 cm hl 80 cm v hornině tř I skupiny 1 a 2</t>
  </si>
  <si>
    <t>142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</si>
  <si>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1 a 2</t>
  </si>
  <si>
    <t>https://podminky.urs.cz/item/CS_URS_2021_02/460150262</t>
  </si>
  <si>
    <t>34/2+6+27</t>
  </si>
  <si>
    <t>460150263</t>
  </si>
  <si>
    <t>Hloubení kabelových rýh ručně š 50 cm hl 80 cm v hornině tř I skupiny 3</t>
  </si>
  <si>
    <t>144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</si>
  <si>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</si>
  <si>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https://podminky.urs.cz/item/CS_URS_2021_02/460150263</t>
  </si>
  <si>
    <t>13+34/2</t>
  </si>
  <si>
    <t>73</t>
  </si>
  <si>
    <t>460202133</t>
  </si>
  <si>
    <t>Hloubení kabelových nezapažených rýh strojně š 35 cm hl 50 cm v hornině tř I skupiny 3</t>
  </si>
  <si>
    <t>146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</si>
  <si>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</si>
  <si>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https://podminky.urs.cz/item/CS_URS_2021_02/460202133</t>
  </si>
  <si>
    <t>6+26+21</t>
  </si>
  <si>
    <t>460202262</t>
  </si>
  <si>
    <t>Hloubení kabelových nezapažených rýh strojně š 50 cm hl 80 cm v hornině tř I skupiny 1 a 2</t>
  </si>
  <si>
    <t>148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</si>
  <si>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1 a 2</t>
  </si>
  <si>
    <t>https://podminky.urs.cz/item/CS_URS_2021_02/460202262</t>
  </si>
  <si>
    <t>28+10</t>
  </si>
  <si>
    <t>75</t>
  </si>
  <si>
    <t>460202263</t>
  </si>
  <si>
    <t>Hloubení kabelových nezapažených rýh strojně š 50 cm hl 80 cm v hornině tř I skupiny 3</t>
  </si>
  <si>
    <t>150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</si>
  <si>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</si>
  <si>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https://podminky.urs.cz/item/CS_URS_2021_02/460202263</t>
  </si>
  <si>
    <t>3+2</t>
  </si>
  <si>
    <t>460202293</t>
  </si>
  <si>
    <t>Hloubení kabelových nezapažených rýh strojně š 50 cm hl 110 cm v hornině tř I skupiny 3</t>
  </si>
  <si>
    <t>152</t>
  </si>
  <si>
    <t>Hloubení nezapažených kabelových rýh strojně včetně urovnání dna s přemístěním výkopku do vzdálenosti 3 m od okraje jámy nebo s naložením na dopravní prostředek šířky 50 cm hloubky 110 cm v hornině třídy těžitelnosti I skupiny 3</t>
  </si>
  <si>
    <t>https://podminky.urs.cz/item/CS_URS_2021_02/460202293</t>
  </si>
  <si>
    <t>4+11+4,5</t>
  </si>
  <si>
    <t>77</t>
  </si>
  <si>
    <t>460421282</t>
  </si>
  <si>
    <t>Kabelové lože včetně podsypu, zhutnění a urovnání povrchu z prohozeného výkopku tloušťky 5 cm nad kabel zakryté plastovou fólií, šířky lože přes 25 do 50 cm</t>
  </si>
  <si>
    <t>154</t>
  </si>
  <si>
    <t>9+53+80+43+4+11+4,5</t>
  </si>
  <si>
    <t>460520172</t>
  </si>
  <si>
    <t>Montáž trubek ochranných plastových uložených volně do rýhy ohebných přes 32 do 50 mm uložených do rýhy</t>
  </si>
  <si>
    <t>156</t>
  </si>
  <si>
    <t>Montáž trubek ochranných uložených volně do rýhy plastových ohebných, vnitřního průměru přes 32 do 50 mm</t>
  </si>
  <si>
    <t>https://podminky.urs.cz/item/CS_URS_2021_02/460520172</t>
  </si>
  <si>
    <t>16+37+41+44+13+17+33+40+8</t>
  </si>
  <si>
    <t>79</t>
  </si>
  <si>
    <t>34571351</t>
  </si>
  <si>
    <t>trubka elektroinstalační ohebná dvouplášťová korugovaná (chránička) D 41/50mm, HDPE+LDPE</t>
  </si>
  <si>
    <t>158</t>
  </si>
  <si>
    <t>https://podminky.urs.cz/item/CS_URS_2021_02/34571351</t>
  </si>
  <si>
    <t>249*1,05 "Přepočtené koeficientem množství</t>
  </si>
  <si>
    <t>460520176</t>
  </si>
  <si>
    <t>Montáž trubek ochranných plastových uložených volně do rýhy ohebných přes 133 do 172 mm uložených do rýhy</t>
  </si>
  <si>
    <t>160</t>
  </si>
  <si>
    <t>Montáž trubek ochranných uložených volně do rýhy plastových ohebných, vnitřního průměru přes 133 do 172 mm</t>
  </si>
  <si>
    <t>https://podminky.urs.cz/item/CS_URS_2021_02/460520176</t>
  </si>
  <si>
    <t>5+7+13</t>
  </si>
  <si>
    <t>81</t>
  </si>
  <si>
    <t>34571359</t>
  </si>
  <si>
    <t>trubka elektroinstalační ohebná dvouplášťová korugovaná (chránička) D 150/175mm, HDPE+LDPE</t>
  </si>
  <si>
    <t>162</t>
  </si>
  <si>
    <t>https://podminky.urs.cz/item/CS_URS_2021_02/34571359</t>
  </si>
  <si>
    <t>460560133</t>
  </si>
  <si>
    <t>Zásyp kabelových rýh ručně se zhutněním š 35 cm hl 50 cm z horniny tř I skupiny 3</t>
  </si>
  <si>
    <t>164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</si>
  <si>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</si>
  <si>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https://podminky.urs.cz/item/CS_URS_2021_02/460560133</t>
  </si>
  <si>
    <t>83</t>
  </si>
  <si>
    <t>460560262</t>
  </si>
  <si>
    <t>Zásyp kabelových rýh ručně se zhutněním š 50 cm hl 80 cm z horniny tř I skupiny 1 a 2</t>
  </si>
  <si>
    <t>166</t>
  </si>
  <si>
    <t>Zásyp kabelových rýh ručně s přemístění sypaniny ze vzdálenosti do 10 m, s uložením výkopku ve vrstvách včetně zhutnění a úpravy povrchu šířky 50 cm hloubky 80 cm z horniny třídy těžitelnosti I skupiny 1 a 2</t>
  </si>
  <si>
    <t>https://podminky.urs.cz/item/CS_URS_2021_02/460560262</t>
  </si>
  <si>
    <t>460560263</t>
  </si>
  <si>
    <t>Zásyp kabelových rýh ručně se zhutněním š 50 cm hl 80 cm z horniny tř I skupiny 3</t>
  </si>
  <si>
    <t>168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</si>
  <si>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</si>
  <si>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https://podminky.urs.cz/item/CS_URS_2021_02/460560263</t>
  </si>
  <si>
    <t>85</t>
  </si>
  <si>
    <t>460561811</t>
  </si>
  <si>
    <t>Zásyp kabelových rýh strojně s uložením výkopku ve vrstvách včetně zhutnění a urovnání povrchu ve volném terénu</t>
  </si>
  <si>
    <t>170</t>
  </si>
  <si>
    <t>0,35*0,5*53</t>
  </si>
  <si>
    <t>0,5*0,8*38</t>
  </si>
  <si>
    <t>0,5*0,8*5</t>
  </si>
  <si>
    <t>0,5*1,1*19,5</t>
  </si>
  <si>
    <t>460620003</t>
  </si>
  <si>
    <t>Položení drnu včetně zalití vodou ve svahu</t>
  </si>
  <si>
    <t>172</t>
  </si>
  <si>
    <t>Úprava terénu položení drnu, včetně zalití vodou ve svahu</t>
  </si>
  <si>
    <t>https://podminky.urs.cz/item/CS_URS_2021_02/460620003</t>
  </si>
  <si>
    <t>87</t>
  </si>
  <si>
    <t>460650064</t>
  </si>
  <si>
    <t>Podklad vozovky a chodníku z kameniva drceného se zhutněním při elektromontážích tl přes 20 do 25 cm</t>
  </si>
  <si>
    <t>174</t>
  </si>
  <si>
    <t>Podklad vozovek a chodníků včetně rozprostření a úpravy z kameniva drceného, včetně zhutnění, tloušťky přes 20 do 25 cm</t>
  </si>
  <si>
    <t>https://podminky.urs.cz/item/CS_URS_2021_02/460650064</t>
  </si>
  <si>
    <t>460650072</t>
  </si>
  <si>
    <t>Podklad vozovky a chodníku z asfaltového betonu se zhutněním při elektromontážích tl přes 5 do 10 cm</t>
  </si>
  <si>
    <t>176</t>
  </si>
  <si>
    <t>Podklad vozovek a chodníků včetně rozprostření a úpravy z asfaltového betonu včetně zhutnění, tloušťky přes 5 do 10 cm</t>
  </si>
  <si>
    <t>https://podminky.urs.cz/item/CS_URS_2021_02/460650072</t>
  </si>
  <si>
    <t>89</t>
  </si>
  <si>
    <t>460650912</t>
  </si>
  <si>
    <t>Vyspravení krytu komunikací po překopech při elektromontážích asfaltovým betonem tl 6 cm</t>
  </si>
  <si>
    <t>178</t>
  </si>
  <si>
    <t>Vyspravení krytu po překopech bezesparých pro pokládání kabelů, včetně rozprostření, urovnání a zhutnění podkladu asfaltovým betonem tloušťky 6 cm</t>
  </si>
  <si>
    <t>https://podminky.urs.cz/item/CS_URS_2021_02/460650912</t>
  </si>
  <si>
    <t>58-M</t>
  </si>
  <si>
    <t>Revize vyhrazených technických zařízení</t>
  </si>
  <si>
    <t>580107001</t>
  </si>
  <si>
    <t>Vypnutí vedení, přezkoušení a zajištění vypnutého stavu, označení tabulkou a opětné zapnutí</t>
  </si>
  <si>
    <t>180</t>
  </si>
  <si>
    <t>Pomocné práce při revizích vypnutí vedení, přezkoušení vypnutého stavu, označení tabulkou a opětné zapnutí</t>
  </si>
  <si>
    <t>https://podminky.urs.cz/item/CS_URS_2021_02/580107001</t>
  </si>
  <si>
    <t>91</t>
  </si>
  <si>
    <t>580107004</t>
  </si>
  <si>
    <t>Demontáž a zpětná montáž krytu rozvaděče nebo rozvodnice</t>
  </si>
  <si>
    <t>182</t>
  </si>
  <si>
    <t>Pomocné práce při revizích demontáž a opětná montáž krytu rozvaděče nebo rozvodnice</t>
  </si>
  <si>
    <t>https://podminky.urs.cz/item/CS_URS_2021_02/580107004</t>
  </si>
  <si>
    <t>580107011</t>
  </si>
  <si>
    <t>Kontrola zkratových poměrů v rozvaděči a vypínací schopnosti přístrojů</t>
  </si>
  <si>
    <t>184</t>
  </si>
  <si>
    <t>Pomocné práce při revizích kontrola zkratových poměrů v rozvaděči a vypínací schopnosti přístrojů</t>
  </si>
  <si>
    <t>https://podminky.urs.cz/item/CS_URS_2021_02/580107011</t>
  </si>
  <si>
    <t>93</t>
  </si>
  <si>
    <t>011002000</t>
  </si>
  <si>
    <t>Průzkumné práce - vytýčení stávajících sítí</t>
  </si>
  <si>
    <t>komplet</t>
  </si>
  <si>
    <t>186</t>
  </si>
  <si>
    <t>011464000</t>
  </si>
  <si>
    <t>Měření (monitoring) úrovně osvětlení kvalifikovaným metrologem pro umělé osvětlení</t>
  </si>
  <si>
    <t>188</t>
  </si>
  <si>
    <t>95</t>
  </si>
  <si>
    <t>190</t>
  </si>
  <si>
    <t>192</t>
  </si>
  <si>
    <t>97</t>
  </si>
  <si>
    <t>013254000</t>
  </si>
  <si>
    <t>Dokumentace skutečného provedení stavby</t>
  </si>
  <si>
    <t>194</t>
  </si>
  <si>
    <t>034103000</t>
  </si>
  <si>
    <t>Oplocení staveniště - označení a zebezpečený otevřených výkopů</t>
  </si>
  <si>
    <t>196</t>
  </si>
  <si>
    <t>99</t>
  </si>
  <si>
    <t>034303000</t>
  </si>
  <si>
    <t>Dopravní značení na staveništi</t>
  </si>
  <si>
    <t>198</t>
  </si>
  <si>
    <t>VRN4</t>
  </si>
  <si>
    <t>Inženýrská činnost</t>
  </si>
  <si>
    <t>043002000</t>
  </si>
  <si>
    <t>Zkoušky a ostatní měření</t>
  </si>
  <si>
    <t>200</t>
  </si>
  <si>
    <t>VRN6</t>
  </si>
  <si>
    <t>Územní vlivy</t>
  </si>
  <si>
    <t>101</t>
  </si>
  <si>
    <t>065002000</t>
  </si>
  <si>
    <t>Mimostaveništní doprava materiálů</t>
  </si>
  <si>
    <t>202</t>
  </si>
  <si>
    <t>204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</si>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</sst>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23" TargetMode="External" /><Relationship Id="rId2" Type="http://schemas.openxmlformats.org/officeDocument/2006/relationships/hyperlink" Target="https://podminky.urs.cz/item/CS_URS_2021_02/113107122" TargetMode="External" /><Relationship Id="rId3" Type="http://schemas.openxmlformats.org/officeDocument/2006/relationships/hyperlink" Target="https://podminky.urs.cz/item/CS_URS_2021_02/58344155" TargetMode="External" /><Relationship Id="rId4" Type="http://schemas.openxmlformats.org/officeDocument/2006/relationships/hyperlink" Target="https://podminky.urs.cz/item/CS_URS_2021_02/171201201" TargetMode="External" /><Relationship Id="rId5" Type="http://schemas.openxmlformats.org/officeDocument/2006/relationships/hyperlink" Target="https://podminky.urs.cz/item/CS_URS_2021_02/181411131" TargetMode="External" /><Relationship Id="rId6" Type="http://schemas.openxmlformats.org/officeDocument/2006/relationships/hyperlink" Target="https://podminky.urs.cz/item/CS_URS_2021_02/00572410" TargetMode="External" /><Relationship Id="rId7" Type="http://schemas.openxmlformats.org/officeDocument/2006/relationships/hyperlink" Target="https://podminky.urs.cz/item/CS_URS_2021_02/211531111" TargetMode="External" /><Relationship Id="rId8" Type="http://schemas.openxmlformats.org/officeDocument/2006/relationships/hyperlink" Target="https://podminky.urs.cz/item/CS_URS_2021_02/339921132" TargetMode="External" /><Relationship Id="rId9" Type="http://schemas.openxmlformats.org/officeDocument/2006/relationships/hyperlink" Target="https://podminky.urs.cz/item/CS_URS_2021_02/59228284" TargetMode="External" /><Relationship Id="rId10" Type="http://schemas.openxmlformats.org/officeDocument/2006/relationships/hyperlink" Target="https://podminky.urs.cz/item/CS_URS_2021_02/59228279" TargetMode="External" /><Relationship Id="rId11" Type="http://schemas.openxmlformats.org/officeDocument/2006/relationships/hyperlink" Target="https://podminky.urs.cz/item/CS_URS_2021_02/358315114" TargetMode="External" /><Relationship Id="rId12" Type="http://schemas.openxmlformats.org/officeDocument/2006/relationships/hyperlink" Target="https://podminky.urs.cz/item/CS_URS_2021_02/564851111" TargetMode="External" /><Relationship Id="rId13" Type="http://schemas.openxmlformats.org/officeDocument/2006/relationships/hyperlink" Target="https://podminky.urs.cz/item/CS_URS_2021_02/564861111" TargetMode="External" /><Relationship Id="rId14" Type="http://schemas.openxmlformats.org/officeDocument/2006/relationships/hyperlink" Target="https://podminky.urs.cz/item/CS_URS_2021_02/596211123" TargetMode="External" /><Relationship Id="rId15" Type="http://schemas.openxmlformats.org/officeDocument/2006/relationships/hyperlink" Target="https://podminky.urs.cz/item/CS_URS_2021_02/59245018" TargetMode="External" /><Relationship Id="rId16" Type="http://schemas.openxmlformats.org/officeDocument/2006/relationships/hyperlink" Target="https://podminky.urs.cz/item/CS_URS_2021_02/59245006" TargetMode="External" /><Relationship Id="rId17" Type="http://schemas.openxmlformats.org/officeDocument/2006/relationships/hyperlink" Target="https://podminky.urs.cz/item/CS_URS_2021_02/596211220" TargetMode="External" /><Relationship Id="rId18" Type="http://schemas.openxmlformats.org/officeDocument/2006/relationships/hyperlink" Target="https://podminky.urs.cz/item/CS_URS_2021_02/59245004" TargetMode="External" /><Relationship Id="rId19" Type="http://schemas.openxmlformats.org/officeDocument/2006/relationships/hyperlink" Target="https://podminky.urs.cz/item/CS_URS_2021_02/871355221" TargetMode="External" /><Relationship Id="rId20" Type="http://schemas.openxmlformats.org/officeDocument/2006/relationships/hyperlink" Target="https://podminky.urs.cz/item/CS_URS_2021_02/894411121" TargetMode="External" /><Relationship Id="rId21" Type="http://schemas.openxmlformats.org/officeDocument/2006/relationships/hyperlink" Target="https://podminky.urs.cz/item/CS_URS_2021_02/59224071" TargetMode="External" /><Relationship Id="rId22" Type="http://schemas.openxmlformats.org/officeDocument/2006/relationships/hyperlink" Target="https://podminky.urs.cz/item/CS_URS_2021_02/59224073" TargetMode="External" /><Relationship Id="rId23" Type="http://schemas.openxmlformats.org/officeDocument/2006/relationships/hyperlink" Target="https://podminky.urs.cz/item/CS_URS_2021_02/59224056" TargetMode="External" /><Relationship Id="rId24" Type="http://schemas.openxmlformats.org/officeDocument/2006/relationships/hyperlink" Target="https://podminky.urs.cz/item/CS_URS_2021_02/59224011" TargetMode="External" /><Relationship Id="rId25" Type="http://schemas.openxmlformats.org/officeDocument/2006/relationships/hyperlink" Target="https://podminky.urs.cz/item/CS_URS_2021_02/895941111" TargetMode="External" /><Relationship Id="rId26" Type="http://schemas.openxmlformats.org/officeDocument/2006/relationships/hyperlink" Target="https://podminky.urs.cz/item/CS_URS_2021_02/59223820" TargetMode="External" /><Relationship Id="rId27" Type="http://schemas.openxmlformats.org/officeDocument/2006/relationships/hyperlink" Target="https://podminky.urs.cz/item/CS_URS_2021_02/59223824" TargetMode="External" /><Relationship Id="rId28" Type="http://schemas.openxmlformats.org/officeDocument/2006/relationships/hyperlink" Target="https://podminky.urs.cz/item/CS_URS_2021_02/59223864" TargetMode="External" /><Relationship Id="rId29" Type="http://schemas.openxmlformats.org/officeDocument/2006/relationships/hyperlink" Target="https://podminky.urs.cz/item/CS_URS_2021_02/59223850" TargetMode="External" /><Relationship Id="rId30" Type="http://schemas.openxmlformats.org/officeDocument/2006/relationships/hyperlink" Target="https://podminky.urs.cz/item/CS_URS_2021_02/899104112" TargetMode="External" /><Relationship Id="rId31" Type="http://schemas.openxmlformats.org/officeDocument/2006/relationships/hyperlink" Target="https://podminky.urs.cz/item/CS_URS_2021_02/28661935" TargetMode="External" /><Relationship Id="rId32" Type="http://schemas.openxmlformats.org/officeDocument/2006/relationships/hyperlink" Target="https://podminky.urs.cz/item/CS_URS_2021_02/899204112" TargetMode="External" /><Relationship Id="rId33" Type="http://schemas.openxmlformats.org/officeDocument/2006/relationships/hyperlink" Target="https://podminky.urs.cz/item/CS_URS_2021_02/28661938" TargetMode="External" /><Relationship Id="rId34" Type="http://schemas.openxmlformats.org/officeDocument/2006/relationships/hyperlink" Target="https://podminky.urs.cz/item/CS_URS_2021_02/914111111" TargetMode="External" /><Relationship Id="rId35" Type="http://schemas.openxmlformats.org/officeDocument/2006/relationships/hyperlink" Target="https://podminky.urs.cz/item/CS_URS_2021_02/914511112" TargetMode="External" /><Relationship Id="rId36" Type="http://schemas.openxmlformats.org/officeDocument/2006/relationships/hyperlink" Target="https://podminky.urs.cz/item/CS_URS_2021_02/914531111" TargetMode="External" /><Relationship Id="rId37" Type="http://schemas.openxmlformats.org/officeDocument/2006/relationships/hyperlink" Target="https://podminky.urs.cz/item/CS_URS_2021_02/40445220" TargetMode="External" /><Relationship Id="rId38" Type="http://schemas.openxmlformats.org/officeDocument/2006/relationships/hyperlink" Target="https://podminky.urs.cz/item/CS_URS_2021_02/915321111" TargetMode="External" /><Relationship Id="rId39" Type="http://schemas.openxmlformats.org/officeDocument/2006/relationships/hyperlink" Target="https://podminky.urs.cz/item/CS_URS_2021_02/915321115" TargetMode="External" /><Relationship Id="rId40" Type="http://schemas.openxmlformats.org/officeDocument/2006/relationships/hyperlink" Target="https://podminky.urs.cz/item/CS_URS_2021_02/916131213" TargetMode="External" /><Relationship Id="rId41" Type="http://schemas.openxmlformats.org/officeDocument/2006/relationships/hyperlink" Target="https://podminky.urs.cz/item/CS_URS_2021_02/59217017" TargetMode="External" /><Relationship Id="rId42" Type="http://schemas.openxmlformats.org/officeDocument/2006/relationships/hyperlink" Target="https://podminky.urs.cz/item/CS_URS_2021_02/916331112" TargetMode="External" /><Relationship Id="rId43" Type="http://schemas.openxmlformats.org/officeDocument/2006/relationships/hyperlink" Target="https://podminky.urs.cz/item/CS_URS_2021_02/59217001" TargetMode="External" /><Relationship Id="rId44" Type="http://schemas.openxmlformats.org/officeDocument/2006/relationships/hyperlink" Target="https://podminky.urs.cz/item/CS_URS_2021_02/966006132" TargetMode="External" /><Relationship Id="rId45" Type="http://schemas.openxmlformats.org/officeDocument/2006/relationships/hyperlink" Target="https://podminky.urs.cz/item/CS_URS_2021_02/997221551" TargetMode="External" /><Relationship Id="rId46" Type="http://schemas.openxmlformats.org/officeDocument/2006/relationships/hyperlink" Target="https://podminky.urs.cz/item/CS_URS_2021_02/997221559" TargetMode="External" /><Relationship Id="rId47" Type="http://schemas.openxmlformats.org/officeDocument/2006/relationships/hyperlink" Target="https://podminky.urs.cz/item/CS_URS_2021_02/998223011" TargetMode="External" /><Relationship Id="rId48" Type="http://schemas.openxmlformats.org/officeDocument/2006/relationships/hyperlink" Target="https://podminky.urs.cz/item/CS_URS_2021_02/012103000" TargetMode="External" /><Relationship Id="rId49" Type="http://schemas.openxmlformats.org/officeDocument/2006/relationships/hyperlink" Target="https://podminky.urs.cz/item/CS_URS_2021_02/012303000" TargetMode="External" /><Relationship Id="rId50" Type="http://schemas.openxmlformats.org/officeDocument/2006/relationships/hyperlink" Target="https://podminky.urs.cz/item/CS_URS_2021_02/030001000" TargetMode="External" /><Relationship Id="rId51" Type="http://schemas.openxmlformats.org/officeDocument/2006/relationships/hyperlink" Target="https://podminky.urs.cz/item/CS_URS_2021_02/070001000" TargetMode="External" /><Relationship Id="rId5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573231106" TargetMode="External" /><Relationship Id="rId2" Type="http://schemas.openxmlformats.org/officeDocument/2006/relationships/hyperlink" Target="https://podminky.urs.cz/item/CS_URS_2021_02/919535556" TargetMode="External" /><Relationship Id="rId3" Type="http://schemas.openxmlformats.org/officeDocument/2006/relationships/hyperlink" Target="https://podminky.urs.cz/item/CS_URS_2021_02/919732211" TargetMode="External" /><Relationship Id="rId4" Type="http://schemas.openxmlformats.org/officeDocument/2006/relationships/hyperlink" Target="https://podminky.urs.cz/item/CS_URS_2021_02/945421110" TargetMode="External" /><Relationship Id="rId5" Type="http://schemas.openxmlformats.org/officeDocument/2006/relationships/hyperlink" Target="https://podminky.urs.cz/item/CS_URS_2021_02/997006512" TargetMode="External" /><Relationship Id="rId6" Type="http://schemas.openxmlformats.org/officeDocument/2006/relationships/hyperlink" Target="https://podminky.urs.cz/item/CS_URS_2021_02/997006519" TargetMode="External" /><Relationship Id="rId7" Type="http://schemas.openxmlformats.org/officeDocument/2006/relationships/hyperlink" Target="https://podminky.urs.cz/item/CS_URS_2021_02/997013873" TargetMode="External" /><Relationship Id="rId8" Type="http://schemas.openxmlformats.org/officeDocument/2006/relationships/hyperlink" Target="https://podminky.urs.cz/item/CS_URS_2021_02/997013875" TargetMode="External" /><Relationship Id="rId9" Type="http://schemas.openxmlformats.org/officeDocument/2006/relationships/hyperlink" Target="https://podminky.urs.cz/item/CS_URS_2021_02/998225194" TargetMode="External" /><Relationship Id="rId10" Type="http://schemas.openxmlformats.org/officeDocument/2006/relationships/hyperlink" Target="https://podminky.urs.cz/item/CS_URS_2021_02/998225195" TargetMode="External" /><Relationship Id="rId11" Type="http://schemas.openxmlformats.org/officeDocument/2006/relationships/hyperlink" Target="https://podminky.urs.cz/item/CS_URS_2021_02/741110102" TargetMode="External" /><Relationship Id="rId12" Type="http://schemas.openxmlformats.org/officeDocument/2006/relationships/hyperlink" Target="https://podminky.urs.cz/item/CS_URS_2021_02/741136321" TargetMode="External" /><Relationship Id="rId13" Type="http://schemas.openxmlformats.org/officeDocument/2006/relationships/hyperlink" Target="https://podminky.urs.cz/item/CS_URS_2021_02/741312011" TargetMode="External" /><Relationship Id="rId14" Type="http://schemas.openxmlformats.org/officeDocument/2006/relationships/hyperlink" Target="https://podminky.urs.cz/item/CS_URS_2021_02/741375823" TargetMode="External" /><Relationship Id="rId15" Type="http://schemas.openxmlformats.org/officeDocument/2006/relationships/hyperlink" Target="https://podminky.urs.cz/item/CS_URS_2021_02/741420021" TargetMode="External" /><Relationship Id="rId16" Type="http://schemas.openxmlformats.org/officeDocument/2006/relationships/hyperlink" Target="https://podminky.urs.cz/item/CS_URS_2021_02/210220022" TargetMode="External" /><Relationship Id="rId17" Type="http://schemas.openxmlformats.org/officeDocument/2006/relationships/hyperlink" Target="https://podminky.urs.cz/item/CS_URS_2021_02/210220361" TargetMode="External" /><Relationship Id="rId18" Type="http://schemas.openxmlformats.org/officeDocument/2006/relationships/hyperlink" Target="https://podminky.urs.cz/item/CS_URS_2021_02/24617150" TargetMode="External" /><Relationship Id="rId19" Type="http://schemas.openxmlformats.org/officeDocument/2006/relationships/hyperlink" Target="https://podminky.urs.cz/item/CS_URS_2021_02/35441073" TargetMode="External" /><Relationship Id="rId20" Type="http://schemas.openxmlformats.org/officeDocument/2006/relationships/hyperlink" Target="https://podminky.urs.cz/item/CS_URS_2021_02/35441080" TargetMode="External" /><Relationship Id="rId21" Type="http://schemas.openxmlformats.org/officeDocument/2006/relationships/hyperlink" Target="https://podminky.urs.cz/item/CS_URS_2021_02/35441875" TargetMode="External" /><Relationship Id="rId22" Type="http://schemas.openxmlformats.org/officeDocument/2006/relationships/hyperlink" Target="https://podminky.urs.cz/item/CS_URS_2021_02/35441895" TargetMode="External" /><Relationship Id="rId23" Type="http://schemas.openxmlformats.org/officeDocument/2006/relationships/hyperlink" Target="https://podminky.urs.cz/item/CS_URS_2021_02/35441885" TargetMode="External" /><Relationship Id="rId24" Type="http://schemas.openxmlformats.org/officeDocument/2006/relationships/hyperlink" Target="https://podminky.urs.cz/item/CS_URS_2021_02/35442092" TargetMode="External" /><Relationship Id="rId25" Type="http://schemas.openxmlformats.org/officeDocument/2006/relationships/hyperlink" Target="https://podminky.urs.cz/item/CS_URS_2021_02/210812033" TargetMode="External" /><Relationship Id="rId26" Type="http://schemas.openxmlformats.org/officeDocument/2006/relationships/hyperlink" Target="https://podminky.urs.cz/item/CS_URS_2021_02/34111076" TargetMode="External" /><Relationship Id="rId27" Type="http://schemas.openxmlformats.org/officeDocument/2006/relationships/hyperlink" Target="https://podminky.urs.cz/item/CS_URS_2021_02/210204011" TargetMode="External" /><Relationship Id="rId28" Type="http://schemas.openxmlformats.org/officeDocument/2006/relationships/hyperlink" Target="https://podminky.urs.cz/item/CS_URS_2021_02/58337303" TargetMode="External" /><Relationship Id="rId29" Type="http://schemas.openxmlformats.org/officeDocument/2006/relationships/hyperlink" Target="https://podminky.urs.cz/item/CS_URS_2021_02/34111005" TargetMode="External" /><Relationship Id="rId30" Type="http://schemas.openxmlformats.org/officeDocument/2006/relationships/hyperlink" Target="https://podminky.urs.cz/item/CS_URS_2021_02/210204103" TargetMode="External" /><Relationship Id="rId31" Type="http://schemas.openxmlformats.org/officeDocument/2006/relationships/hyperlink" Target="https://podminky.urs.cz/item/CS_URS_2021_02/210100096" TargetMode="External" /><Relationship Id="rId32" Type="http://schemas.openxmlformats.org/officeDocument/2006/relationships/hyperlink" Target="https://podminky.urs.cz/item/CS_URS_2021_02/210100099" TargetMode="External" /><Relationship Id="rId33" Type="http://schemas.openxmlformats.org/officeDocument/2006/relationships/hyperlink" Target="https://podminky.urs.cz/item/CS_URS_2021_02/210204201" TargetMode="External" /><Relationship Id="rId34" Type="http://schemas.openxmlformats.org/officeDocument/2006/relationships/hyperlink" Target="https://podminky.urs.cz/item/CS_URS_2021_02/210204202" TargetMode="External" /><Relationship Id="rId35" Type="http://schemas.openxmlformats.org/officeDocument/2006/relationships/hyperlink" Target="https://podminky.urs.cz/item/CS_URS_2021_02/210204203" TargetMode="External" /><Relationship Id="rId36" Type="http://schemas.openxmlformats.org/officeDocument/2006/relationships/hyperlink" Target="https://podminky.urs.cz/item/CS_URS_2021_02/210812001" TargetMode="External" /><Relationship Id="rId37" Type="http://schemas.openxmlformats.org/officeDocument/2006/relationships/hyperlink" Target="https://podminky.urs.cz/item/CS_URS_2021_02/210202013" TargetMode="External" /><Relationship Id="rId38" Type="http://schemas.openxmlformats.org/officeDocument/2006/relationships/hyperlink" Target="https://podminky.urs.cz/item/CS_URS_2021_02/210813035" TargetMode="External" /><Relationship Id="rId39" Type="http://schemas.openxmlformats.org/officeDocument/2006/relationships/hyperlink" Target="https://podminky.urs.cz/item/CS_URS_2021_02/210950202" TargetMode="External" /><Relationship Id="rId40" Type="http://schemas.openxmlformats.org/officeDocument/2006/relationships/hyperlink" Target="https://podminky.urs.cz/item/CS_URS_2021_02/40445260" TargetMode="External" /><Relationship Id="rId41" Type="http://schemas.openxmlformats.org/officeDocument/2006/relationships/hyperlink" Target="https://podminky.urs.cz/item/CS_URS_2021_02/40445261" TargetMode="External" /><Relationship Id="rId42" Type="http://schemas.openxmlformats.org/officeDocument/2006/relationships/hyperlink" Target="https://podminky.urs.cz/item/CS_URS_2021_02/210191551" TargetMode="External" /><Relationship Id="rId43" Type="http://schemas.openxmlformats.org/officeDocument/2006/relationships/hyperlink" Target="https://podminky.urs.cz/item/CS_URS_2021_02/210280002" TargetMode="External" /><Relationship Id="rId44" Type="http://schemas.openxmlformats.org/officeDocument/2006/relationships/hyperlink" Target="https://podminky.urs.cz/item/CS_URS_2021_02/460030011" TargetMode="External" /><Relationship Id="rId45" Type="http://schemas.openxmlformats.org/officeDocument/2006/relationships/hyperlink" Target="https://podminky.urs.cz/item/CS_URS_2021_02/460030172" TargetMode="External" /><Relationship Id="rId46" Type="http://schemas.openxmlformats.org/officeDocument/2006/relationships/hyperlink" Target="https://podminky.urs.cz/item/CS_URS_2021_02/460030192" TargetMode="External" /><Relationship Id="rId47" Type="http://schemas.openxmlformats.org/officeDocument/2006/relationships/hyperlink" Target="https://podminky.urs.cz/item/CS_URS_2021_02/460080014" TargetMode="External" /><Relationship Id="rId48" Type="http://schemas.openxmlformats.org/officeDocument/2006/relationships/hyperlink" Target="https://podminky.urs.cz/item/CS_URS_2021_02/460150133" TargetMode="External" /><Relationship Id="rId49" Type="http://schemas.openxmlformats.org/officeDocument/2006/relationships/hyperlink" Target="https://podminky.urs.cz/item/CS_URS_2021_02/460150262" TargetMode="External" /><Relationship Id="rId50" Type="http://schemas.openxmlformats.org/officeDocument/2006/relationships/hyperlink" Target="https://podminky.urs.cz/item/CS_URS_2021_02/460150263" TargetMode="External" /><Relationship Id="rId51" Type="http://schemas.openxmlformats.org/officeDocument/2006/relationships/hyperlink" Target="https://podminky.urs.cz/item/CS_URS_2021_02/460202133" TargetMode="External" /><Relationship Id="rId52" Type="http://schemas.openxmlformats.org/officeDocument/2006/relationships/hyperlink" Target="https://podminky.urs.cz/item/CS_URS_2021_02/460202262" TargetMode="External" /><Relationship Id="rId53" Type="http://schemas.openxmlformats.org/officeDocument/2006/relationships/hyperlink" Target="https://podminky.urs.cz/item/CS_URS_2021_02/460202263" TargetMode="External" /><Relationship Id="rId54" Type="http://schemas.openxmlformats.org/officeDocument/2006/relationships/hyperlink" Target="https://podminky.urs.cz/item/CS_URS_2021_02/460202293" TargetMode="External" /><Relationship Id="rId55" Type="http://schemas.openxmlformats.org/officeDocument/2006/relationships/hyperlink" Target="https://podminky.urs.cz/item/CS_URS_2021_02/460520172" TargetMode="External" /><Relationship Id="rId56" Type="http://schemas.openxmlformats.org/officeDocument/2006/relationships/hyperlink" Target="https://podminky.urs.cz/item/CS_URS_2021_02/34571351" TargetMode="External" /><Relationship Id="rId57" Type="http://schemas.openxmlformats.org/officeDocument/2006/relationships/hyperlink" Target="https://podminky.urs.cz/item/CS_URS_2021_02/460520176" TargetMode="External" /><Relationship Id="rId58" Type="http://schemas.openxmlformats.org/officeDocument/2006/relationships/hyperlink" Target="https://podminky.urs.cz/item/CS_URS_2021_02/34571359" TargetMode="External" /><Relationship Id="rId59" Type="http://schemas.openxmlformats.org/officeDocument/2006/relationships/hyperlink" Target="https://podminky.urs.cz/item/CS_URS_2021_02/460560133" TargetMode="External" /><Relationship Id="rId60" Type="http://schemas.openxmlformats.org/officeDocument/2006/relationships/hyperlink" Target="https://podminky.urs.cz/item/CS_URS_2021_02/460560262" TargetMode="External" /><Relationship Id="rId61" Type="http://schemas.openxmlformats.org/officeDocument/2006/relationships/hyperlink" Target="https://podminky.urs.cz/item/CS_URS_2021_02/460560263" TargetMode="External" /><Relationship Id="rId62" Type="http://schemas.openxmlformats.org/officeDocument/2006/relationships/hyperlink" Target="https://podminky.urs.cz/item/CS_URS_2021_02/460620003" TargetMode="External" /><Relationship Id="rId63" Type="http://schemas.openxmlformats.org/officeDocument/2006/relationships/hyperlink" Target="https://podminky.urs.cz/item/CS_URS_2021_02/460650064" TargetMode="External" /><Relationship Id="rId64" Type="http://schemas.openxmlformats.org/officeDocument/2006/relationships/hyperlink" Target="https://podminky.urs.cz/item/CS_URS_2021_02/460650072" TargetMode="External" /><Relationship Id="rId65" Type="http://schemas.openxmlformats.org/officeDocument/2006/relationships/hyperlink" Target="https://podminky.urs.cz/item/CS_URS_2021_02/460650912" TargetMode="External" /><Relationship Id="rId66" Type="http://schemas.openxmlformats.org/officeDocument/2006/relationships/hyperlink" Target="https://podminky.urs.cz/item/CS_URS_2021_02/580107001" TargetMode="External" /><Relationship Id="rId67" Type="http://schemas.openxmlformats.org/officeDocument/2006/relationships/hyperlink" Target="https://podminky.urs.cz/item/CS_URS_2021_02/580107004" TargetMode="External" /><Relationship Id="rId68" Type="http://schemas.openxmlformats.org/officeDocument/2006/relationships/hyperlink" Target="https://podminky.urs.cz/item/CS_URS_2021_02/580107011" TargetMode="External" /><Relationship Id="rId6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34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32</v>
      </c>
      <c r="AL14" s="23"/>
      <c r="AM14" s="23"/>
      <c r="AN14" s="35" t="s">
        <v>34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39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Chodník Horní Pihel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Horní Pihel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5. 8. 2021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Nový Bor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35</v>
      </c>
      <c r="AJ49" s="41"/>
      <c r="AK49" s="41"/>
      <c r="AL49" s="41"/>
      <c r="AM49" s="74" t="str">
        <f>IF(E17="","",E17)</f>
        <v>Ing. Jaroslav Karel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33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20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Architektonicko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'SO 101 - Architektonicko ...'!P92</f>
        <v>0</v>
      </c>
      <c r="AV55" s="121">
        <f>'SO 101 - Architektonicko ...'!J33</f>
        <v>0</v>
      </c>
      <c r="AW55" s="121">
        <f>'SO 101 - Architektonicko ...'!J34</f>
        <v>0</v>
      </c>
      <c r="AX55" s="121">
        <f>'SO 101 - Architektonicko ...'!J35</f>
        <v>0</v>
      </c>
      <c r="AY55" s="121">
        <f>'SO 101 - Architektonicko ...'!J36</f>
        <v>0</v>
      </c>
      <c r="AZ55" s="121">
        <f>'SO 101 - Architektonicko ...'!F33</f>
        <v>0</v>
      </c>
      <c r="BA55" s="121">
        <f>'SO 101 - Architektonicko ...'!F34</f>
        <v>0</v>
      </c>
      <c r="BB55" s="121">
        <f>'SO 101 - Architektonicko ...'!F35</f>
        <v>0</v>
      </c>
      <c r="BC55" s="121">
        <f>'SO 101 - Architektonicko ...'!F36</f>
        <v>0</v>
      </c>
      <c r="BD55" s="123">
        <f>'SO 101 - Architektonicko ...'!F37</f>
        <v>0</v>
      </c>
      <c r="BE55" s="7"/>
      <c r="BT55" s="124" t="s">
        <v>22</v>
      </c>
      <c r="BV55" s="124" t="s">
        <v>78</v>
      </c>
      <c r="BW55" s="124" t="s">
        <v>84</v>
      </c>
      <c r="BX55" s="124" t="s">
        <v>5</v>
      </c>
      <c r="CL55" s="124" t="s">
        <v>20</v>
      </c>
      <c r="CM55" s="124" t="s">
        <v>85</v>
      </c>
    </row>
    <row r="56" s="7" customFormat="1" ht="16.5" customHeight="1">
      <c r="A56" s="112" t="s">
        <v>80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401 - Veřejné osvětlení'!J30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5">
        <v>0</v>
      </c>
      <c r="AT56" s="126">
        <f>ROUND(SUM(AV56:AW56),2)</f>
        <v>0</v>
      </c>
      <c r="AU56" s="127">
        <f>'SO 401 - Veřejné osvětlení'!P96</f>
        <v>0</v>
      </c>
      <c r="AV56" s="126">
        <f>'SO 401 - Veřejné osvětlení'!J33</f>
        <v>0</v>
      </c>
      <c r="AW56" s="126">
        <f>'SO 401 - Veřejné osvětlení'!J34</f>
        <v>0</v>
      </c>
      <c r="AX56" s="126">
        <f>'SO 401 - Veřejné osvětlení'!J35</f>
        <v>0</v>
      </c>
      <c r="AY56" s="126">
        <f>'SO 401 - Veřejné osvětlení'!J36</f>
        <v>0</v>
      </c>
      <c r="AZ56" s="126">
        <f>'SO 401 - Veřejné osvětlení'!F33</f>
        <v>0</v>
      </c>
      <c r="BA56" s="126">
        <f>'SO 401 - Veřejné osvětlení'!F34</f>
        <v>0</v>
      </c>
      <c r="BB56" s="126">
        <f>'SO 401 - Veřejné osvětlení'!F35</f>
        <v>0</v>
      </c>
      <c r="BC56" s="126">
        <f>'SO 401 - Veřejné osvětlení'!F36</f>
        <v>0</v>
      </c>
      <c r="BD56" s="128">
        <f>'SO 401 - Veřejné osvětlení'!F37</f>
        <v>0</v>
      </c>
      <c r="BE56" s="7"/>
      <c r="BT56" s="124" t="s">
        <v>22</v>
      </c>
      <c r="BV56" s="124" t="s">
        <v>78</v>
      </c>
      <c r="BW56" s="124" t="s">
        <v>88</v>
      </c>
      <c r="BX56" s="124" t="s">
        <v>5</v>
      </c>
      <c r="CL56" s="124" t="s">
        <v>20</v>
      </c>
      <c r="CM56" s="124" t="s">
        <v>85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oVwqlppA8UFenJ/65FCWMJXHoa/4VW9xrMZYO2aoAyfnQV42aI/5Qzg85dqFCLA8w6HMbmvC4nk5Ekk4i7sSCw==" hashValue="rrAw8TPSqXoDOFrzmlloDOt8HjM5b51alKuqvZKIKzd/Fq6u+cWqdiLgHhXxKMJWOV1QajHPEJIBLfYBNVrmL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1 - Architektonicko ...'!C2" display="/"/>
    <hyperlink ref="A56" location="'SO 401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Chodník Horní Pihel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19</v>
      </c>
      <c r="E11" s="39"/>
      <c r="F11" s="137" t="s">
        <v>20</v>
      </c>
      <c r="G11" s="39"/>
      <c r="H11" s="39"/>
      <c r="I11" s="133" t="s">
        <v>21</v>
      </c>
      <c r="J11" s="137" t="s">
        <v>20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23</v>
      </c>
      <c r="E12" s="39"/>
      <c r="F12" s="137" t="s">
        <v>38</v>
      </c>
      <c r="G12" s="39"/>
      <c r="H12" s="39"/>
      <c r="I12" s="133" t="s">
        <v>25</v>
      </c>
      <c r="J12" s="138" t="str">
        <f>'Rekapitulace stavby'!AN8</f>
        <v>5. 8. 2021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29</v>
      </c>
      <c r="E14" s="39"/>
      <c r="F14" s="39"/>
      <c r="G14" s="39"/>
      <c r="H14" s="39"/>
      <c r="I14" s="133" t="s">
        <v>30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Nový Bor</v>
      </c>
      <c r="F15" s="39"/>
      <c r="G15" s="39"/>
      <c r="H15" s="39"/>
      <c r="I15" s="133" t="s">
        <v>32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33</v>
      </c>
      <c r="E17" s="39"/>
      <c r="F17" s="39"/>
      <c r="G17" s="39"/>
      <c r="H17" s="39"/>
      <c r="I17" s="133" t="s">
        <v>30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32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35</v>
      </c>
      <c r="E20" s="39"/>
      <c r="F20" s="39"/>
      <c r="G20" s="39"/>
      <c r="H20" s="39"/>
      <c r="I20" s="133" t="s">
        <v>30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Ing. Jaroslav Karel</v>
      </c>
      <c r="F21" s="39"/>
      <c r="G21" s="39"/>
      <c r="H21" s="39"/>
      <c r="I21" s="133" t="s">
        <v>32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30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32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ROUND(J92,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ROUND((SUM(BE92:BE336)),  2)</f>
        <v>0</v>
      </c>
      <c r="G33" s="39"/>
      <c r="H33" s="39"/>
      <c r="I33" s="149">
        <v>0.20999999999999999</v>
      </c>
      <c r="J33" s="148">
        <f>ROUND(((SUM(BE92:BE336))*I33),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ROUND((SUM(BF92:BF336)),  2)</f>
        <v>0</v>
      </c>
      <c r="G34" s="39"/>
      <c r="H34" s="39"/>
      <c r="I34" s="149">
        <v>0.14999999999999999</v>
      </c>
      <c r="J34" s="148">
        <f>ROUND(((SUM(BF92:BF336))*I34),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ROUND((SUM(BG92:BG336)),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ROUND((SUM(BH92:BH336)),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ROUND((SUM(BI92:BI336)),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Chodník Horní Pihel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Architektonicko - stavební řešení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 xml:space="preserve"> </v>
      </c>
      <c r="G52" s="41"/>
      <c r="H52" s="41"/>
      <c r="I52" s="33" t="s">
        <v>25</v>
      </c>
      <c r="J52" s="73" t="str">
        <f>IF(J12="","",J12)</f>
        <v>5. 8. 2021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Město Nový Bor</v>
      </c>
      <c r="G54" s="41"/>
      <c r="H54" s="41"/>
      <c r="I54" s="33" t="s">
        <v>35</v>
      </c>
      <c r="J54" s="37" t="str">
        <f>E21</f>
        <v>Ing. Jaroslav Karel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J93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J94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J145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99</v>
      </c>
      <c r="E63" s="175"/>
      <c r="F63" s="175"/>
      <c r="G63" s="175"/>
      <c r="H63" s="175"/>
      <c r="I63" s="175"/>
      <c r="J63" s="176">
        <f>J152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100</v>
      </c>
      <c r="E64" s="175"/>
      <c r="F64" s="175"/>
      <c r="G64" s="175"/>
      <c r="H64" s="175"/>
      <c r="I64" s="175"/>
      <c r="J64" s="176">
        <f>J172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101</v>
      </c>
      <c r="E65" s="175"/>
      <c r="F65" s="175"/>
      <c r="G65" s="175"/>
      <c r="H65" s="175"/>
      <c r="I65" s="175"/>
      <c r="J65" s="176">
        <f>J196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102</v>
      </c>
      <c r="E66" s="175"/>
      <c r="F66" s="175"/>
      <c r="G66" s="175"/>
      <c r="H66" s="175"/>
      <c r="I66" s="175"/>
      <c r="J66" s="176">
        <f>J245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103</v>
      </c>
      <c r="E67" s="175"/>
      <c r="F67" s="175"/>
      <c r="G67" s="175"/>
      <c r="H67" s="175"/>
      <c r="I67" s="175"/>
      <c r="J67" s="176">
        <f>J297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104</v>
      </c>
      <c r="E68" s="175"/>
      <c r="F68" s="175"/>
      <c r="G68" s="175"/>
      <c r="H68" s="175"/>
      <c r="I68" s="175"/>
      <c r="J68" s="176">
        <f>J308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105</v>
      </c>
      <c r="E69" s="169"/>
      <c r="F69" s="169"/>
      <c r="G69" s="169"/>
      <c r="H69" s="169"/>
      <c r="I69" s="169"/>
      <c r="J69" s="170">
        <f>J312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106</v>
      </c>
      <c r="E70" s="175"/>
      <c r="F70" s="175"/>
      <c r="G70" s="175"/>
      <c r="H70" s="175"/>
      <c r="I70" s="175"/>
      <c r="J70" s="176">
        <f>J313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107</v>
      </c>
      <c r="E71" s="175"/>
      <c r="F71" s="175"/>
      <c r="G71" s="175"/>
      <c r="H71" s="175"/>
      <c r="I71" s="175"/>
      <c r="J71" s="176">
        <f>J326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108</v>
      </c>
      <c r="E72" s="175"/>
      <c r="F72" s="175"/>
      <c r="G72" s="175"/>
      <c r="H72" s="175"/>
      <c r="I72" s="175"/>
      <c r="J72" s="176">
        <f>J330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109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61" t="str">
        <f>E7</f>
        <v>Chodník Horní Pihel</v>
      </c>
      <c r="F82" s="33"/>
      <c r="G82" s="33"/>
      <c r="H82" s="33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90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SO 101 - Architektonicko - stavební řešení</v>
      </c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</v>
      </c>
      <c r="D86" s="41"/>
      <c r="E86" s="41"/>
      <c r="F86" s="28" t="str">
        <f>F12</f>
        <v xml:space="preserve"> </v>
      </c>
      <c r="G86" s="41"/>
      <c r="H86" s="41"/>
      <c r="I86" s="33" t="s">
        <v>25</v>
      </c>
      <c r="J86" s="73" t="str">
        <f>IF(J12="","",J12)</f>
        <v>5. 8. 2021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E15</f>
        <v>Město Nový Bor</v>
      </c>
      <c r="G88" s="41"/>
      <c r="H88" s="41"/>
      <c r="I88" s="33" t="s">
        <v>35</v>
      </c>
      <c r="J88" s="37" t="str">
        <f>E21</f>
        <v>Ing. Jaroslav Karel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33</v>
      </c>
      <c r="D89" s="41"/>
      <c r="E89" s="41"/>
      <c r="F89" s="28" t="str">
        <f>IF(E18="","",E18)</f>
        <v>Vyplň údaj</v>
      </c>
      <c r="G89" s="41"/>
      <c r="H89" s="41"/>
      <c r="I89" s="33" t="s">
        <v>37</v>
      </c>
      <c r="J89" s="37" t="str">
        <f>E24</f>
        <v xml:space="preserve"> 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8"/>
      <c r="B91" s="179"/>
      <c r="C91" s="180" t="s">
        <v>110</v>
      </c>
      <c r="D91" s="181" t="s">
        <v>61</v>
      </c>
      <c r="E91" s="181" t="s">
        <v>57</v>
      </c>
      <c r="F91" s="181" t="s">
        <v>58</v>
      </c>
      <c r="G91" s="181" t="s">
        <v>111</v>
      </c>
      <c r="H91" s="181" t="s">
        <v>112</v>
      </c>
      <c r="I91" s="181" t="s">
        <v>113</v>
      </c>
      <c r="J91" s="181" t="s">
        <v>94</v>
      </c>
      <c r="K91" s="182" t="s">
        <v>114</v>
      </c>
      <c r="L91" s="183"/>
      <c r="M91" s="93" t="s">
        <v>20</v>
      </c>
      <c r="N91" s="94" t="s">
        <v>46</v>
      </c>
      <c r="O91" s="94" t="s">
        <v>115</v>
      </c>
      <c r="P91" s="94" t="s">
        <v>116</v>
      </c>
      <c r="Q91" s="94" t="s">
        <v>117</v>
      </c>
      <c r="R91" s="94" t="s">
        <v>118</v>
      </c>
      <c r="S91" s="94" t="s">
        <v>119</v>
      </c>
      <c r="T91" s="95" t="s">
        <v>120</v>
      </c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</row>
    <row r="92" s="2" customFormat="1" ht="22.8" customHeight="1">
      <c r="A92" s="39"/>
      <c r="B92" s="40"/>
      <c r="C92" s="100" t="s">
        <v>121</v>
      </c>
      <c r="D92" s="41"/>
      <c r="E92" s="41"/>
      <c r="F92" s="41"/>
      <c r="G92" s="41"/>
      <c r="H92" s="41"/>
      <c r="I92" s="41"/>
      <c r="J92" s="184">
        <f>BK92</f>
        <v>0</v>
      </c>
      <c r="K92" s="41"/>
      <c r="L92" s="45"/>
      <c r="M92" s="96"/>
      <c r="N92" s="185"/>
      <c r="O92" s="97"/>
      <c r="P92" s="186">
        <f>P93+P312</f>
        <v>0</v>
      </c>
      <c r="Q92" s="97"/>
      <c r="R92" s="186">
        <f>R93+R312</f>
        <v>452.15122499999995</v>
      </c>
      <c r="S92" s="97"/>
      <c r="T92" s="187">
        <f>T93+T312</f>
        <v>16.389000000000003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95</v>
      </c>
      <c r="BK92" s="188">
        <f>BK93+BK312</f>
        <v>0</v>
      </c>
    </row>
    <row r="93" s="12" customFormat="1" ht="25.92" customHeight="1">
      <c r="A93" s="12"/>
      <c r="B93" s="189"/>
      <c r="C93" s="190"/>
      <c r="D93" s="191" t="s">
        <v>75</v>
      </c>
      <c r="E93" s="192" t="s">
        <v>122</v>
      </c>
      <c r="F93" s="192" t="s">
        <v>123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P94+P145+P152+P172+P196+P245+P297+P308</f>
        <v>0</v>
      </c>
      <c r="Q93" s="197"/>
      <c r="R93" s="198">
        <f>R94+R145+R152+R172+R196+R245+R297+R308</f>
        <v>452.15122499999995</v>
      </c>
      <c r="S93" s="197"/>
      <c r="T93" s="199">
        <f>T94+T145+T152+T172+T196+T245+T297+T308</f>
        <v>16.389000000000003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22</v>
      </c>
      <c r="AT93" s="201" t="s">
        <v>75</v>
      </c>
      <c r="AU93" s="201" t="s">
        <v>76</v>
      </c>
      <c r="AY93" s="200" t="s">
        <v>124</v>
      </c>
      <c r="BK93" s="202">
        <f>BK94+BK145+BK152+BK172+BK196+BK245+BK297+BK308</f>
        <v>0</v>
      </c>
    </row>
    <row r="94" s="12" customFormat="1" ht="22.8" customHeight="1">
      <c r="A94" s="12"/>
      <c r="B94" s="189"/>
      <c r="C94" s="190"/>
      <c r="D94" s="191" t="s">
        <v>75</v>
      </c>
      <c r="E94" s="203" t="s">
        <v>22</v>
      </c>
      <c r="F94" s="203" t="s">
        <v>125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SUM(P95:P144)</f>
        <v>0</v>
      </c>
      <c r="Q94" s="197"/>
      <c r="R94" s="198">
        <f>SUM(R95:R144)</f>
        <v>98.801879999999997</v>
      </c>
      <c r="S94" s="197"/>
      <c r="T94" s="199">
        <f>SUM(T95:T144)</f>
        <v>7.4249999999999998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22</v>
      </c>
      <c r="AT94" s="201" t="s">
        <v>75</v>
      </c>
      <c r="AU94" s="201" t="s">
        <v>22</v>
      </c>
      <c r="AY94" s="200" t="s">
        <v>124</v>
      </c>
      <c r="BK94" s="202">
        <f>SUM(BK95:BK144)</f>
        <v>0</v>
      </c>
    </row>
    <row r="95" s="2" customFormat="1" ht="16.5" customHeight="1">
      <c r="A95" s="39"/>
      <c r="B95" s="40"/>
      <c r="C95" s="205" t="s">
        <v>22</v>
      </c>
      <c r="D95" s="205" t="s">
        <v>126</v>
      </c>
      <c r="E95" s="206" t="s">
        <v>127</v>
      </c>
      <c r="F95" s="207" t="s">
        <v>128</v>
      </c>
      <c r="G95" s="208" t="s">
        <v>129</v>
      </c>
      <c r="H95" s="209">
        <v>13.5</v>
      </c>
      <c r="I95" s="210"/>
      <c r="J95" s="211">
        <f>ROUND(I95*H95,2)</f>
        <v>0</v>
      </c>
      <c r="K95" s="207" t="s">
        <v>130</v>
      </c>
      <c r="L95" s="45"/>
      <c r="M95" s="212" t="s">
        <v>20</v>
      </c>
      <c r="N95" s="213" t="s">
        <v>47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0.26000000000000001</v>
      </c>
      <c r="T95" s="215">
        <f>S95*H95</f>
        <v>3.5100000000000002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131</v>
      </c>
      <c r="AT95" s="216" t="s">
        <v>126</v>
      </c>
      <c r="AU95" s="216" t="s">
        <v>85</v>
      </c>
      <c r="AY95" s="18" t="s">
        <v>124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22</v>
      </c>
      <c r="BK95" s="217">
        <f>ROUND(I95*H95,2)</f>
        <v>0</v>
      </c>
      <c r="BL95" s="18" t="s">
        <v>131</v>
      </c>
      <c r="BM95" s="216" t="s">
        <v>85</v>
      </c>
    </row>
    <row r="96" s="2" customFormat="1">
      <c r="A96" s="39"/>
      <c r="B96" s="40"/>
      <c r="C96" s="41"/>
      <c r="D96" s="218" t="s">
        <v>132</v>
      </c>
      <c r="E96" s="41"/>
      <c r="F96" s="219" t="s">
        <v>133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132</v>
      </c>
      <c r="AU96" s="18" t="s">
        <v>85</v>
      </c>
    </row>
    <row r="97" s="2" customFormat="1">
      <c r="A97" s="39"/>
      <c r="B97" s="40"/>
      <c r="C97" s="41"/>
      <c r="D97" s="223" t="s">
        <v>134</v>
      </c>
      <c r="E97" s="41"/>
      <c r="F97" s="224" t="s">
        <v>135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134</v>
      </c>
      <c r="AU97" s="18" t="s">
        <v>85</v>
      </c>
    </row>
    <row r="98" s="2" customFormat="1" ht="16.5" customHeight="1">
      <c r="A98" s="39"/>
      <c r="B98" s="40"/>
      <c r="C98" s="205" t="s">
        <v>85</v>
      </c>
      <c r="D98" s="205" t="s">
        <v>126</v>
      </c>
      <c r="E98" s="206" t="s">
        <v>136</v>
      </c>
      <c r="F98" s="207" t="s">
        <v>137</v>
      </c>
      <c r="G98" s="208" t="s">
        <v>129</v>
      </c>
      <c r="H98" s="209">
        <v>13.5</v>
      </c>
      <c r="I98" s="210"/>
      <c r="J98" s="211">
        <f>ROUND(I98*H98,2)</f>
        <v>0</v>
      </c>
      <c r="K98" s="207" t="s">
        <v>130</v>
      </c>
      <c r="L98" s="45"/>
      <c r="M98" s="212" t="s">
        <v>20</v>
      </c>
      <c r="N98" s="213" t="s">
        <v>47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0.28999999999999998</v>
      </c>
      <c r="T98" s="215">
        <f>S98*H98</f>
        <v>3.9149999999999996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131</v>
      </c>
      <c r="AT98" s="216" t="s">
        <v>126</v>
      </c>
      <c r="AU98" s="216" t="s">
        <v>85</v>
      </c>
      <c r="AY98" s="18" t="s">
        <v>124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22</v>
      </c>
      <c r="BK98" s="217">
        <f>ROUND(I98*H98,2)</f>
        <v>0</v>
      </c>
      <c r="BL98" s="18" t="s">
        <v>131</v>
      </c>
      <c r="BM98" s="216" t="s">
        <v>131</v>
      </c>
    </row>
    <row r="99" s="2" customFormat="1">
      <c r="A99" s="39"/>
      <c r="B99" s="40"/>
      <c r="C99" s="41"/>
      <c r="D99" s="218" t="s">
        <v>132</v>
      </c>
      <c r="E99" s="41"/>
      <c r="F99" s="219" t="s">
        <v>138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132</v>
      </c>
      <c r="AU99" s="18" t="s">
        <v>85</v>
      </c>
    </row>
    <row r="100" s="2" customFormat="1">
      <c r="A100" s="39"/>
      <c r="B100" s="40"/>
      <c r="C100" s="41"/>
      <c r="D100" s="223" t="s">
        <v>134</v>
      </c>
      <c r="E100" s="41"/>
      <c r="F100" s="224" t="s">
        <v>139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134</v>
      </c>
      <c r="AU100" s="18" t="s">
        <v>85</v>
      </c>
    </row>
    <row r="101" s="2" customFormat="1" ht="24.15" customHeight="1">
      <c r="A101" s="39"/>
      <c r="B101" s="40"/>
      <c r="C101" s="205" t="s">
        <v>140</v>
      </c>
      <c r="D101" s="205" t="s">
        <v>126</v>
      </c>
      <c r="E101" s="206" t="s">
        <v>141</v>
      </c>
      <c r="F101" s="207" t="s">
        <v>142</v>
      </c>
      <c r="G101" s="208" t="s">
        <v>143</v>
      </c>
      <c r="H101" s="209">
        <v>67.5</v>
      </c>
      <c r="I101" s="210"/>
      <c r="J101" s="211">
        <f>ROUND(I101*H101,2)</f>
        <v>0</v>
      </c>
      <c r="K101" s="207" t="s">
        <v>144</v>
      </c>
      <c r="L101" s="45"/>
      <c r="M101" s="212" t="s">
        <v>20</v>
      </c>
      <c r="N101" s="213" t="s">
        <v>47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131</v>
      </c>
      <c r="AT101" s="216" t="s">
        <v>126</v>
      </c>
      <c r="AU101" s="216" t="s">
        <v>85</v>
      </c>
      <c r="AY101" s="18" t="s">
        <v>124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22</v>
      </c>
      <c r="BK101" s="217">
        <f>ROUND(I101*H101,2)</f>
        <v>0</v>
      </c>
      <c r="BL101" s="18" t="s">
        <v>131</v>
      </c>
      <c r="BM101" s="216" t="s">
        <v>145</v>
      </c>
    </row>
    <row r="102" s="2" customFormat="1">
      <c r="A102" s="39"/>
      <c r="B102" s="40"/>
      <c r="C102" s="41"/>
      <c r="D102" s="218" t="s">
        <v>132</v>
      </c>
      <c r="E102" s="41"/>
      <c r="F102" s="219" t="s">
        <v>146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132</v>
      </c>
      <c r="AU102" s="18" t="s">
        <v>85</v>
      </c>
    </row>
    <row r="103" s="13" customFormat="1">
      <c r="A103" s="13"/>
      <c r="B103" s="225"/>
      <c r="C103" s="226"/>
      <c r="D103" s="218" t="s">
        <v>147</v>
      </c>
      <c r="E103" s="227" t="s">
        <v>20</v>
      </c>
      <c r="F103" s="228" t="s">
        <v>148</v>
      </c>
      <c r="G103" s="226"/>
      <c r="H103" s="229">
        <v>67.5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147</v>
      </c>
      <c r="AU103" s="235" t="s">
        <v>85</v>
      </c>
      <c r="AV103" s="13" t="s">
        <v>85</v>
      </c>
      <c r="AW103" s="13" t="s">
        <v>39</v>
      </c>
      <c r="AX103" s="13" t="s">
        <v>76</v>
      </c>
      <c r="AY103" s="235" t="s">
        <v>124</v>
      </c>
    </row>
    <row r="104" s="14" customFormat="1">
      <c r="A104" s="14"/>
      <c r="B104" s="236"/>
      <c r="C104" s="237"/>
      <c r="D104" s="218" t="s">
        <v>147</v>
      </c>
      <c r="E104" s="238" t="s">
        <v>20</v>
      </c>
      <c r="F104" s="239" t="s">
        <v>149</v>
      </c>
      <c r="G104" s="237"/>
      <c r="H104" s="240">
        <v>67.5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147</v>
      </c>
      <c r="AU104" s="246" t="s">
        <v>85</v>
      </c>
      <c r="AV104" s="14" t="s">
        <v>131</v>
      </c>
      <c r="AW104" s="14" t="s">
        <v>39</v>
      </c>
      <c r="AX104" s="14" t="s">
        <v>22</v>
      </c>
      <c r="AY104" s="246" t="s">
        <v>124</v>
      </c>
    </row>
    <row r="105" s="2" customFormat="1" ht="24.15" customHeight="1">
      <c r="A105" s="39"/>
      <c r="B105" s="40"/>
      <c r="C105" s="205" t="s">
        <v>131</v>
      </c>
      <c r="D105" s="205" t="s">
        <v>126</v>
      </c>
      <c r="E105" s="206" t="s">
        <v>150</v>
      </c>
      <c r="F105" s="207" t="s">
        <v>151</v>
      </c>
      <c r="G105" s="208" t="s">
        <v>143</v>
      </c>
      <c r="H105" s="209">
        <v>18.5</v>
      </c>
      <c r="I105" s="210"/>
      <c r="J105" s="211">
        <f>ROUND(I105*H105,2)</f>
        <v>0</v>
      </c>
      <c r="K105" s="207" t="s">
        <v>144</v>
      </c>
      <c r="L105" s="45"/>
      <c r="M105" s="212" t="s">
        <v>20</v>
      </c>
      <c r="N105" s="213" t="s">
        <v>47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131</v>
      </c>
      <c r="AT105" s="216" t="s">
        <v>126</v>
      </c>
      <c r="AU105" s="216" t="s">
        <v>85</v>
      </c>
      <c r="AY105" s="18" t="s">
        <v>124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22</v>
      </c>
      <c r="BK105" s="217">
        <f>ROUND(I105*H105,2)</f>
        <v>0</v>
      </c>
      <c r="BL105" s="18" t="s">
        <v>131</v>
      </c>
      <c r="BM105" s="216" t="s">
        <v>152</v>
      </c>
    </row>
    <row r="106" s="2" customFormat="1">
      <c r="A106" s="39"/>
      <c r="B106" s="40"/>
      <c r="C106" s="41"/>
      <c r="D106" s="218" t="s">
        <v>132</v>
      </c>
      <c r="E106" s="41"/>
      <c r="F106" s="219" t="s">
        <v>151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132</v>
      </c>
      <c r="AU106" s="18" t="s">
        <v>85</v>
      </c>
    </row>
    <row r="107" s="13" customFormat="1">
      <c r="A107" s="13"/>
      <c r="B107" s="225"/>
      <c r="C107" s="226"/>
      <c r="D107" s="218" t="s">
        <v>147</v>
      </c>
      <c r="E107" s="227" t="s">
        <v>20</v>
      </c>
      <c r="F107" s="228" t="s">
        <v>153</v>
      </c>
      <c r="G107" s="226"/>
      <c r="H107" s="229">
        <v>18.5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147</v>
      </c>
      <c r="AU107" s="235" t="s">
        <v>85</v>
      </c>
      <c r="AV107" s="13" t="s">
        <v>85</v>
      </c>
      <c r="AW107" s="13" t="s">
        <v>39</v>
      </c>
      <c r="AX107" s="13" t="s">
        <v>76</v>
      </c>
      <c r="AY107" s="235" t="s">
        <v>124</v>
      </c>
    </row>
    <row r="108" s="14" customFormat="1">
      <c r="A108" s="14"/>
      <c r="B108" s="236"/>
      <c r="C108" s="237"/>
      <c r="D108" s="218" t="s">
        <v>147</v>
      </c>
      <c r="E108" s="238" t="s">
        <v>20</v>
      </c>
      <c r="F108" s="239" t="s">
        <v>149</v>
      </c>
      <c r="G108" s="237"/>
      <c r="H108" s="240">
        <v>18.5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147</v>
      </c>
      <c r="AU108" s="246" t="s">
        <v>85</v>
      </c>
      <c r="AV108" s="14" t="s">
        <v>131</v>
      </c>
      <c r="AW108" s="14" t="s">
        <v>39</v>
      </c>
      <c r="AX108" s="14" t="s">
        <v>22</v>
      </c>
      <c r="AY108" s="246" t="s">
        <v>124</v>
      </c>
    </row>
    <row r="109" s="2" customFormat="1" ht="33" customHeight="1">
      <c r="A109" s="39"/>
      <c r="B109" s="40"/>
      <c r="C109" s="205" t="s">
        <v>154</v>
      </c>
      <c r="D109" s="205" t="s">
        <v>126</v>
      </c>
      <c r="E109" s="206" t="s">
        <v>155</v>
      </c>
      <c r="F109" s="207" t="s">
        <v>156</v>
      </c>
      <c r="G109" s="208" t="s">
        <v>143</v>
      </c>
      <c r="H109" s="209">
        <v>86</v>
      </c>
      <c r="I109" s="210"/>
      <c r="J109" s="211">
        <f>ROUND(I109*H109,2)</f>
        <v>0</v>
      </c>
      <c r="K109" s="207" t="s">
        <v>144</v>
      </c>
      <c r="L109" s="45"/>
      <c r="M109" s="212" t="s">
        <v>20</v>
      </c>
      <c r="N109" s="213" t="s">
        <v>47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131</v>
      </c>
      <c r="AT109" s="216" t="s">
        <v>126</v>
      </c>
      <c r="AU109" s="216" t="s">
        <v>85</v>
      </c>
      <c r="AY109" s="18" t="s">
        <v>124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22</v>
      </c>
      <c r="BK109" s="217">
        <f>ROUND(I109*H109,2)</f>
        <v>0</v>
      </c>
      <c r="BL109" s="18" t="s">
        <v>131</v>
      </c>
      <c r="BM109" s="216" t="s">
        <v>27</v>
      </c>
    </row>
    <row r="110" s="2" customFormat="1">
      <c r="A110" s="39"/>
      <c r="B110" s="40"/>
      <c r="C110" s="41"/>
      <c r="D110" s="218" t="s">
        <v>132</v>
      </c>
      <c r="E110" s="41"/>
      <c r="F110" s="219" t="s">
        <v>157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132</v>
      </c>
      <c r="AU110" s="18" t="s">
        <v>85</v>
      </c>
    </row>
    <row r="111" s="13" customFormat="1">
      <c r="A111" s="13"/>
      <c r="B111" s="225"/>
      <c r="C111" s="226"/>
      <c r="D111" s="218" t="s">
        <v>147</v>
      </c>
      <c r="E111" s="227" t="s">
        <v>20</v>
      </c>
      <c r="F111" s="228" t="s">
        <v>158</v>
      </c>
      <c r="G111" s="226"/>
      <c r="H111" s="229">
        <v>86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147</v>
      </c>
      <c r="AU111" s="235" t="s">
        <v>85</v>
      </c>
      <c r="AV111" s="13" t="s">
        <v>85</v>
      </c>
      <c r="AW111" s="13" t="s">
        <v>39</v>
      </c>
      <c r="AX111" s="13" t="s">
        <v>76</v>
      </c>
      <c r="AY111" s="235" t="s">
        <v>124</v>
      </c>
    </row>
    <row r="112" s="14" customFormat="1">
      <c r="A112" s="14"/>
      <c r="B112" s="236"/>
      <c r="C112" s="237"/>
      <c r="D112" s="218" t="s">
        <v>147</v>
      </c>
      <c r="E112" s="238" t="s">
        <v>20</v>
      </c>
      <c r="F112" s="239" t="s">
        <v>149</v>
      </c>
      <c r="G112" s="237"/>
      <c r="H112" s="240">
        <v>86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147</v>
      </c>
      <c r="AU112" s="246" t="s">
        <v>85</v>
      </c>
      <c r="AV112" s="14" t="s">
        <v>131</v>
      </c>
      <c r="AW112" s="14" t="s">
        <v>39</v>
      </c>
      <c r="AX112" s="14" t="s">
        <v>22</v>
      </c>
      <c r="AY112" s="246" t="s">
        <v>124</v>
      </c>
    </row>
    <row r="113" s="2" customFormat="1" ht="37.8" customHeight="1">
      <c r="A113" s="39"/>
      <c r="B113" s="40"/>
      <c r="C113" s="205" t="s">
        <v>145</v>
      </c>
      <c r="D113" s="205" t="s">
        <v>126</v>
      </c>
      <c r="E113" s="206" t="s">
        <v>159</v>
      </c>
      <c r="F113" s="207" t="s">
        <v>160</v>
      </c>
      <c r="G113" s="208" t="s">
        <v>143</v>
      </c>
      <c r="H113" s="209">
        <v>52</v>
      </c>
      <c r="I113" s="210"/>
      <c r="J113" s="211">
        <f>ROUND(I113*H113,2)</f>
        <v>0</v>
      </c>
      <c r="K113" s="207" t="s">
        <v>144</v>
      </c>
      <c r="L113" s="45"/>
      <c r="M113" s="212" t="s">
        <v>20</v>
      </c>
      <c r="N113" s="213" t="s">
        <v>47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131</v>
      </c>
      <c r="AT113" s="216" t="s">
        <v>126</v>
      </c>
      <c r="AU113" s="216" t="s">
        <v>85</v>
      </c>
      <c r="AY113" s="18" t="s">
        <v>124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22</v>
      </c>
      <c r="BK113" s="217">
        <f>ROUND(I113*H113,2)</f>
        <v>0</v>
      </c>
      <c r="BL113" s="18" t="s">
        <v>131</v>
      </c>
      <c r="BM113" s="216" t="s">
        <v>161</v>
      </c>
    </row>
    <row r="114" s="2" customFormat="1">
      <c r="A114" s="39"/>
      <c r="B114" s="40"/>
      <c r="C114" s="41"/>
      <c r="D114" s="218" t="s">
        <v>132</v>
      </c>
      <c r="E114" s="41"/>
      <c r="F114" s="219" t="s">
        <v>162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132</v>
      </c>
      <c r="AU114" s="18" t="s">
        <v>85</v>
      </c>
    </row>
    <row r="115" s="2" customFormat="1" ht="16.5" customHeight="1">
      <c r="A115" s="39"/>
      <c r="B115" s="40"/>
      <c r="C115" s="247" t="s">
        <v>163</v>
      </c>
      <c r="D115" s="247" t="s">
        <v>164</v>
      </c>
      <c r="E115" s="248" t="s">
        <v>165</v>
      </c>
      <c r="F115" s="249" t="s">
        <v>166</v>
      </c>
      <c r="G115" s="250" t="s">
        <v>167</v>
      </c>
      <c r="H115" s="251">
        <v>98.799999999999997</v>
      </c>
      <c r="I115" s="252"/>
      <c r="J115" s="253">
        <f>ROUND(I115*H115,2)</f>
        <v>0</v>
      </c>
      <c r="K115" s="249" t="s">
        <v>130</v>
      </c>
      <c r="L115" s="254"/>
      <c r="M115" s="255" t="s">
        <v>20</v>
      </c>
      <c r="N115" s="256" t="s">
        <v>47</v>
      </c>
      <c r="O115" s="85"/>
      <c r="P115" s="214">
        <f>O115*H115</f>
        <v>0</v>
      </c>
      <c r="Q115" s="214">
        <v>1</v>
      </c>
      <c r="R115" s="214">
        <f>Q115*H115</f>
        <v>98.799999999999997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152</v>
      </c>
      <c r="AT115" s="216" t="s">
        <v>164</v>
      </c>
      <c r="AU115" s="216" t="s">
        <v>85</v>
      </c>
      <c r="AY115" s="18" t="s">
        <v>124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22</v>
      </c>
      <c r="BK115" s="217">
        <f>ROUND(I115*H115,2)</f>
        <v>0</v>
      </c>
      <c r="BL115" s="18" t="s">
        <v>131</v>
      </c>
      <c r="BM115" s="216" t="s">
        <v>168</v>
      </c>
    </row>
    <row r="116" s="2" customFormat="1">
      <c r="A116" s="39"/>
      <c r="B116" s="40"/>
      <c r="C116" s="41"/>
      <c r="D116" s="218" t="s">
        <v>132</v>
      </c>
      <c r="E116" s="41"/>
      <c r="F116" s="219" t="s">
        <v>166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132</v>
      </c>
      <c r="AU116" s="18" t="s">
        <v>85</v>
      </c>
    </row>
    <row r="117" s="2" customFormat="1">
      <c r="A117" s="39"/>
      <c r="B117" s="40"/>
      <c r="C117" s="41"/>
      <c r="D117" s="223" t="s">
        <v>134</v>
      </c>
      <c r="E117" s="41"/>
      <c r="F117" s="224" t="s">
        <v>169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134</v>
      </c>
      <c r="AU117" s="18" t="s">
        <v>85</v>
      </c>
    </row>
    <row r="118" s="13" customFormat="1">
      <c r="A118" s="13"/>
      <c r="B118" s="225"/>
      <c r="C118" s="226"/>
      <c r="D118" s="218" t="s">
        <v>147</v>
      </c>
      <c r="E118" s="227" t="s">
        <v>20</v>
      </c>
      <c r="F118" s="228" t="s">
        <v>170</v>
      </c>
      <c r="G118" s="226"/>
      <c r="H118" s="229">
        <v>98.799999999999997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147</v>
      </c>
      <c r="AU118" s="235" t="s">
        <v>85</v>
      </c>
      <c r="AV118" s="13" t="s">
        <v>85</v>
      </c>
      <c r="AW118" s="13" t="s">
        <v>39</v>
      </c>
      <c r="AX118" s="13" t="s">
        <v>76</v>
      </c>
      <c r="AY118" s="235" t="s">
        <v>124</v>
      </c>
    </row>
    <row r="119" s="14" customFormat="1">
      <c r="A119" s="14"/>
      <c r="B119" s="236"/>
      <c r="C119" s="237"/>
      <c r="D119" s="218" t="s">
        <v>147</v>
      </c>
      <c r="E119" s="238" t="s">
        <v>20</v>
      </c>
      <c r="F119" s="239" t="s">
        <v>149</v>
      </c>
      <c r="G119" s="237"/>
      <c r="H119" s="240">
        <v>98.799999999999997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147</v>
      </c>
      <c r="AU119" s="246" t="s">
        <v>85</v>
      </c>
      <c r="AV119" s="14" t="s">
        <v>131</v>
      </c>
      <c r="AW119" s="14" t="s">
        <v>39</v>
      </c>
      <c r="AX119" s="14" t="s">
        <v>22</v>
      </c>
      <c r="AY119" s="246" t="s">
        <v>124</v>
      </c>
    </row>
    <row r="120" s="2" customFormat="1" ht="16.5" customHeight="1">
      <c r="A120" s="39"/>
      <c r="B120" s="40"/>
      <c r="C120" s="205" t="s">
        <v>152</v>
      </c>
      <c r="D120" s="205" t="s">
        <v>126</v>
      </c>
      <c r="E120" s="206" t="s">
        <v>171</v>
      </c>
      <c r="F120" s="207" t="s">
        <v>172</v>
      </c>
      <c r="G120" s="208" t="s">
        <v>143</v>
      </c>
      <c r="H120" s="209">
        <v>86</v>
      </c>
      <c r="I120" s="210"/>
      <c r="J120" s="211">
        <f>ROUND(I120*H120,2)</f>
        <v>0</v>
      </c>
      <c r="K120" s="207" t="s">
        <v>130</v>
      </c>
      <c r="L120" s="45"/>
      <c r="M120" s="212" t="s">
        <v>20</v>
      </c>
      <c r="N120" s="213" t="s">
        <v>47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131</v>
      </c>
      <c r="AT120" s="216" t="s">
        <v>126</v>
      </c>
      <c r="AU120" s="216" t="s">
        <v>85</v>
      </c>
      <c r="AY120" s="18" t="s">
        <v>124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22</v>
      </c>
      <c r="BK120" s="217">
        <f>ROUND(I120*H120,2)</f>
        <v>0</v>
      </c>
      <c r="BL120" s="18" t="s">
        <v>131</v>
      </c>
      <c r="BM120" s="216" t="s">
        <v>173</v>
      </c>
    </row>
    <row r="121" s="2" customFormat="1">
      <c r="A121" s="39"/>
      <c r="B121" s="40"/>
      <c r="C121" s="41"/>
      <c r="D121" s="218" t="s">
        <v>132</v>
      </c>
      <c r="E121" s="41"/>
      <c r="F121" s="219" t="s">
        <v>174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132</v>
      </c>
      <c r="AU121" s="18" t="s">
        <v>85</v>
      </c>
    </row>
    <row r="122" s="2" customFormat="1">
      <c r="A122" s="39"/>
      <c r="B122" s="40"/>
      <c r="C122" s="41"/>
      <c r="D122" s="223" t="s">
        <v>134</v>
      </c>
      <c r="E122" s="41"/>
      <c r="F122" s="224" t="s">
        <v>175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134</v>
      </c>
      <c r="AU122" s="18" t="s">
        <v>85</v>
      </c>
    </row>
    <row r="123" s="2" customFormat="1" ht="24.15" customHeight="1">
      <c r="A123" s="39"/>
      <c r="B123" s="40"/>
      <c r="C123" s="205" t="s">
        <v>176</v>
      </c>
      <c r="D123" s="205" t="s">
        <v>126</v>
      </c>
      <c r="E123" s="206" t="s">
        <v>177</v>
      </c>
      <c r="F123" s="207" t="s">
        <v>178</v>
      </c>
      <c r="G123" s="208" t="s">
        <v>167</v>
      </c>
      <c r="H123" s="209">
        <v>154.80000000000001</v>
      </c>
      <c r="I123" s="210"/>
      <c r="J123" s="211">
        <f>ROUND(I123*H123,2)</f>
        <v>0</v>
      </c>
      <c r="K123" s="207" t="s">
        <v>144</v>
      </c>
      <c r="L123" s="45"/>
      <c r="M123" s="212" t="s">
        <v>20</v>
      </c>
      <c r="N123" s="213" t="s">
        <v>47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131</v>
      </c>
      <c r="AT123" s="216" t="s">
        <v>126</v>
      </c>
      <c r="AU123" s="216" t="s">
        <v>85</v>
      </c>
      <c r="AY123" s="18" t="s">
        <v>124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22</v>
      </c>
      <c r="BK123" s="217">
        <f>ROUND(I123*H123,2)</f>
        <v>0</v>
      </c>
      <c r="BL123" s="18" t="s">
        <v>131</v>
      </c>
      <c r="BM123" s="216" t="s">
        <v>179</v>
      </c>
    </row>
    <row r="124" s="2" customFormat="1">
      <c r="A124" s="39"/>
      <c r="B124" s="40"/>
      <c r="C124" s="41"/>
      <c r="D124" s="218" t="s">
        <v>132</v>
      </c>
      <c r="E124" s="41"/>
      <c r="F124" s="219" t="s">
        <v>178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132</v>
      </c>
      <c r="AU124" s="18" t="s">
        <v>85</v>
      </c>
    </row>
    <row r="125" s="13" customFormat="1">
      <c r="A125" s="13"/>
      <c r="B125" s="225"/>
      <c r="C125" s="226"/>
      <c r="D125" s="218" t="s">
        <v>147</v>
      </c>
      <c r="E125" s="227" t="s">
        <v>20</v>
      </c>
      <c r="F125" s="228" t="s">
        <v>180</v>
      </c>
      <c r="G125" s="226"/>
      <c r="H125" s="229">
        <v>154.80000000000001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147</v>
      </c>
      <c r="AU125" s="235" t="s">
        <v>85</v>
      </c>
      <c r="AV125" s="13" t="s">
        <v>85</v>
      </c>
      <c r="AW125" s="13" t="s">
        <v>39</v>
      </c>
      <c r="AX125" s="13" t="s">
        <v>76</v>
      </c>
      <c r="AY125" s="235" t="s">
        <v>124</v>
      </c>
    </row>
    <row r="126" s="14" customFormat="1">
      <c r="A126" s="14"/>
      <c r="B126" s="236"/>
      <c r="C126" s="237"/>
      <c r="D126" s="218" t="s">
        <v>147</v>
      </c>
      <c r="E126" s="238" t="s">
        <v>20</v>
      </c>
      <c r="F126" s="239" t="s">
        <v>149</v>
      </c>
      <c r="G126" s="237"/>
      <c r="H126" s="240">
        <v>154.80000000000001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147</v>
      </c>
      <c r="AU126" s="246" t="s">
        <v>85</v>
      </c>
      <c r="AV126" s="14" t="s">
        <v>131</v>
      </c>
      <c r="AW126" s="14" t="s">
        <v>39</v>
      </c>
      <c r="AX126" s="14" t="s">
        <v>22</v>
      </c>
      <c r="AY126" s="246" t="s">
        <v>124</v>
      </c>
    </row>
    <row r="127" s="2" customFormat="1" ht="24.15" customHeight="1">
      <c r="A127" s="39"/>
      <c r="B127" s="40"/>
      <c r="C127" s="205" t="s">
        <v>27</v>
      </c>
      <c r="D127" s="205" t="s">
        <v>126</v>
      </c>
      <c r="E127" s="206" t="s">
        <v>181</v>
      </c>
      <c r="F127" s="207" t="s">
        <v>182</v>
      </c>
      <c r="G127" s="208" t="s">
        <v>129</v>
      </c>
      <c r="H127" s="209">
        <v>125.3</v>
      </c>
      <c r="I127" s="210"/>
      <c r="J127" s="211">
        <f>ROUND(I127*H127,2)</f>
        <v>0</v>
      </c>
      <c r="K127" s="207" t="s">
        <v>144</v>
      </c>
      <c r="L127" s="45"/>
      <c r="M127" s="212" t="s">
        <v>20</v>
      </c>
      <c r="N127" s="213" t="s">
        <v>47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131</v>
      </c>
      <c r="AT127" s="216" t="s">
        <v>126</v>
      </c>
      <c r="AU127" s="216" t="s">
        <v>85</v>
      </c>
      <c r="AY127" s="18" t="s">
        <v>124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22</v>
      </c>
      <c r="BK127" s="217">
        <f>ROUND(I127*H127,2)</f>
        <v>0</v>
      </c>
      <c r="BL127" s="18" t="s">
        <v>131</v>
      </c>
      <c r="BM127" s="216" t="s">
        <v>183</v>
      </c>
    </row>
    <row r="128" s="2" customFormat="1">
      <c r="A128" s="39"/>
      <c r="B128" s="40"/>
      <c r="C128" s="41"/>
      <c r="D128" s="218" t="s">
        <v>132</v>
      </c>
      <c r="E128" s="41"/>
      <c r="F128" s="219" t="s">
        <v>182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132</v>
      </c>
      <c r="AU128" s="18" t="s">
        <v>85</v>
      </c>
    </row>
    <row r="129" s="13" customFormat="1">
      <c r="A129" s="13"/>
      <c r="B129" s="225"/>
      <c r="C129" s="226"/>
      <c r="D129" s="218" t="s">
        <v>147</v>
      </c>
      <c r="E129" s="227" t="s">
        <v>20</v>
      </c>
      <c r="F129" s="228" t="s">
        <v>184</v>
      </c>
      <c r="G129" s="226"/>
      <c r="H129" s="229">
        <v>125.3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147</v>
      </c>
      <c r="AU129" s="235" t="s">
        <v>85</v>
      </c>
      <c r="AV129" s="13" t="s">
        <v>85</v>
      </c>
      <c r="AW129" s="13" t="s">
        <v>39</v>
      </c>
      <c r="AX129" s="13" t="s">
        <v>76</v>
      </c>
      <c r="AY129" s="235" t="s">
        <v>124</v>
      </c>
    </row>
    <row r="130" s="14" customFormat="1">
      <c r="A130" s="14"/>
      <c r="B130" s="236"/>
      <c r="C130" s="237"/>
      <c r="D130" s="218" t="s">
        <v>147</v>
      </c>
      <c r="E130" s="238" t="s">
        <v>20</v>
      </c>
      <c r="F130" s="239" t="s">
        <v>149</v>
      </c>
      <c r="G130" s="237"/>
      <c r="H130" s="240">
        <v>125.3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147</v>
      </c>
      <c r="AU130" s="246" t="s">
        <v>85</v>
      </c>
      <c r="AV130" s="14" t="s">
        <v>131</v>
      </c>
      <c r="AW130" s="14" t="s">
        <v>39</v>
      </c>
      <c r="AX130" s="14" t="s">
        <v>22</v>
      </c>
      <c r="AY130" s="246" t="s">
        <v>124</v>
      </c>
    </row>
    <row r="131" s="2" customFormat="1" ht="16.5" customHeight="1">
      <c r="A131" s="39"/>
      <c r="B131" s="40"/>
      <c r="C131" s="205" t="s">
        <v>185</v>
      </c>
      <c r="D131" s="205" t="s">
        <v>126</v>
      </c>
      <c r="E131" s="206" t="s">
        <v>186</v>
      </c>
      <c r="F131" s="207" t="s">
        <v>187</v>
      </c>
      <c r="G131" s="208" t="s">
        <v>129</v>
      </c>
      <c r="H131" s="209">
        <v>125.3</v>
      </c>
      <c r="I131" s="210"/>
      <c r="J131" s="211">
        <f>ROUND(I131*H131,2)</f>
        <v>0</v>
      </c>
      <c r="K131" s="207" t="s">
        <v>130</v>
      </c>
      <c r="L131" s="45"/>
      <c r="M131" s="212" t="s">
        <v>20</v>
      </c>
      <c r="N131" s="213" t="s">
        <v>47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131</v>
      </c>
      <c r="AT131" s="216" t="s">
        <v>126</v>
      </c>
      <c r="AU131" s="216" t="s">
        <v>85</v>
      </c>
      <c r="AY131" s="18" t="s">
        <v>124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22</v>
      </c>
      <c r="BK131" s="217">
        <f>ROUND(I131*H131,2)</f>
        <v>0</v>
      </c>
      <c r="BL131" s="18" t="s">
        <v>131</v>
      </c>
      <c r="BM131" s="216" t="s">
        <v>188</v>
      </c>
    </row>
    <row r="132" s="2" customFormat="1">
      <c r="A132" s="39"/>
      <c r="B132" s="40"/>
      <c r="C132" s="41"/>
      <c r="D132" s="218" t="s">
        <v>132</v>
      </c>
      <c r="E132" s="41"/>
      <c r="F132" s="219" t="s">
        <v>189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132</v>
      </c>
      <c r="AU132" s="18" t="s">
        <v>85</v>
      </c>
    </row>
    <row r="133" s="2" customFormat="1">
      <c r="A133" s="39"/>
      <c r="B133" s="40"/>
      <c r="C133" s="41"/>
      <c r="D133" s="223" t="s">
        <v>134</v>
      </c>
      <c r="E133" s="41"/>
      <c r="F133" s="224" t="s">
        <v>190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134</v>
      </c>
      <c r="AU133" s="18" t="s">
        <v>85</v>
      </c>
    </row>
    <row r="134" s="2" customFormat="1" ht="16.5" customHeight="1">
      <c r="A134" s="39"/>
      <c r="B134" s="40"/>
      <c r="C134" s="247" t="s">
        <v>161</v>
      </c>
      <c r="D134" s="247" t="s">
        <v>164</v>
      </c>
      <c r="E134" s="248" t="s">
        <v>191</v>
      </c>
      <c r="F134" s="249" t="s">
        <v>192</v>
      </c>
      <c r="G134" s="250" t="s">
        <v>193</v>
      </c>
      <c r="H134" s="251">
        <v>1.8799999999999999</v>
      </c>
      <c r="I134" s="252"/>
      <c r="J134" s="253">
        <f>ROUND(I134*H134,2)</f>
        <v>0</v>
      </c>
      <c r="K134" s="249" t="s">
        <v>130</v>
      </c>
      <c r="L134" s="254"/>
      <c r="M134" s="255" t="s">
        <v>20</v>
      </c>
      <c r="N134" s="256" t="s">
        <v>47</v>
      </c>
      <c r="O134" s="85"/>
      <c r="P134" s="214">
        <f>O134*H134</f>
        <v>0</v>
      </c>
      <c r="Q134" s="214">
        <v>0.001</v>
      </c>
      <c r="R134" s="214">
        <f>Q134*H134</f>
        <v>0.0018799999999999999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152</v>
      </c>
      <c r="AT134" s="216" t="s">
        <v>164</v>
      </c>
      <c r="AU134" s="216" t="s">
        <v>85</v>
      </c>
      <c r="AY134" s="18" t="s">
        <v>124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22</v>
      </c>
      <c r="BK134" s="217">
        <f>ROUND(I134*H134,2)</f>
        <v>0</v>
      </c>
      <c r="BL134" s="18" t="s">
        <v>131</v>
      </c>
      <c r="BM134" s="216" t="s">
        <v>194</v>
      </c>
    </row>
    <row r="135" s="2" customFormat="1">
      <c r="A135" s="39"/>
      <c r="B135" s="40"/>
      <c r="C135" s="41"/>
      <c r="D135" s="218" t="s">
        <v>132</v>
      </c>
      <c r="E135" s="41"/>
      <c r="F135" s="219" t="s">
        <v>192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132</v>
      </c>
      <c r="AU135" s="18" t="s">
        <v>85</v>
      </c>
    </row>
    <row r="136" s="2" customFormat="1">
      <c r="A136" s="39"/>
      <c r="B136" s="40"/>
      <c r="C136" s="41"/>
      <c r="D136" s="223" t="s">
        <v>134</v>
      </c>
      <c r="E136" s="41"/>
      <c r="F136" s="224" t="s">
        <v>195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134</v>
      </c>
      <c r="AU136" s="18" t="s">
        <v>85</v>
      </c>
    </row>
    <row r="137" s="13" customFormat="1">
      <c r="A137" s="13"/>
      <c r="B137" s="225"/>
      <c r="C137" s="226"/>
      <c r="D137" s="218" t="s">
        <v>147</v>
      </c>
      <c r="E137" s="227" t="s">
        <v>20</v>
      </c>
      <c r="F137" s="228" t="s">
        <v>196</v>
      </c>
      <c r="G137" s="226"/>
      <c r="H137" s="229">
        <v>1.8795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147</v>
      </c>
      <c r="AU137" s="235" t="s">
        <v>85</v>
      </c>
      <c r="AV137" s="13" t="s">
        <v>85</v>
      </c>
      <c r="AW137" s="13" t="s">
        <v>39</v>
      </c>
      <c r="AX137" s="13" t="s">
        <v>76</v>
      </c>
      <c r="AY137" s="235" t="s">
        <v>124</v>
      </c>
    </row>
    <row r="138" s="14" customFormat="1">
      <c r="A138" s="14"/>
      <c r="B138" s="236"/>
      <c r="C138" s="237"/>
      <c r="D138" s="218" t="s">
        <v>147</v>
      </c>
      <c r="E138" s="238" t="s">
        <v>20</v>
      </c>
      <c r="F138" s="239" t="s">
        <v>149</v>
      </c>
      <c r="G138" s="237"/>
      <c r="H138" s="240">
        <v>1.8795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147</v>
      </c>
      <c r="AU138" s="246" t="s">
        <v>85</v>
      </c>
      <c r="AV138" s="14" t="s">
        <v>131</v>
      </c>
      <c r="AW138" s="14" t="s">
        <v>39</v>
      </c>
      <c r="AX138" s="14" t="s">
        <v>22</v>
      </c>
      <c r="AY138" s="246" t="s">
        <v>124</v>
      </c>
    </row>
    <row r="139" s="2" customFormat="1" ht="16.5" customHeight="1">
      <c r="A139" s="39"/>
      <c r="B139" s="40"/>
      <c r="C139" s="205" t="s">
        <v>197</v>
      </c>
      <c r="D139" s="205" t="s">
        <v>126</v>
      </c>
      <c r="E139" s="206" t="s">
        <v>198</v>
      </c>
      <c r="F139" s="207" t="s">
        <v>199</v>
      </c>
      <c r="G139" s="208" t="s">
        <v>129</v>
      </c>
      <c r="H139" s="209">
        <v>125.3</v>
      </c>
      <c r="I139" s="210"/>
      <c r="J139" s="211">
        <f>ROUND(I139*H139,2)</f>
        <v>0</v>
      </c>
      <c r="K139" s="207" t="s">
        <v>144</v>
      </c>
      <c r="L139" s="45"/>
      <c r="M139" s="212" t="s">
        <v>20</v>
      </c>
      <c r="N139" s="213" t="s">
        <v>47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131</v>
      </c>
      <c r="AT139" s="216" t="s">
        <v>126</v>
      </c>
      <c r="AU139" s="216" t="s">
        <v>85</v>
      </c>
      <c r="AY139" s="18" t="s">
        <v>124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22</v>
      </c>
      <c r="BK139" s="217">
        <f>ROUND(I139*H139,2)</f>
        <v>0</v>
      </c>
      <c r="BL139" s="18" t="s">
        <v>131</v>
      </c>
      <c r="BM139" s="216" t="s">
        <v>200</v>
      </c>
    </row>
    <row r="140" s="2" customFormat="1">
      <c r="A140" s="39"/>
      <c r="B140" s="40"/>
      <c r="C140" s="41"/>
      <c r="D140" s="218" t="s">
        <v>132</v>
      </c>
      <c r="E140" s="41"/>
      <c r="F140" s="219" t="s">
        <v>201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132</v>
      </c>
      <c r="AU140" s="18" t="s">
        <v>85</v>
      </c>
    </row>
    <row r="141" s="2" customFormat="1" ht="16.5" customHeight="1">
      <c r="A141" s="39"/>
      <c r="B141" s="40"/>
      <c r="C141" s="205" t="s">
        <v>168</v>
      </c>
      <c r="D141" s="205" t="s">
        <v>126</v>
      </c>
      <c r="E141" s="206" t="s">
        <v>202</v>
      </c>
      <c r="F141" s="207" t="s">
        <v>203</v>
      </c>
      <c r="G141" s="208" t="s">
        <v>129</v>
      </c>
      <c r="H141" s="209">
        <v>457.5</v>
      </c>
      <c r="I141" s="210"/>
      <c r="J141" s="211">
        <f>ROUND(I141*H141,2)</f>
        <v>0</v>
      </c>
      <c r="K141" s="207" t="s">
        <v>144</v>
      </c>
      <c r="L141" s="45"/>
      <c r="M141" s="212" t="s">
        <v>20</v>
      </c>
      <c r="N141" s="213" t="s">
        <v>47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131</v>
      </c>
      <c r="AT141" s="216" t="s">
        <v>126</v>
      </c>
      <c r="AU141" s="216" t="s">
        <v>85</v>
      </c>
      <c r="AY141" s="18" t="s">
        <v>124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22</v>
      </c>
      <c r="BK141" s="217">
        <f>ROUND(I141*H141,2)</f>
        <v>0</v>
      </c>
      <c r="BL141" s="18" t="s">
        <v>131</v>
      </c>
      <c r="BM141" s="216" t="s">
        <v>204</v>
      </c>
    </row>
    <row r="142" s="2" customFormat="1">
      <c r="A142" s="39"/>
      <c r="B142" s="40"/>
      <c r="C142" s="41"/>
      <c r="D142" s="218" t="s">
        <v>132</v>
      </c>
      <c r="E142" s="41"/>
      <c r="F142" s="219" t="s">
        <v>205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132</v>
      </c>
      <c r="AU142" s="18" t="s">
        <v>85</v>
      </c>
    </row>
    <row r="143" s="13" customFormat="1">
      <c r="A143" s="13"/>
      <c r="B143" s="225"/>
      <c r="C143" s="226"/>
      <c r="D143" s="218" t="s">
        <v>147</v>
      </c>
      <c r="E143" s="227" t="s">
        <v>20</v>
      </c>
      <c r="F143" s="228" t="s">
        <v>206</v>
      </c>
      <c r="G143" s="226"/>
      <c r="H143" s="229">
        <v>457.5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147</v>
      </c>
      <c r="AU143" s="235" t="s">
        <v>85</v>
      </c>
      <c r="AV143" s="13" t="s">
        <v>85</v>
      </c>
      <c r="AW143" s="13" t="s">
        <v>39</v>
      </c>
      <c r="AX143" s="13" t="s">
        <v>76</v>
      </c>
      <c r="AY143" s="235" t="s">
        <v>124</v>
      </c>
    </row>
    <row r="144" s="14" customFormat="1">
      <c r="A144" s="14"/>
      <c r="B144" s="236"/>
      <c r="C144" s="237"/>
      <c r="D144" s="218" t="s">
        <v>147</v>
      </c>
      <c r="E144" s="238" t="s">
        <v>20</v>
      </c>
      <c r="F144" s="239" t="s">
        <v>149</v>
      </c>
      <c r="G144" s="237"/>
      <c r="H144" s="240">
        <v>457.5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147</v>
      </c>
      <c r="AU144" s="246" t="s">
        <v>85</v>
      </c>
      <c r="AV144" s="14" t="s">
        <v>131</v>
      </c>
      <c r="AW144" s="14" t="s">
        <v>39</v>
      </c>
      <c r="AX144" s="14" t="s">
        <v>22</v>
      </c>
      <c r="AY144" s="246" t="s">
        <v>124</v>
      </c>
    </row>
    <row r="145" s="12" customFormat="1" ht="22.8" customHeight="1">
      <c r="A145" s="12"/>
      <c r="B145" s="189"/>
      <c r="C145" s="190"/>
      <c r="D145" s="191" t="s">
        <v>75</v>
      </c>
      <c r="E145" s="203" t="s">
        <v>85</v>
      </c>
      <c r="F145" s="203" t="s">
        <v>207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SUM(P146:P151)</f>
        <v>0</v>
      </c>
      <c r="Q145" s="197"/>
      <c r="R145" s="198">
        <f>SUM(R146:R151)</f>
        <v>9.7799999999999994</v>
      </c>
      <c r="S145" s="197"/>
      <c r="T145" s="199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22</v>
      </c>
      <c r="AT145" s="201" t="s">
        <v>75</v>
      </c>
      <c r="AU145" s="201" t="s">
        <v>22</v>
      </c>
      <c r="AY145" s="200" t="s">
        <v>124</v>
      </c>
      <c r="BK145" s="202">
        <f>SUM(BK146:BK151)</f>
        <v>0</v>
      </c>
    </row>
    <row r="146" s="2" customFormat="1" ht="16.5" customHeight="1">
      <c r="A146" s="39"/>
      <c r="B146" s="40"/>
      <c r="C146" s="205" t="s">
        <v>8</v>
      </c>
      <c r="D146" s="205" t="s">
        <v>126</v>
      </c>
      <c r="E146" s="206" t="s">
        <v>208</v>
      </c>
      <c r="F146" s="207" t="s">
        <v>209</v>
      </c>
      <c r="G146" s="208" t="s">
        <v>143</v>
      </c>
      <c r="H146" s="209">
        <v>6</v>
      </c>
      <c r="I146" s="210"/>
      <c r="J146" s="211">
        <f>ROUND(I146*H146,2)</f>
        <v>0</v>
      </c>
      <c r="K146" s="207" t="s">
        <v>130</v>
      </c>
      <c r="L146" s="45"/>
      <c r="M146" s="212" t="s">
        <v>20</v>
      </c>
      <c r="N146" s="213" t="s">
        <v>47</v>
      </c>
      <c r="O146" s="85"/>
      <c r="P146" s="214">
        <f>O146*H146</f>
        <v>0</v>
      </c>
      <c r="Q146" s="214">
        <v>1.6299999999999999</v>
      </c>
      <c r="R146" s="214">
        <f>Q146*H146</f>
        <v>9.7799999999999994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131</v>
      </c>
      <c r="AT146" s="216" t="s">
        <v>126</v>
      </c>
      <c r="AU146" s="216" t="s">
        <v>85</v>
      </c>
      <c r="AY146" s="18" t="s">
        <v>124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22</v>
      </c>
      <c r="BK146" s="217">
        <f>ROUND(I146*H146,2)</f>
        <v>0</v>
      </c>
      <c r="BL146" s="18" t="s">
        <v>131</v>
      </c>
      <c r="BM146" s="216" t="s">
        <v>210</v>
      </c>
    </row>
    <row r="147" s="2" customFormat="1">
      <c r="A147" s="39"/>
      <c r="B147" s="40"/>
      <c r="C147" s="41"/>
      <c r="D147" s="218" t="s">
        <v>132</v>
      </c>
      <c r="E147" s="41"/>
      <c r="F147" s="219" t="s">
        <v>211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132</v>
      </c>
      <c r="AU147" s="18" t="s">
        <v>85</v>
      </c>
    </row>
    <row r="148" s="2" customFormat="1">
      <c r="A148" s="39"/>
      <c r="B148" s="40"/>
      <c r="C148" s="41"/>
      <c r="D148" s="223" t="s">
        <v>134</v>
      </c>
      <c r="E148" s="41"/>
      <c r="F148" s="224" t="s">
        <v>212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134</v>
      </c>
      <c r="AU148" s="18" t="s">
        <v>85</v>
      </c>
    </row>
    <row r="149" s="15" customFormat="1">
      <c r="A149" s="15"/>
      <c r="B149" s="257"/>
      <c r="C149" s="258"/>
      <c r="D149" s="218" t="s">
        <v>147</v>
      </c>
      <c r="E149" s="259" t="s">
        <v>20</v>
      </c>
      <c r="F149" s="260" t="s">
        <v>213</v>
      </c>
      <c r="G149" s="258"/>
      <c r="H149" s="259" t="s">
        <v>20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147</v>
      </c>
      <c r="AU149" s="266" t="s">
        <v>85</v>
      </c>
      <c r="AV149" s="15" t="s">
        <v>22</v>
      </c>
      <c r="AW149" s="15" t="s">
        <v>39</v>
      </c>
      <c r="AX149" s="15" t="s">
        <v>76</v>
      </c>
      <c r="AY149" s="266" t="s">
        <v>124</v>
      </c>
    </row>
    <row r="150" s="13" customFormat="1">
      <c r="A150" s="13"/>
      <c r="B150" s="225"/>
      <c r="C150" s="226"/>
      <c r="D150" s="218" t="s">
        <v>147</v>
      </c>
      <c r="E150" s="227" t="s">
        <v>20</v>
      </c>
      <c r="F150" s="228" t="s">
        <v>214</v>
      </c>
      <c r="G150" s="226"/>
      <c r="H150" s="229">
        <v>6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147</v>
      </c>
      <c r="AU150" s="235" t="s">
        <v>85</v>
      </c>
      <c r="AV150" s="13" t="s">
        <v>85</v>
      </c>
      <c r="AW150" s="13" t="s">
        <v>39</v>
      </c>
      <c r="AX150" s="13" t="s">
        <v>76</v>
      </c>
      <c r="AY150" s="235" t="s">
        <v>124</v>
      </c>
    </row>
    <row r="151" s="14" customFormat="1">
      <c r="A151" s="14"/>
      <c r="B151" s="236"/>
      <c r="C151" s="237"/>
      <c r="D151" s="218" t="s">
        <v>147</v>
      </c>
      <c r="E151" s="238" t="s">
        <v>20</v>
      </c>
      <c r="F151" s="239" t="s">
        <v>149</v>
      </c>
      <c r="G151" s="237"/>
      <c r="H151" s="240">
        <v>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147</v>
      </c>
      <c r="AU151" s="246" t="s">
        <v>85</v>
      </c>
      <c r="AV151" s="14" t="s">
        <v>131</v>
      </c>
      <c r="AW151" s="14" t="s">
        <v>39</v>
      </c>
      <c r="AX151" s="14" t="s">
        <v>22</v>
      </c>
      <c r="AY151" s="246" t="s">
        <v>124</v>
      </c>
    </row>
    <row r="152" s="12" customFormat="1" ht="22.8" customHeight="1">
      <c r="A152" s="12"/>
      <c r="B152" s="189"/>
      <c r="C152" s="190"/>
      <c r="D152" s="191" t="s">
        <v>75</v>
      </c>
      <c r="E152" s="203" t="s">
        <v>140</v>
      </c>
      <c r="F152" s="203" t="s">
        <v>215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SUM(P153:P171)</f>
        <v>0</v>
      </c>
      <c r="Q152" s="197"/>
      <c r="R152" s="198">
        <f>SUM(R153:R171)</f>
        <v>60.139700000000005</v>
      </c>
      <c r="S152" s="197"/>
      <c r="T152" s="199">
        <f>SUM(T153:T171)</f>
        <v>8.8000000000000007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22</v>
      </c>
      <c r="AT152" s="201" t="s">
        <v>75</v>
      </c>
      <c r="AU152" s="201" t="s">
        <v>22</v>
      </c>
      <c r="AY152" s="200" t="s">
        <v>124</v>
      </c>
      <c r="BK152" s="202">
        <f>SUM(BK153:BK171)</f>
        <v>0</v>
      </c>
    </row>
    <row r="153" s="2" customFormat="1" ht="16.5" customHeight="1">
      <c r="A153" s="39"/>
      <c r="B153" s="40"/>
      <c r="C153" s="205" t="s">
        <v>173</v>
      </c>
      <c r="D153" s="205" t="s">
        <v>126</v>
      </c>
      <c r="E153" s="206" t="s">
        <v>216</v>
      </c>
      <c r="F153" s="207" t="s">
        <v>217</v>
      </c>
      <c r="G153" s="208" t="s">
        <v>218</v>
      </c>
      <c r="H153" s="209">
        <v>110</v>
      </c>
      <c r="I153" s="210"/>
      <c r="J153" s="211">
        <f>ROUND(I153*H153,2)</f>
        <v>0</v>
      </c>
      <c r="K153" s="207" t="s">
        <v>130</v>
      </c>
      <c r="L153" s="45"/>
      <c r="M153" s="212" t="s">
        <v>20</v>
      </c>
      <c r="N153" s="213" t="s">
        <v>47</v>
      </c>
      <c r="O153" s="85"/>
      <c r="P153" s="214">
        <f>O153*H153</f>
        <v>0</v>
      </c>
      <c r="Q153" s="214">
        <v>0.24127000000000001</v>
      </c>
      <c r="R153" s="214">
        <f>Q153*H153</f>
        <v>26.5397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131</v>
      </c>
      <c r="AT153" s="216" t="s">
        <v>126</v>
      </c>
      <c r="AU153" s="216" t="s">
        <v>85</v>
      </c>
      <c r="AY153" s="18" t="s">
        <v>124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22</v>
      </c>
      <c r="BK153" s="217">
        <f>ROUND(I153*H153,2)</f>
        <v>0</v>
      </c>
      <c r="BL153" s="18" t="s">
        <v>131</v>
      </c>
      <c r="BM153" s="216" t="s">
        <v>219</v>
      </c>
    </row>
    <row r="154" s="2" customFormat="1">
      <c r="A154" s="39"/>
      <c r="B154" s="40"/>
      <c r="C154" s="41"/>
      <c r="D154" s="218" t="s">
        <v>132</v>
      </c>
      <c r="E154" s="41"/>
      <c r="F154" s="219" t="s">
        <v>220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132</v>
      </c>
      <c r="AU154" s="18" t="s">
        <v>85</v>
      </c>
    </row>
    <row r="155" s="2" customFormat="1">
      <c r="A155" s="39"/>
      <c r="B155" s="40"/>
      <c r="C155" s="41"/>
      <c r="D155" s="223" t="s">
        <v>134</v>
      </c>
      <c r="E155" s="41"/>
      <c r="F155" s="224" t="s">
        <v>221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134</v>
      </c>
      <c r="AU155" s="18" t="s">
        <v>85</v>
      </c>
    </row>
    <row r="156" s="2" customFormat="1" ht="16.5" customHeight="1">
      <c r="A156" s="39"/>
      <c r="B156" s="40"/>
      <c r="C156" s="247" t="s">
        <v>222</v>
      </c>
      <c r="D156" s="247" t="s">
        <v>164</v>
      </c>
      <c r="E156" s="248" t="s">
        <v>223</v>
      </c>
      <c r="F156" s="249" t="s">
        <v>224</v>
      </c>
      <c r="G156" s="250" t="s">
        <v>225</v>
      </c>
      <c r="H156" s="251">
        <v>200</v>
      </c>
      <c r="I156" s="252"/>
      <c r="J156" s="253">
        <f>ROUND(I156*H156,2)</f>
        <v>0</v>
      </c>
      <c r="K156" s="249" t="s">
        <v>130</v>
      </c>
      <c r="L156" s="254"/>
      <c r="M156" s="255" t="s">
        <v>20</v>
      </c>
      <c r="N156" s="256" t="s">
        <v>47</v>
      </c>
      <c r="O156" s="85"/>
      <c r="P156" s="214">
        <f>O156*H156</f>
        <v>0</v>
      </c>
      <c r="Q156" s="214">
        <v>0.070000000000000007</v>
      </c>
      <c r="R156" s="214">
        <f>Q156*H156</f>
        <v>14.000000000000002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152</v>
      </c>
      <c r="AT156" s="216" t="s">
        <v>164</v>
      </c>
      <c r="AU156" s="216" t="s">
        <v>85</v>
      </c>
      <c r="AY156" s="18" t="s">
        <v>124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22</v>
      </c>
      <c r="BK156" s="217">
        <f>ROUND(I156*H156,2)</f>
        <v>0</v>
      </c>
      <c r="BL156" s="18" t="s">
        <v>131</v>
      </c>
      <c r="BM156" s="216" t="s">
        <v>226</v>
      </c>
    </row>
    <row r="157" s="2" customFormat="1">
      <c r="A157" s="39"/>
      <c r="B157" s="40"/>
      <c r="C157" s="41"/>
      <c r="D157" s="218" t="s">
        <v>132</v>
      </c>
      <c r="E157" s="41"/>
      <c r="F157" s="219" t="s">
        <v>224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132</v>
      </c>
      <c r="AU157" s="18" t="s">
        <v>85</v>
      </c>
    </row>
    <row r="158" s="2" customFormat="1">
      <c r="A158" s="39"/>
      <c r="B158" s="40"/>
      <c r="C158" s="41"/>
      <c r="D158" s="223" t="s">
        <v>134</v>
      </c>
      <c r="E158" s="41"/>
      <c r="F158" s="224" t="s">
        <v>227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134</v>
      </c>
      <c r="AU158" s="18" t="s">
        <v>85</v>
      </c>
    </row>
    <row r="159" s="13" customFormat="1">
      <c r="A159" s="13"/>
      <c r="B159" s="225"/>
      <c r="C159" s="226"/>
      <c r="D159" s="218" t="s">
        <v>147</v>
      </c>
      <c r="E159" s="227" t="s">
        <v>20</v>
      </c>
      <c r="F159" s="228" t="s">
        <v>228</v>
      </c>
      <c r="G159" s="226"/>
      <c r="H159" s="229">
        <v>200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147</v>
      </c>
      <c r="AU159" s="235" t="s">
        <v>85</v>
      </c>
      <c r="AV159" s="13" t="s">
        <v>85</v>
      </c>
      <c r="AW159" s="13" t="s">
        <v>39</v>
      </c>
      <c r="AX159" s="13" t="s">
        <v>76</v>
      </c>
      <c r="AY159" s="235" t="s">
        <v>124</v>
      </c>
    </row>
    <row r="160" s="14" customFormat="1">
      <c r="A160" s="14"/>
      <c r="B160" s="236"/>
      <c r="C160" s="237"/>
      <c r="D160" s="218" t="s">
        <v>147</v>
      </c>
      <c r="E160" s="238" t="s">
        <v>20</v>
      </c>
      <c r="F160" s="239" t="s">
        <v>149</v>
      </c>
      <c r="G160" s="237"/>
      <c r="H160" s="240">
        <v>200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147</v>
      </c>
      <c r="AU160" s="246" t="s">
        <v>85</v>
      </c>
      <c r="AV160" s="14" t="s">
        <v>131</v>
      </c>
      <c r="AW160" s="14" t="s">
        <v>39</v>
      </c>
      <c r="AX160" s="14" t="s">
        <v>22</v>
      </c>
      <c r="AY160" s="246" t="s">
        <v>124</v>
      </c>
    </row>
    <row r="161" s="2" customFormat="1" ht="16.5" customHeight="1">
      <c r="A161" s="39"/>
      <c r="B161" s="40"/>
      <c r="C161" s="247" t="s">
        <v>179</v>
      </c>
      <c r="D161" s="247" t="s">
        <v>164</v>
      </c>
      <c r="E161" s="248" t="s">
        <v>229</v>
      </c>
      <c r="F161" s="249" t="s">
        <v>230</v>
      </c>
      <c r="G161" s="250" t="s">
        <v>225</v>
      </c>
      <c r="H161" s="251">
        <v>350</v>
      </c>
      <c r="I161" s="252"/>
      <c r="J161" s="253">
        <f>ROUND(I161*H161,2)</f>
        <v>0</v>
      </c>
      <c r="K161" s="249" t="s">
        <v>130</v>
      </c>
      <c r="L161" s="254"/>
      <c r="M161" s="255" t="s">
        <v>20</v>
      </c>
      <c r="N161" s="256" t="s">
        <v>47</v>
      </c>
      <c r="O161" s="85"/>
      <c r="P161" s="214">
        <f>O161*H161</f>
        <v>0</v>
      </c>
      <c r="Q161" s="214">
        <v>0.056000000000000001</v>
      </c>
      <c r="R161" s="214">
        <f>Q161*H161</f>
        <v>19.600000000000001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152</v>
      </c>
      <c r="AT161" s="216" t="s">
        <v>164</v>
      </c>
      <c r="AU161" s="216" t="s">
        <v>85</v>
      </c>
      <c r="AY161" s="18" t="s">
        <v>124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22</v>
      </c>
      <c r="BK161" s="217">
        <f>ROUND(I161*H161,2)</f>
        <v>0</v>
      </c>
      <c r="BL161" s="18" t="s">
        <v>131</v>
      </c>
      <c r="BM161" s="216" t="s">
        <v>231</v>
      </c>
    </row>
    <row r="162" s="2" customFormat="1">
      <c r="A162" s="39"/>
      <c r="B162" s="40"/>
      <c r="C162" s="41"/>
      <c r="D162" s="218" t="s">
        <v>132</v>
      </c>
      <c r="E162" s="41"/>
      <c r="F162" s="219" t="s">
        <v>230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132</v>
      </c>
      <c r="AU162" s="18" t="s">
        <v>85</v>
      </c>
    </row>
    <row r="163" s="2" customFormat="1">
      <c r="A163" s="39"/>
      <c r="B163" s="40"/>
      <c r="C163" s="41"/>
      <c r="D163" s="223" t="s">
        <v>134</v>
      </c>
      <c r="E163" s="41"/>
      <c r="F163" s="224" t="s">
        <v>232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134</v>
      </c>
      <c r="AU163" s="18" t="s">
        <v>85</v>
      </c>
    </row>
    <row r="164" s="13" customFormat="1">
      <c r="A164" s="13"/>
      <c r="B164" s="225"/>
      <c r="C164" s="226"/>
      <c r="D164" s="218" t="s">
        <v>147</v>
      </c>
      <c r="E164" s="227" t="s">
        <v>20</v>
      </c>
      <c r="F164" s="228" t="s">
        <v>233</v>
      </c>
      <c r="G164" s="226"/>
      <c r="H164" s="229">
        <v>350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147</v>
      </c>
      <c r="AU164" s="235" t="s">
        <v>85</v>
      </c>
      <c r="AV164" s="13" t="s">
        <v>85</v>
      </c>
      <c r="AW164" s="13" t="s">
        <v>39</v>
      </c>
      <c r="AX164" s="13" t="s">
        <v>76</v>
      </c>
      <c r="AY164" s="235" t="s">
        <v>124</v>
      </c>
    </row>
    <row r="165" s="14" customFormat="1">
      <c r="A165" s="14"/>
      <c r="B165" s="236"/>
      <c r="C165" s="237"/>
      <c r="D165" s="218" t="s">
        <v>147</v>
      </c>
      <c r="E165" s="238" t="s">
        <v>20</v>
      </c>
      <c r="F165" s="239" t="s">
        <v>149</v>
      </c>
      <c r="G165" s="237"/>
      <c r="H165" s="240">
        <v>350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147</v>
      </c>
      <c r="AU165" s="246" t="s">
        <v>85</v>
      </c>
      <c r="AV165" s="14" t="s">
        <v>131</v>
      </c>
      <c r="AW165" s="14" t="s">
        <v>39</v>
      </c>
      <c r="AX165" s="14" t="s">
        <v>22</v>
      </c>
      <c r="AY165" s="246" t="s">
        <v>124</v>
      </c>
    </row>
    <row r="166" s="2" customFormat="1" ht="16.5" customHeight="1">
      <c r="A166" s="39"/>
      <c r="B166" s="40"/>
      <c r="C166" s="205" t="s">
        <v>234</v>
      </c>
      <c r="D166" s="205" t="s">
        <v>126</v>
      </c>
      <c r="E166" s="206" t="s">
        <v>235</v>
      </c>
      <c r="F166" s="207" t="s">
        <v>236</v>
      </c>
      <c r="G166" s="208" t="s">
        <v>143</v>
      </c>
      <c r="H166" s="209">
        <v>4</v>
      </c>
      <c r="I166" s="210"/>
      <c r="J166" s="211">
        <f>ROUND(I166*H166,2)</f>
        <v>0</v>
      </c>
      <c r="K166" s="207" t="s">
        <v>130</v>
      </c>
      <c r="L166" s="45"/>
      <c r="M166" s="212" t="s">
        <v>20</v>
      </c>
      <c r="N166" s="213" t="s">
        <v>47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2.2000000000000002</v>
      </c>
      <c r="T166" s="215">
        <f>S166*H166</f>
        <v>8.8000000000000007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131</v>
      </c>
      <c r="AT166" s="216" t="s">
        <v>126</v>
      </c>
      <c r="AU166" s="216" t="s">
        <v>85</v>
      </c>
      <c r="AY166" s="18" t="s">
        <v>124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22</v>
      </c>
      <c r="BK166" s="217">
        <f>ROUND(I166*H166,2)</f>
        <v>0</v>
      </c>
      <c r="BL166" s="18" t="s">
        <v>131</v>
      </c>
      <c r="BM166" s="216" t="s">
        <v>237</v>
      </c>
    </row>
    <row r="167" s="2" customFormat="1">
      <c r="A167" s="39"/>
      <c r="B167" s="40"/>
      <c r="C167" s="41"/>
      <c r="D167" s="218" t="s">
        <v>132</v>
      </c>
      <c r="E167" s="41"/>
      <c r="F167" s="219" t="s">
        <v>238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132</v>
      </c>
      <c r="AU167" s="18" t="s">
        <v>85</v>
      </c>
    </row>
    <row r="168" s="2" customFormat="1">
      <c r="A168" s="39"/>
      <c r="B168" s="40"/>
      <c r="C168" s="41"/>
      <c r="D168" s="223" t="s">
        <v>134</v>
      </c>
      <c r="E168" s="41"/>
      <c r="F168" s="224" t="s">
        <v>239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134</v>
      </c>
      <c r="AU168" s="18" t="s">
        <v>85</v>
      </c>
    </row>
    <row r="169" s="15" customFormat="1">
      <c r="A169" s="15"/>
      <c r="B169" s="257"/>
      <c r="C169" s="258"/>
      <c r="D169" s="218" t="s">
        <v>147</v>
      </c>
      <c r="E169" s="259" t="s">
        <v>20</v>
      </c>
      <c r="F169" s="260" t="s">
        <v>240</v>
      </c>
      <c r="G169" s="258"/>
      <c r="H169" s="259" t="s">
        <v>20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147</v>
      </c>
      <c r="AU169" s="266" t="s">
        <v>85</v>
      </c>
      <c r="AV169" s="15" t="s">
        <v>22</v>
      </c>
      <c r="AW169" s="15" t="s">
        <v>39</v>
      </c>
      <c r="AX169" s="15" t="s">
        <v>76</v>
      </c>
      <c r="AY169" s="266" t="s">
        <v>124</v>
      </c>
    </row>
    <row r="170" s="13" customFormat="1">
      <c r="A170" s="13"/>
      <c r="B170" s="225"/>
      <c r="C170" s="226"/>
      <c r="D170" s="218" t="s">
        <v>147</v>
      </c>
      <c r="E170" s="227" t="s">
        <v>20</v>
      </c>
      <c r="F170" s="228" t="s">
        <v>241</v>
      </c>
      <c r="G170" s="226"/>
      <c r="H170" s="229">
        <v>4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147</v>
      </c>
      <c r="AU170" s="235" t="s">
        <v>85</v>
      </c>
      <c r="AV170" s="13" t="s">
        <v>85</v>
      </c>
      <c r="AW170" s="13" t="s">
        <v>39</v>
      </c>
      <c r="AX170" s="13" t="s">
        <v>76</v>
      </c>
      <c r="AY170" s="235" t="s">
        <v>124</v>
      </c>
    </row>
    <row r="171" s="14" customFormat="1">
      <c r="A171" s="14"/>
      <c r="B171" s="236"/>
      <c r="C171" s="237"/>
      <c r="D171" s="218" t="s">
        <v>147</v>
      </c>
      <c r="E171" s="238" t="s">
        <v>20</v>
      </c>
      <c r="F171" s="239" t="s">
        <v>149</v>
      </c>
      <c r="G171" s="237"/>
      <c r="H171" s="240">
        <v>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147</v>
      </c>
      <c r="AU171" s="246" t="s">
        <v>85</v>
      </c>
      <c r="AV171" s="14" t="s">
        <v>131</v>
      </c>
      <c r="AW171" s="14" t="s">
        <v>39</v>
      </c>
      <c r="AX171" s="14" t="s">
        <v>22</v>
      </c>
      <c r="AY171" s="246" t="s">
        <v>124</v>
      </c>
    </row>
    <row r="172" s="12" customFormat="1" ht="22.8" customHeight="1">
      <c r="A172" s="12"/>
      <c r="B172" s="189"/>
      <c r="C172" s="190"/>
      <c r="D172" s="191" t="s">
        <v>75</v>
      </c>
      <c r="E172" s="203" t="s">
        <v>154</v>
      </c>
      <c r="F172" s="203" t="s">
        <v>242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SUM(P173:P195)</f>
        <v>0</v>
      </c>
      <c r="Q172" s="197"/>
      <c r="R172" s="198">
        <f>SUM(R173:R195)</f>
        <v>257.96527499999996</v>
      </c>
      <c r="S172" s="197"/>
      <c r="T172" s="199">
        <f>SUM(T173:T195)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22</v>
      </c>
      <c r="AT172" s="201" t="s">
        <v>75</v>
      </c>
      <c r="AU172" s="201" t="s">
        <v>22</v>
      </c>
      <c r="AY172" s="200" t="s">
        <v>124</v>
      </c>
      <c r="BK172" s="202">
        <f>SUM(BK173:BK195)</f>
        <v>0</v>
      </c>
    </row>
    <row r="173" s="2" customFormat="1" ht="16.5" customHeight="1">
      <c r="A173" s="39"/>
      <c r="B173" s="40"/>
      <c r="C173" s="205" t="s">
        <v>183</v>
      </c>
      <c r="D173" s="205" t="s">
        <v>126</v>
      </c>
      <c r="E173" s="206" t="s">
        <v>243</v>
      </c>
      <c r="F173" s="207" t="s">
        <v>244</v>
      </c>
      <c r="G173" s="208" t="s">
        <v>129</v>
      </c>
      <c r="H173" s="209">
        <v>444</v>
      </c>
      <c r="I173" s="210"/>
      <c r="J173" s="211">
        <f>ROUND(I173*H173,2)</f>
        <v>0</v>
      </c>
      <c r="K173" s="207" t="s">
        <v>130</v>
      </c>
      <c r="L173" s="45"/>
      <c r="M173" s="212" t="s">
        <v>20</v>
      </c>
      <c r="N173" s="213" t="s">
        <v>47</v>
      </c>
      <c r="O173" s="85"/>
      <c r="P173" s="214">
        <f>O173*H173</f>
        <v>0</v>
      </c>
      <c r="Q173" s="214">
        <v>0.34499999999999997</v>
      </c>
      <c r="R173" s="214">
        <f>Q173*H173</f>
        <v>153.17999999999998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131</v>
      </c>
      <c r="AT173" s="216" t="s">
        <v>126</v>
      </c>
      <c r="AU173" s="216" t="s">
        <v>85</v>
      </c>
      <c r="AY173" s="18" t="s">
        <v>124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22</v>
      </c>
      <c r="BK173" s="217">
        <f>ROUND(I173*H173,2)</f>
        <v>0</v>
      </c>
      <c r="BL173" s="18" t="s">
        <v>131</v>
      </c>
      <c r="BM173" s="216" t="s">
        <v>245</v>
      </c>
    </row>
    <row r="174" s="2" customFormat="1">
      <c r="A174" s="39"/>
      <c r="B174" s="40"/>
      <c r="C174" s="41"/>
      <c r="D174" s="218" t="s">
        <v>132</v>
      </c>
      <c r="E174" s="41"/>
      <c r="F174" s="219" t="s">
        <v>246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132</v>
      </c>
      <c r="AU174" s="18" t="s">
        <v>85</v>
      </c>
    </row>
    <row r="175" s="2" customFormat="1">
      <c r="A175" s="39"/>
      <c r="B175" s="40"/>
      <c r="C175" s="41"/>
      <c r="D175" s="223" t="s">
        <v>134</v>
      </c>
      <c r="E175" s="41"/>
      <c r="F175" s="224" t="s">
        <v>247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134</v>
      </c>
      <c r="AU175" s="18" t="s">
        <v>85</v>
      </c>
    </row>
    <row r="176" s="2" customFormat="1" ht="16.5" customHeight="1">
      <c r="A176" s="39"/>
      <c r="B176" s="40"/>
      <c r="C176" s="205" t="s">
        <v>7</v>
      </c>
      <c r="D176" s="205" t="s">
        <v>126</v>
      </c>
      <c r="E176" s="206" t="s">
        <v>248</v>
      </c>
      <c r="F176" s="207" t="s">
        <v>249</v>
      </c>
      <c r="G176" s="208" t="s">
        <v>129</v>
      </c>
      <c r="H176" s="209">
        <v>13.5</v>
      </c>
      <c r="I176" s="210"/>
      <c r="J176" s="211">
        <f>ROUND(I176*H176,2)</f>
        <v>0</v>
      </c>
      <c r="K176" s="207" t="s">
        <v>130</v>
      </c>
      <c r="L176" s="45"/>
      <c r="M176" s="212" t="s">
        <v>20</v>
      </c>
      <c r="N176" s="213" t="s">
        <v>47</v>
      </c>
      <c r="O176" s="85"/>
      <c r="P176" s="214">
        <f>O176*H176</f>
        <v>0</v>
      </c>
      <c r="Q176" s="214">
        <v>0.46000000000000002</v>
      </c>
      <c r="R176" s="214">
        <f>Q176*H176</f>
        <v>6.21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131</v>
      </c>
      <c r="AT176" s="216" t="s">
        <v>126</v>
      </c>
      <c r="AU176" s="216" t="s">
        <v>85</v>
      </c>
      <c r="AY176" s="18" t="s">
        <v>124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22</v>
      </c>
      <c r="BK176" s="217">
        <f>ROUND(I176*H176,2)</f>
        <v>0</v>
      </c>
      <c r="BL176" s="18" t="s">
        <v>131</v>
      </c>
      <c r="BM176" s="216" t="s">
        <v>250</v>
      </c>
    </row>
    <row r="177" s="2" customFormat="1">
      <c r="A177" s="39"/>
      <c r="B177" s="40"/>
      <c r="C177" s="41"/>
      <c r="D177" s="218" t="s">
        <v>132</v>
      </c>
      <c r="E177" s="41"/>
      <c r="F177" s="219" t="s">
        <v>251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132</v>
      </c>
      <c r="AU177" s="18" t="s">
        <v>85</v>
      </c>
    </row>
    <row r="178" s="2" customFormat="1">
      <c r="A178" s="39"/>
      <c r="B178" s="40"/>
      <c r="C178" s="41"/>
      <c r="D178" s="223" t="s">
        <v>134</v>
      </c>
      <c r="E178" s="41"/>
      <c r="F178" s="224" t="s">
        <v>252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134</v>
      </c>
      <c r="AU178" s="18" t="s">
        <v>85</v>
      </c>
    </row>
    <row r="179" s="2" customFormat="1" ht="16.5" customHeight="1">
      <c r="A179" s="39"/>
      <c r="B179" s="40"/>
      <c r="C179" s="205" t="s">
        <v>188</v>
      </c>
      <c r="D179" s="205" t="s">
        <v>126</v>
      </c>
      <c r="E179" s="206" t="s">
        <v>253</v>
      </c>
      <c r="F179" s="207" t="s">
        <v>254</v>
      </c>
      <c r="G179" s="208" t="s">
        <v>129</v>
      </c>
      <c r="H179" s="209">
        <v>444</v>
      </c>
      <c r="I179" s="210"/>
      <c r="J179" s="211">
        <f>ROUND(I179*H179,2)</f>
        <v>0</v>
      </c>
      <c r="K179" s="207" t="s">
        <v>130</v>
      </c>
      <c r="L179" s="45"/>
      <c r="M179" s="212" t="s">
        <v>20</v>
      </c>
      <c r="N179" s="213" t="s">
        <v>47</v>
      </c>
      <c r="O179" s="85"/>
      <c r="P179" s="214">
        <f>O179*H179</f>
        <v>0</v>
      </c>
      <c r="Q179" s="214">
        <v>0.084250000000000005</v>
      </c>
      <c r="R179" s="214">
        <f>Q179*H179</f>
        <v>37.407000000000004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131</v>
      </c>
      <c r="AT179" s="216" t="s">
        <v>126</v>
      </c>
      <c r="AU179" s="216" t="s">
        <v>85</v>
      </c>
      <c r="AY179" s="18" t="s">
        <v>124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22</v>
      </c>
      <c r="BK179" s="217">
        <f>ROUND(I179*H179,2)</f>
        <v>0</v>
      </c>
      <c r="BL179" s="18" t="s">
        <v>131</v>
      </c>
      <c r="BM179" s="216" t="s">
        <v>255</v>
      </c>
    </row>
    <row r="180" s="2" customFormat="1">
      <c r="A180" s="39"/>
      <c r="B180" s="40"/>
      <c r="C180" s="41"/>
      <c r="D180" s="218" t="s">
        <v>132</v>
      </c>
      <c r="E180" s="41"/>
      <c r="F180" s="219" t="s">
        <v>256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132</v>
      </c>
      <c r="AU180" s="18" t="s">
        <v>85</v>
      </c>
    </row>
    <row r="181" s="2" customFormat="1">
      <c r="A181" s="39"/>
      <c r="B181" s="40"/>
      <c r="C181" s="41"/>
      <c r="D181" s="223" t="s">
        <v>134</v>
      </c>
      <c r="E181" s="41"/>
      <c r="F181" s="224" t="s">
        <v>257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134</v>
      </c>
      <c r="AU181" s="18" t="s">
        <v>85</v>
      </c>
    </row>
    <row r="182" s="2" customFormat="1" ht="16.5" customHeight="1">
      <c r="A182" s="39"/>
      <c r="B182" s="40"/>
      <c r="C182" s="247" t="s">
        <v>258</v>
      </c>
      <c r="D182" s="247" t="s">
        <v>164</v>
      </c>
      <c r="E182" s="248" t="s">
        <v>259</v>
      </c>
      <c r="F182" s="249" t="s">
        <v>260</v>
      </c>
      <c r="G182" s="250" t="s">
        <v>129</v>
      </c>
      <c r="H182" s="251">
        <v>424.60000000000002</v>
      </c>
      <c r="I182" s="252"/>
      <c r="J182" s="253">
        <f>ROUND(I182*H182,2)</f>
        <v>0</v>
      </c>
      <c r="K182" s="249" t="s">
        <v>130</v>
      </c>
      <c r="L182" s="254"/>
      <c r="M182" s="255" t="s">
        <v>20</v>
      </c>
      <c r="N182" s="256" t="s">
        <v>47</v>
      </c>
      <c r="O182" s="85"/>
      <c r="P182" s="214">
        <f>O182*H182</f>
        <v>0</v>
      </c>
      <c r="Q182" s="214">
        <v>0.13100000000000001</v>
      </c>
      <c r="R182" s="214">
        <f>Q182*H182</f>
        <v>55.622600000000006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152</v>
      </c>
      <c r="AT182" s="216" t="s">
        <v>164</v>
      </c>
      <c r="AU182" s="216" t="s">
        <v>85</v>
      </c>
      <c r="AY182" s="18" t="s">
        <v>124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22</v>
      </c>
      <c r="BK182" s="217">
        <f>ROUND(I182*H182,2)</f>
        <v>0</v>
      </c>
      <c r="BL182" s="18" t="s">
        <v>131</v>
      </c>
      <c r="BM182" s="216" t="s">
        <v>261</v>
      </c>
    </row>
    <row r="183" s="2" customFormat="1">
      <c r="A183" s="39"/>
      <c r="B183" s="40"/>
      <c r="C183" s="41"/>
      <c r="D183" s="218" t="s">
        <v>132</v>
      </c>
      <c r="E183" s="41"/>
      <c r="F183" s="219" t="s">
        <v>260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132</v>
      </c>
      <c r="AU183" s="18" t="s">
        <v>85</v>
      </c>
    </row>
    <row r="184" s="2" customFormat="1">
      <c r="A184" s="39"/>
      <c r="B184" s="40"/>
      <c r="C184" s="41"/>
      <c r="D184" s="223" t="s">
        <v>134</v>
      </c>
      <c r="E184" s="41"/>
      <c r="F184" s="224" t="s">
        <v>262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134</v>
      </c>
      <c r="AU184" s="18" t="s">
        <v>85</v>
      </c>
    </row>
    <row r="185" s="2" customFormat="1" ht="16.5" customHeight="1">
      <c r="A185" s="39"/>
      <c r="B185" s="40"/>
      <c r="C185" s="247" t="s">
        <v>194</v>
      </c>
      <c r="D185" s="247" t="s">
        <v>164</v>
      </c>
      <c r="E185" s="248" t="s">
        <v>263</v>
      </c>
      <c r="F185" s="249" t="s">
        <v>264</v>
      </c>
      <c r="G185" s="250" t="s">
        <v>129</v>
      </c>
      <c r="H185" s="251">
        <v>19.399999999999999</v>
      </c>
      <c r="I185" s="252"/>
      <c r="J185" s="253">
        <f>ROUND(I185*H185,2)</f>
        <v>0</v>
      </c>
      <c r="K185" s="249" t="s">
        <v>130</v>
      </c>
      <c r="L185" s="254"/>
      <c r="M185" s="255" t="s">
        <v>20</v>
      </c>
      <c r="N185" s="256" t="s">
        <v>47</v>
      </c>
      <c r="O185" s="85"/>
      <c r="P185" s="214">
        <f>O185*H185</f>
        <v>0</v>
      </c>
      <c r="Q185" s="214">
        <v>0.13100000000000001</v>
      </c>
      <c r="R185" s="214">
        <f>Q185*H185</f>
        <v>2.5413999999999999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152</v>
      </c>
      <c r="AT185" s="216" t="s">
        <v>164</v>
      </c>
      <c r="AU185" s="216" t="s">
        <v>85</v>
      </c>
      <c r="AY185" s="18" t="s">
        <v>124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22</v>
      </c>
      <c r="BK185" s="217">
        <f>ROUND(I185*H185,2)</f>
        <v>0</v>
      </c>
      <c r="BL185" s="18" t="s">
        <v>131</v>
      </c>
      <c r="BM185" s="216" t="s">
        <v>265</v>
      </c>
    </row>
    <row r="186" s="2" customFormat="1">
      <c r="A186" s="39"/>
      <c r="B186" s="40"/>
      <c r="C186" s="41"/>
      <c r="D186" s="218" t="s">
        <v>132</v>
      </c>
      <c r="E186" s="41"/>
      <c r="F186" s="219" t="s">
        <v>264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132</v>
      </c>
      <c r="AU186" s="18" t="s">
        <v>85</v>
      </c>
    </row>
    <row r="187" s="2" customFormat="1">
      <c r="A187" s="39"/>
      <c r="B187" s="40"/>
      <c r="C187" s="41"/>
      <c r="D187" s="223" t="s">
        <v>134</v>
      </c>
      <c r="E187" s="41"/>
      <c r="F187" s="224" t="s">
        <v>266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134</v>
      </c>
      <c r="AU187" s="18" t="s">
        <v>85</v>
      </c>
    </row>
    <row r="188" s="2" customFormat="1" ht="16.5" customHeight="1">
      <c r="A188" s="39"/>
      <c r="B188" s="40"/>
      <c r="C188" s="205" t="s">
        <v>267</v>
      </c>
      <c r="D188" s="205" t="s">
        <v>126</v>
      </c>
      <c r="E188" s="206" t="s">
        <v>268</v>
      </c>
      <c r="F188" s="207" t="s">
        <v>269</v>
      </c>
      <c r="G188" s="208" t="s">
        <v>129</v>
      </c>
      <c r="H188" s="209">
        <v>13.5</v>
      </c>
      <c r="I188" s="210"/>
      <c r="J188" s="211">
        <f>ROUND(I188*H188,2)</f>
        <v>0</v>
      </c>
      <c r="K188" s="207" t="s">
        <v>130</v>
      </c>
      <c r="L188" s="45"/>
      <c r="M188" s="212" t="s">
        <v>20</v>
      </c>
      <c r="N188" s="213" t="s">
        <v>47</v>
      </c>
      <c r="O188" s="85"/>
      <c r="P188" s="214">
        <f>O188*H188</f>
        <v>0</v>
      </c>
      <c r="Q188" s="214">
        <v>0.085650000000000004</v>
      </c>
      <c r="R188" s="214">
        <f>Q188*H188</f>
        <v>1.1562749999999999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131</v>
      </c>
      <c r="AT188" s="216" t="s">
        <v>126</v>
      </c>
      <c r="AU188" s="216" t="s">
        <v>85</v>
      </c>
      <c r="AY188" s="18" t="s">
        <v>124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22</v>
      </c>
      <c r="BK188" s="217">
        <f>ROUND(I188*H188,2)</f>
        <v>0</v>
      </c>
      <c r="BL188" s="18" t="s">
        <v>131</v>
      </c>
      <c r="BM188" s="216" t="s">
        <v>270</v>
      </c>
    </row>
    <row r="189" s="2" customFormat="1">
      <c r="A189" s="39"/>
      <c r="B189" s="40"/>
      <c r="C189" s="41"/>
      <c r="D189" s="218" t="s">
        <v>132</v>
      </c>
      <c r="E189" s="41"/>
      <c r="F189" s="219" t="s">
        <v>271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132</v>
      </c>
      <c r="AU189" s="18" t="s">
        <v>85</v>
      </c>
    </row>
    <row r="190" s="2" customFormat="1">
      <c r="A190" s="39"/>
      <c r="B190" s="40"/>
      <c r="C190" s="41"/>
      <c r="D190" s="223" t="s">
        <v>134</v>
      </c>
      <c r="E190" s="41"/>
      <c r="F190" s="224" t="s">
        <v>272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134</v>
      </c>
      <c r="AU190" s="18" t="s">
        <v>85</v>
      </c>
    </row>
    <row r="191" s="2" customFormat="1" ht="16.5" customHeight="1">
      <c r="A191" s="39"/>
      <c r="B191" s="40"/>
      <c r="C191" s="247" t="s">
        <v>200</v>
      </c>
      <c r="D191" s="247" t="s">
        <v>164</v>
      </c>
      <c r="E191" s="248" t="s">
        <v>273</v>
      </c>
      <c r="F191" s="249" t="s">
        <v>274</v>
      </c>
      <c r="G191" s="250" t="s">
        <v>129</v>
      </c>
      <c r="H191" s="251">
        <v>10.5</v>
      </c>
      <c r="I191" s="252"/>
      <c r="J191" s="253">
        <f>ROUND(I191*H191,2)</f>
        <v>0</v>
      </c>
      <c r="K191" s="249" t="s">
        <v>130</v>
      </c>
      <c r="L191" s="254"/>
      <c r="M191" s="255" t="s">
        <v>20</v>
      </c>
      <c r="N191" s="256" t="s">
        <v>47</v>
      </c>
      <c r="O191" s="85"/>
      <c r="P191" s="214">
        <f>O191*H191</f>
        <v>0</v>
      </c>
      <c r="Q191" s="214">
        <v>0.17599999999999999</v>
      </c>
      <c r="R191" s="214">
        <f>Q191*H191</f>
        <v>1.8479999999999999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152</v>
      </c>
      <c r="AT191" s="216" t="s">
        <v>164</v>
      </c>
      <c r="AU191" s="216" t="s">
        <v>85</v>
      </c>
      <c r="AY191" s="18" t="s">
        <v>124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22</v>
      </c>
      <c r="BK191" s="217">
        <f>ROUND(I191*H191,2)</f>
        <v>0</v>
      </c>
      <c r="BL191" s="18" t="s">
        <v>131</v>
      </c>
      <c r="BM191" s="216" t="s">
        <v>275</v>
      </c>
    </row>
    <row r="192" s="2" customFormat="1">
      <c r="A192" s="39"/>
      <c r="B192" s="40"/>
      <c r="C192" s="41"/>
      <c r="D192" s="218" t="s">
        <v>132</v>
      </c>
      <c r="E192" s="41"/>
      <c r="F192" s="219" t="s">
        <v>274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132</v>
      </c>
      <c r="AU192" s="18" t="s">
        <v>85</v>
      </c>
    </row>
    <row r="193" s="2" customFormat="1">
      <c r="A193" s="39"/>
      <c r="B193" s="40"/>
      <c r="C193" s="41"/>
      <c r="D193" s="223" t="s">
        <v>134</v>
      </c>
      <c r="E193" s="41"/>
      <c r="F193" s="224" t="s">
        <v>276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134</v>
      </c>
      <c r="AU193" s="18" t="s">
        <v>85</v>
      </c>
    </row>
    <row r="194" s="2" customFormat="1" ht="16.5" customHeight="1">
      <c r="A194" s="39"/>
      <c r="B194" s="40"/>
      <c r="C194" s="247" t="s">
        <v>277</v>
      </c>
      <c r="D194" s="247" t="s">
        <v>164</v>
      </c>
      <c r="E194" s="248" t="s">
        <v>278</v>
      </c>
      <c r="F194" s="249" t="s">
        <v>279</v>
      </c>
      <c r="G194" s="250" t="s">
        <v>129</v>
      </c>
      <c r="H194" s="251">
        <v>3</v>
      </c>
      <c r="I194" s="252"/>
      <c r="J194" s="253">
        <f>ROUND(I194*H194,2)</f>
        <v>0</v>
      </c>
      <c r="K194" s="249" t="s">
        <v>20</v>
      </c>
      <c r="L194" s="254"/>
      <c r="M194" s="255" t="s">
        <v>20</v>
      </c>
      <c r="N194" s="256" t="s">
        <v>47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152</v>
      </c>
      <c r="AT194" s="216" t="s">
        <v>164</v>
      </c>
      <c r="AU194" s="216" t="s">
        <v>85</v>
      </c>
      <c r="AY194" s="18" t="s">
        <v>124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22</v>
      </c>
      <c r="BK194" s="217">
        <f>ROUND(I194*H194,2)</f>
        <v>0</v>
      </c>
      <c r="BL194" s="18" t="s">
        <v>131</v>
      </c>
      <c r="BM194" s="216" t="s">
        <v>280</v>
      </c>
    </row>
    <row r="195" s="2" customFormat="1">
      <c r="A195" s="39"/>
      <c r="B195" s="40"/>
      <c r="C195" s="41"/>
      <c r="D195" s="218" t="s">
        <v>132</v>
      </c>
      <c r="E195" s="41"/>
      <c r="F195" s="219" t="s">
        <v>279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132</v>
      </c>
      <c r="AU195" s="18" t="s">
        <v>85</v>
      </c>
    </row>
    <row r="196" s="12" customFormat="1" ht="22.8" customHeight="1">
      <c r="A196" s="12"/>
      <c r="B196" s="189"/>
      <c r="C196" s="190"/>
      <c r="D196" s="191" t="s">
        <v>75</v>
      </c>
      <c r="E196" s="203" t="s">
        <v>152</v>
      </c>
      <c r="F196" s="203" t="s">
        <v>281</v>
      </c>
      <c r="G196" s="190"/>
      <c r="H196" s="190"/>
      <c r="I196" s="193"/>
      <c r="J196" s="204">
        <f>BK196</f>
        <v>0</v>
      </c>
      <c r="K196" s="190"/>
      <c r="L196" s="195"/>
      <c r="M196" s="196"/>
      <c r="N196" s="197"/>
      <c r="O196" s="197"/>
      <c r="P196" s="198">
        <f>SUM(P197:P244)</f>
        <v>0</v>
      </c>
      <c r="Q196" s="197"/>
      <c r="R196" s="198">
        <f>SUM(R197:R244)</f>
        <v>5.7175799999999999</v>
      </c>
      <c r="S196" s="197"/>
      <c r="T196" s="199">
        <f>SUM(T197:T244)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0" t="s">
        <v>22</v>
      </c>
      <c r="AT196" s="201" t="s">
        <v>75</v>
      </c>
      <c r="AU196" s="201" t="s">
        <v>22</v>
      </c>
      <c r="AY196" s="200" t="s">
        <v>124</v>
      </c>
      <c r="BK196" s="202">
        <f>SUM(BK197:BK244)</f>
        <v>0</v>
      </c>
    </row>
    <row r="197" s="2" customFormat="1" ht="16.5" customHeight="1">
      <c r="A197" s="39"/>
      <c r="B197" s="40"/>
      <c r="C197" s="205" t="s">
        <v>204</v>
      </c>
      <c r="D197" s="205" t="s">
        <v>126</v>
      </c>
      <c r="E197" s="206" t="s">
        <v>282</v>
      </c>
      <c r="F197" s="207" t="s">
        <v>283</v>
      </c>
      <c r="G197" s="208" t="s">
        <v>218</v>
      </c>
      <c r="H197" s="209">
        <v>10</v>
      </c>
      <c r="I197" s="210"/>
      <c r="J197" s="211">
        <f>ROUND(I197*H197,2)</f>
        <v>0</v>
      </c>
      <c r="K197" s="207" t="s">
        <v>130</v>
      </c>
      <c r="L197" s="45"/>
      <c r="M197" s="212" t="s">
        <v>20</v>
      </c>
      <c r="N197" s="213" t="s">
        <v>47</v>
      </c>
      <c r="O197" s="85"/>
      <c r="P197" s="214">
        <f>O197*H197</f>
        <v>0</v>
      </c>
      <c r="Q197" s="214">
        <v>0.0044000000000000003</v>
      </c>
      <c r="R197" s="214">
        <f>Q197*H197</f>
        <v>0.044000000000000004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131</v>
      </c>
      <c r="AT197" s="216" t="s">
        <v>126</v>
      </c>
      <c r="AU197" s="216" t="s">
        <v>85</v>
      </c>
      <c r="AY197" s="18" t="s">
        <v>124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22</v>
      </c>
      <c r="BK197" s="217">
        <f>ROUND(I197*H197,2)</f>
        <v>0</v>
      </c>
      <c r="BL197" s="18" t="s">
        <v>131</v>
      </c>
      <c r="BM197" s="216" t="s">
        <v>284</v>
      </c>
    </row>
    <row r="198" s="2" customFormat="1">
      <c r="A198" s="39"/>
      <c r="B198" s="40"/>
      <c r="C198" s="41"/>
      <c r="D198" s="218" t="s">
        <v>132</v>
      </c>
      <c r="E198" s="41"/>
      <c r="F198" s="219" t="s">
        <v>285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132</v>
      </c>
      <c r="AU198" s="18" t="s">
        <v>85</v>
      </c>
    </row>
    <row r="199" s="2" customFormat="1">
      <c r="A199" s="39"/>
      <c r="B199" s="40"/>
      <c r="C199" s="41"/>
      <c r="D199" s="223" t="s">
        <v>134</v>
      </c>
      <c r="E199" s="41"/>
      <c r="F199" s="224" t="s">
        <v>286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134</v>
      </c>
      <c r="AU199" s="18" t="s">
        <v>85</v>
      </c>
    </row>
    <row r="200" s="15" customFormat="1">
      <c r="A200" s="15"/>
      <c r="B200" s="257"/>
      <c r="C200" s="258"/>
      <c r="D200" s="218" t="s">
        <v>147</v>
      </c>
      <c r="E200" s="259" t="s">
        <v>20</v>
      </c>
      <c r="F200" s="260" t="s">
        <v>287</v>
      </c>
      <c r="G200" s="258"/>
      <c r="H200" s="259" t="s">
        <v>20</v>
      </c>
      <c r="I200" s="261"/>
      <c r="J200" s="258"/>
      <c r="K200" s="258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147</v>
      </c>
      <c r="AU200" s="266" t="s">
        <v>85</v>
      </c>
      <c r="AV200" s="15" t="s">
        <v>22</v>
      </c>
      <c r="AW200" s="15" t="s">
        <v>39</v>
      </c>
      <c r="AX200" s="15" t="s">
        <v>76</v>
      </c>
      <c r="AY200" s="266" t="s">
        <v>124</v>
      </c>
    </row>
    <row r="201" s="13" customFormat="1">
      <c r="A201" s="13"/>
      <c r="B201" s="225"/>
      <c r="C201" s="226"/>
      <c r="D201" s="218" t="s">
        <v>147</v>
      </c>
      <c r="E201" s="227" t="s">
        <v>20</v>
      </c>
      <c r="F201" s="228" t="s">
        <v>288</v>
      </c>
      <c r="G201" s="226"/>
      <c r="H201" s="229">
        <v>10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147</v>
      </c>
      <c r="AU201" s="235" t="s">
        <v>85</v>
      </c>
      <c r="AV201" s="13" t="s">
        <v>85</v>
      </c>
      <c r="AW201" s="13" t="s">
        <v>39</v>
      </c>
      <c r="AX201" s="13" t="s">
        <v>76</v>
      </c>
      <c r="AY201" s="235" t="s">
        <v>124</v>
      </c>
    </row>
    <row r="202" s="14" customFormat="1">
      <c r="A202" s="14"/>
      <c r="B202" s="236"/>
      <c r="C202" s="237"/>
      <c r="D202" s="218" t="s">
        <v>147</v>
      </c>
      <c r="E202" s="238" t="s">
        <v>20</v>
      </c>
      <c r="F202" s="239" t="s">
        <v>149</v>
      </c>
      <c r="G202" s="237"/>
      <c r="H202" s="240">
        <v>10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147</v>
      </c>
      <c r="AU202" s="246" t="s">
        <v>85</v>
      </c>
      <c r="AV202" s="14" t="s">
        <v>131</v>
      </c>
      <c r="AW202" s="14" t="s">
        <v>39</v>
      </c>
      <c r="AX202" s="14" t="s">
        <v>22</v>
      </c>
      <c r="AY202" s="246" t="s">
        <v>124</v>
      </c>
    </row>
    <row r="203" s="2" customFormat="1" ht="21.75" customHeight="1">
      <c r="A203" s="39"/>
      <c r="B203" s="40"/>
      <c r="C203" s="205" t="s">
        <v>289</v>
      </c>
      <c r="D203" s="205" t="s">
        <v>126</v>
      </c>
      <c r="E203" s="206" t="s">
        <v>290</v>
      </c>
      <c r="F203" s="207" t="s">
        <v>291</v>
      </c>
      <c r="G203" s="208" t="s">
        <v>225</v>
      </c>
      <c r="H203" s="209">
        <v>1</v>
      </c>
      <c r="I203" s="210"/>
      <c r="J203" s="211">
        <f>ROUND(I203*H203,2)</f>
        <v>0</v>
      </c>
      <c r="K203" s="207" t="s">
        <v>130</v>
      </c>
      <c r="L203" s="45"/>
      <c r="M203" s="212" t="s">
        <v>20</v>
      </c>
      <c r="N203" s="213" t="s">
        <v>47</v>
      </c>
      <c r="O203" s="85"/>
      <c r="P203" s="214">
        <f>O203*H203</f>
        <v>0</v>
      </c>
      <c r="Q203" s="214">
        <v>2.1167600000000002</v>
      </c>
      <c r="R203" s="214">
        <f>Q203*H203</f>
        <v>2.1167600000000002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131</v>
      </c>
      <c r="AT203" s="216" t="s">
        <v>126</v>
      </c>
      <c r="AU203" s="216" t="s">
        <v>85</v>
      </c>
      <c r="AY203" s="18" t="s">
        <v>124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22</v>
      </c>
      <c r="BK203" s="217">
        <f>ROUND(I203*H203,2)</f>
        <v>0</v>
      </c>
      <c r="BL203" s="18" t="s">
        <v>131</v>
      </c>
      <c r="BM203" s="216" t="s">
        <v>292</v>
      </c>
    </row>
    <row r="204" s="2" customFormat="1">
      <c r="A204" s="39"/>
      <c r="B204" s="40"/>
      <c r="C204" s="41"/>
      <c r="D204" s="218" t="s">
        <v>132</v>
      </c>
      <c r="E204" s="41"/>
      <c r="F204" s="219" t="s">
        <v>293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132</v>
      </c>
      <c r="AU204" s="18" t="s">
        <v>85</v>
      </c>
    </row>
    <row r="205" s="2" customFormat="1">
      <c r="A205" s="39"/>
      <c r="B205" s="40"/>
      <c r="C205" s="41"/>
      <c r="D205" s="223" t="s">
        <v>134</v>
      </c>
      <c r="E205" s="41"/>
      <c r="F205" s="224" t="s">
        <v>294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134</v>
      </c>
      <c r="AU205" s="18" t="s">
        <v>85</v>
      </c>
    </row>
    <row r="206" s="2" customFormat="1" ht="16.5" customHeight="1">
      <c r="A206" s="39"/>
      <c r="B206" s="40"/>
      <c r="C206" s="247" t="s">
        <v>210</v>
      </c>
      <c r="D206" s="247" t="s">
        <v>164</v>
      </c>
      <c r="E206" s="248" t="s">
        <v>295</v>
      </c>
      <c r="F206" s="249" t="s">
        <v>296</v>
      </c>
      <c r="G206" s="250" t="s">
        <v>225</v>
      </c>
      <c r="H206" s="251">
        <v>1</v>
      </c>
      <c r="I206" s="252"/>
      <c r="J206" s="253">
        <f>ROUND(I206*H206,2)</f>
        <v>0</v>
      </c>
      <c r="K206" s="249" t="s">
        <v>130</v>
      </c>
      <c r="L206" s="254"/>
      <c r="M206" s="255" t="s">
        <v>20</v>
      </c>
      <c r="N206" s="256" t="s">
        <v>47</v>
      </c>
      <c r="O206" s="85"/>
      <c r="P206" s="214">
        <f>O206*H206</f>
        <v>0</v>
      </c>
      <c r="Q206" s="214">
        <v>0.18099999999999999</v>
      </c>
      <c r="R206" s="214">
        <f>Q206*H206</f>
        <v>0.18099999999999999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152</v>
      </c>
      <c r="AT206" s="216" t="s">
        <v>164</v>
      </c>
      <c r="AU206" s="216" t="s">
        <v>85</v>
      </c>
      <c r="AY206" s="18" t="s">
        <v>124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22</v>
      </c>
      <c r="BK206" s="217">
        <f>ROUND(I206*H206,2)</f>
        <v>0</v>
      </c>
      <c r="BL206" s="18" t="s">
        <v>131</v>
      </c>
      <c r="BM206" s="216" t="s">
        <v>297</v>
      </c>
    </row>
    <row r="207" s="2" customFormat="1">
      <c r="A207" s="39"/>
      <c r="B207" s="40"/>
      <c r="C207" s="41"/>
      <c r="D207" s="218" t="s">
        <v>132</v>
      </c>
      <c r="E207" s="41"/>
      <c r="F207" s="219" t="s">
        <v>296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132</v>
      </c>
      <c r="AU207" s="18" t="s">
        <v>85</v>
      </c>
    </row>
    <row r="208" s="2" customFormat="1">
      <c r="A208" s="39"/>
      <c r="B208" s="40"/>
      <c r="C208" s="41"/>
      <c r="D208" s="223" t="s">
        <v>134</v>
      </c>
      <c r="E208" s="41"/>
      <c r="F208" s="224" t="s">
        <v>298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134</v>
      </c>
      <c r="AU208" s="18" t="s">
        <v>85</v>
      </c>
    </row>
    <row r="209" s="2" customFormat="1" ht="16.5" customHeight="1">
      <c r="A209" s="39"/>
      <c r="B209" s="40"/>
      <c r="C209" s="247" t="s">
        <v>299</v>
      </c>
      <c r="D209" s="247" t="s">
        <v>164</v>
      </c>
      <c r="E209" s="248" t="s">
        <v>300</v>
      </c>
      <c r="F209" s="249" t="s">
        <v>301</v>
      </c>
      <c r="G209" s="250" t="s">
        <v>225</v>
      </c>
      <c r="H209" s="251">
        <v>1</v>
      </c>
      <c r="I209" s="252"/>
      <c r="J209" s="253">
        <f>ROUND(I209*H209,2)</f>
        <v>0</v>
      </c>
      <c r="K209" s="249" t="s">
        <v>130</v>
      </c>
      <c r="L209" s="254"/>
      <c r="M209" s="255" t="s">
        <v>20</v>
      </c>
      <c r="N209" s="256" t="s">
        <v>47</v>
      </c>
      <c r="O209" s="85"/>
      <c r="P209" s="214">
        <f>O209*H209</f>
        <v>0</v>
      </c>
      <c r="Q209" s="214">
        <v>0.36199999999999999</v>
      </c>
      <c r="R209" s="214">
        <f>Q209*H209</f>
        <v>0.36199999999999999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152</v>
      </c>
      <c r="AT209" s="216" t="s">
        <v>164</v>
      </c>
      <c r="AU209" s="216" t="s">
        <v>85</v>
      </c>
      <c r="AY209" s="18" t="s">
        <v>124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22</v>
      </c>
      <c r="BK209" s="217">
        <f>ROUND(I209*H209,2)</f>
        <v>0</v>
      </c>
      <c r="BL209" s="18" t="s">
        <v>131</v>
      </c>
      <c r="BM209" s="216" t="s">
        <v>302</v>
      </c>
    </row>
    <row r="210" s="2" customFormat="1">
      <c r="A210" s="39"/>
      <c r="B210" s="40"/>
      <c r="C210" s="41"/>
      <c r="D210" s="218" t="s">
        <v>132</v>
      </c>
      <c r="E210" s="41"/>
      <c r="F210" s="219" t="s">
        <v>301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132</v>
      </c>
      <c r="AU210" s="18" t="s">
        <v>85</v>
      </c>
    </row>
    <row r="211" s="2" customFormat="1">
      <c r="A211" s="39"/>
      <c r="B211" s="40"/>
      <c r="C211" s="41"/>
      <c r="D211" s="223" t="s">
        <v>134</v>
      </c>
      <c r="E211" s="41"/>
      <c r="F211" s="224" t="s">
        <v>303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134</v>
      </c>
      <c r="AU211" s="18" t="s">
        <v>85</v>
      </c>
    </row>
    <row r="212" s="2" customFormat="1" ht="16.5" customHeight="1">
      <c r="A212" s="39"/>
      <c r="B212" s="40"/>
      <c r="C212" s="247" t="s">
        <v>219</v>
      </c>
      <c r="D212" s="247" t="s">
        <v>164</v>
      </c>
      <c r="E212" s="248" t="s">
        <v>304</v>
      </c>
      <c r="F212" s="249" t="s">
        <v>305</v>
      </c>
      <c r="G212" s="250" t="s">
        <v>225</v>
      </c>
      <c r="H212" s="251">
        <v>1</v>
      </c>
      <c r="I212" s="252"/>
      <c r="J212" s="253">
        <f>ROUND(I212*H212,2)</f>
        <v>0</v>
      </c>
      <c r="K212" s="249" t="s">
        <v>130</v>
      </c>
      <c r="L212" s="254"/>
      <c r="M212" s="255" t="s">
        <v>20</v>
      </c>
      <c r="N212" s="256" t="s">
        <v>47</v>
      </c>
      <c r="O212" s="85"/>
      <c r="P212" s="214">
        <f>O212*H212</f>
        <v>0</v>
      </c>
      <c r="Q212" s="214">
        <v>0.56999999999999995</v>
      </c>
      <c r="R212" s="214">
        <f>Q212*H212</f>
        <v>0.56999999999999995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152</v>
      </c>
      <c r="AT212" s="216" t="s">
        <v>164</v>
      </c>
      <c r="AU212" s="216" t="s">
        <v>85</v>
      </c>
      <c r="AY212" s="18" t="s">
        <v>124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22</v>
      </c>
      <c r="BK212" s="217">
        <f>ROUND(I212*H212,2)</f>
        <v>0</v>
      </c>
      <c r="BL212" s="18" t="s">
        <v>131</v>
      </c>
      <c r="BM212" s="216" t="s">
        <v>306</v>
      </c>
    </row>
    <row r="213" s="2" customFormat="1">
      <c r="A213" s="39"/>
      <c r="B213" s="40"/>
      <c r="C213" s="41"/>
      <c r="D213" s="218" t="s">
        <v>132</v>
      </c>
      <c r="E213" s="41"/>
      <c r="F213" s="219" t="s">
        <v>305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132</v>
      </c>
      <c r="AU213" s="18" t="s">
        <v>85</v>
      </c>
    </row>
    <row r="214" s="2" customFormat="1">
      <c r="A214" s="39"/>
      <c r="B214" s="40"/>
      <c r="C214" s="41"/>
      <c r="D214" s="223" t="s">
        <v>134</v>
      </c>
      <c r="E214" s="41"/>
      <c r="F214" s="224" t="s">
        <v>307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134</v>
      </c>
      <c r="AU214" s="18" t="s">
        <v>85</v>
      </c>
    </row>
    <row r="215" s="2" customFormat="1" ht="16.5" customHeight="1">
      <c r="A215" s="39"/>
      <c r="B215" s="40"/>
      <c r="C215" s="247" t="s">
        <v>308</v>
      </c>
      <c r="D215" s="247" t="s">
        <v>164</v>
      </c>
      <c r="E215" s="248" t="s">
        <v>309</v>
      </c>
      <c r="F215" s="249" t="s">
        <v>310</v>
      </c>
      <c r="G215" s="250" t="s">
        <v>225</v>
      </c>
      <c r="H215" s="251">
        <v>1</v>
      </c>
      <c r="I215" s="252"/>
      <c r="J215" s="253">
        <f>ROUND(I215*H215,2)</f>
        <v>0</v>
      </c>
      <c r="K215" s="249" t="s">
        <v>130</v>
      </c>
      <c r="L215" s="254"/>
      <c r="M215" s="255" t="s">
        <v>20</v>
      </c>
      <c r="N215" s="256" t="s">
        <v>47</v>
      </c>
      <c r="O215" s="85"/>
      <c r="P215" s="214">
        <f>O215*H215</f>
        <v>0</v>
      </c>
      <c r="Q215" s="214">
        <v>0.032000000000000001</v>
      </c>
      <c r="R215" s="214">
        <f>Q215*H215</f>
        <v>0.032000000000000001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152</v>
      </c>
      <c r="AT215" s="216" t="s">
        <v>164</v>
      </c>
      <c r="AU215" s="216" t="s">
        <v>85</v>
      </c>
      <c r="AY215" s="18" t="s">
        <v>124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22</v>
      </c>
      <c r="BK215" s="217">
        <f>ROUND(I215*H215,2)</f>
        <v>0</v>
      </c>
      <c r="BL215" s="18" t="s">
        <v>131</v>
      </c>
      <c r="BM215" s="216" t="s">
        <v>311</v>
      </c>
    </row>
    <row r="216" s="2" customFormat="1">
      <c r="A216" s="39"/>
      <c r="B216" s="40"/>
      <c r="C216" s="41"/>
      <c r="D216" s="218" t="s">
        <v>132</v>
      </c>
      <c r="E216" s="41"/>
      <c r="F216" s="219" t="s">
        <v>310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132</v>
      </c>
      <c r="AU216" s="18" t="s">
        <v>85</v>
      </c>
    </row>
    <row r="217" s="2" customFormat="1">
      <c r="A217" s="39"/>
      <c r="B217" s="40"/>
      <c r="C217" s="41"/>
      <c r="D217" s="223" t="s">
        <v>134</v>
      </c>
      <c r="E217" s="41"/>
      <c r="F217" s="224" t="s">
        <v>312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134</v>
      </c>
      <c r="AU217" s="18" t="s">
        <v>85</v>
      </c>
    </row>
    <row r="218" s="2" customFormat="1" ht="16.5" customHeight="1">
      <c r="A218" s="39"/>
      <c r="B218" s="40"/>
      <c r="C218" s="205" t="s">
        <v>226</v>
      </c>
      <c r="D218" s="205" t="s">
        <v>126</v>
      </c>
      <c r="E218" s="206" t="s">
        <v>313</v>
      </c>
      <c r="F218" s="207" t="s">
        <v>314</v>
      </c>
      <c r="G218" s="208" t="s">
        <v>225</v>
      </c>
      <c r="H218" s="209">
        <v>2</v>
      </c>
      <c r="I218" s="210"/>
      <c r="J218" s="211">
        <f>ROUND(I218*H218,2)</f>
        <v>0</v>
      </c>
      <c r="K218" s="207" t="s">
        <v>130</v>
      </c>
      <c r="L218" s="45"/>
      <c r="M218" s="212" t="s">
        <v>20</v>
      </c>
      <c r="N218" s="213" t="s">
        <v>47</v>
      </c>
      <c r="O218" s="85"/>
      <c r="P218" s="214">
        <f>O218*H218</f>
        <v>0</v>
      </c>
      <c r="Q218" s="214">
        <v>0.34089999999999998</v>
      </c>
      <c r="R218" s="214">
        <f>Q218*H218</f>
        <v>0.68179999999999996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131</v>
      </c>
      <c r="AT218" s="216" t="s">
        <v>126</v>
      </c>
      <c r="AU218" s="216" t="s">
        <v>85</v>
      </c>
      <c r="AY218" s="18" t="s">
        <v>124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22</v>
      </c>
      <c r="BK218" s="217">
        <f>ROUND(I218*H218,2)</f>
        <v>0</v>
      </c>
      <c r="BL218" s="18" t="s">
        <v>131</v>
      </c>
      <c r="BM218" s="216" t="s">
        <v>315</v>
      </c>
    </row>
    <row r="219" s="2" customFormat="1">
      <c r="A219" s="39"/>
      <c r="B219" s="40"/>
      <c r="C219" s="41"/>
      <c r="D219" s="218" t="s">
        <v>132</v>
      </c>
      <c r="E219" s="41"/>
      <c r="F219" s="219" t="s">
        <v>314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132</v>
      </c>
      <c r="AU219" s="18" t="s">
        <v>85</v>
      </c>
    </row>
    <row r="220" s="2" customFormat="1">
      <c r="A220" s="39"/>
      <c r="B220" s="40"/>
      <c r="C220" s="41"/>
      <c r="D220" s="223" t="s">
        <v>134</v>
      </c>
      <c r="E220" s="41"/>
      <c r="F220" s="224" t="s">
        <v>316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134</v>
      </c>
      <c r="AU220" s="18" t="s">
        <v>85</v>
      </c>
    </row>
    <row r="221" s="2" customFormat="1" ht="16.5" customHeight="1">
      <c r="A221" s="39"/>
      <c r="B221" s="40"/>
      <c r="C221" s="247" t="s">
        <v>317</v>
      </c>
      <c r="D221" s="247" t="s">
        <v>164</v>
      </c>
      <c r="E221" s="248" t="s">
        <v>318</v>
      </c>
      <c r="F221" s="249" t="s">
        <v>319</v>
      </c>
      <c r="G221" s="250" t="s">
        <v>225</v>
      </c>
      <c r="H221" s="251">
        <v>2</v>
      </c>
      <c r="I221" s="252"/>
      <c r="J221" s="253">
        <f>ROUND(I221*H221,2)</f>
        <v>0</v>
      </c>
      <c r="K221" s="249" t="s">
        <v>130</v>
      </c>
      <c r="L221" s="254"/>
      <c r="M221" s="255" t="s">
        <v>20</v>
      </c>
      <c r="N221" s="256" t="s">
        <v>47</v>
      </c>
      <c r="O221" s="85"/>
      <c r="P221" s="214">
        <f>O221*H221</f>
        <v>0</v>
      </c>
      <c r="Q221" s="214">
        <v>0.086999999999999994</v>
      </c>
      <c r="R221" s="214">
        <f>Q221*H221</f>
        <v>0.17399999999999999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152</v>
      </c>
      <c r="AT221" s="216" t="s">
        <v>164</v>
      </c>
      <c r="AU221" s="216" t="s">
        <v>85</v>
      </c>
      <c r="AY221" s="18" t="s">
        <v>124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22</v>
      </c>
      <c r="BK221" s="217">
        <f>ROUND(I221*H221,2)</f>
        <v>0</v>
      </c>
      <c r="BL221" s="18" t="s">
        <v>131</v>
      </c>
      <c r="BM221" s="216" t="s">
        <v>320</v>
      </c>
    </row>
    <row r="222" s="2" customFormat="1">
      <c r="A222" s="39"/>
      <c r="B222" s="40"/>
      <c r="C222" s="41"/>
      <c r="D222" s="218" t="s">
        <v>132</v>
      </c>
      <c r="E222" s="41"/>
      <c r="F222" s="219" t="s">
        <v>319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132</v>
      </c>
      <c r="AU222" s="18" t="s">
        <v>85</v>
      </c>
    </row>
    <row r="223" s="2" customFormat="1">
      <c r="A223" s="39"/>
      <c r="B223" s="40"/>
      <c r="C223" s="41"/>
      <c r="D223" s="223" t="s">
        <v>134</v>
      </c>
      <c r="E223" s="41"/>
      <c r="F223" s="224" t="s">
        <v>321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134</v>
      </c>
      <c r="AU223" s="18" t="s">
        <v>85</v>
      </c>
    </row>
    <row r="224" s="2" customFormat="1" ht="16.5" customHeight="1">
      <c r="A224" s="39"/>
      <c r="B224" s="40"/>
      <c r="C224" s="247" t="s">
        <v>231</v>
      </c>
      <c r="D224" s="247" t="s">
        <v>164</v>
      </c>
      <c r="E224" s="248" t="s">
        <v>322</v>
      </c>
      <c r="F224" s="249" t="s">
        <v>323</v>
      </c>
      <c r="G224" s="250" t="s">
        <v>225</v>
      </c>
      <c r="H224" s="251">
        <v>2</v>
      </c>
      <c r="I224" s="252"/>
      <c r="J224" s="253">
        <f>ROUND(I224*H224,2)</f>
        <v>0</v>
      </c>
      <c r="K224" s="249" t="s">
        <v>130</v>
      </c>
      <c r="L224" s="254"/>
      <c r="M224" s="255" t="s">
        <v>20</v>
      </c>
      <c r="N224" s="256" t="s">
        <v>47</v>
      </c>
      <c r="O224" s="85"/>
      <c r="P224" s="214">
        <f>O224*H224</f>
        <v>0</v>
      </c>
      <c r="Q224" s="214">
        <v>0.17000000000000001</v>
      </c>
      <c r="R224" s="214">
        <f>Q224*H224</f>
        <v>0.34000000000000002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152</v>
      </c>
      <c r="AT224" s="216" t="s">
        <v>164</v>
      </c>
      <c r="AU224" s="216" t="s">
        <v>85</v>
      </c>
      <c r="AY224" s="18" t="s">
        <v>124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22</v>
      </c>
      <c r="BK224" s="217">
        <f>ROUND(I224*H224,2)</f>
        <v>0</v>
      </c>
      <c r="BL224" s="18" t="s">
        <v>131</v>
      </c>
      <c r="BM224" s="216" t="s">
        <v>324</v>
      </c>
    </row>
    <row r="225" s="2" customFormat="1">
      <c r="A225" s="39"/>
      <c r="B225" s="40"/>
      <c r="C225" s="41"/>
      <c r="D225" s="218" t="s">
        <v>132</v>
      </c>
      <c r="E225" s="41"/>
      <c r="F225" s="219" t="s">
        <v>323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132</v>
      </c>
      <c r="AU225" s="18" t="s">
        <v>85</v>
      </c>
    </row>
    <row r="226" s="2" customFormat="1">
      <c r="A226" s="39"/>
      <c r="B226" s="40"/>
      <c r="C226" s="41"/>
      <c r="D226" s="223" t="s">
        <v>134</v>
      </c>
      <c r="E226" s="41"/>
      <c r="F226" s="224" t="s">
        <v>325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134</v>
      </c>
      <c r="AU226" s="18" t="s">
        <v>85</v>
      </c>
    </row>
    <row r="227" s="2" customFormat="1" ht="16.5" customHeight="1">
      <c r="A227" s="39"/>
      <c r="B227" s="40"/>
      <c r="C227" s="247" t="s">
        <v>326</v>
      </c>
      <c r="D227" s="247" t="s">
        <v>164</v>
      </c>
      <c r="E227" s="248" t="s">
        <v>327</v>
      </c>
      <c r="F227" s="249" t="s">
        <v>328</v>
      </c>
      <c r="G227" s="250" t="s">
        <v>225</v>
      </c>
      <c r="H227" s="251">
        <v>2</v>
      </c>
      <c r="I227" s="252"/>
      <c r="J227" s="253">
        <f>ROUND(I227*H227,2)</f>
        <v>0</v>
      </c>
      <c r="K227" s="249" t="s">
        <v>130</v>
      </c>
      <c r="L227" s="254"/>
      <c r="M227" s="255" t="s">
        <v>20</v>
      </c>
      <c r="N227" s="256" t="s">
        <v>47</v>
      </c>
      <c r="O227" s="85"/>
      <c r="P227" s="214">
        <f>O227*H227</f>
        <v>0</v>
      </c>
      <c r="Q227" s="214">
        <v>0.027</v>
      </c>
      <c r="R227" s="214">
        <f>Q227*H227</f>
        <v>0.053999999999999999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152</v>
      </c>
      <c r="AT227" s="216" t="s">
        <v>164</v>
      </c>
      <c r="AU227" s="216" t="s">
        <v>85</v>
      </c>
      <c r="AY227" s="18" t="s">
        <v>124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22</v>
      </c>
      <c r="BK227" s="217">
        <f>ROUND(I227*H227,2)</f>
        <v>0</v>
      </c>
      <c r="BL227" s="18" t="s">
        <v>131</v>
      </c>
      <c r="BM227" s="216" t="s">
        <v>329</v>
      </c>
    </row>
    <row r="228" s="2" customFormat="1">
      <c r="A228" s="39"/>
      <c r="B228" s="40"/>
      <c r="C228" s="41"/>
      <c r="D228" s="218" t="s">
        <v>132</v>
      </c>
      <c r="E228" s="41"/>
      <c r="F228" s="219" t="s">
        <v>328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132</v>
      </c>
      <c r="AU228" s="18" t="s">
        <v>85</v>
      </c>
    </row>
    <row r="229" s="2" customFormat="1">
      <c r="A229" s="39"/>
      <c r="B229" s="40"/>
      <c r="C229" s="41"/>
      <c r="D229" s="223" t="s">
        <v>134</v>
      </c>
      <c r="E229" s="41"/>
      <c r="F229" s="224" t="s">
        <v>330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134</v>
      </c>
      <c r="AU229" s="18" t="s">
        <v>85</v>
      </c>
    </row>
    <row r="230" s="2" customFormat="1" ht="16.5" customHeight="1">
      <c r="A230" s="39"/>
      <c r="B230" s="40"/>
      <c r="C230" s="247" t="s">
        <v>237</v>
      </c>
      <c r="D230" s="247" t="s">
        <v>164</v>
      </c>
      <c r="E230" s="248" t="s">
        <v>331</v>
      </c>
      <c r="F230" s="249" t="s">
        <v>332</v>
      </c>
      <c r="G230" s="250" t="s">
        <v>225</v>
      </c>
      <c r="H230" s="251">
        <v>2</v>
      </c>
      <c r="I230" s="252"/>
      <c r="J230" s="253">
        <f>ROUND(I230*H230,2)</f>
        <v>0</v>
      </c>
      <c r="K230" s="249" t="s">
        <v>130</v>
      </c>
      <c r="L230" s="254"/>
      <c r="M230" s="255" t="s">
        <v>20</v>
      </c>
      <c r="N230" s="256" t="s">
        <v>47</v>
      </c>
      <c r="O230" s="85"/>
      <c r="P230" s="214">
        <f>O230*H230</f>
        <v>0</v>
      </c>
      <c r="Q230" s="214">
        <v>0.097000000000000003</v>
      </c>
      <c r="R230" s="214">
        <f>Q230*H230</f>
        <v>0.19400000000000001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152</v>
      </c>
      <c r="AT230" s="216" t="s">
        <v>164</v>
      </c>
      <c r="AU230" s="216" t="s">
        <v>85</v>
      </c>
      <c r="AY230" s="18" t="s">
        <v>124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22</v>
      </c>
      <c r="BK230" s="217">
        <f>ROUND(I230*H230,2)</f>
        <v>0</v>
      </c>
      <c r="BL230" s="18" t="s">
        <v>131</v>
      </c>
      <c r="BM230" s="216" t="s">
        <v>333</v>
      </c>
    </row>
    <row r="231" s="2" customFormat="1">
      <c r="A231" s="39"/>
      <c r="B231" s="40"/>
      <c r="C231" s="41"/>
      <c r="D231" s="218" t="s">
        <v>132</v>
      </c>
      <c r="E231" s="41"/>
      <c r="F231" s="219" t="s">
        <v>332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132</v>
      </c>
      <c r="AU231" s="18" t="s">
        <v>85</v>
      </c>
    </row>
    <row r="232" s="2" customFormat="1">
      <c r="A232" s="39"/>
      <c r="B232" s="40"/>
      <c r="C232" s="41"/>
      <c r="D232" s="223" t="s">
        <v>134</v>
      </c>
      <c r="E232" s="41"/>
      <c r="F232" s="224" t="s">
        <v>334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134</v>
      </c>
      <c r="AU232" s="18" t="s">
        <v>85</v>
      </c>
    </row>
    <row r="233" s="2" customFormat="1" ht="16.5" customHeight="1">
      <c r="A233" s="39"/>
      <c r="B233" s="40"/>
      <c r="C233" s="205" t="s">
        <v>335</v>
      </c>
      <c r="D233" s="205" t="s">
        <v>126</v>
      </c>
      <c r="E233" s="206" t="s">
        <v>336</v>
      </c>
      <c r="F233" s="207" t="s">
        <v>337</v>
      </c>
      <c r="G233" s="208" t="s">
        <v>225</v>
      </c>
      <c r="H233" s="209">
        <v>1</v>
      </c>
      <c r="I233" s="210"/>
      <c r="J233" s="211">
        <f>ROUND(I233*H233,2)</f>
        <v>0</v>
      </c>
      <c r="K233" s="207" t="s">
        <v>130</v>
      </c>
      <c r="L233" s="45"/>
      <c r="M233" s="212" t="s">
        <v>20</v>
      </c>
      <c r="N233" s="213" t="s">
        <v>47</v>
      </c>
      <c r="O233" s="85"/>
      <c r="P233" s="214">
        <f>O233*H233</f>
        <v>0</v>
      </c>
      <c r="Q233" s="214">
        <v>0.21734000000000001</v>
      </c>
      <c r="R233" s="214">
        <f>Q233*H233</f>
        <v>0.21734000000000001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131</v>
      </c>
      <c r="AT233" s="216" t="s">
        <v>126</v>
      </c>
      <c r="AU233" s="216" t="s">
        <v>85</v>
      </c>
      <c r="AY233" s="18" t="s">
        <v>124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22</v>
      </c>
      <c r="BK233" s="217">
        <f>ROUND(I233*H233,2)</f>
        <v>0</v>
      </c>
      <c r="BL233" s="18" t="s">
        <v>131</v>
      </c>
      <c r="BM233" s="216" t="s">
        <v>338</v>
      </c>
    </row>
    <row r="234" s="2" customFormat="1">
      <c r="A234" s="39"/>
      <c r="B234" s="40"/>
      <c r="C234" s="41"/>
      <c r="D234" s="218" t="s">
        <v>132</v>
      </c>
      <c r="E234" s="41"/>
      <c r="F234" s="219" t="s">
        <v>339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132</v>
      </c>
      <c r="AU234" s="18" t="s">
        <v>85</v>
      </c>
    </row>
    <row r="235" s="2" customFormat="1">
      <c r="A235" s="39"/>
      <c r="B235" s="40"/>
      <c r="C235" s="41"/>
      <c r="D235" s="223" t="s">
        <v>134</v>
      </c>
      <c r="E235" s="41"/>
      <c r="F235" s="224" t="s">
        <v>340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134</v>
      </c>
      <c r="AU235" s="18" t="s">
        <v>85</v>
      </c>
    </row>
    <row r="236" s="2" customFormat="1" ht="16.5" customHeight="1">
      <c r="A236" s="39"/>
      <c r="B236" s="40"/>
      <c r="C236" s="247" t="s">
        <v>245</v>
      </c>
      <c r="D236" s="247" t="s">
        <v>164</v>
      </c>
      <c r="E236" s="248" t="s">
        <v>341</v>
      </c>
      <c r="F236" s="249" t="s">
        <v>342</v>
      </c>
      <c r="G236" s="250" t="s">
        <v>225</v>
      </c>
      <c r="H236" s="251">
        <v>1</v>
      </c>
      <c r="I236" s="252"/>
      <c r="J236" s="253">
        <f>ROUND(I236*H236,2)</f>
        <v>0</v>
      </c>
      <c r="K236" s="249" t="s">
        <v>130</v>
      </c>
      <c r="L236" s="254"/>
      <c r="M236" s="255" t="s">
        <v>20</v>
      </c>
      <c r="N236" s="256" t="s">
        <v>47</v>
      </c>
      <c r="O236" s="85"/>
      <c r="P236" s="214">
        <f>O236*H236</f>
        <v>0</v>
      </c>
      <c r="Q236" s="214">
        <v>0.19600000000000001</v>
      </c>
      <c r="R236" s="214">
        <f>Q236*H236</f>
        <v>0.19600000000000001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152</v>
      </c>
      <c r="AT236" s="216" t="s">
        <v>164</v>
      </c>
      <c r="AU236" s="216" t="s">
        <v>85</v>
      </c>
      <c r="AY236" s="18" t="s">
        <v>124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22</v>
      </c>
      <c r="BK236" s="217">
        <f>ROUND(I236*H236,2)</f>
        <v>0</v>
      </c>
      <c r="BL236" s="18" t="s">
        <v>131</v>
      </c>
      <c r="BM236" s="216" t="s">
        <v>343</v>
      </c>
    </row>
    <row r="237" s="2" customFormat="1">
      <c r="A237" s="39"/>
      <c r="B237" s="40"/>
      <c r="C237" s="41"/>
      <c r="D237" s="218" t="s">
        <v>132</v>
      </c>
      <c r="E237" s="41"/>
      <c r="F237" s="219" t="s">
        <v>342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132</v>
      </c>
      <c r="AU237" s="18" t="s">
        <v>85</v>
      </c>
    </row>
    <row r="238" s="2" customFormat="1">
      <c r="A238" s="39"/>
      <c r="B238" s="40"/>
      <c r="C238" s="41"/>
      <c r="D238" s="223" t="s">
        <v>134</v>
      </c>
      <c r="E238" s="41"/>
      <c r="F238" s="224" t="s">
        <v>344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134</v>
      </c>
      <c r="AU238" s="18" t="s">
        <v>85</v>
      </c>
    </row>
    <row r="239" s="2" customFormat="1" ht="16.5" customHeight="1">
      <c r="A239" s="39"/>
      <c r="B239" s="40"/>
      <c r="C239" s="205" t="s">
        <v>345</v>
      </c>
      <c r="D239" s="205" t="s">
        <v>126</v>
      </c>
      <c r="E239" s="206" t="s">
        <v>346</v>
      </c>
      <c r="F239" s="207" t="s">
        <v>347</v>
      </c>
      <c r="G239" s="208" t="s">
        <v>225</v>
      </c>
      <c r="H239" s="209">
        <v>2</v>
      </c>
      <c r="I239" s="210"/>
      <c r="J239" s="211">
        <f>ROUND(I239*H239,2)</f>
        <v>0</v>
      </c>
      <c r="K239" s="207" t="s">
        <v>130</v>
      </c>
      <c r="L239" s="45"/>
      <c r="M239" s="212" t="s">
        <v>20</v>
      </c>
      <c r="N239" s="213" t="s">
        <v>47</v>
      </c>
      <c r="O239" s="85"/>
      <c r="P239" s="214">
        <f>O239*H239</f>
        <v>0</v>
      </c>
      <c r="Q239" s="214">
        <v>0.21734000000000001</v>
      </c>
      <c r="R239" s="214">
        <f>Q239*H239</f>
        <v>0.43468000000000001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131</v>
      </c>
      <c r="AT239" s="216" t="s">
        <v>126</v>
      </c>
      <c r="AU239" s="216" t="s">
        <v>85</v>
      </c>
      <c r="AY239" s="18" t="s">
        <v>124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22</v>
      </c>
      <c r="BK239" s="217">
        <f>ROUND(I239*H239,2)</f>
        <v>0</v>
      </c>
      <c r="BL239" s="18" t="s">
        <v>131</v>
      </c>
      <c r="BM239" s="216" t="s">
        <v>348</v>
      </c>
    </row>
    <row r="240" s="2" customFormat="1">
      <c r="A240" s="39"/>
      <c r="B240" s="40"/>
      <c r="C240" s="41"/>
      <c r="D240" s="218" t="s">
        <v>132</v>
      </c>
      <c r="E240" s="41"/>
      <c r="F240" s="219" t="s">
        <v>347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132</v>
      </c>
      <c r="AU240" s="18" t="s">
        <v>85</v>
      </c>
    </row>
    <row r="241" s="2" customFormat="1">
      <c r="A241" s="39"/>
      <c r="B241" s="40"/>
      <c r="C241" s="41"/>
      <c r="D241" s="223" t="s">
        <v>134</v>
      </c>
      <c r="E241" s="41"/>
      <c r="F241" s="224" t="s">
        <v>349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134</v>
      </c>
      <c r="AU241" s="18" t="s">
        <v>85</v>
      </c>
    </row>
    <row r="242" s="2" customFormat="1" ht="16.5" customHeight="1">
      <c r="A242" s="39"/>
      <c r="B242" s="40"/>
      <c r="C242" s="247" t="s">
        <v>250</v>
      </c>
      <c r="D242" s="247" t="s">
        <v>164</v>
      </c>
      <c r="E242" s="248" t="s">
        <v>350</v>
      </c>
      <c r="F242" s="249" t="s">
        <v>351</v>
      </c>
      <c r="G242" s="250" t="s">
        <v>225</v>
      </c>
      <c r="H242" s="251">
        <v>2</v>
      </c>
      <c r="I242" s="252"/>
      <c r="J242" s="253">
        <f>ROUND(I242*H242,2)</f>
        <v>0</v>
      </c>
      <c r="K242" s="249" t="s">
        <v>130</v>
      </c>
      <c r="L242" s="254"/>
      <c r="M242" s="255" t="s">
        <v>20</v>
      </c>
      <c r="N242" s="256" t="s">
        <v>47</v>
      </c>
      <c r="O242" s="85"/>
      <c r="P242" s="214">
        <f>O242*H242</f>
        <v>0</v>
      </c>
      <c r="Q242" s="214">
        <v>0.059999999999999998</v>
      </c>
      <c r="R242" s="214">
        <f>Q242*H242</f>
        <v>0.12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152</v>
      </c>
      <c r="AT242" s="216" t="s">
        <v>164</v>
      </c>
      <c r="AU242" s="216" t="s">
        <v>85</v>
      </c>
      <c r="AY242" s="18" t="s">
        <v>124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22</v>
      </c>
      <c r="BK242" s="217">
        <f>ROUND(I242*H242,2)</f>
        <v>0</v>
      </c>
      <c r="BL242" s="18" t="s">
        <v>131</v>
      </c>
      <c r="BM242" s="216" t="s">
        <v>352</v>
      </c>
    </row>
    <row r="243" s="2" customFormat="1">
      <c r="A243" s="39"/>
      <c r="B243" s="40"/>
      <c r="C243" s="41"/>
      <c r="D243" s="218" t="s">
        <v>132</v>
      </c>
      <c r="E243" s="41"/>
      <c r="F243" s="219" t="s">
        <v>351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132</v>
      </c>
      <c r="AU243" s="18" t="s">
        <v>85</v>
      </c>
    </row>
    <row r="244" s="2" customFormat="1">
      <c r="A244" s="39"/>
      <c r="B244" s="40"/>
      <c r="C244" s="41"/>
      <c r="D244" s="223" t="s">
        <v>134</v>
      </c>
      <c r="E244" s="41"/>
      <c r="F244" s="224" t="s">
        <v>353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134</v>
      </c>
      <c r="AU244" s="18" t="s">
        <v>85</v>
      </c>
    </row>
    <row r="245" s="12" customFormat="1" ht="22.8" customHeight="1">
      <c r="A245" s="12"/>
      <c r="B245" s="189"/>
      <c r="C245" s="190"/>
      <c r="D245" s="191" t="s">
        <v>75</v>
      </c>
      <c r="E245" s="203" t="s">
        <v>176</v>
      </c>
      <c r="F245" s="203" t="s">
        <v>354</v>
      </c>
      <c r="G245" s="190"/>
      <c r="H245" s="190"/>
      <c r="I245" s="193"/>
      <c r="J245" s="204">
        <f>BK245</f>
        <v>0</v>
      </c>
      <c r="K245" s="190"/>
      <c r="L245" s="195"/>
      <c r="M245" s="196"/>
      <c r="N245" s="197"/>
      <c r="O245" s="197"/>
      <c r="P245" s="198">
        <f>SUM(P246:P296)</f>
        <v>0</v>
      </c>
      <c r="Q245" s="197"/>
      <c r="R245" s="198">
        <f>SUM(R246:R296)</f>
        <v>19.746790000000001</v>
      </c>
      <c r="S245" s="197"/>
      <c r="T245" s="199">
        <f>SUM(T246:T296)</f>
        <v>0.16400000000000001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0" t="s">
        <v>22</v>
      </c>
      <c r="AT245" s="201" t="s">
        <v>75</v>
      </c>
      <c r="AU245" s="201" t="s">
        <v>22</v>
      </c>
      <c r="AY245" s="200" t="s">
        <v>124</v>
      </c>
      <c r="BK245" s="202">
        <f>SUM(BK246:BK296)</f>
        <v>0</v>
      </c>
    </row>
    <row r="246" s="2" customFormat="1" ht="16.5" customHeight="1">
      <c r="A246" s="39"/>
      <c r="B246" s="40"/>
      <c r="C246" s="205" t="s">
        <v>355</v>
      </c>
      <c r="D246" s="205" t="s">
        <v>126</v>
      </c>
      <c r="E246" s="206" t="s">
        <v>356</v>
      </c>
      <c r="F246" s="207" t="s">
        <v>357</v>
      </c>
      <c r="G246" s="208" t="s">
        <v>225</v>
      </c>
      <c r="H246" s="209">
        <v>4</v>
      </c>
      <c r="I246" s="210"/>
      <c r="J246" s="211">
        <f>ROUND(I246*H246,2)</f>
        <v>0</v>
      </c>
      <c r="K246" s="207" t="s">
        <v>130</v>
      </c>
      <c r="L246" s="45"/>
      <c r="M246" s="212" t="s">
        <v>20</v>
      </c>
      <c r="N246" s="213" t="s">
        <v>47</v>
      </c>
      <c r="O246" s="85"/>
      <c r="P246" s="214">
        <f>O246*H246</f>
        <v>0</v>
      </c>
      <c r="Q246" s="214">
        <v>0.00069999999999999999</v>
      </c>
      <c r="R246" s="214">
        <f>Q246*H246</f>
        <v>0.0028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131</v>
      </c>
      <c r="AT246" s="216" t="s">
        <v>126</v>
      </c>
      <c r="AU246" s="216" t="s">
        <v>85</v>
      </c>
      <c r="AY246" s="18" t="s">
        <v>124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22</v>
      </c>
      <c r="BK246" s="217">
        <f>ROUND(I246*H246,2)</f>
        <v>0</v>
      </c>
      <c r="BL246" s="18" t="s">
        <v>131</v>
      </c>
      <c r="BM246" s="216" t="s">
        <v>358</v>
      </c>
    </row>
    <row r="247" s="2" customFormat="1">
      <c r="A247" s="39"/>
      <c r="B247" s="40"/>
      <c r="C247" s="41"/>
      <c r="D247" s="218" t="s">
        <v>132</v>
      </c>
      <c r="E247" s="41"/>
      <c r="F247" s="219" t="s">
        <v>359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132</v>
      </c>
      <c r="AU247" s="18" t="s">
        <v>85</v>
      </c>
    </row>
    <row r="248" s="2" customFormat="1">
      <c r="A248" s="39"/>
      <c r="B248" s="40"/>
      <c r="C248" s="41"/>
      <c r="D248" s="223" t="s">
        <v>134</v>
      </c>
      <c r="E248" s="41"/>
      <c r="F248" s="224" t="s">
        <v>360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134</v>
      </c>
      <c r="AU248" s="18" t="s">
        <v>85</v>
      </c>
    </row>
    <row r="249" s="15" customFormat="1">
      <c r="A249" s="15"/>
      <c r="B249" s="257"/>
      <c r="C249" s="258"/>
      <c r="D249" s="218" t="s">
        <v>147</v>
      </c>
      <c r="E249" s="259" t="s">
        <v>20</v>
      </c>
      <c r="F249" s="260" t="s">
        <v>361</v>
      </c>
      <c r="G249" s="258"/>
      <c r="H249" s="259" t="s">
        <v>20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147</v>
      </c>
      <c r="AU249" s="266" t="s">
        <v>85</v>
      </c>
      <c r="AV249" s="15" t="s">
        <v>22</v>
      </c>
      <c r="AW249" s="15" t="s">
        <v>39</v>
      </c>
      <c r="AX249" s="15" t="s">
        <v>76</v>
      </c>
      <c r="AY249" s="266" t="s">
        <v>124</v>
      </c>
    </row>
    <row r="250" s="13" customFormat="1">
      <c r="A250" s="13"/>
      <c r="B250" s="225"/>
      <c r="C250" s="226"/>
      <c r="D250" s="218" t="s">
        <v>147</v>
      </c>
      <c r="E250" s="227" t="s">
        <v>20</v>
      </c>
      <c r="F250" s="228" t="s">
        <v>85</v>
      </c>
      <c r="G250" s="226"/>
      <c r="H250" s="229">
        <v>2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147</v>
      </c>
      <c r="AU250" s="235" t="s">
        <v>85</v>
      </c>
      <c r="AV250" s="13" t="s">
        <v>85</v>
      </c>
      <c r="AW250" s="13" t="s">
        <v>39</v>
      </c>
      <c r="AX250" s="13" t="s">
        <v>76</v>
      </c>
      <c r="AY250" s="235" t="s">
        <v>124</v>
      </c>
    </row>
    <row r="251" s="15" customFormat="1">
      <c r="A251" s="15"/>
      <c r="B251" s="257"/>
      <c r="C251" s="258"/>
      <c r="D251" s="218" t="s">
        <v>147</v>
      </c>
      <c r="E251" s="259" t="s">
        <v>20</v>
      </c>
      <c r="F251" s="260" t="s">
        <v>362</v>
      </c>
      <c r="G251" s="258"/>
      <c r="H251" s="259" t="s">
        <v>20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147</v>
      </c>
      <c r="AU251" s="266" t="s">
        <v>85</v>
      </c>
      <c r="AV251" s="15" t="s">
        <v>22</v>
      </c>
      <c r="AW251" s="15" t="s">
        <v>39</v>
      </c>
      <c r="AX251" s="15" t="s">
        <v>76</v>
      </c>
      <c r="AY251" s="266" t="s">
        <v>124</v>
      </c>
    </row>
    <row r="252" s="13" customFormat="1">
      <c r="A252" s="13"/>
      <c r="B252" s="225"/>
      <c r="C252" s="226"/>
      <c r="D252" s="218" t="s">
        <v>147</v>
      </c>
      <c r="E252" s="227" t="s">
        <v>20</v>
      </c>
      <c r="F252" s="228" t="s">
        <v>85</v>
      </c>
      <c r="G252" s="226"/>
      <c r="H252" s="229">
        <v>2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147</v>
      </c>
      <c r="AU252" s="235" t="s">
        <v>85</v>
      </c>
      <c r="AV252" s="13" t="s">
        <v>85</v>
      </c>
      <c r="AW252" s="13" t="s">
        <v>39</v>
      </c>
      <c r="AX252" s="13" t="s">
        <v>76</v>
      </c>
      <c r="AY252" s="235" t="s">
        <v>124</v>
      </c>
    </row>
    <row r="253" s="14" customFormat="1">
      <c r="A253" s="14"/>
      <c r="B253" s="236"/>
      <c r="C253" s="237"/>
      <c r="D253" s="218" t="s">
        <v>147</v>
      </c>
      <c r="E253" s="238" t="s">
        <v>20</v>
      </c>
      <c r="F253" s="239" t="s">
        <v>149</v>
      </c>
      <c r="G253" s="237"/>
      <c r="H253" s="240">
        <v>4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147</v>
      </c>
      <c r="AU253" s="246" t="s">
        <v>85</v>
      </c>
      <c r="AV253" s="14" t="s">
        <v>131</v>
      </c>
      <c r="AW253" s="14" t="s">
        <v>39</v>
      </c>
      <c r="AX253" s="14" t="s">
        <v>22</v>
      </c>
      <c r="AY253" s="246" t="s">
        <v>124</v>
      </c>
    </row>
    <row r="254" s="2" customFormat="1" ht="16.5" customHeight="1">
      <c r="A254" s="39"/>
      <c r="B254" s="40"/>
      <c r="C254" s="247" t="s">
        <v>255</v>
      </c>
      <c r="D254" s="247" t="s">
        <v>164</v>
      </c>
      <c r="E254" s="248" t="s">
        <v>363</v>
      </c>
      <c r="F254" s="249" t="s">
        <v>364</v>
      </c>
      <c r="G254" s="250" t="s">
        <v>225</v>
      </c>
      <c r="H254" s="251">
        <v>2</v>
      </c>
      <c r="I254" s="252"/>
      <c r="J254" s="253">
        <f>ROUND(I254*H254,2)</f>
        <v>0</v>
      </c>
      <c r="K254" s="249" t="s">
        <v>144</v>
      </c>
      <c r="L254" s="254"/>
      <c r="M254" s="255" t="s">
        <v>20</v>
      </c>
      <c r="N254" s="256" t="s">
        <v>47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152</v>
      </c>
      <c r="AT254" s="216" t="s">
        <v>164</v>
      </c>
      <c r="AU254" s="216" t="s">
        <v>85</v>
      </c>
      <c r="AY254" s="18" t="s">
        <v>124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22</v>
      </c>
      <c r="BK254" s="217">
        <f>ROUND(I254*H254,2)</f>
        <v>0</v>
      </c>
      <c r="BL254" s="18" t="s">
        <v>131</v>
      </c>
      <c r="BM254" s="216" t="s">
        <v>365</v>
      </c>
    </row>
    <row r="255" s="2" customFormat="1">
      <c r="A255" s="39"/>
      <c r="B255" s="40"/>
      <c r="C255" s="41"/>
      <c r="D255" s="218" t="s">
        <v>132</v>
      </c>
      <c r="E255" s="41"/>
      <c r="F255" s="219" t="s">
        <v>364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132</v>
      </c>
      <c r="AU255" s="18" t="s">
        <v>85</v>
      </c>
    </row>
    <row r="256" s="2" customFormat="1" ht="16.5" customHeight="1">
      <c r="A256" s="39"/>
      <c r="B256" s="40"/>
      <c r="C256" s="205" t="s">
        <v>366</v>
      </c>
      <c r="D256" s="205" t="s">
        <v>126</v>
      </c>
      <c r="E256" s="206" t="s">
        <v>367</v>
      </c>
      <c r="F256" s="207" t="s">
        <v>368</v>
      </c>
      <c r="G256" s="208" t="s">
        <v>225</v>
      </c>
      <c r="H256" s="209">
        <v>2</v>
      </c>
      <c r="I256" s="210"/>
      <c r="J256" s="211">
        <f>ROUND(I256*H256,2)</f>
        <v>0</v>
      </c>
      <c r="K256" s="207" t="s">
        <v>130</v>
      </c>
      <c r="L256" s="45"/>
      <c r="M256" s="212" t="s">
        <v>20</v>
      </c>
      <c r="N256" s="213" t="s">
        <v>47</v>
      </c>
      <c r="O256" s="85"/>
      <c r="P256" s="214">
        <f>O256*H256</f>
        <v>0</v>
      </c>
      <c r="Q256" s="214">
        <v>0.11241</v>
      </c>
      <c r="R256" s="214">
        <f>Q256*H256</f>
        <v>0.22481999999999999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131</v>
      </c>
      <c r="AT256" s="216" t="s">
        <v>126</v>
      </c>
      <c r="AU256" s="216" t="s">
        <v>85</v>
      </c>
      <c r="AY256" s="18" t="s">
        <v>124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22</v>
      </c>
      <c r="BK256" s="217">
        <f>ROUND(I256*H256,2)</f>
        <v>0</v>
      </c>
      <c r="BL256" s="18" t="s">
        <v>131</v>
      </c>
      <c r="BM256" s="216" t="s">
        <v>369</v>
      </c>
    </row>
    <row r="257" s="2" customFormat="1">
      <c r="A257" s="39"/>
      <c r="B257" s="40"/>
      <c r="C257" s="41"/>
      <c r="D257" s="218" t="s">
        <v>132</v>
      </c>
      <c r="E257" s="41"/>
      <c r="F257" s="219" t="s">
        <v>370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132</v>
      </c>
      <c r="AU257" s="18" t="s">
        <v>85</v>
      </c>
    </row>
    <row r="258" s="2" customFormat="1">
      <c r="A258" s="39"/>
      <c r="B258" s="40"/>
      <c r="C258" s="41"/>
      <c r="D258" s="223" t="s">
        <v>134</v>
      </c>
      <c r="E258" s="41"/>
      <c r="F258" s="224" t="s">
        <v>371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134</v>
      </c>
      <c r="AU258" s="18" t="s">
        <v>85</v>
      </c>
    </row>
    <row r="259" s="15" customFormat="1">
      <c r="A259" s="15"/>
      <c r="B259" s="257"/>
      <c r="C259" s="258"/>
      <c r="D259" s="218" t="s">
        <v>147</v>
      </c>
      <c r="E259" s="259" t="s">
        <v>20</v>
      </c>
      <c r="F259" s="260" t="s">
        <v>372</v>
      </c>
      <c r="G259" s="258"/>
      <c r="H259" s="259" t="s">
        <v>20</v>
      </c>
      <c r="I259" s="261"/>
      <c r="J259" s="258"/>
      <c r="K259" s="258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147</v>
      </c>
      <c r="AU259" s="266" t="s">
        <v>85</v>
      </c>
      <c r="AV259" s="15" t="s">
        <v>22</v>
      </c>
      <c r="AW259" s="15" t="s">
        <v>39</v>
      </c>
      <c r="AX259" s="15" t="s">
        <v>76</v>
      </c>
      <c r="AY259" s="266" t="s">
        <v>124</v>
      </c>
    </row>
    <row r="260" s="13" customFormat="1">
      <c r="A260" s="13"/>
      <c r="B260" s="225"/>
      <c r="C260" s="226"/>
      <c r="D260" s="218" t="s">
        <v>147</v>
      </c>
      <c r="E260" s="227" t="s">
        <v>20</v>
      </c>
      <c r="F260" s="228" t="s">
        <v>85</v>
      </c>
      <c r="G260" s="226"/>
      <c r="H260" s="229">
        <v>2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147</v>
      </c>
      <c r="AU260" s="235" t="s">
        <v>85</v>
      </c>
      <c r="AV260" s="13" t="s">
        <v>85</v>
      </c>
      <c r="AW260" s="13" t="s">
        <v>39</v>
      </c>
      <c r="AX260" s="13" t="s">
        <v>76</v>
      </c>
      <c r="AY260" s="235" t="s">
        <v>124</v>
      </c>
    </row>
    <row r="261" s="14" customFormat="1">
      <c r="A261" s="14"/>
      <c r="B261" s="236"/>
      <c r="C261" s="237"/>
      <c r="D261" s="218" t="s">
        <v>147</v>
      </c>
      <c r="E261" s="238" t="s">
        <v>20</v>
      </c>
      <c r="F261" s="239" t="s">
        <v>149</v>
      </c>
      <c r="G261" s="237"/>
      <c r="H261" s="240">
        <v>2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147</v>
      </c>
      <c r="AU261" s="246" t="s">
        <v>85</v>
      </c>
      <c r="AV261" s="14" t="s">
        <v>131</v>
      </c>
      <c r="AW261" s="14" t="s">
        <v>39</v>
      </c>
      <c r="AX261" s="14" t="s">
        <v>22</v>
      </c>
      <c r="AY261" s="246" t="s">
        <v>124</v>
      </c>
    </row>
    <row r="262" s="2" customFormat="1" ht="16.5" customHeight="1">
      <c r="A262" s="39"/>
      <c r="B262" s="40"/>
      <c r="C262" s="205" t="s">
        <v>261</v>
      </c>
      <c r="D262" s="205" t="s">
        <v>126</v>
      </c>
      <c r="E262" s="206" t="s">
        <v>373</v>
      </c>
      <c r="F262" s="207" t="s">
        <v>374</v>
      </c>
      <c r="G262" s="208" t="s">
        <v>225</v>
      </c>
      <c r="H262" s="209">
        <v>2</v>
      </c>
      <c r="I262" s="210"/>
      <c r="J262" s="211">
        <f>ROUND(I262*H262,2)</f>
        <v>0</v>
      </c>
      <c r="K262" s="207" t="s">
        <v>130</v>
      </c>
      <c r="L262" s="45"/>
      <c r="M262" s="212" t="s">
        <v>20</v>
      </c>
      <c r="N262" s="213" t="s">
        <v>47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131</v>
      </c>
      <c r="AT262" s="216" t="s">
        <v>126</v>
      </c>
      <c r="AU262" s="216" t="s">
        <v>85</v>
      </c>
      <c r="AY262" s="18" t="s">
        <v>124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22</v>
      </c>
      <c r="BK262" s="217">
        <f>ROUND(I262*H262,2)</f>
        <v>0</v>
      </c>
      <c r="BL262" s="18" t="s">
        <v>131</v>
      </c>
      <c r="BM262" s="216" t="s">
        <v>375</v>
      </c>
    </row>
    <row r="263" s="2" customFormat="1">
      <c r="A263" s="39"/>
      <c r="B263" s="40"/>
      <c r="C263" s="41"/>
      <c r="D263" s="218" t="s">
        <v>132</v>
      </c>
      <c r="E263" s="41"/>
      <c r="F263" s="219" t="s">
        <v>376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132</v>
      </c>
      <c r="AU263" s="18" t="s">
        <v>85</v>
      </c>
    </row>
    <row r="264" s="2" customFormat="1">
      <c r="A264" s="39"/>
      <c r="B264" s="40"/>
      <c r="C264" s="41"/>
      <c r="D264" s="223" t="s">
        <v>134</v>
      </c>
      <c r="E264" s="41"/>
      <c r="F264" s="224" t="s">
        <v>377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134</v>
      </c>
      <c r="AU264" s="18" t="s">
        <v>85</v>
      </c>
    </row>
    <row r="265" s="15" customFormat="1">
      <c r="A265" s="15"/>
      <c r="B265" s="257"/>
      <c r="C265" s="258"/>
      <c r="D265" s="218" t="s">
        <v>147</v>
      </c>
      <c r="E265" s="259" t="s">
        <v>20</v>
      </c>
      <c r="F265" s="260" t="s">
        <v>378</v>
      </c>
      <c r="G265" s="258"/>
      <c r="H265" s="259" t="s">
        <v>20</v>
      </c>
      <c r="I265" s="261"/>
      <c r="J265" s="258"/>
      <c r="K265" s="258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147</v>
      </c>
      <c r="AU265" s="266" t="s">
        <v>85</v>
      </c>
      <c r="AV265" s="15" t="s">
        <v>22</v>
      </c>
      <c r="AW265" s="15" t="s">
        <v>39</v>
      </c>
      <c r="AX265" s="15" t="s">
        <v>76</v>
      </c>
      <c r="AY265" s="266" t="s">
        <v>124</v>
      </c>
    </row>
    <row r="266" s="13" customFormat="1">
      <c r="A266" s="13"/>
      <c r="B266" s="225"/>
      <c r="C266" s="226"/>
      <c r="D266" s="218" t="s">
        <v>147</v>
      </c>
      <c r="E266" s="227" t="s">
        <v>20</v>
      </c>
      <c r="F266" s="228" t="s">
        <v>85</v>
      </c>
      <c r="G266" s="226"/>
      <c r="H266" s="229">
        <v>2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147</v>
      </c>
      <c r="AU266" s="235" t="s">
        <v>85</v>
      </c>
      <c r="AV266" s="13" t="s">
        <v>85</v>
      </c>
      <c r="AW266" s="13" t="s">
        <v>39</v>
      </c>
      <c r="AX266" s="13" t="s">
        <v>76</v>
      </c>
      <c r="AY266" s="235" t="s">
        <v>124</v>
      </c>
    </row>
    <row r="267" s="14" customFormat="1">
      <c r="A267" s="14"/>
      <c r="B267" s="236"/>
      <c r="C267" s="237"/>
      <c r="D267" s="218" t="s">
        <v>147</v>
      </c>
      <c r="E267" s="238" t="s">
        <v>20</v>
      </c>
      <c r="F267" s="239" t="s">
        <v>149</v>
      </c>
      <c r="G267" s="237"/>
      <c r="H267" s="240">
        <v>2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147</v>
      </c>
      <c r="AU267" s="246" t="s">
        <v>85</v>
      </c>
      <c r="AV267" s="14" t="s">
        <v>131</v>
      </c>
      <c r="AW267" s="14" t="s">
        <v>39</v>
      </c>
      <c r="AX267" s="14" t="s">
        <v>22</v>
      </c>
      <c r="AY267" s="246" t="s">
        <v>124</v>
      </c>
    </row>
    <row r="268" s="2" customFormat="1" ht="16.5" customHeight="1">
      <c r="A268" s="39"/>
      <c r="B268" s="40"/>
      <c r="C268" s="247" t="s">
        <v>379</v>
      </c>
      <c r="D268" s="247" t="s">
        <v>164</v>
      </c>
      <c r="E268" s="248" t="s">
        <v>380</v>
      </c>
      <c r="F268" s="249" t="s">
        <v>381</v>
      </c>
      <c r="G268" s="250" t="s">
        <v>225</v>
      </c>
      <c r="H268" s="251">
        <v>2</v>
      </c>
      <c r="I268" s="252"/>
      <c r="J268" s="253">
        <f>ROUND(I268*H268,2)</f>
        <v>0</v>
      </c>
      <c r="K268" s="249" t="s">
        <v>130</v>
      </c>
      <c r="L268" s="254"/>
      <c r="M268" s="255" t="s">
        <v>20</v>
      </c>
      <c r="N268" s="256" t="s">
        <v>47</v>
      </c>
      <c r="O268" s="85"/>
      <c r="P268" s="214">
        <f>O268*H268</f>
        <v>0</v>
      </c>
      <c r="Q268" s="214">
        <v>0.0050000000000000001</v>
      </c>
      <c r="R268" s="214">
        <f>Q268*H268</f>
        <v>0.01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152</v>
      </c>
      <c r="AT268" s="216" t="s">
        <v>164</v>
      </c>
      <c r="AU268" s="216" t="s">
        <v>85</v>
      </c>
      <c r="AY268" s="18" t="s">
        <v>124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22</v>
      </c>
      <c r="BK268" s="217">
        <f>ROUND(I268*H268,2)</f>
        <v>0</v>
      </c>
      <c r="BL268" s="18" t="s">
        <v>131</v>
      </c>
      <c r="BM268" s="216" t="s">
        <v>382</v>
      </c>
    </row>
    <row r="269" s="2" customFormat="1">
      <c r="A269" s="39"/>
      <c r="B269" s="40"/>
      <c r="C269" s="41"/>
      <c r="D269" s="218" t="s">
        <v>132</v>
      </c>
      <c r="E269" s="41"/>
      <c r="F269" s="219" t="s">
        <v>381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132</v>
      </c>
      <c r="AU269" s="18" t="s">
        <v>85</v>
      </c>
    </row>
    <row r="270" s="2" customFormat="1">
      <c r="A270" s="39"/>
      <c r="B270" s="40"/>
      <c r="C270" s="41"/>
      <c r="D270" s="223" t="s">
        <v>134</v>
      </c>
      <c r="E270" s="41"/>
      <c r="F270" s="224" t="s">
        <v>383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134</v>
      </c>
      <c r="AU270" s="18" t="s">
        <v>85</v>
      </c>
    </row>
    <row r="271" s="2" customFormat="1" ht="16.5" customHeight="1">
      <c r="A271" s="39"/>
      <c r="B271" s="40"/>
      <c r="C271" s="205" t="s">
        <v>265</v>
      </c>
      <c r="D271" s="205" t="s">
        <v>126</v>
      </c>
      <c r="E271" s="206" t="s">
        <v>384</v>
      </c>
      <c r="F271" s="207" t="s">
        <v>385</v>
      </c>
      <c r="G271" s="208" t="s">
        <v>129</v>
      </c>
      <c r="H271" s="209">
        <v>20.399999999999999</v>
      </c>
      <c r="I271" s="210"/>
      <c r="J271" s="211">
        <f>ROUND(I271*H271,2)</f>
        <v>0</v>
      </c>
      <c r="K271" s="207" t="s">
        <v>130</v>
      </c>
      <c r="L271" s="45"/>
      <c r="M271" s="212" t="s">
        <v>20</v>
      </c>
      <c r="N271" s="213" t="s">
        <v>47</v>
      </c>
      <c r="O271" s="85"/>
      <c r="P271" s="214">
        <f>O271*H271</f>
        <v>0</v>
      </c>
      <c r="Q271" s="214">
        <v>6.9999999999999994E-05</v>
      </c>
      <c r="R271" s="214">
        <f>Q271*H271</f>
        <v>0.0014279999999999998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131</v>
      </c>
      <c r="AT271" s="216" t="s">
        <v>126</v>
      </c>
      <c r="AU271" s="216" t="s">
        <v>85</v>
      </c>
      <c r="AY271" s="18" t="s">
        <v>124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22</v>
      </c>
      <c r="BK271" s="217">
        <f>ROUND(I271*H271,2)</f>
        <v>0</v>
      </c>
      <c r="BL271" s="18" t="s">
        <v>131</v>
      </c>
      <c r="BM271" s="216" t="s">
        <v>386</v>
      </c>
    </row>
    <row r="272" s="2" customFormat="1">
      <c r="A272" s="39"/>
      <c r="B272" s="40"/>
      <c r="C272" s="41"/>
      <c r="D272" s="218" t="s">
        <v>132</v>
      </c>
      <c r="E272" s="41"/>
      <c r="F272" s="219" t="s">
        <v>387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132</v>
      </c>
      <c r="AU272" s="18" t="s">
        <v>85</v>
      </c>
    </row>
    <row r="273" s="2" customFormat="1">
      <c r="A273" s="39"/>
      <c r="B273" s="40"/>
      <c r="C273" s="41"/>
      <c r="D273" s="223" t="s">
        <v>134</v>
      </c>
      <c r="E273" s="41"/>
      <c r="F273" s="224" t="s">
        <v>388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134</v>
      </c>
      <c r="AU273" s="18" t="s">
        <v>85</v>
      </c>
    </row>
    <row r="274" s="13" customFormat="1">
      <c r="A274" s="13"/>
      <c r="B274" s="225"/>
      <c r="C274" s="226"/>
      <c r="D274" s="218" t="s">
        <v>147</v>
      </c>
      <c r="E274" s="227" t="s">
        <v>20</v>
      </c>
      <c r="F274" s="228" t="s">
        <v>389</v>
      </c>
      <c r="G274" s="226"/>
      <c r="H274" s="229">
        <v>20.399999999999999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147</v>
      </c>
      <c r="AU274" s="235" t="s">
        <v>85</v>
      </c>
      <c r="AV274" s="13" t="s">
        <v>85</v>
      </c>
      <c r="AW274" s="13" t="s">
        <v>39</v>
      </c>
      <c r="AX274" s="13" t="s">
        <v>76</v>
      </c>
      <c r="AY274" s="235" t="s">
        <v>124</v>
      </c>
    </row>
    <row r="275" s="14" customFormat="1">
      <c r="A275" s="14"/>
      <c r="B275" s="236"/>
      <c r="C275" s="237"/>
      <c r="D275" s="218" t="s">
        <v>147</v>
      </c>
      <c r="E275" s="238" t="s">
        <v>20</v>
      </c>
      <c r="F275" s="239" t="s">
        <v>149</v>
      </c>
      <c r="G275" s="237"/>
      <c r="H275" s="240">
        <v>20.399999999999999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147</v>
      </c>
      <c r="AU275" s="246" t="s">
        <v>85</v>
      </c>
      <c r="AV275" s="14" t="s">
        <v>131</v>
      </c>
      <c r="AW275" s="14" t="s">
        <v>39</v>
      </c>
      <c r="AX275" s="14" t="s">
        <v>22</v>
      </c>
      <c r="AY275" s="246" t="s">
        <v>124</v>
      </c>
    </row>
    <row r="276" s="2" customFormat="1" ht="16.5" customHeight="1">
      <c r="A276" s="39"/>
      <c r="B276" s="40"/>
      <c r="C276" s="205" t="s">
        <v>390</v>
      </c>
      <c r="D276" s="205" t="s">
        <v>126</v>
      </c>
      <c r="E276" s="206" t="s">
        <v>391</v>
      </c>
      <c r="F276" s="207" t="s">
        <v>392</v>
      </c>
      <c r="G276" s="208" t="s">
        <v>218</v>
      </c>
      <c r="H276" s="209">
        <v>17.800000000000001</v>
      </c>
      <c r="I276" s="210"/>
      <c r="J276" s="211">
        <f>ROUND(I276*H276,2)</f>
        <v>0</v>
      </c>
      <c r="K276" s="207" t="s">
        <v>130</v>
      </c>
      <c r="L276" s="45"/>
      <c r="M276" s="212" t="s">
        <v>20</v>
      </c>
      <c r="N276" s="213" t="s">
        <v>47</v>
      </c>
      <c r="O276" s="85"/>
      <c r="P276" s="214">
        <f>O276*H276</f>
        <v>0</v>
      </c>
      <c r="Q276" s="214">
        <v>0.00013999999999999999</v>
      </c>
      <c r="R276" s="214">
        <f>Q276*H276</f>
        <v>0.0024919999999999999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131</v>
      </c>
      <c r="AT276" s="216" t="s">
        <v>126</v>
      </c>
      <c r="AU276" s="216" t="s">
        <v>85</v>
      </c>
      <c r="AY276" s="18" t="s">
        <v>124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22</v>
      </c>
      <c r="BK276" s="217">
        <f>ROUND(I276*H276,2)</f>
        <v>0</v>
      </c>
      <c r="BL276" s="18" t="s">
        <v>131</v>
      </c>
      <c r="BM276" s="216" t="s">
        <v>393</v>
      </c>
    </row>
    <row r="277" s="2" customFormat="1">
      <c r="A277" s="39"/>
      <c r="B277" s="40"/>
      <c r="C277" s="41"/>
      <c r="D277" s="218" t="s">
        <v>132</v>
      </c>
      <c r="E277" s="41"/>
      <c r="F277" s="219" t="s">
        <v>394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132</v>
      </c>
      <c r="AU277" s="18" t="s">
        <v>85</v>
      </c>
    </row>
    <row r="278" s="2" customFormat="1">
      <c r="A278" s="39"/>
      <c r="B278" s="40"/>
      <c r="C278" s="41"/>
      <c r="D278" s="223" t="s">
        <v>134</v>
      </c>
      <c r="E278" s="41"/>
      <c r="F278" s="224" t="s">
        <v>395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134</v>
      </c>
      <c r="AU278" s="18" t="s">
        <v>85</v>
      </c>
    </row>
    <row r="279" s="2" customFormat="1" ht="16.5" customHeight="1">
      <c r="A279" s="39"/>
      <c r="B279" s="40"/>
      <c r="C279" s="205" t="s">
        <v>270</v>
      </c>
      <c r="D279" s="205" t="s">
        <v>126</v>
      </c>
      <c r="E279" s="206" t="s">
        <v>396</v>
      </c>
      <c r="F279" s="207" t="s">
        <v>397</v>
      </c>
      <c r="G279" s="208" t="s">
        <v>218</v>
      </c>
      <c r="H279" s="209">
        <v>6.5</v>
      </c>
      <c r="I279" s="210"/>
      <c r="J279" s="211">
        <f>ROUND(I279*H279,2)</f>
        <v>0</v>
      </c>
      <c r="K279" s="207" t="s">
        <v>130</v>
      </c>
      <c r="L279" s="45"/>
      <c r="M279" s="212" t="s">
        <v>20</v>
      </c>
      <c r="N279" s="213" t="s">
        <v>47</v>
      </c>
      <c r="O279" s="85"/>
      <c r="P279" s="214">
        <f>O279*H279</f>
        <v>0</v>
      </c>
      <c r="Q279" s="214">
        <v>0.15540000000000001</v>
      </c>
      <c r="R279" s="214">
        <f>Q279*H279</f>
        <v>1.0101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131</v>
      </c>
      <c r="AT279" s="216" t="s">
        <v>126</v>
      </c>
      <c r="AU279" s="216" t="s">
        <v>85</v>
      </c>
      <c r="AY279" s="18" t="s">
        <v>124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22</v>
      </c>
      <c r="BK279" s="217">
        <f>ROUND(I279*H279,2)</f>
        <v>0</v>
      </c>
      <c r="BL279" s="18" t="s">
        <v>131</v>
      </c>
      <c r="BM279" s="216" t="s">
        <v>28</v>
      </c>
    </row>
    <row r="280" s="2" customFormat="1">
      <c r="A280" s="39"/>
      <c r="B280" s="40"/>
      <c r="C280" s="41"/>
      <c r="D280" s="218" t="s">
        <v>132</v>
      </c>
      <c r="E280" s="41"/>
      <c r="F280" s="219" t="s">
        <v>398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132</v>
      </c>
      <c r="AU280" s="18" t="s">
        <v>85</v>
      </c>
    </row>
    <row r="281" s="2" customFormat="1">
      <c r="A281" s="39"/>
      <c r="B281" s="40"/>
      <c r="C281" s="41"/>
      <c r="D281" s="223" t="s">
        <v>134</v>
      </c>
      <c r="E281" s="41"/>
      <c r="F281" s="224" t="s">
        <v>399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134</v>
      </c>
      <c r="AU281" s="18" t="s">
        <v>85</v>
      </c>
    </row>
    <row r="282" s="2" customFormat="1" ht="16.5" customHeight="1">
      <c r="A282" s="39"/>
      <c r="B282" s="40"/>
      <c r="C282" s="247" t="s">
        <v>400</v>
      </c>
      <c r="D282" s="247" t="s">
        <v>164</v>
      </c>
      <c r="E282" s="248" t="s">
        <v>401</v>
      </c>
      <c r="F282" s="249" t="s">
        <v>402</v>
      </c>
      <c r="G282" s="250" t="s">
        <v>218</v>
      </c>
      <c r="H282" s="251">
        <v>6.5</v>
      </c>
      <c r="I282" s="252"/>
      <c r="J282" s="253">
        <f>ROUND(I282*H282,2)</f>
        <v>0</v>
      </c>
      <c r="K282" s="249" t="s">
        <v>130</v>
      </c>
      <c r="L282" s="254"/>
      <c r="M282" s="255" t="s">
        <v>20</v>
      </c>
      <c r="N282" s="256" t="s">
        <v>47</v>
      </c>
      <c r="O282" s="85"/>
      <c r="P282" s="214">
        <f>O282*H282</f>
        <v>0</v>
      </c>
      <c r="Q282" s="214">
        <v>0.056120000000000003</v>
      </c>
      <c r="R282" s="214">
        <f>Q282*H282</f>
        <v>0.36477999999999999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152</v>
      </c>
      <c r="AT282" s="216" t="s">
        <v>164</v>
      </c>
      <c r="AU282" s="216" t="s">
        <v>85</v>
      </c>
      <c r="AY282" s="18" t="s">
        <v>124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22</v>
      </c>
      <c r="BK282" s="217">
        <f>ROUND(I282*H282,2)</f>
        <v>0</v>
      </c>
      <c r="BL282" s="18" t="s">
        <v>131</v>
      </c>
      <c r="BM282" s="216" t="s">
        <v>403</v>
      </c>
    </row>
    <row r="283" s="2" customFormat="1">
      <c r="A283" s="39"/>
      <c r="B283" s="40"/>
      <c r="C283" s="41"/>
      <c r="D283" s="218" t="s">
        <v>132</v>
      </c>
      <c r="E283" s="41"/>
      <c r="F283" s="219" t="s">
        <v>402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132</v>
      </c>
      <c r="AU283" s="18" t="s">
        <v>85</v>
      </c>
    </row>
    <row r="284" s="2" customFormat="1">
      <c r="A284" s="39"/>
      <c r="B284" s="40"/>
      <c r="C284" s="41"/>
      <c r="D284" s="223" t="s">
        <v>134</v>
      </c>
      <c r="E284" s="41"/>
      <c r="F284" s="224" t="s">
        <v>404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134</v>
      </c>
      <c r="AU284" s="18" t="s">
        <v>85</v>
      </c>
    </row>
    <row r="285" s="2" customFormat="1" ht="16.5" customHeight="1">
      <c r="A285" s="39"/>
      <c r="B285" s="40"/>
      <c r="C285" s="205" t="s">
        <v>275</v>
      </c>
      <c r="D285" s="205" t="s">
        <v>126</v>
      </c>
      <c r="E285" s="206" t="s">
        <v>405</v>
      </c>
      <c r="F285" s="207" t="s">
        <v>406</v>
      </c>
      <c r="G285" s="208" t="s">
        <v>218</v>
      </c>
      <c r="H285" s="209">
        <v>140.59999999999999</v>
      </c>
      <c r="I285" s="210"/>
      <c r="J285" s="211">
        <f>ROUND(I285*H285,2)</f>
        <v>0</v>
      </c>
      <c r="K285" s="207" t="s">
        <v>130</v>
      </c>
      <c r="L285" s="45"/>
      <c r="M285" s="212" t="s">
        <v>20</v>
      </c>
      <c r="N285" s="213" t="s">
        <v>47</v>
      </c>
      <c r="O285" s="85"/>
      <c r="P285" s="214">
        <f>O285*H285</f>
        <v>0</v>
      </c>
      <c r="Q285" s="214">
        <v>0.10095</v>
      </c>
      <c r="R285" s="214">
        <f>Q285*H285</f>
        <v>14.193569999999999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131</v>
      </c>
      <c r="AT285" s="216" t="s">
        <v>126</v>
      </c>
      <c r="AU285" s="216" t="s">
        <v>85</v>
      </c>
      <c r="AY285" s="18" t="s">
        <v>124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22</v>
      </c>
      <c r="BK285" s="217">
        <f>ROUND(I285*H285,2)</f>
        <v>0</v>
      </c>
      <c r="BL285" s="18" t="s">
        <v>131</v>
      </c>
      <c r="BM285" s="216" t="s">
        <v>407</v>
      </c>
    </row>
    <row r="286" s="2" customFormat="1">
      <c r="A286" s="39"/>
      <c r="B286" s="40"/>
      <c r="C286" s="41"/>
      <c r="D286" s="218" t="s">
        <v>132</v>
      </c>
      <c r="E286" s="41"/>
      <c r="F286" s="219" t="s">
        <v>408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132</v>
      </c>
      <c r="AU286" s="18" t="s">
        <v>85</v>
      </c>
    </row>
    <row r="287" s="2" customFormat="1">
      <c r="A287" s="39"/>
      <c r="B287" s="40"/>
      <c r="C287" s="41"/>
      <c r="D287" s="223" t="s">
        <v>134</v>
      </c>
      <c r="E287" s="41"/>
      <c r="F287" s="224" t="s">
        <v>409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134</v>
      </c>
      <c r="AU287" s="18" t="s">
        <v>85</v>
      </c>
    </row>
    <row r="288" s="2" customFormat="1" ht="16.5" customHeight="1">
      <c r="A288" s="39"/>
      <c r="B288" s="40"/>
      <c r="C288" s="247" t="s">
        <v>410</v>
      </c>
      <c r="D288" s="247" t="s">
        <v>164</v>
      </c>
      <c r="E288" s="248" t="s">
        <v>411</v>
      </c>
      <c r="F288" s="249" t="s">
        <v>412</v>
      </c>
      <c r="G288" s="250" t="s">
        <v>218</v>
      </c>
      <c r="H288" s="251">
        <v>140.59999999999999</v>
      </c>
      <c r="I288" s="252"/>
      <c r="J288" s="253">
        <f>ROUND(I288*H288,2)</f>
        <v>0</v>
      </c>
      <c r="K288" s="249" t="s">
        <v>130</v>
      </c>
      <c r="L288" s="254"/>
      <c r="M288" s="255" t="s">
        <v>20</v>
      </c>
      <c r="N288" s="256" t="s">
        <v>47</v>
      </c>
      <c r="O288" s="85"/>
      <c r="P288" s="214">
        <f>O288*H288</f>
        <v>0</v>
      </c>
      <c r="Q288" s="214">
        <v>0.028000000000000001</v>
      </c>
      <c r="R288" s="214">
        <f>Q288*H288</f>
        <v>3.9367999999999999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152</v>
      </c>
      <c r="AT288" s="216" t="s">
        <v>164</v>
      </c>
      <c r="AU288" s="216" t="s">
        <v>85</v>
      </c>
      <c r="AY288" s="18" t="s">
        <v>124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22</v>
      </c>
      <c r="BK288" s="217">
        <f>ROUND(I288*H288,2)</f>
        <v>0</v>
      </c>
      <c r="BL288" s="18" t="s">
        <v>131</v>
      </c>
      <c r="BM288" s="216" t="s">
        <v>413</v>
      </c>
    </row>
    <row r="289" s="2" customFormat="1">
      <c r="A289" s="39"/>
      <c r="B289" s="40"/>
      <c r="C289" s="41"/>
      <c r="D289" s="218" t="s">
        <v>132</v>
      </c>
      <c r="E289" s="41"/>
      <c r="F289" s="219" t="s">
        <v>412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132</v>
      </c>
      <c r="AU289" s="18" t="s">
        <v>85</v>
      </c>
    </row>
    <row r="290" s="2" customFormat="1">
      <c r="A290" s="39"/>
      <c r="B290" s="40"/>
      <c r="C290" s="41"/>
      <c r="D290" s="223" t="s">
        <v>134</v>
      </c>
      <c r="E290" s="41"/>
      <c r="F290" s="224" t="s">
        <v>414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134</v>
      </c>
      <c r="AU290" s="18" t="s">
        <v>85</v>
      </c>
    </row>
    <row r="291" s="2" customFormat="1" ht="16.5" customHeight="1">
      <c r="A291" s="39"/>
      <c r="B291" s="40"/>
      <c r="C291" s="205" t="s">
        <v>280</v>
      </c>
      <c r="D291" s="205" t="s">
        <v>126</v>
      </c>
      <c r="E291" s="206" t="s">
        <v>415</v>
      </c>
      <c r="F291" s="207" t="s">
        <v>416</v>
      </c>
      <c r="G291" s="208" t="s">
        <v>225</v>
      </c>
      <c r="H291" s="209">
        <v>2</v>
      </c>
      <c r="I291" s="210"/>
      <c r="J291" s="211">
        <f>ROUND(I291*H291,2)</f>
        <v>0</v>
      </c>
      <c r="K291" s="207" t="s">
        <v>130</v>
      </c>
      <c r="L291" s="45"/>
      <c r="M291" s="212" t="s">
        <v>20</v>
      </c>
      <c r="N291" s="213" t="s">
        <v>47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0.082000000000000003</v>
      </c>
      <c r="T291" s="215">
        <f>S291*H291</f>
        <v>0.16400000000000001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131</v>
      </c>
      <c r="AT291" s="216" t="s">
        <v>126</v>
      </c>
      <c r="AU291" s="216" t="s">
        <v>85</v>
      </c>
      <c r="AY291" s="18" t="s">
        <v>124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22</v>
      </c>
      <c r="BK291" s="217">
        <f>ROUND(I291*H291,2)</f>
        <v>0</v>
      </c>
      <c r="BL291" s="18" t="s">
        <v>131</v>
      </c>
      <c r="BM291" s="216" t="s">
        <v>417</v>
      </c>
    </row>
    <row r="292" s="2" customFormat="1">
      <c r="A292" s="39"/>
      <c r="B292" s="40"/>
      <c r="C292" s="41"/>
      <c r="D292" s="218" t="s">
        <v>132</v>
      </c>
      <c r="E292" s="41"/>
      <c r="F292" s="219" t="s">
        <v>418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132</v>
      </c>
      <c r="AU292" s="18" t="s">
        <v>85</v>
      </c>
    </row>
    <row r="293" s="2" customFormat="1">
      <c r="A293" s="39"/>
      <c r="B293" s="40"/>
      <c r="C293" s="41"/>
      <c r="D293" s="223" t="s">
        <v>134</v>
      </c>
      <c r="E293" s="41"/>
      <c r="F293" s="224" t="s">
        <v>419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134</v>
      </c>
      <c r="AU293" s="18" t="s">
        <v>85</v>
      </c>
    </row>
    <row r="294" s="15" customFormat="1">
      <c r="A294" s="15"/>
      <c r="B294" s="257"/>
      <c r="C294" s="258"/>
      <c r="D294" s="218" t="s">
        <v>147</v>
      </c>
      <c r="E294" s="259" t="s">
        <v>20</v>
      </c>
      <c r="F294" s="260" t="s">
        <v>420</v>
      </c>
      <c r="G294" s="258"/>
      <c r="H294" s="259" t="s">
        <v>20</v>
      </c>
      <c r="I294" s="261"/>
      <c r="J294" s="258"/>
      <c r="K294" s="258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147</v>
      </c>
      <c r="AU294" s="266" t="s">
        <v>85</v>
      </c>
      <c r="AV294" s="15" t="s">
        <v>22</v>
      </c>
      <c r="AW294" s="15" t="s">
        <v>39</v>
      </c>
      <c r="AX294" s="15" t="s">
        <v>76</v>
      </c>
      <c r="AY294" s="266" t="s">
        <v>124</v>
      </c>
    </row>
    <row r="295" s="13" customFormat="1">
      <c r="A295" s="13"/>
      <c r="B295" s="225"/>
      <c r="C295" s="226"/>
      <c r="D295" s="218" t="s">
        <v>147</v>
      </c>
      <c r="E295" s="227" t="s">
        <v>20</v>
      </c>
      <c r="F295" s="228" t="s">
        <v>85</v>
      </c>
      <c r="G295" s="226"/>
      <c r="H295" s="229">
        <v>2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147</v>
      </c>
      <c r="AU295" s="235" t="s">
        <v>85</v>
      </c>
      <c r="AV295" s="13" t="s">
        <v>85</v>
      </c>
      <c r="AW295" s="13" t="s">
        <v>39</v>
      </c>
      <c r="AX295" s="13" t="s">
        <v>76</v>
      </c>
      <c r="AY295" s="235" t="s">
        <v>124</v>
      </c>
    </row>
    <row r="296" s="14" customFormat="1">
      <c r="A296" s="14"/>
      <c r="B296" s="236"/>
      <c r="C296" s="237"/>
      <c r="D296" s="218" t="s">
        <v>147</v>
      </c>
      <c r="E296" s="238" t="s">
        <v>20</v>
      </c>
      <c r="F296" s="239" t="s">
        <v>149</v>
      </c>
      <c r="G296" s="237"/>
      <c r="H296" s="240">
        <v>2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147</v>
      </c>
      <c r="AU296" s="246" t="s">
        <v>85</v>
      </c>
      <c r="AV296" s="14" t="s">
        <v>131</v>
      </c>
      <c r="AW296" s="14" t="s">
        <v>39</v>
      </c>
      <c r="AX296" s="14" t="s">
        <v>22</v>
      </c>
      <c r="AY296" s="246" t="s">
        <v>124</v>
      </c>
    </row>
    <row r="297" s="12" customFormat="1" ht="22.8" customHeight="1">
      <c r="A297" s="12"/>
      <c r="B297" s="189"/>
      <c r="C297" s="190"/>
      <c r="D297" s="191" t="s">
        <v>75</v>
      </c>
      <c r="E297" s="203" t="s">
        <v>421</v>
      </c>
      <c r="F297" s="203" t="s">
        <v>422</v>
      </c>
      <c r="G297" s="190"/>
      <c r="H297" s="190"/>
      <c r="I297" s="193"/>
      <c r="J297" s="204">
        <f>BK297</f>
        <v>0</v>
      </c>
      <c r="K297" s="190"/>
      <c r="L297" s="195"/>
      <c r="M297" s="196"/>
      <c r="N297" s="197"/>
      <c r="O297" s="197"/>
      <c r="P297" s="198">
        <f>SUM(P298:P307)</f>
        <v>0</v>
      </c>
      <c r="Q297" s="197"/>
      <c r="R297" s="198">
        <f>SUM(R298:R307)</f>
        <v>0</v>
      </c>
      <c r="S297" s="197"/>
      <c r="T297" s="199">
        <f>SUM(T298:T307)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0" t="s">
        <v>22</v>
      </c>
      <c r="AT297" s="201" t="s">
        <v>75</v>
      </c>
      <c r="AU297" s="201" t="s">
        <v>22</v>
      </c>
      <c r="AY297" s="200" t="s">
        <v>124</v>
      </c>
      <c r="BK297" s="202">
        <f>SUM(BK298:BK307)</f>
        <v>0</v>
      </c>
    </row>
    <row r="298" s="2" customFormat="1" ht="16.5" customHeight="1">
      <c r="A298" s="39"/>
      <c r="B298" s="40"/>
      <c r="C298" s="205" t="s">
        <v>423</v>
      </c>
      <c r="D298" s="205" t="s">
        <v>126</v>
      </c>
      <c r="E298" s="206" t="s">
        <v>424</v>
      </c>
      <c r="F298" s="207" t="s">
        <v>425</v>
      </c>
      <c r="G298" s="208" t="s">
        <v>167</v>
      </c>
      <c r="H298" s="209">
        <v>16.388999999999999</v>
      </c>
      <c r="I298" s="210"/>
      <c r="J298" s="211">
        <f>ROUND(I298*H298,2)</f>
        <v>0</v>
      </c>
      <c r="K298" s="207" t="s">
        <v>130</v>
      </c>
      <c r="L298" s="45"/>
      <c r="M298" s="212" t="s">
        <v>20</v>
      </c>
      <c r="N298" s="213" t="s">
        <v>47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131</v>
      </c>
      <c r="AT298" s="216" t="s">
        <v>126</v>
      </c>
      <c r="AU298" s="216" t="s">
        <v>85</v>
      </c>
      <c r="AY298" s="18" t="s">
        <v>124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22</v>
      </c>
      <c r="BK298" s="217">
        <f>ROUND(I298*H298,2)</f>
        <v>0</v>
      </c>
      <c r="BL298" s="18" t="s">
        <v>131</v>
      </c>
      <c r="BM298" s="216" t="s">
        <v>426</v>
      </c>
    </row>
    <row r="299" s="2" customFormat="1">
      <c r="A299" s="39"/>
      <c r="B299" s="40"/>
      <c r="C299" s="41"/>
      <c r="D299" s="218" t="s">
        <v>132</v>
      </c>
      <c r="E299" s="41"/>
      <c r="F299" s="219" t="s">
        <v>427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132</v>
      </c>
      <c r="AU299" s="18" t="s">
        <v>85</v>
      </c>
    </row>
    <row r="300" s="2" customFormat="1">
      <c r="A300" s="39"/>
      <c r="B300" s="40"/>
      <c r="C300" s="41"/>
      <c r="D300" s="223" t="s">
        <v>134</v>
      </c>
      <c r="E300" s="41"/>
      <c r="F300" s="224" t="s">
        <v>428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134</v>
      </c>
      <c r="AU300" s="18" t="s">
        <v>85</v>
      </c>
    </row>
    <row r="301" s="2" customFormat="1" ht="16.5" customHeight="1">
      <c r="A301" s="39"/>
      <c r="B301" s="40"/>
      <c r="C301" s="205" t="s">
        <v>284</v>
      </c>
      <c r="D301" s="205" t="s">
        <v>126</v>
      </c>
      <c r="E301" s="206" t="s">
        <v>429</v>
      </c>
      <c r="F301" s="207" t="s">
        <v>430</v>
      </c>
      <c r="G301" s="208" t="s">
        <v>167</v>
      </c>
      <c r="H301" s="209">
        <v>65.555999999999997</v>
      </c>
      <c r="I301" s="210"/>
      <c r="J301" s="211">
        <f>ROUND(I301*H301,2)</f>
        <v>0</v>
      </c>
      <c r="K301" s="207" t="s">
        <v>130</v>
      </c>
      <c r="L301" s="45"/>
      <c r="M301" s="212" t="s">
        <v>20</v>
      </c>
      <c r="N301" s="213" t="s">
        <v>47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131</v>
      </c>
      <c r="AT301" s="216" t="s">
        <v>126</v>
      </c>
      <c r="AU301" s="216" t="s">
        <v>85</v>
      </c>
      <c r="AY301" s="18" t="s">
        <v>124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22</v>
      </c>
      <c r="BK301" s="217">
        <f>ROUND(I301*H301,2)</f>
        <v>0</v>
      </c>
      <c r="BL301" s="18" t="s">
        <v>131</v>
      </c>
      <c r="BM301" s="216" t="s">
        <v>431</v>
      </c>
    </row>
    <row r="302" s="2" customFormat="1">
      <c r="A302" s="39"/>
      <c r="B302" s="40"/>
      <c r="C302" s="41"/>
      <c r="D302" s="218" t="s">
        <v>132</v>
      </c>
      <c r="E302" s="41"/>
      <c r="F302" s="219" t="s">
        <v>432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132</v>
      </c>
      <c r="AU302" s="18" t="s">
        <v>85</v>
      </c>
    </row>
    <row r="303" s="2" customFormat="1">
      <c r="A303" s="39"/>
      <c r="B303" s="40"/>
      <c r="C303" s="41"/>
      <c r="D303" s="223" t="s">
        <v>134</v>
      </c>
      <c r="E303" s="41"/>
      <c r="F303" s="224" t="s">
        <v>433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134</v>
      </c>
      <c r="AU303" s="18" t="s">
        <v>85</v>
      </c>
    </row>
    <row r="304" s="13" customFormat="1">
      <c r="A304" s="13"/>
      <c r="B304" s="225"/>
      <c r="C304" s="226"/>
      <c r="D304" s="218" t="s">
        <v>147</v>
      </c>
      <c r="E304" s="227" t="s">
        <v>20</v>
      </c>
      <c r="F304" s="228" t="s">
        <v>434</v>
      </c>
      <c r="G304" s="226"/>
      <c r="H304" s="229">
        <v>65.555999999999997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147</v>
      </c>
      <c r="AU304" s="235" t="s">
        <v>85</v>
      </c>
      <c r="AV304" s="13" t="s">
        <v>85</v>
      </c>
      <c r="AW304" s="13" t="s">
        <v>39</v>
      </c>
      <c r="AX304" s="13" t="s">
        <v>76</v>
      </c>
      <c r="AY304" s="235" t="s">
        <v>124</v>
      </c>
    </row>
    <row r="305" s="14" customFormat="1">
      <c r="A305" s="14"/>
      <c r="B305" s="236"/>
      <c r="C305" s="237"/>
      <c r="D305" s="218" t="s">
        <v>147</v>
      </c>
      <c r="E305" s="238" t="s">
        <v>20</v>
      </c>
      <c r="F305" s="239" t="s">
        <v>149</v>
      </c>
      <c r="G305" s="237"/>
      <c r="H305" s="240">
        <v>65.555999999999997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147</v>
      </c>
      <c r="AU305" s="246" t="s">
        <v>85</v>
      </c>
      <c r="AV305" s="14" t="s">
        <v>131</v>
      </c>
      <c r="AW305" s="14" t="s">
        <v>39</v>
      </c>
      <c r="AX305" s="14" t="s">
        <v>22</v>
      </c>
      <c r="AY305" s="246" t="s">
        <v>124</v>
      </c>
    </row>
    <row r="306" s="2" customFormat="1" ht="24.15" customHeight="1">
      <c r="A306" s="39"/>
      <c r="B306" s="40"/>
      <c r="C306" s="205" t="s">
        <v>435</v>
      </c>
      <c r="D306" s="205" t="s">
        <v>126</v>
      </c>
      <c r="E306" s="206" t="s">
        <v>436</v>
      </c>
      <c r="F306" s="207" t="s">
        <v>437</v>
      </c>
      <c r="G306" s="208" t="s">
        <v>167</v>
      </c>
      <c r="H306" s="209">
        <v>16.388999999999999</v>
      </c>
      <c r="I306" s="210"/>
      <c r="J306" s="211">
        <f>ROUND(I306*H306,2)</f>
        <v>0</v>
      </c>
      <c r="K306" s="207" t="s">
        <v>144</v>
      </c>
      <c r="L306" s="45"/>
      <c r="M306" s="212" t="s">
        <v>20</v>
      </c>
      <c r="N306" s="213" t="s">
        <v>47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131</v>
      </c>
      <c r="AT306" s="216" t="s">
        <v>126</v>
      </c>
      <c r="AU306" s="216" t="s">
        <v>85</v>
      </c>
      <c r="AY306" s="18" t="s">
        <v>124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22</v>
      </c>
      <c r="BK306" s="217">
        <f>ROUND(I306*H306,2)</f>
        <v>0</v>
      </c>
      <c r="BL306" s="18" t="s">
        <v>131</v>
      </c>
      <c r="BM306" s="216" t="s">
        <v>438</v>
      </c>
    </row>
    <row r="307" s="2" customFormat="1">
      <c r="A307" s="39"/>
      <c r="B307" s="40"/>
      <c r="C307" s="41"/>
      <c r="D307" s="218" t="s">
        <v>132</v>
      </c>
      <c r="E307" s="41"/>
      <c r="F307" s="219" t="s">
        <v>437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132</v>
      </c>
      <c r="AU307" s="18" t="s">
        <v>85</v>
      </c>
    </row>
    <row r="308" s="12" customFormat="1" ht="22.8" customHeight="1">
      <c r="A308" s="12"/>
      <c r="B308" s="189"/>
      <c r="C308" s="190"/>
      <c r="D308" s="191" t="s">
        <v>75</v>
      </c>
      <c r="E308" s="203" t="s">
        <v>439</v>
      </c>
      <c r="F308" s="203" t="s">
        <v>440</v>
      </c>
      <c r="G308" s="190"/>
      <c r="H308" s="190"/>
      <c r="I308" s="193"/>
      <c r="J308" s="204">
        <f>BK308</f>
        <v>0</v>
      </c>
      <c r="K308" s="190"/>
      <c r="L308" s="195"/>
      <c r="M308" s="196"/>
      <c r="N308" s="197"/>
      <c r="O308" s="197"/>
      <c r="P308" s="198">
        <f>SUM(P309:P311)</f>
        <v>0</v>
      </c>
      <c r="Q308" s="197"/>
      <c r="R308" s="198">
        <f>SUM(R309:R311)</f>
        <v>0</v>
      </c>
      <c r="S308" s="197"/>
      <c r="T308" s="199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0" t="s">
        <v>22</v>
      </c>
      <c r="AT308" s="201" t="s">
        <v>75</v>
      </c>
      <c r="AU308" s="201" t="s">
        <v>22</v>
      </c>
      <c r="AY308" s="200" t="s">
        <v>124</v>
      </c>
      <c r="BK308" s="202">
        <f>SUM(BK309:BK311)</f>
        <v>0</v>
      </c>
    </row>
    <row r="309" s="2" customFormat="1" ht="16.5" customHeight="1">
      <c r="A309" s="39"/>
      <c r="B309" s="40"/>
      <c r="C309" s="205" t="s">
        <v>292</v>
      </c>
      <c r="D309" s="205" t="s">
        <v>126</v>
      </c>
      <c r="E309" s="206" t="s">
        <v>441</v>
      </c>
      <c r="F309" s="207" t="s">
        <v>442</v>
      </c>
      <c r="G309" s="208" t="s">
        <v>167</v>
      </c>
      <c r="H309" s="209">
        <v>422.29500000000002</v>
      </c>
      <c r="I309" s="210"/>
      <c r="J309" s="211">
        <f>ROUND(I309*H309,2)</f>
        <v>0</v>
      </c>
      <c r="K309" s="207" t="s">
        <v>130</v>
      </c>
      <c r="L309" s="45"/>
      <c r="M309" s="212" t="s">
        <v>20</v>
      </c>
      <c r="N309" s="213" t="s">
        <v>47</v>
      </c>
      <c r="O309" s="85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131</v>
      </c>
      <c r="AT309" s="216" t="s">
        <v>126</v>
      </c>
      <c r="AU309" s="216" t="s">
        <v>85</v>
      </c>
      <c r="AY309" s="18" t="s">
        <v>124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22</v>
      </c>
      <c r="BK309" s="217">
        <f>ROUND(I309*H309,2)</f>
        <v>0</v>
      </c>
      <c r="BL309" s="18" t="s">
        <v>131</v>
      </c>
      <c r="BM309" s="216" t="s">
        <v>443</v>
      </c>
    </row>
    <row r="310" s="2" customFormat="1">
      <c r="A310" s="39"/>
      <c r="B310" s="40"/>
      <c r="C310" s="41"/>
      <c r="D310" s="218" t="s">
        <v>132</v>
      </c>
      <c r="E310" s="41"/>
      <c r="F310" s="219" t="s">
        <v>444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132</v>
      </c>
      <c r="AU310" s="18" t="s">
        <v>85</v>
      </c>
    </row>
    <row r="311" s="2" customFormat="1">
      <c r="A311" s="39"/>
      <c r="B311" s="40"/>
      <c r="C311" s="41"/>
      <c r="D311" s="223" t="s">
        <v>134</v>
      </c>
      <c r="E311" s="41"/>
      <c r="F311" s="224" t="s">
        <v>445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134</v>
      </c>
      <c r="AU311" s="18" t="s">
        <v>85</v>
      </c>
    </row>
    <row r="312" s="12" customFormat="1" ht="25.92" customHeight="1">
      <c r="A312" s="12"/>
      <c r="B312" s="189"/>
      <c r="C312" s="190"/>
      <c r="D312" s="191" t="s">
        <v>75</v>
      </c>
      <c r="E312" s="192" t="s">
        <v>446</v>
      </c>
      <c r="F312" s="192" t="s">
        <v>447</v>
      </c>
      <c r="G312" s="190"/>
      <c r="H312" s="190"/>
      <c r="I312" s="193"/>
      <c r="J312" s="194">
        <f>BK312</f>
        <v>0</v>
      </c>
      <c r="K312" s="190"/>
      <c r="L312" s="195"/>
      <c r="M312" s="196"/>
      <c r="N312" s="197"/>
      <c r="O312" s="197"/>
      <c r="P312" s="198">
        <f>P313+P326+P330</f>
        <v>0</v>
      </c>
      <c r="Q312" s="197"/>
      <c r="R312" s="198">
        <f>R313+R326+R330</f>
        <v>0</v>
      </c>
      <c r="S312" s="197"/>
      <c r="T312" s="199">
        <f>T313+T326+T330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0" t="s">
        <v>154</v>
      </c>
      <c r="AT312" s="201" t="s">
        <v>75</v>
      </c>
      <c r="AU312" s="201" t="s">
        <v>76</v>
      </c>
      <c r="AY312" s="200" t="s">
        <v>124</v>
      </c>
      <c r="BK312" s="202">
        <f>BK313+BK326+BK330</f>
        <v>0</v>
      </c>
    </row>
    <row r="313" s="12" customFormat="1" ht="22.8" customHeight="1">
      <c r="A313" s="12"/>
      <c r="B313" s="189"/>
      <c r="C313" s="190"/>
      <c r="D313" s="191" t="s">
        <v>75</v>
      </c>
      <c r="E313" s="203" t="s">
        <v>448</v>
      </c>
      <c r="F313" s="203" t="s">
        <v>449</v>
      </c>
      <c r="G313" s="190"/>
      <c r="H313" s="190"/>
      <c r="I313" s="193"/>
      <c r="J313" s="204">
        <f>BK313</f>
        <v>0</v>
      </c>
      <c r="K313" s="190"/>
      <c r="L313" s="195"/>
      <c r="M313" s="196"/>
      <c r="N313" s="197"/>
      <c r="O313" s="197"/>
      <c r="P313" s="198">
        <f>SUM(P314:P325)</f>
        <v>0</v>
      </c>
      <c r="Q313" s="197"/>
      <c r="R313" s="198">
        <f>SUM(R314:R325)</f>
        <v>0</v>
      </c>
      <c r="S313" s="197"/>
      <c r="T313" s="199">
        <f>SUM(T314:T325)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0" t="s">
        <v>154</v>
      </c>
      <c r="AT313" s="201" t="s">
        <v>75</v>
      </c>
      <c r="AU313" s="201" t="s">
        <v>22</v>
      </c>
      <c r="AY313" s="200" t="s">
        <v>124</v>
      </c>
      <c r="BK313" s="202">
        <f>SUM(BK314:BK325)</f>
        <v>0</v>
      </c>
    </row>
    <row r="314" s="2" customFormat="1" ht="16.5" customHeight="1">
      <c r="A314" s="39"/>
      <c r="B314" s="40"/>
      <c r="C314" s="205" t="s">
        <v>450</v>
      </c>
      <c r="D314" s="205" t="s">
        <v>126</v>
      </c>
      <c r="E314" s="206" t="s">
        <v>451</v>
      </c>
      <c r="F314" s="207" t="s">
        <v>452</v>
      </c>
      <c r="G314" s="208" t="s">
        <v>453</v>
      </c>
      <c r="H314" s="209">
        <v>1</v>
      </c>
      <c r="I314" s="210"/>
      <c r="J314" s="211">
        <f>ROUND(I314*H314,2)</f>
        <v>0</v>
      </c>
      <c r="K314" s="207" t="s">
        <v>130</v>
      </c>
      <c r="L314" s="45"/>
      <c r="M314" s="212" t="s">
        <v>20</v>
      </c>
      <c r="N314" s="213" t="s">
        <v>47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131</v>
      </c>
      <c r="AT314" s="216" t="s">
        <v>126</v>
      </c>
      <c r="AU314" s="216" t="s">
        <v>85</v>
      </c>
      <c r="AY314" s="18" t="s">
        <v>124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22</v>
      </c>
      <c r="BK314" s="217">
        <f>ROUND(I314*H314,2)</f>
        <v>0</v>
      </c>
      <c r="BL314" s="18" t="s">
        <v>131</v>
      </c>
      <c r="BM314" s="216" t="s">
        <v>454</v>
      </c>
    </row>
    <row r="315" s="2" customFormat="1">
      <c r="A315" s="39"/>
      <c r="B315" s="40"/>
      <c r="C315" s="41"/>
      <c r="D315" s="218" t="s">
        <v>132</v>
      </c>
      <c r="E315" s="41"/>
      <c r="F315" s="219" t="s">
        <v>452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132</v>
      </c>
      <c r="AU315" s="18" t="s">
        <v>85</v>
      </c>
    </row>
    <row r="316" s="2" customFormat="1">
      <c r="A316" s="39"/>
      <c r="B316" s="40"/>
      <c r="C316" s="41"/>
      <c r="D316" s="223" t="s">
        <v>134</v>
      </c>
      <c r="E316" s="41"/>
      <c r="F316" s="224" t="s">
        <v>455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134</v>
      </c>
      <c r="AU316" s="18" t="s">
        <v>85</v>
      </c>
    </row>
    <row r="317" s="15" customFormat="1">
      <c r="A317" s="15"/>
      <c r="B317" s="257"/>
      <c r="C317" s="258"/>
      <c r="D317" s="218" t="s">
        <v>147</v>
      </c>
      <c r="E317" s="259" t="s">
        <v>20</v>
      </c>
      <c r="F317" s="260" t="s">
        <v>456</v>
      </c>
      <c r="G317" s="258"/>
      <c r="H317" s="259" t="s">
        <v>20</v>
      </c>
      <c r="I317" s="261"/>
      <c r="J317" s="258"/>
      <c r="K317" s="258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147</v>
      </c>
      <c r="AU317" s="266" t="s">
        <v>85</v>
      </c>
      <c r="AV317" s="15" t="s">
        <v>22</v>
      </c>
      <c r="AW317" s="15" t="s">
        <v>39</v>
      </c>
      <c r="AX317" s="15" t="s">
        <v>76</v>
      </c>
      <c r="AY317" s="266" t="s">
        <v>124</v>
      </c>
    </row>
    <row r="318" s="13" customFormat="1">
      <c r="A318" s="13"/>
      <c r="B318" s="225"/>
      <c r="C318" s="226"/>
      <c r="D318" s="218" t="s">
        <v>147</v>
      </c>
      <c r="E318" s="227" t="s">
        <v>20</v>
      </c>
      <c r="F318" s="228" t="s">
        <v>22</v>
      </c>
      <c r="G318" s="226"/>
      <c r="H318" s="229">
        <v>1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147</v>
      </c>
      <c r="AU318" s="235" t="s">
        <v>85</v>
      </c>
      <c r="AV318" s="13" t="s">
        <v>85</v>
      </c>
      <c r="AW318" s="13" t="s">
        <v>39</v>
      </c>
      <c r="AX318" s="13" t="s">
        <v>76</v>
      </c>
      <c r="AY318" s="235" t="s">
        <v>124</v>
      </c>
    </row>
    <row r="319" s="14" customFormat="1">
      <c r="A319" s="14"/>
      <c r="B319" s="236"/>
      <c r="C319" s="237"/>
      <c r="D319" s="218" t="s">
        <v>147</v>
      </c>
      <c r="E319" s="238" t="s">
        <v>20</v>
      </c>
      <c r="F319" s="239" t="s">
        <v>149</v>
      </c>
      <c r="G319" s="237"/>
      <c r="H319" s="240">
        <v>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147</v>
      </c>
      <c r="AU319" s="246" t="s">
        <v>85</v>
      </c>
      <c r="AV319" s="14" t="s">
        <v>131</v>
      </c>
      <c r="AW319" s="14" t="s">
        <v>39</v>
      </c>
      <c r="AX319" s="14" t="s">
        <v>22</v>
      </c>
      <c r="AY319" s="246" t="s">
        <v>124</v>
      </c>
    </row>
    <row r="320" s="2" customFormat="1" ht="16.5" customHeight="1">
      <c r="A320" s="39"/>
      <c r="B320" s="40"/>
      <c r="C320" s="205" t="s">
        <v>297</v>
      </c>
      <c r="D320" s="205" t="s">
        <v>126</v>
      </c>
      <c r="E320" s="206" t="s">
        <v>457</v>
      </c>
      <c r="F320" s="207" t="s">
        <v>458</v>
      </c>
      <c r="G320" s="208" t="s">
        <v>453</v>
      </c>
      <c r="H320" s="209">
        <v>1</v>
      </c>
      <c r="I320" s="210"/>
      <c r="J320" s="211">
        <f>ROUND(I320*H320,2)</f>
        <v>0</v>
      </c>
      <c r="K320" s="207" t="s">
        <v>130</v>
      </c>
      <c r="L320" s="45"/>
      <c r="M320" s="212" t="s">
        <v>20</v>
      </c>
      <c r="N320" s="213" t="s">
        <v>47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131</v>
      </c>
      <c r="AT320" s="216" t="s">
        <v>126</v>
      </c>
      <c r="AU320" s="216" t="s">
        <v>85</v>
      </c>
      <c r="AY320" s="18" t="s">
        <v>124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22</v>
      </c>
      <c r="BK320" s="217">
        <f>ROUND(I320*H320,2)</f>
        <v>0</v>
      </c>
      <c r="BL320" s="18" t="s">
        <v>131</v>
      </c>
      <c r="BM320" s="216" t="s">
        <v>459</v>
      </c>
    </row>
    <row r="321" s="2" customFormat="1">
      <c r="A321" s="39"/>
      <c r="B321" s="40"/>
      <c r="C321" s="41"/>
      <c r="D321" s="218" t="s">
        <v>132</v>
      </c>
      <c r="E321" s="41"/>
      <c r="F321" s="219" t="s">
        <v>458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132</v>
      </c>
      <c r="AU321" s="18" t="s">
        <v>85</v>
      </c>
    </row>
    <row r="322" s="2" customFormat="1">
      <c r="A322" s="39"/>
      <c r="B322" s="40"/>
      <c r="C322" s="41"/>
      <c r="D322" s="223" t="s">
        <v>134</v>
      </c>
      <c r="E322" s="41"/>
      <c r="F322" s="224" t="s">
        <v>460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134</v>
      </c>
      <c r="AU322" s="18" t="s">
        <v>85</v>
      </c>
    </row>
    <row r="323" s="15" customFormat="1">
      <c r="A323" s="15"/>
      <c r="B323" s="257"/>
      <c r="C323" s="258"/>
      <c r="D323" s="218" t="s">
        <v>147</v>
      </c>
      <c r="E323" s="259" t="s">
        <v>20</v>
      </c>
      <c r="F323" s="260" t="s">
        <v>461</v>
      </c>
      <c r="G323" s="258"/>
      <c r="H323" s="259" t="s">
        <v>20</v>
      </c>
      <c r="I323" s="261"/>
      <c r="J323" s="258"/>
      <c r="K323" s="258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147</v>
      </c>
      <c r="AU323" s="266" t="s">
        <v>85</v>
      </c>
      <c r="AV323" s="15" t="s">
        <v>22</v>
      </c>
      <c r="AW323" s="15" t="s">
        <v>39</v>
      </c>
      <c r="AX323" s="15" t="s">
        <v>76</v>
      </c>
      <c r="AY323" s="266" t="s">
        <v>124</v>
      </c>
    </row>
    <row r="324" s="13" customFormat="1">
      <c r="A324" s="13"/>
      <c r="B324" s="225"/>
      <c r="C324" s="226"/>
      <c r="D324" s="218" t="s">
        <v>147</v>
      </c>
      <c r="E324" s="227" t="s">
        <v>20</v>
      </c>
      <c r="F324" s="228" t="s">
        <v>22</v>
      </c>
      <c r="G324" s="226"/>
      <c r="H324" s="229">
        <v>1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147</v>
      </c>
      <c r="AU324" s="235" t="s">
        <v>85</v>
      </c>
      <c r="AV324" s="13" t="s">
        <v>85</v>
      </c>
      <c r="AW324" s="13" t="s">
        <v>39</v>
      </c>
      <c r="AX324" s="13" t="s">
        <v>76</v>
      </c>
      <c r="AY324" s="235" t="s">
        <v>124</v>
      </c>
    </row>
    <row r="325" s="14" customFormat="1">
      <c r="A325" s="14"/>
      <c r="B325" s="236"/>
      <c r="C325" s="237"/>
      <c r="D325" s="218" t="s">
        <v>147</v>
      </c>
      <c r="E325" s="238" t="s">
        <v>20</v>
      </c>
      <c r="F325" s="239" t="s">
        <v>149</v>
      </c>
      <c r="G325" s="237"/>
      <c r="H325" s="240">
        <v>1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147</v>
      </c>
      <c r="AU325" s="246" t="s">
        <v>85</v>
      </c>
      <c r="AV325" s="14" t="s">
        <v>131</v>
      </c>
      <c r="AW325" s="14" t="s">
        <v>39</v>
      </c>
      <c r="AX325" s="14" t="s">
        <v>22</v>
      </c>
      <c r="AY325" s="246" t="s">
        <v>124</v>
      </c>
    </row>
    <row r="326" s="12" customFormat="1" ht="22.8" customHeight="1">
      <c r="A326" s="12"/>
      <c r="B326" s="189"/>
      <c r="C326" s="190"/>
      <c r="D326" s="191" t="s">
        <v>75</v>
      </c>
      <c r="E326" s="203" t="s">
        <v>462</v>
      </c>
      <c r="F326" s="203" t="s">
        <v>463</v>
      </c>
      <c r="G326" s="190"/>
      <c r="H326" s="190"/>
      <c r="I326" s="193"/>
      <c r="J326" s="204">
        <f>BK326</f>
        <v>0</v>
      </c>
      <c r="K326" s="190"/>
      <c r="L326" s="195"/>
      <c r="M326" s="196"/>
      <c r="N326" s="197"/>
      <c r="O326" s="197"/>
      <c r="P326" s="198">
        <f>SUM(P327:P329)</f>
        <v>0</v>
      </c>
      <c r="Q326" s="197"/>
      <c r="R326" s="198">
        <f>SUM(R327:R329)</f>
        <v>0</v>
      </c>
      <c r="S326" s="197"/>
      <c r="T326" s="199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0" t="s">
        <v>154</v>
      </c>
      <c r="AT326" s="201" t="s">
        <v>75</v>
      </c>
      <c r="AU326" s="201" t="s">
        <v>22</v>
      </c>
      <c r="AY326" s="200" t="s">
        <v>124</v>
      </c>
      <c r="BK326" s="202">
        <f>SUM(BK327:BK329)</f>
        <v>0</v>
      </c>
    </row>
    <row r="327" s="2" customFormat="1" ht="16.5" customHeight="1">
      <c r="A327" s="39"/>
      <c r="B327" s="40"/>
      <c r="C327" s="205" t="s">
        <v>464</v>
      </c>
      <c r="D327" s="205" t="s">
        <v>126</v>
      </c>
      <c r="E327" s="206" t="s">
        <v>465</v>
      </c>
      <c r="F327" s="207" t="s">
        <v>463</v>
      </c>
      <c r="G327" s="208" t="s">
        <v>453</v>
      </c>
      <c r="H327" s="209">
        <v>1</v>
      </c>
      <c r="I327" s="210"/>
      <c r="J327" s="211">
        <f>ROUND(I327*H327,2)</f>
        <v>0</v>
      </c>
      <c r="K327" s="207" t="s">
        <v>130</v>
      </c>
      <c r="L327" s="45"/>
      <c r="M327" s="212" t="s">
        <v>20</v>
      </c>
      <c r="N327" s="213" t="s">
        <v>47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131</v>
      </c>
      <c r="AT327" s="216" t="s">
        <v>126</v>
      </c>
      <c r="AU327" s="216" t="s">
        <v>85</v>
      </c>
      <c r="AY327" s="18" t="s">
        <v>124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22</v>
      </c>
      <c r="BK327" s="217">
        <f>ROUND(I327*H327,2)</f>
        <v>0</v>
      </c>
      <c r="BL327" s="18" t="s">
        <v>131</v>
      </c>
      <c r="BM327" s="216" t="s">
        <v>466</v>
      </c>
    </row>
    <row r="328" s="2" customFormat="1">
      <c r="A328" s="39"/>
      <c r="B328" s="40"/>
      <c r="C328" s="41"/>
      <c r="D328" s="218" t="s">
        <v>132</v>
      </c>
      <c r="E328" s="41"/>
      <c r="F328" s="219" t="s">
        <v>463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132</v>
      </c>
      <c r="AU328" s="18" t="s">
        <v>85</v>
      </c>
    </row>
    <row r="329" s="2" customFormat="1">
      <c r="A329" s="39"/>
      <c r="B329" s="40"/>
      <c r="C329" s="41"/>
      <c r="D329" s="223" t="s">
        <v>134</v>
      </c>
      <c r="E329" s="41"/>
      <c r="F329" s="224" t="s">
        <v>467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134</v>
      </c>
      <c r="AU329" s="18" t="s">
        <v>85</v>
      </c>
    </row>
    <row r="330" s="12" customFormat="1" ht="22.8" customHeight="1">
      <c r="A330" s="12"/>
      <c r="B330" s="189"/>
      <c r="C330" s="190"/>
      <c r="D330" s="191" t="s">
        <v>75</v>
      </c>
      <c r="E330" s="203" t="s">
        <v>468</v>
      </c>
      <c r="F330" s="203" t="s">
        <v>469</v>
      </c>
      <c r="G330" s="190"/>
      <c r="H330" s="190"/>
      <c r="I330" s="193"/>
      <c r="J330" s="204">
        <f>BK330</f>
        <v>0</v>
      </c>
      <c r="K330" s="190"/>
      <c r="L330" s="195"/>
      <c r="M330" s="196"/>
      <c r="N330" s="197"/>
      <c r="O330" s="197"/>
      <c r="P330" s="198">
        <f>SUM(P331:P336)</f>
        <v>0</v>
      </c>
      <c r="Q330" s="197"/>
      <c r="R330" s="198">
        <f>SUM(R331:R336)</f>
        <v>0</v>
      </c>
      <c r="S330" s="197"/>
      <c r="T330" s="199">
        <f>SUM(T331:T336)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0" t="s">
        <v>154</v>
      </c>
      <c r="AT330" s="201" t="s">
        <v>75</v>
      </c>
      <c r="AU330" s="201" t="s">
        <v>22</v>
      </c>
      <c r="AY330" s="200" t="s">
        <v>124</v>
      </c>
      <c r="BK330" s="202">
        <f>SUM(BK331:BK336)</f>
        <v>0</v>
      </c>
    </row>
    <row r="331" s="2" customFormat="1" ht="16.5" customHeight="1">
      <c r="A331" s="39"/>
      <c r="B331" s="40"/>
      <c r="C331" s="205" t="s">
        <v>302</v>
      </c>
      <c r="D331" s="205" t="s">
        <v>126</v>
      </c>
      <c r="E331" s="206" t="s">
        <v>470</v>
      </c>
      <c r="F331" s="207" t="s">
        <v>469</v>
      </c>
      <c r="G331" s="208" t="s">
        <v>453</v>
      </c>
      <c r="H331" s="209">
        <v>1</v>
      </c>
      <c r="I331" s="210"/>
      <c r="J331" s="211">
        <f>ROUND(I331*H331,2)</f>
        <v>0</v>
      </c>
      <c r="K331" s="207" t="s">
        <v>130</v>
      </c>
      <c r="L331" s="45"/>
      <c r="M331" s="212" t="s">
        <v>20</v>
      </c>
      <c r="N331" s="213" t="s">
        <v>47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131</v>
      </c>
      <c r="AT331" s="216" t="s">
        <v>126</v>
      </c>
      <c r="AU331" s="216" t="s">
        <v>85</v>
      </c>
      <c r="AY331" s="18" t="s">
        <v>124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22</v>
      </c>
      <c r="BK331" s="217">
        <f>ROUND(I331*H331,2)</f>
        <v>0</v>
      </c>
      <c r="BL331" s="18" t="s">
        <v>131</v>
      </c>
      <c r="BM331" s="216" t="s">
        <v>471</v>
      </c>
    </row>
    <row r="332" s="2" customFormat="1">
      <c r="A332" s="39"/>
      <c r="B332" s="40"/>
      <c r="C332" s="41"/>
      <c r="D332" s="218" t="s">
        <v>132</v>
      </c>
      <c r="E332" s="41"/>
      <c r="F332" s="219" t="s">
        <v>469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132</v>
      </c>
      <c r="AU332" s="18" t="s">
        <v>85</v>
      </c>
    </row>
    <row r="333" s="2" customFormat="1">
      <c r="A333" s="39"/>
      <c r="B333" s="40"/>
      <c r="C333" s="41"/>
      <c r="D333" s="223" t="s">
        <v>134</v>
      </c>
      <c r="E333" s="41"/>
      <c r="F333" s="224" t="s">
        <v>472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134</v>
      </c>
      <c r="AU333" s="18" t="s">
        <v>85</v>
      </c>
    </row>
    <row r="334" s="15" customFormat="1">
      <c r="A334" s="15"/>
      <c r="B334" s="257"/>
      <c r="C334" s="258"/>
      <c r="D334" s="218" t="s">
        <v>147</v>
      </c>
      <c r="E334" s="259" t="s">
        <v>20</v>
      </c>
      <c r="F334" s="260" t="s">
        <v>473</v>
      </c>
      <c r="G334" s="258"/>
      <c r="H334" s="259" t="s">
        <v>20</v>
      </c>
      <c r="I334" s="261"/>
      <c r="J334" s="258"/>
      <c r="K334" s="258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147</v>
      </c>
      <c r="AU334" s="266" t="s">
        <v>85</v>
      </c>
      <c r="AV334" s="15" t="s">
        <v>22</v>
      </c>
      <c r="AW334" s="15" t="s">
        <v>39</v>
      </c>
      <c r="AX334" s="15" t="s">
        <v>76</v>
      </c>
      <c r="AY334" s="266" t="s">
        <v>124</v>
      </c>
    </row>
    <row r="335" s="13" customFormat="1">
      <c r="A335" s="13"/>
      <c r="B335" s="225"/>
      <c r="C335" s="226"/>
      <c r="D335" s="218" t="s">
        <v>147</v>
      </c>
      <c r="E335" s="227" t="s">
        <v>20</v>
      </c>
      <c r="F335" s="228" t="s">
        <v>22</v>
      </c>
      <c r="G335" s="226"/>
      <c r="H335" s="229">
        <v>1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147</v>
      </c>
      <c r="AU335" s="235" t="s">
        <v>85</v>
      </c>
      <c r="AV335" s="13" t="s">
        <v>85</v>
      </c>
      <c r="AW335" s="13" t="s">
        <v>39</v>
      </c>
      <c r="AX335" s="13" t="s">
        <v>76</v>
      </c>
      <c r="AY335" s="235" t="s">
        <v>124</v>
      </c>
    </row>
    <row r="336" s="14" customFormat="1">
      <c r="A336" s="14"/>
      <c r="B336" s="236"/>
      <c r="C336" s="237"/>
      <c r="D336" s="218" t="s">
        <v>147</v>
      </c>
      <c r="E336" s="238" t="s">
        <v>20</v>
      </c>
      <c r="F336" s="239" t="s">
        <v>149</v>
      </c>
      <c r="G336" s="237"/>
      <c r="H336" s="240">
        <v>1</v>
      </c>
      <c r="I336" s="241"/>
      <c r="J336" s="237"/>
      <c r="K336" s="237"/>
      <c r="L336" s="242"/>
      <c r="M336" s="267"/>
      <c r="N336" s="268"/>
      <c r="O336" s="268"/>
      <c r="P336" s="268"/>
      <c r="Q336" s="268"/>
      <c r="R336" s="268"/>
      <c r="S336" s="268"/>
      <c r="T336" s="26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147</v>
      </c>
      <c r="AU336" s="246" t="s">
        <v>85</v>
      </c>
      <c r="AV336" s="14" t="s">
        <v>131</v>
      </c>
      <c r="AW336" s="14" t="s">
        <v>39</v>
      </c>
      <c r="AX336" s="14" t="s">
        <v>22</v>
      </c>
      <c r="AY336" s="246" t="s">
        <v>124</v>
      </c>
    </row>
    <row r="337" s="2" customFormat="1" ht="6.96" customHeight="1">
      <c r="A337" s="39"/>
      <c r="B337" s="60"/>
      <c r="C337" s="61"/>
      <c r="D337" s="61"/>
      <c r="E337" s="61"/>
      <c r="F337" s="61"/>
      <c r="G337" s="61"/>
      <c r="H337" s="61"/>
      <c r="I337" s="61"/>
      <c r="J337" s="61"/>
      <c r="K337" s="61"/>
      <c r="L337" s="45"/>
      <c r="M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</sheetData>
  <sheetProtection sheet="1" autoFilter="0" formatColumns="0" formatRows="0" objects="1" scenarios="1" spinCount="100000" saltValue="pqhXTwSjuNc1QPPw5cZ6RoktN5j0i1f3g0VtSZA96n2ALUdFTNYhsChFBqI/S129NJrpa3pXfRKOBxdokRj/EQ==" hashValue="4tU7bom1c4iK2X3WreaKI7NgVxpjFLEdLAym/LXumlCNpRnfFcNLPaSblCcCLIv2LqB4K2SPw/9wYhhNr8LCew==" algorithmName="SHA-512" password="CC35"/>
  <autoFilter ref="C91:K33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1_02/113106123"/>
    <hyperlink ref="F100" r:id="rId2" display="https://podminky.urs.cz/item/CS_URS_2021_02/113107122"/>
    <hyperlink ref="F117" r:id="rId3" display="https://podminky.urs.cz/item/CS_URS_2021_02/58344155"/>
    <hyperlink ref="F122" r:id="rId4" display="https://podminky.urs.cz/item/CS_URS_2021_02/171201201"/>
    <hyperlink ref="F133" r:id="rId5" display="https://podminky.urs.cz/item/CS_URS_2021_02/181411131"/>
    <hyperlink ref="F136" r:id="rId6" display="https://podminky.urs.cz/item/CS_URS_2021_02/00572410"/>
    <hyperlink ref="F148" r:id="rId7" display="https://podminky.urs.cz/item/CS_URS_2021_02/211531111"/>
    <hyperlink ref="F155" r:id="rId8" display="https://podminky.urs.cz/item/CS_URS_2021_02/339921132"/>
    <hyperlink ref="F158" r:id="rId9" display="https://podminky.urs.cz/item/CS_URS_2021_02/59228284"/>
    <hyperlink ref="F163" r:id="rId10" display="https://podminky.urs.cz/item/CS_URS_2021_02/59228279"/>
    <hyperlink ref="F168" r:id="rId11" display="https://podminky.urs.cz/item/CS_URS_2021_02/358315114"/>
    <hyperlink ref="F175" r:id="rId12" display="https://podminky.urs.cz/item/CS_URS_2021_02/564851111"/>
    <hyperlink ref="F178" r:id="rId13" display="https://podminky.urs.cz/item/CS_URS_2021_02/564861111"/>
    <hyperlink ref="F181" r:id="rId14" display="https://podminky.urs.cz/item/CS_URS_2021_02/596211123"/>
    <hyperlink ref="F184" r:id="rId15" display="https://podminky.urs.cz/item/CS_URS_2021_02/59245018"/>
    <hyperlink ref="F187" r:id="rId16" display="https://podminky.urs.cz/item/CS_URS_2021_02/59245006"/>
    <hyperlink ref="F190" r:id="rId17" display="https://podminky.urs.cz/item/CS_URS_2021_02/596211220"/>
    <hyperlink ref="F193" r:id="rId18" display="https://podminky.urs.cz/item/CS_URS_2021_02/59245004"/>
    <hyperlink ref="F199" r:id="rId19" display="https://podminky.urs.cz/item/CS_URS_2021_02/871355221"/>
    <hyperlink ref="F205" r:id="rId20" display="https://podminky.urs.cz/item/CS_URS_2021_02/894411121"/>
    <hyperlink ref="F208" r:id="rId21" display="https://podminky.urs.cz/item/CS_URS_2021_02/59224071"/>
    <hyperlink ref="F211" r:id="rId22" display="https://podminky.urs.cz/item/CS_URS_2021_02/59224073"/>
    <hyperlink ref="F214" r:id="rId23" display="https://podminky.urs.cz/item/CS_URS_2021_02/59224056"/>
    <hyperlink ref="F217" r:id="rId24" display="https://podminky.urs.cz/item/CS_URS_2021_02/59224011"/>
    <hyperlink ref="F220" r:id="rId25" display="https://podminky.urs.cz/item/CS_URS_2021_02/895941111"/>
    <hyperlink ref="F223" r:id="rId26" display="https://podminky.urs.cz/item/CS_URS_2021_02/59223820"/>
    <hyperlink ref="F226" r:id="rId27" display="https://podminky.urs.cz/item/CS_URS_2021_02/59223824"/>
    <hyperlink ref="F229" r:id="rId28" display="https://podminky.urs.cz/item/CS_URS_2021_02/59223864"/>
    <hyperlink ref="F232" r:id="rId29" display="https://podminky.urs.cz/item/CS_URS_2021_02/59223850"/>
    <hyperlink ref="F235" r:id="rId30" display="https://podminky.urs.cz/item/CS_URS_2021_02/899104112"/>
    <hyperlink ref="F238" r:id="rId31" display="https://podminky.urs.cz/item/CS_URS_2021_02/28661935"/>
    <hyperlink ref="F241" r:id="rId32" display="https://podminky.urs.cz/item/CS_URS_2021_02/899204112"/>
    <hyperlink ref="F244" r:id="rId33" display="https://podminky.urs.cz/item/CS_URS_2021_02/28661938"/>
    <hyperlink ref="F248" r:id="rId34" display="https://podminky.urs.cz/item/CS_URS_2021_02/914111111"/>
    <hyperlink ref="F258" r:id="rId35" display="https://podminky.urs.cz/item/CS_URS_2021_02/914511112"/>
    <hyperlink ref="F264" r:id="rId36" display="https://podminky.urs.cz/item/CS_URS_2021_02/914531111"/>
    <hyperlink ref="F270" r:id="rId37" display="https://podminky.urs.cz/item/CS_URS_2021_02/40445220"/>
    <hyperlink ref="F273" r:id="rId38" display="https://podminky.urs.cz/item/CS_URS_2021_02/915321111"/>
    <hyperlink ref="F278" r:id="rId39" display="https://podminky.urs.cz/item/CS_URS_2021_02/915321115"/>
    <hyperlink ref="F281" r:id="rId40" display="https://podminky.urs.cz/item/CS_URS_2021_02/916131213"/>
    <hyperlink ref="F284" r:id="rId41" display="https://podminky.urs.cz/item/CS_URS_2021_02/59217017"/>
    <hyperlink ref="F287" r:id="rId42" display="https://podminky.urs.cz/item/CS_URS_2021_02/916331112"/>
    <hyperlink ref="F290" r:id="rId43" display="https://podminky.urs.cz/item/CS_URS_2021_02/59217001"/>
    <hyperlink ref="F293" r:id="rId44" display="https://podminky.urs.cz/item/CS_URS_2021_02/966006132"/>
    <hyperlink ref="F300" r:id="rId45" display="https://podminky.urs.cz/item/CS_URS_2021_02/997221551"/>
    <hyperlink ref="F303" r:id="rId46" display="https://podminky.urs.cz/item/CS_URS_2021_02/997221559"/>
    <hyperlink ref="F311" r:id="rId47" display="https://podminky.urs.cz/item/CS_URS_2021_02/998223011"/>
    <hyperlink ref="F316" r:id="rId48" display="https://podminky.urs.cz/item/CS_URS_2021_02/012103000"/>
    <hyperlink ref="F322" r:id="rId49" display="https://podminky.urs.cz/item/CS_URS_2021_02/012303000"/>
    <hyperlink ref="F329" r:id="rId50" display="https://podminky.urs.cz/item/CS_URS_2021_02/030001000"/>
    <hyperlink ref="F333" r:id="rId51" display="https://podminky.urs.cz/item/CS_URS_2021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Chodník Horní Pihel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474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19</v>
      </c>
      <c r="E11" s="39"/>
      <c r="F11" s="137" t="s">
        <v>20</v>
      </c>
      <c r="G11" s="39"/>
      <c r="H11" s="39"/>
      <c r="I11" s="133" t="s">
        <v>21</v>
      </c>
      <c r="J11" s="137" t="s">
        <v>20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23</v>
      </c>
      <c r="E12" s="39"/>
      <c r="F12" s="137" t="s">
        <v>38</v>
      </c>
      <c r="G12" s="39"/>
      <c r="H12" s="39"/>
      <c r="I12" s="133" t="s">
        <v>25</v>
      </c>
      <c r="J12" s="138" t="str">
        <f>'Rekapitulace stavby'!AN8</f>
        <v>5. 8. 2021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29</v>
      </c>
      <c r="E14" s="39"/>
      <c r="F14" s="39"/>
      <c r="G14" s="39"/>
      <c r="H14" s="39"/>
      <c r="I14" s="133" t="s">
        <v>30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Nový Bor</v>
      </c>
      <c r="F15" s="39"/>
      <c r="G15" s="39"/>
      <c r="H15" s="39"/>
      <c r="I15" s="133" t="s">
        <v>32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33</v>
      </c>
      <c r="E17" s="39"/>
      <c r="F17" s="39"/>
      <c r="G17" s="39"/>
      <c r="H17" s="39"/>
      <c r="I17" s="133" t="s">
        <v>30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32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35</v>
      </c>
      <c r="E20" s="39"/>
      <c r="F20" s="39"/>
      <c r="G20" s="39"/>
      <c r="H20" s="39"/>
      <c r="I20" s="133" t="s">
        <v>30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Ing. Jaroslav Karel</v>
      </c>
      <c r="F21" s="39"/>
      <c r="G21" s="39"/>
      <c r="H21" s="39"/>
      <c r="I21" s="133" t="s">
        <v>32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30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32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ROUND(J96,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ROUND((SUM(BE96:BE463)),  2)</f>
        <v>0</v>
      </c>
      <c r="G33" s="39"/>
      <c r="H33" s="39"/>
      <c r="I33" s="149">
        <v>0.20999999999999999</v>
      </c>
      <c r="J33" s="148">
        <f>ROUND(((SUM(BE96:BE463))*I33),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ROUND((SUM(BF96:BF463)),  2)</f>
        <v>0</v>
      </c>
      <c r="G34" s="39"/>
      <c r="H34" s="39"/>
      <c r="I34" s="149">
        <v>0.14999999999999999</v>
      </c>
      <c r="J34" s="148">
        <f>ROUND(((SUM(BF96:BF463))*I34),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ROUND((SUM(BG96:BG463)),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ROUND((SUM(BH96:BH463)),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ROUND((SUM(BI96:BI463)),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Chodník Horní Pihel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401 - Veřejné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 xml:space="preserve"> </v>
      </c>
      <c r="G52" s="41"/>
      <c r="H52" s="41"/>
      <c r="I52" s="33" t="s">
        <v>25</v>
      </c>
      <c r="J52" s="73" t="str">
        <f>IF(J12="","",J12)</f>
        <v>5. 8. 2021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Město Nový Bor</v>
      </c>
      <c r="G54" s="41"/>
      <c r="H54" s="41"/>
      <c r="I54" s="33" t="s">
        <v>35</v>
      </c>
      <c r="J54" s="37" t="str">
        <f>E21</f>
        <v>Ing. Jaroslav Karel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J97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J98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J117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J136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475</v>
      </c>
      <c r="E65" s="169"/>
      <c r="F65" s="169"/>
      <c r="G65" s="169"/>
      <c r="H65" s="169"/>
      <c r="I65" s="169"/>
      <c r="J65" s="170">
        <f>J143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476</v>
      </c>
      <c r="E66" s="175"/>
      <c r="F66" s="175"/>
      <c r="G66" s="175"/>
      <c r="H66" s="175"/>
      <c r="I66" s="175"/>
      <c r="J66" s="176">
        <f>J144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477</v>
      </c>
      <c r="E67" s="169"/>
      <c r="F67" s="169"/>
      <c r="G67" s="169"/>
      <c r="H67" s="169"/>
      <c r="I67" s="169"/>
      <c r="J67" s="170">
        <f>J168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478</v>
      </c>
      <c r="E68" s="175"/>
      <c r="F68" s="175"/>
      <c r="G68" s="175"/>
      <c r="H68" s="175"/>
      <c r="I68" s="175"/>
      <c r="J68" s="176">
        <f>J169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479</v>
      </c>
      <c r="E69" s="175"/>
      <c r="F69" s="175"/>
      <c r="G69" s="175"/>
      <c r="H69" s="175"/>
      <c r="I69" s="175"/>
      <c r="J69" s="176">
        <f>J307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480</v>
      </c>
      <c r="E70" s="175"/>
      <c r="F70" s="175"/>
      <c r="G70" s="175"/>
      <c r="H70" s="175"/>
      <c r="I70" s="175"/>
      <c r="J70" s="176">
        <f>J428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105</v>
      </c>
      <c r="E71" s="169"/>
      <c r="F71" s="169"/>
      <c r="G71" s="169"/>
      <c r="H71" s="169"/>
      <c r="I71" s="169"/>
      <c r="J71" s="170">
        <f>J438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2"/>
      <c r="C72" s="173"/>
      <c r="D72" s="174" t="s">
        <v>106</v>
      </c>
      <c r="E72" s="175"/>
      <c r="F72" s="175"/>
      <c r="G72" s="175"/>
      <c r="H72" s="175"/>
      <c r="I72" s="175"/>
      <c r="J72" s="176">
        <f>J439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107</v>
      </c>
      <c r="E73" s="175"/>
      <c r="F73" s="175"/>
      <c r="G73" s="175"/>
      <c r="H73" s="175"/>
      <c r="I73" s="175"/>
      <c r="J73" s="176">
        <f>J450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481</v>
      </c>
      <c r="E74" s="175"/>
      <c r="F74" s="175"/>
      <c r="G74" s="175"/>
      <c r="H74" s="175"/>
      <c r="I74" s="175"/>
      <c r="J74" s="176">
        <f>J455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482</v>
      </c>
      <c r="E75" s="175"/>
      <c r="F75" s="175"/>
      <c r="G75" s="175"/>
      <c r="H75" s="175"/>
      <c r="I75" s="175"/>
      <c r="J75" s="176">
        <f>J458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108</v>
      </c>
      <c r="E76" s="175"/>
      <c r="F76" s="175"/>
      <c r="G76" s="175"/>
      <c r="H76" s="175"/>
      <c r="I76" s="175"/>
      <c r="J76" s="176">
        <f>J461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109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61" t="str">
        <f>E7</f>
        <v>Chodník Horní Pihel</v>
      </c>
      <c r="F86" s="33"/>
      <c r="G86" s="33"/>
      <c r="H86" s="33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90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SO 401 - Veřejné osvětlení</v>
      </c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</v>
      </c>
      <c r="D90" s="41"/>
      <c r="E90" s="41"/>
      <c r="F90" s="28" t="str">
        <f>F12</f>
        <v xml:space="preserve"> </v>
      </c>
      <c r="G90" s="41"/>
      <c r="H90" s="41"/>
      <c r="I90" s="33" t="s">
        <v>25</v>
      </c>
      <c r="J90" s="73" t="str">
        <f>IF(J12="","",J12)</f>
        <v>5. 8. 2021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E15</f>
        <v>Město Nový Bor</v>
      </c>
      <c r="G92" s="41"/>
      <c r="H92" s="41"/>
      <c r="I92" s="33" t="s">
        <v>35</v>
      </c>
      <c r="J92" s="37" t="str">
        <f>E21</f>
        <v>Ing. Jaroslav Karel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33</v>
      </c>
      <c r="D93" s="41"/>
      <c r="E93" s="41"/>
      <c r="F93" s="28" t="str">
        <f>IF(E18="","",E18)</f>
        <v>Vyplň údaj</v>
      </c>
      <c r="G93" s="41"/>
      <c r="H93" s="41"/>
      <c r="I93" s="33" t="s">
        <v>37</v>
      </c>
      <c r="J93" s="37" t="str">
        <f>E24</f>
        <v xml:space="preserve"> 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78"/>
      <c r="B95" s="179"/>
      <c r="C95" s="180" t="s">
        <v>110</v>
      </c>
      <c r="D95" s="181" t="s">
        <v>61</v>
      </c>
      <c r="E95" s="181" t="s">
        <v>57</v>
      </c>
      <c r="F95" s="181" t="s">
        <v>58</v>
      </c>
      <c r="G95" s="181" t="s">
        <v>111</v>
      </c>
      <c r="H95" s="181" t="s">
        <v>112</v>
      </c>
      <c r="I95" s="181" t="s">
        <v>113</v>
      </c>
      <c r="J95" s="181" t="s">
        <v>94</v>
      </c>
      <c r="K95" s="182" t="s">
        <v>114</v>
      </c>
      <c r="L95" s="183"/>
      <c r="M95" s="93" t="s">
        <v>20</v>
      </c>
      <c r="N95" s="94" t="s">
        <v>46</v>
      </c>
      <c r="O95" s="94" t="s">
        <v>115</v>
      </c>
      <c r="P95" s="94" t="s">
        <v>116</v>
      </c>
      <c r="Q95" s="94" t="s">
        <v>117</v>
      </c>
      <c r="R95" s="94" t="s">
        <v>118</v>
      </c>
      <c r="S95" s="94" t="s">
        <v>119</v>
      </c>
      <c r="T95" s="95" t="s">
        <v>120</v>
      </c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</row>
    <row r="96" s="2" customFormat="1" ht="22.8" customHeight="1">
      <c r="A96" s="39"/>
      <c r="B96" s="40"/>
      <c r="C96" s="100" t="s">
        <v>121</v>
      </c>
      <c r="D96" s="41"/>
      <c r="E96" s="41"/>
      <c r="F96" s="41"/>
      <c r="G96" s="41"/>
      <c r="H96" s="41"/>
      <c r="I96" s="41"/>
      <c r="J96" s="184">
        <f>BK96</f>
        <v>0</v>
      </c>
      <c r="K96" s="41"/>
      <c r="L96" s="45"/>
      <c r="M96" s="96"/>
      <c r="N96" s="185"/>
      <c r="O96" s="97"/>
      <c r="P96" s="186">
        <f>P97+P143+P168+P438</f>
        <v>0</v>
      </c>
      <c r="Q96" s="97"/>
      <c r="R96" s="186">
        <f>R97+R143+R168+R438</f>
        <v>15.031180249999999</v>
      </c>
      <c r="S96" s="97"/>
      <c r="T96" s="187">
        <f>T97+T143+T168+T438</f>
        <v>0.92999999999999994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95</v>
      </c>
      <c r="BK96" s="188">
        <f>BK97+BK143+BK168+BK438</f>
        <v>0</v>
      </c>
    </row>
    <row r="97" s="12" customFormat="1" ht="25.92" customHeight="1">
      <c r="A97" s="12"/>
      <c r="B97" s="189"/>
      <c r="C97" s="190"/>
      <c r="D97" s="191" t="s">
        <v>75</v>
      </c>
      <c r="E97" s="192" t="s">
        <v>122</v>
      </c>
      <c r="F97" s="192" t="s">
        <v>123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P98+P102+P117+P136</f>
        <v>0</v>
      </c>
      <c r="Q97" s="197"/>
      <c r="R97" s="198">
        <f>R98+R102+R117+R136</f>
        <v>0.16174169000000002</v>
      </c>
      <c r="S97" s="197"/>
      <c r="T97" s="199">
        <f>T98+T102+T117+T136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22</v>
      </c>
      <c r="AT97" s="201" t="s">
        <v>75</v>
      </c>
      <c r="AU97" s="201" t="s">
        <v>76</v>
      </c>
      <c r="AY97" s="200" t="s">
        <v>124</v>
      </c>
      <c r="BK97" s="202">
        <f>BK98+BK102+BK117+BK136</f>
        <v>0</v>
      </c>
    </row>
    <row r="98" s="12" customFormat="1" ht="22.8" customHeight="1">
      <c r="A98" s="12"/>
      <c r="B98" s="189"/>
      <c r="C98" s="190"/>
      <c r="D98" s="191" t="s">
        <v>75</v>
      </c>
      <c r="E98" s="203" t="s">
        <v>154</v>
      </c>
      <c r="F98" s="203" t="s">
        <v>242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SUM(P99:P101)</f>
        <v>0</v>
      </c>
      <c r="Q98" s="197"/>
      <c r="R98" s="198">
        <f>SUM(R99:R101)</f>
        <v>0.0024025000000000001</v>
      </c>
      <c r="S98" s="197"/>
      <c r="T98" s="199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22</v>
      </c>
      <c r="AT98" s="201" t="s">
        <v>75</v>
      </c>
      <c r="AU98" s="201" t="s">
        <v>22</v>
      </c>
      <c r="AY98" s="200" t="s">
        <v>124</v>
      </c>
      <c r="BK98" s="202">
        <f>SUM(BK99:BK101)</f>
        <v>0</v>
      </c>
    </row>
    <row r="99" s="2" customFormat="1" ht="16.5" customHeight="1">
      <c r="A99" s="39"/>
      <c r="B99" s="40"/>
      <c r="C99" s="205" t="s">
        <v>22</v>
      </c>
      <c r="D99" s="205" t="s">
        <v>126</v>
      </c>
      <c r="E99" s="206" t="s">
        <v>483</v>
      </c>
      <c r="F99" s="207" t="s">
        <v>484</v>
      </c>
      <c r="G99" s="208" t="s">
        <v>129</v>
      </c>
      <c r="H99" s="209">
        <v>7.75</v>
      </c>
      <c r="I99" s="210"/>
      <c r="J99" s="211">
        <f>ROUND(I99*H99,2)</f>
        <v>0</v>
      </c>
      <c r="K99" s="207" t="s">
        <v>130</v>
      </c>
      <c r="L99" s="45"/>
      <c r="M99" s="212" t="s">
        <v>20</v>
      </c>
      <c r="N99" s="213" t="s">
        <v>47</v>
      </c>
      <c r="O99" s="85"/>
      <c r="P99" s="214">
        <f>O99*H99</f>
        <v>0</v>
      </c>
      <c r="Q99" s="214">
        <v>0.00031</v>
      </c>
      <c r="R99" s="214">
        <f>Q99*H99</f>
        <v>0.0024025000000000001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131</v>
      </c>
      <c r="AT99" s="216" t="s">
        <v>126</v>
      </c>
      <c r="AU99" s="216" t="s">
        <v>85</v>
      </c>
      <c r="AY99" s="18" t="s">
        <v>124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22</v>
      </c>
      <c r="BK99" s="217">
        <f>ROUND(I99*H99,2)</f>
        <v>0</v>
      </c>
      <c r="BL99" s="18" t="s">
        <v>131</v>
      </c>
      <c r="BM99" s="216" t="s">
        <v>85</v>
      </c>
    </row>
    <row r="100" s="2" customFormat="1">
      <c r="A100" s="39"/>
      <c r="B100" s="40"/>
      <c r="C100" s="41"/>
      <c r="D100" s="218" t="s">
        <v>132</v>
      </c>
      <c r="E100" s="41"/>
      <c r="F100" s="219" t="s">
        <v>485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132</v>
      </c>
      <c r="AU100" s="18" t="s">
        <v>85</v>
      </c>
    </row>
    <row r="101" s="2" customFormat="1">
      <c r="A101" s="39"/>
      <c r="B101" s="40"/>
      <c r="C101" s="41"/>
      <c r="D101" s="223" t="s">
        <v>134</v>
      </c>
      <c r="E101" s="41"/>
      <c r="F101" s="224" t="s">
        <v>486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85</v>
      </c>
    </row>
    <row r="102" s="12" customFormat="1" ht="22.8" customHeight="1">
      <c r="A102" s="12"/>
      <c r="B102" s="189"/>
      <c r="C102" s="190"/>
      <c r="D102" s="191" t="s">
        <v>75</v>
      </c>
      <c r="E102" s="203" t="s">
        <v>176</v>
      </c>
      <c r="F102" s="203" t="s">
        <v>354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SUM(P103:P116)</f>
        <v>0</v>
      </c>
      <c r="Q102" s="197"/>
      <c r="R102" s="198">
        <f>SUM(R103:R116)</f>
        <v>0.15933919000000002</v>
      </c>
      <c r="S102" s="197"/>
      <c r="T102" s="199">
        <f>SUM(T103:T116)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22</v>
      </c>
      <c r="AT102" s="201" t="s">
        <v>75</v>
      </c>
      <c r="AU102" s="201" t="s">
        <v>22</v>
      </c>
      <c r="AY102" s="200" t="s">
        <v>124</v>
      </c>
      <c r="BK102" s="202">
        <f>SUM(BK103:BK116)</f>
        <v>0</v>
      </c>
    </row>
    <row r="103" s="2" customFormat="1" ht="16.5" customHeight="1">
      <c r="A103" s="39"/>
      <c r="B103" s="40"/>
      <c r="C103" s="205" t="s">
        <v>85</v>
      </c>
      <c r="D103" s="205" t="s">
        <v>126</v>
      </c>
      <c r="E103" s="206" t="s">
        <v>487</v>
      </c>
      <c r="F103" s="207" t="s">
        <v>488</v>
      </c>
      <c r="G103" s="208" t="s">
        <v>143</v>
      </c>
      <c r="H103" s="209">
        <v>0.057000000000000002</v>
      </c>
      <c r="I103" s="210"/>
      <c r="J103" s="211">
        <f>ROUND(I103*H103,2)</f>
        <v>0</v>
      </c>
      <c r="K103" s="207" t="s">
        <v>130</v>
      </c>
      <c r="L103" s="45"/>
      <c r="M103" s="212" t="s">
        <v>20</v>
      </c>
      <c r="N103" s="213" t="s">
        <v>47</v>
      </c>
      <c r="O103" s="85"/>
      <c r="P103" s="214">
        <f>O103*H103</f>
        <v>0</v>
      </c>
      <c r="Q103" s="214">
        <v>2.46367</v>
      </c>
      <c r="R103" s="214">
        <f>Q103*H103</f>
        <v>0.14042919000000001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131</v>
      </c>
      <c r="AT103" s="216" t="s">
        <v>126</v>
      </c>
      <c r="AU103" s="216" t="s">
        <v>85</v>
      </c>
      <c r="AY103" s="18" t="s">
        <v>124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22</v>
      </c>
      <c r="BK103" s="217">
        <f>ROUND(I103*H103,2)</f>
        <v>0</v>
      </c>
      <c r="BL103" s="18" t="s">
        <v>131</v>
      </c>
      <c r="BM103" s="216" t="s">
        <v>131</v>
      </c>
    </row>
    <row r="104" s="2" customFormat="1">
      <c r="A104" s="39"/>
      <c r="B104" s="40"/>
      <c r="C104" s="41"/>
      <c r="D104" s="218" t="s">
        <v>132</v>
      </c>
      <c r="E104" s="41"/>
      <c r="F104" s="219" t="s">
        <v>489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132</v>
      </c>
      <c r="AU104" s="18" t="s">
        <v>85</v>
      </c>
    </row>
    <row r="105" s="2" customFormat="1">
      <c r="A105" s="39"/>
      <c r="B105" s="40"/>
      <c r="C105" s="41"/>
      <c r="D105" s="223" t="s">
        <v>134</v>
      </c>
      <c r="E105" s="41"/>
      <c r="F105" s="224" t="s">
        <v>490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134</v>
      </c>
      <c r="AU105" s="18" t="s">
        <v>85</v>
      </c>
    </row>
    <row r="106" s="2" customFormat="1">
      <c r="A106" s="39"/>
      <c r="B106" s="40"/>
      <c r="C106" s="41"/>
      <c r="D106" s="218" t="s">
        <v>491</v>
      </c>
      <c r="E106" s="41"/>
      <c r="F106" s="270" t="s">
        <v>492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491</v>
      </c>
      <c r="AU106" s="18" t="s">
        <v>85</v>
      </c>
    </row>
    <row r="107" s="13" customFormat="1">
      <c r="A107" s="13"/>
      <c r="B107" s="225"/>
      <c r="C107" s="226"/>
      <c r="D107" s="218" t="s">
        <v>147</v>
      </c>
      <c r="E107" s="227" t="s">
        <v>20</v>
      </c>
      <c r="F107" s="228" t="s">
        <v>493</v>
      </c>
      <c r="G107" s="226"/>
      <c r="H107" s="229">
        <v>0.056548667764620003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147</v>
      </c>
      <c r="AU107" s="235" t="s">
        <v>85</v>
      </c>
      <c r="AV107" s="13" t="s">
        <v>85</v>
      </c>
      <c r="AW107" s="13" t="s">
        <v>39</v>
      </c>
      <c r="AX107" s="13" t="s">
        <v>76</v>
      </c>
      <c r="AY107" s="235" t="s">
        <v>124</v>
      </c>
    </row>
    <row r="108" s="14" customFormat="1">
      <c r="A108" s="14"/>
      <c r="B108" s="236"/>
      <c r="C108" s="237"/>
      <c r="D108" s="218" t="s">
        <v>147</v>
      </c>
      <c r="E108" s="238" t="s">
        <v>20</v>
      </c>
      <c r="F108" s="239" t="s">
        <v>149</v>
      </c>
      <c r="G108" s="237"/>
      <c r="H108" s="240">
        <v>0.056548667764620003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147</v>
      </c>
      <c r="AU108" s="246" t="s">
        <v>85</v>
      </c>
      <c r="AV108" s="14" t="s">
        <v>131</v>
      </c>
      <c r="AW108" s="14" t="s">
        <v>39</v>
      </c>
      <c r="AX108" s="14" t="s">
        <v>22</v>
      </c>
      <c r="AY108" s="246" t="s">
        <v>124</v>
      </c>
    </row>
    <row r="109" s="2" customFormat="1" ht="21.75" customHeight="1">
      <c r="A109" s="39"/>
      <c r="B109" s="40"/>
      <c r="C109" s="205" t="s">
        <v>140</v>
      </c>
      <c r="D109" s="205" t="s">
        <v>126</v>
      </c>
      <c r="E109" s="206" t="s">
        <v>494</v>
      </c>
      <c r="F109" s="207" t="s">
        <v>495</v>
      </c>
      <c r="G109" s="208" t="s">
        <v>218</v>
      </c>
      <c r="H109" s="209">
        <v>31</v>
      </c>
      <c r="I109" s="210"/>
      <c r="J109" s="211">
        <f>ROUND(I109*H109,2)</f>
        <v>0</v>
      </c>
      <c r="K109" s="207" t="s">
        <v>130</v>
      </c>
      <c r="L109" s="45"/>
      <c r="M109" s="212" t="s">
        <v>20</v>
      </c>
      <c r="N109" s="213" t="s">
        <v>47</v>
      </c>
      <c r="O109" s="85"/>
      <c r="P109" s="214">
        <f>O109*H109</f>
        <v>0</v>
      </c>
      <c r="Q109" s="214">
        <v>0.00060999999999999997</v>
      </c>
      <c r="R109" s="214">
        <f>Q109*H109</f>
        <v>0.01891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131</v>
      </c>
      <c r="AT109" s="216" t="s">
        <v>126</v>
      </c>
      <c r="AU109" s="216" t="s">
        <v>85</v>
      </c>
      <c r="AY109" s="18" t="s">
        <v>124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22</v>
      </c>
      <c r="BK109" s="217">
        <f>ROUND(I109*H109,2)</f>
        <v>0</v>
      </c>
      <c r="BL109" s="18" t="s">
        <v>131</v>
      </c>
      <c r="BM109" s="216" t="s">
        <v>145</v>
      </c>
    </row>
    <row r="110" s="2" customFormat="1">
      <c r="A110" s="39"/>
      <c r="B110" s="40"/>
      <c r="C110" s="41"/>
      <c r="D110" s="218" t="s">
        <v>132</v>
      </c>
      <c r="E110" s="41"/>
      <c r="F110" s="219" t="s">
        <v>496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132</v>
      </c>
      <c r="AU110" s="18" t="s">
        <v>85</v>
      </c>
    </row>
    <row r="111" s="2" customFormat="1">
      <c r="A111" s="39"/>
      <c r="B111" s="40"/>
      <c r="C111" s="41"/>
      <c r="D111" s="223" t="s">
        <v>134</v>
      </c>
      <c r="E111" s="41"/>
      <c r="F111" s="224" t="s">
        <v>497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134</v>
      </c>
      <c r="AU111" s="18" t="s">
        <v>85</v>
      </c>
    </row>
    <row r="112" s="13" customFormat="1">
      <c r="A112" s="13"/>
      <c r="B112" s="225"/>
      <c r="C112" s="226"/>
      <c r="D112" s="218" t="s">
        <v>147</v>
      </c>
      <c r="E112" s="227" t="s">
        <v>20</v>
      </c>
      <c r="F112" s="228" t="s">
        <v>498</v>
      </c>
      <c r="G112" s="226"/>
      <c r="H112" s="229">
        <v>31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147</v>
      </c>
      <c r="AU112" s="235" t="s">
        <v>85</v>
      </c>
      <c r="AV112" s="13" t="s">
        <v>85</v>
      </c>
      <c r="AW112" s="13" t="s">
        <v>39</v>
      </c>
      <c r="AX112" s="13" t="s">
        <v>76</v>
      </c>
      <c r="AY112" s="235" t="s">
        <v>124</v>
      </c>
    </row>
    <row r="113" s="14" customFormat="1">
      <c r="A113" s="14"/>
      <c r="B113" s="236"/>
      <c r="C113" s="237"/>
      <c r="D113" s="218" t="s">
        <v>147</v>
      </c>
      <c r="E113" s="238" t="s">
        <v>20</v>
      </c>
      <c r="F113" s="239" t="s">
        <v>149</v>
      </c>
      <c r="G113" s="237"/>
      <c r="H113" s="240">
        <v>31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147</v>
      </c>
      <c r="AU113" s="246" t="s">
        <v>85</v>
      </c>
      <c r="AV113" s="14" t="s">
        <v>131</v>
      </c>
      <c r="AW113" s="14" t="s">
        <v>39</v>
      </c>
      <c r="AX113" s="14" t="s">
        <v>22</v>
      </c>
      <c r="AY113" s="246" t="s">
        <v>124</v>
      </c>
    </row>
    <row r="114" s="2" customFormat="1" ht="16.5" customHeight="1">
      <c r="A114" s="39"/>
      <c r="B114" s="40"/>
      <c r="C114" s="205" t="s">
        <v>131</v>
      </c>
      <c r="D114" s="205" t="s">
        <v>126</v>
      </c>
      <c r="E114" s="206" t="s">
        <v>499</v>
      </c>
      <c r="F114" s="207" t="s">
        <v>500</v>
      </c>
      <c r="G114" s="208" t="s">
        <v>501</v>
      </c>
      <c r="H114" s="209">
        <v>2</v>
      </c>
      <c r="I114" s="210"/>
      <c r="J114" s="211">
        <f>ROUND(I114*H114,2)</f>
        <v>0</v>
      </c>
      <c r="K114" s="207" t="s">
        <v>130</v>
      </c>
      <c r="L114" s="45"/>
      <c r="M114" s="212" t="s">
        <v>20</v>
      </c>
      <c r="N114" s="213" t="s">
        <v>47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131</v>
      </c>
      <c r="AT114" s="216" t="s">
        <v>126</v>
      </c>
      <c r="AU114" s="216" t="s">
        <v>85</v>
      </c>
      <c r="AY114" s="18" t="s">
        <v>124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22</v>
      </c>
      <c r="BK114" s="217">
        <f>ROUND(I114*H114,2)</f>
        <v>0</v>
      </c>
      <c r="BL114" s="18" t="s">
        <v>131</v>
      </c>
      <c r="BM114" s="216" t="s">
        <v>152</v>
      </c>
    </row>
    <row r="115" s="2" customFormat="1">
      <c r="A115" s="39"/>
      <c r="B115" s="40"/>
      <c r="C115" s="41"/>
      <c r="D115" s="218" t="s">
        <v>132</v>
      </c>
      <c r="E115" s="41"/>
      <c r="F115" s="219" t="s">
        <v>502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132</v>
      </c>
      <c r="AU115" s="18" t="s">
        <v>85</v>
      </c>
    </row>
    <row r="116" s="2" customFormat="1">
      <c r="A116" s="39"/>
      <c r="B116" s="40"/>
      <c r="C116" s="41"/>
      <c r="D116" s="223" t="s">
        <v>134</v>
      </c>
      <c r="E116" s="41"/>
      <c r="F116" s="224" t="s">
        <v>503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134</v>
      </c>
      <c r="AU116" s="18" t="s">
        <v>85</v>
      </c>
    </row>
    <row r="117" s="12" customFormat="1" ht="22.8" customHeight="1">
      <c r="A117" s="12"/>
      <c r="B117" s="189"/>
      <c r="C117" s="190"/>
      <c r="D117" s="191" t="s">
        <v>75</v>
      </c>
      <c r="E117" s="203" t="s">
        <v>421</v>
      </c>
      <c r="F117" s="203" t="s">
        <v>422</v>
      </c>
      <c r="G117" s="190"/>
      <c r="H117" s="190"/>
      <c r="I117" s="193"/>
      <c r="J117" s="204">
        <f>BK117</f>
        <v>0</v>
      </c>
      <c r="K117" s="190"/>
      <c r="L117" s="195"/>
      <c r="M117" s="196"/>
      <c r="N117" s="197"/>
      <c r="O117" s="197"/>
      <c r="P117" s="198">
        <f>SUM(P118:P135)</f>
        <v>0</v>
      </c>
      <c r="Q117" s="197"/>
      <c r="R117" s="198">
        <f>SUM(R118:R135)</f>
        <v>0</v>
      </c>
      <c r="S117" s="197"/>
      <c r="T117" s="199">
        <f>SUM(T118:T135)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22</v>
      </c>
      <c r="AT117" s="201" t="s">
        <v>75</v>
      </c>
      <c r="AU117" s="201" t="s">
        <v>22</v>
      </c>
      <c r="AY117" s="200" t="s">
        <v>124</v>
      </c>
      <c r="BK117" s="202">
        <f>SUM(BK118:BK135)</f>
        <v>0</v>
      </c>
    </row>
    <row r="118" s="2" customFormat="1" ht="16.5" customHeight="1">
      <c r="A118" s="39"/>
      <c r="B118" s="40"/>
      <c r="C118" s="205" t="s">
        <v>154</v>
      </c>
      <c r="D118" s="205" t="s">
        <v>126</v>
      </c>
      <c r="E118" s="206" t="s">
        <v>504</v>
      </c>
      <c r="F118" s="207" t="s">
        <v>505</v>
      </c>
      <c r="G118" s="208" t="s">
        <v>167</v>
      </c>
      <c r="H118" s="209">
        <v>5.7599999999999998</v>
      </c>
      <c r="I118" s="210"/>
      <c r="J118" s="211">
        <f>ROUND(I118*H118,2)</f>
        <v>0</v>
      </c>
      <c r="K118" s="207" t="s">
        <v>130</v>
      </c>
      <c r="L118" s="45"/>
      <c r="M118" s="212" t="s">
        <v>20</v>
      </c>
      <c r="N118" s="213" t="s">
        <v>47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131</v>
      </c>
      <c r="AT118" s="216" t="s">
        <v>126</v>
      </c>
      <c r="AU118" s="216" t="s">
        <v>85</v>
      </c>
      <c r="AY118" s="18" t="s">
        <v>124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22</v>
      </c>
      <c r="BK118" s="217">
        <f>ROUND(I118*H118,2)</f>
        <v>0</v>
      </c>
      <c r="BL118" s="18" t="s">
        <v>131</v>
      </c>
      <c r="BM118" s="216" t="s">
        <v>27</v>
      </c>
    </row>
    <row r="119" s="2" customFormat="1">
      <c r="A119" s="39"/>
      <c r="B119" s="40"/>
      <c r="C119" s="41"/>
      <c r="D119" s="218" t="s">
        <v>132</v>
      </c>
      <c r="E119" s="41"/>
      <c r="F119" s="219" t="s">
        <v>506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132</v>
      </c>
      <c r="AU119" s="18" t="s">
        <v>85</v>
      </c>
    </row>
    <row r="120" s="2" customFormat="1">
      <c r="A120" s="39"/>
      <c r="B120" s="40"/>
      <c r="C120" s="41"/>
      <c r="D120" s="223" t="s">
        <v>134</v>
      </c>
      <c r="E120" s="41"/>
      <c r="F120" s="224" t="s">
        <v>507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134</v>
      </c>
      <c r="AU120" s="18" t="s">
        <v>85</v>
      </c>
    </row>
    <row r="121" s="2" customFormat="1" ht="16.5" customHeight="1">
      <c r="A121" s="39"/>
      <c r="B121" s="40"/>
      <c r="C121" s="205" t="s">
        <v>145</v>
      </c>
      <c r="D121" s="205" t="s">
        <v>126</v>
      </c>
      <c r="E121" s="206" t="s">
        <v>508</v>
      </c>
      <c r="F121" s="207" t="s">
        <v>509</v>
      </c>
      <c r="G121" s="208" t="s">
        <v>167</v>
      </c>
      <c r="H121" s="209">
        <v>5.7599999999999998</v>
      </c>
      <c r="I121" s="210"/>
      <c r="J121" s="211">
        <f>ROUND(I121*H121,2)</f>
        <v>0</v>
      </c>
      <c r="K121" s="207" t="s">
        <v>130</v>
      </c>
      <c r="L121" s="45"/>
      <c r="M121" s="212" t="s">
        <v>20</v>
      </c>
      <c r="N121" s="213" t="s">
        <v>47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131</v>
      </c>
      <c r="AT121" s="216" t="s">
        <v>126</v>
      </c>
      <c r="AU121" s="216" t="s">
        <v>85</v>
      </c>
      <c r="AY121" s="18" t="s">
        <v>124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22</v>
      </c>
      <c r="BK121" s="217">
        <f>ROUND(I121*H121,2)</f>
        <v>0</v>
      </c>
      <c r="BL121" s="18" t="s">
        <v>131</v>
      </c>
      <c r="BM121" s="216" t="s">
        <v>161</v>
      </c>
    </row>
    <row r="122" s="2" customFormat="1">
      <c r="A122" s="39"/>
      <c r="B122" s="40"/>
      <c r="C122" s="41"/>
      <c r="D122" s="218" t="s">
        <v>132</v>
      </c>
      <c r="E122" s="41"/>
      <c r="F122" s="219" t="s">
        <v>510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132</v>
      </c>
      <c r="AU122" s="18" t="s">
        <v>85</v>
      </c>
    </row>
    <row r="123" s="2" customFormat="1">
      <c r="A123" s="39"/>
      <c r="B123" s="40"/>
      <c r="C123" s="41"/>
      <c r="D123" s="223" t="s">
        <v>134</v>
      </c>
      <c r="E123" s="41"/>
      <c r="F123" s="224" t="s">
        <v>511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134</v>
      </c>
      <c r="AU123" s="18" t="s">
        <v>85</v>
      </c>
    </row>
    <row r="124" s="2" customFormat="1" ht="24.15" customHeight="1">
      <c r="A124" s="39"/>
      <c r="B124" s="40"/>
      <c r="C124" s="205" t="s">
        <v>163</v>
      </c>
      <c r="D124" s="205" t="s">
        <v>126</v>
      </c>
      <c r="E124" s="206" t="s">
        <v>512</v>
      </c>
      <c r="F124" s="207" t="s">
        <v>513</v>
      </c>
      <c r="G124" s="208" t="s">
        <v>167</v>
      </c>
      <c r="H124" s="209">
        <v>5.7599999999999998</v>
      </c>
      <c r="I124" s="210"/>
      <c r="J124" s="211">
        <f>ROUND(I124*H124,2)</f>
        <v>0</v>
      </c>
      <c r="K124" s="207" t="s">
        <v>130</v>
      </c>
      <c r="L124" s="45"/>
      <c r="M124" s="212" t="s">
        <v>20</v>
      </c>
      <c r="N124" s="213" t="s">
        <v>47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131</v>
      </c>
      <c r="AT124" s="216" t="s">
        <v>126</v>
      </c>
      <c r="AU124" s="216" t="s">
        <v>85</v>
      </c>
      <c r="AY124" s="18" t="s">
        <v>124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22</v>
      </c>
      <c r="BK124" s="217">
        <f>ROUND(I124*H124,2)</f>
        <v>0</v>
      </c>
      <c r="BL124" s="18" t="s">
        <v>131</v>
      </c>
      <c r="BM124" s="216" t="s">
        <v>168</v>
      </c>
    </row>
    <row r="125" s="2" customFormat="1">
      <c r="A125" s="39"/>
      <c r="B125" s="40"/>
      <c r="C125" s="41"/>
      <c r="D125" s="218" t="s">
        <v>132</v>
      </c>
      <c r="E125" s="41"/>
      <c r="F125" s="219" t="s">
        <v>513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132</v>
      </c>
      <c r="AU125" s="18" t="s">
        <v>85</v>
      </c>
    </row>
    <row r="126" s="2" customFormat="1">
      <c r="A126" s="39"/>
      <c r="B126" s="40"/>
      <c r="C126" s="41"/>
      <c r="D126" s="223" t="s">
        <v>134</v>
      </c>
      <c r="E126" s="41"/>
      <c r="F126" s="224" t="s">
        <v>514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85</v>
      </c>
    </row>
    <row r="127" s="13" customFormat="1">
      <c r="A127" s="13"/>
      <c r="B127" s="225"/>
      <c r="C127" s="226"/>
      <c r="D127" s="218" t="s">
        <v>147</v>
      </c>
      <c r="E127" s="227" t="s">
        <v>20</v>
      </c>
      <c r="F127" s="228" t="s">
        <v>515</v>
      </c>
      <c r="G127" s="226"/>
      <c r="H127" s="229">
        <v>5.7599999999999998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147</v>
      </c>
      <c r="AU127" s="235" t="s">
        <v>85</v>
      </c>
      <c r="AV127" s="13" t="s">
        <v>85</v>
      </c>
      <c r="AW127" s="13" t="s">
        <v>39</v>
      </c>
      <c r="AX127" s="13" t="s">
        <v>76</v>
      </c>
      <c r="AY127" s="235" t="s">
        <v>124</v>
      </c>
    </row>
    <row r="128" s="14" customFormat="1">
      <c r="A128" s="14"/>
      <c r="B128" s="236"/>
      <c r="C128" s="237"/>
      <c r="D128" s="218" t="s">
        <v>147</v>
      </c>
      <c r="E128" s="238" t="s">
        <v>20</v>
      </c>
      <c r="F128" s="239" t="s">
        <v>149</v>
      </c>
      <c r="G128" s="237"/>
      <c r="H128" s="240">
        <v>5.7599999999999998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147</v>
      </c>
      <c r="AU128" s="246" t="s">
        <v>85</v>
      </c>
      <c r="AV128" s="14" t="s">
        <v>131</v>
      </c>
      <c r="AW128" s="14" t="s">
        <v>39</v>
      </c>
      <c r="AX128" s="14" t="s">
        <v>22</v>
      </c>
      <c r="AY128" s="246" t="s">
        <v>124</v>
      </c>
    </row>
    <row r="129" s="2" customFormat="1" ht="24.15" customHeight="1">
      <c r="A129" s="39"/>
      <c r="B129" s="40"/>
      <c r="C129" s="205" t="s">
        <v>152</v>
      </c>
      <c r="D129" s="205" t="s">
        <v>126</v>
      </c>
      <c r="E129" s="206" t="s">
        <v>516</v>
      </c>
      <c r="F129" s="207" t="s">
        <v>517</v>
      </c>
      <c r="G129" s="208" t="s">
        <v>167</v>
      </c>
      <c r="H129" s="209">
        <v>1.6279999999999999</v>
      </c>
      <c r="I129" s="210"/>
      <c r="J129" s="211">
        <f>ROUND(I129*H129,2)</f>
        <v>0</v>
      </c>
      <c r="K129" s="207" t="s">
        <v>20</v>
      </c>
      <c r="L129" s="45"/>
      <c r="M129" s="212" t="s">
        <v>20</v>
      </c>
      <c r="N129" s="213" t="s">
        <v>47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131</v>
      </c>
      <c r="AT129" s="216" t="s">
        <v>126</v>
      </c>
      <c r="AU129" s="216" t="s">
        <v>85</v>
      </c>
      <c r="AY129" s="18" t="s">
        <v>124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22</v>
      </c>
      <c r="BK129" s="217">
        <f>ROUND(I129*H129,2)</f>
        <v>0</v>
      </c>
      <c r="BL129" s="18" t="s">
        <v>131</v>
      </c>
      <c r="BM129" s="216" t="s">
        <v>173</v>
      </c>
    </row>
    <row r="130" s="2" customFormat="1">
      <c r="A130" s="39"/>
      <c r="B130" s="40"/>
      <c r="C130" s="41"/>
      <c r="D130" s="218" t="s">
        <v>132</v>
      </c>
      <c r="E130" s="41"/>
      <c r="F130" s="219" t="s">
        <v>517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132</v>
      </c>
      <c r="AU130" s="18" t="s">
        <v>85</v>
      </c>
    </row>
    <row r="131" s="2" customFormat="1" ht="24.15" customHeight="1">
      <c r="A131" s="39"/>
      <c r="B131" s="40"/>
      <c r="C131" s="205" t="s">
        <v>176</v>
      </c>
      <c r="D131" s="205" t="s">
        <v>126</v>
      </c>
      <c r="E131" s="206" t="s">
        <v>518</v>
      </c>
      <c r="F131" s="207" t="s">
        <v>519</v>
      </c>
      <c r="G131" s="208" t="s">
        <v>167</v>
      </c>
      <c r="H131" s="209">
        <v>1.6279999999999999</v>
      </c>
      <c r="I131" s="210"/>
      <c r="J131" s="211">
        <f>ROUND(I131*H131,2)</f>
        <v>0</v>
      </c>
      <c r="K131" s="207" t="s">
        <v>20</v>
      </c>
      <c r="L131" s="45"/>
      <c r="M131" s="212" t="s">
        <v>20</v>
      </c>
      <c r="N131" s="213" t="s">
        <v>47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131</v>
      </c>
      <c r="AT131" s="216" t="s">
        <v>126</v>
      </c>
      <c r="AU131" s="216" t="s">
        <v>85</v>
      </c>
      <c r="AY131" s="18" t="s">
        <v>124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22</v>
      </c>
      <c r="BK131" s="217">
        <f>ROUND(I131*H131,2)</f>
        <v>0</v>
      </c>
      <c r="BL131" s="18" t="s">
        <v>131</v>
      </c>
      <c r="BM131" s="216" t="s">
        <v>179</v>
      </c>
    </row>
    <row r="132" s="2" customFormat="1">
      <c r="A132" s="39"/>
      <c r="B132" s="40"/>
      <c r="C132" s="41"/>
      <c r="D132" s="218" t="s">
        <v>132</v>
      </c>
      <c r="E132" s="41"/>
      <c r="F132" s="219" t="s">
        <v>519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132</v>
      </c>
      <c r="AU132" s="18" t="s">
        <v>85</v>
      </c>
    </row>
    <row r="133" s="2" customFormat="1" ht="24.15" customHeight="1">
      <c r="A133" s="39"/>
      <c r="B133" s="40"/>
      <c r="C133" s="205" t="s">
        <v>27</v>
      </c>
      <c r="D133" s="205" t="s">
        <v>126</v>
      </c>
      <c r="E133" s="206" t="s">
        <v>520</v>
      </c>
      <c r="F133" s="207" t="s">
        <v>521</v>
      </c>
      <c r="G133" s="208" t="s">
        <v>167</v>
      </c>
      <c r="H133" s="209">
        <v>1.6279999999999999</v>
      </c>
      <c r="I133" s="210"/>
      <c r="J133" s="211">
        <f>ROUND(I133*H133,2)</f>
        <v>0</v>
      </c>
      <c r="K133" s="207" t="s">
        <v>130</v>
      </c>
      <c r="L133" s="45"/>
      <c r="M133" s="212" t="s">
        <v>20</v>
      </c>
      <c r="N133" s="213" t="s">
        <v>47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131</v>
      </c>
      <c r="AT133" s="216" t="s">
        <v>126</v>
      </c>
      <c r="AU133" s="216" t="s">
        <v>85</v>
      </c>
      <c r="AY133" s="18" t="s">
        <v>124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22</v>
      </c>
      <c r="BK133" s="217">
        <f>ROUND(I133*H133,2)</f>
        <v>0</v>
      </c>
      <c r="BL133" s="18" t="s">
        <v>131</v>
      </c>
      <c r="BM133" s="216" t="s">
        <v>183</v>
      </c>
    </row>
    <row r="134" s="2" customFormat="1">
      <c r="A134" s="39"/>
      <c r="B134" s="40"/>
      <c r="C134" s="41"/>
      <c r="D134" s="218" t="s">
        <v>132</v>
      </c>
      <c r="E134" s="41"/>
      <c r="F134" s="219" t="s">
        <v>521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132</v>
      </c>
      <c r="AU134" s="18" t="s">
        <v>85</v>
      </c>
    </row>
    <row r="135" s="2" customFormat="1">
      <c r="A135" s="39"/>
      <c r="B135" s="40"/>
      <c r="C135" s="41"/>
      <c r="D135" s="223" t="s">
        <v>134</v>
      </c>
      <c r="E135" s="41"/>
      <c r="F135" s="224" t="s">
        <v>522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134</v>
      </c>
      <c r="AU135" s="18" t="s">
        <v>85</v>
      </c>
    </row>
    <row r="136" s="12" customFormat="1" ht="22.8" customHeight="1">
      <c r="A136" s="12"/>
      <c r="B136" s="189"/>
      <c r="C136" s="190"/>
      <c r="D136" s="191" t="s">
        <v>75</v>
      </c>
      <c r="E136" s="203" t="s">
        <v>439</v>
      </c>
      <c r="F136" s="203" t="s">
        <v>440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SUM(P137:P142)</f>
        <v>0</v>
      </c>
      <c r="Q136" s="197"/>
      <c r="R136" s="198">
        <f>SUM(R137:R142)</f>
        <v>0</v>
      </c>
      <c r="S136" s="197"/>
      <c r="T136" s="199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22</v>
      </c>
      <c r="AT136" s="201" t="s">
        <v>75</v>
      </c>
      <c r="AU136" s="201" t="s">
        <v>22</v>
      </c>
      <c r="AY136" s="200" t="s">
        <v>124</v>
      </c>
      <c r="BK136" s="202">
        <f>SUM(BK137:BK142)</f>
        <v>0</v>
      </c>
    </row>
    <row r="137" s="2" customFormat="1" ht="21.75" customHeight="1">
      <c r="A137" s="39"/>
      <c r="B137" s="40"/>
      <c r="C137" s="205" t="s">
        <v>185</v>
      </c>
      <c r="D137" s="205" t="s">
        <v>126</v>
      </c>
      <c r="E137" s="206" t="s">
        <v>523</v>
      </c>
      <c r="F137" s="207" t="s">
        <v>524</v>
      </c>
      <c r="G137" s="208" t="s">
        <v>167</v>
      </c>
      <c r="H137" s="209">
        <v>6.8659999999999997</v>
      </c>
      <c r="I137" s="210"/>
      <c r="J137" s="211">
        <f>ROUND(I137*H137,2)</f>
        <v>0</v>
      </c>
      <c r="K137" s="207" t="s">
        <v>130</v>
      </c>
      <c r="L137" s="45"/>
      <c r="M137" s="212" t="s">
        <v>20</v>
      </c>
      <c r="N137" s="213" t="s">
        <v>47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131</v>
      </c>
      <c r="AT137" s="216" t="s">
        <v>126</v>
      </c>
      <c r="AU137" s="216" t="s">
        <v>85</v>
      </c>
      <c r="AY137" s="18" t="s">
        <v>124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22</v>
      </c>
      <c r="BK137" s="217">
        <f>ROUND(I137*H137,2)</f>
        <v>0</v>
      </c>
      <c r="BL137" s="18" t="s">
        <v>131</v>
      </c>
      <c r="BM137" s="216" t="s">
        <v>188</v>
      </c>
    </row>
    <row r="138" s="2" customFormat="1">
      <c r="A138" s="39"/>
      <c r="B138" s="40"/>
      <c r="C138" s="41"/>
      <c r="D138" s="218" t="s">
        <v>132</v>
      </c>
      <c r="E138" s="41"/>
      <c r="F138" s="219" t="s">
        <v>525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132</v>
      </c>
      <c r="AU138" s="18" t="s">
        <v>85</v>
      </c>
    </row>
    <row r="139" s="2" customFormat="1">
      <c r="A139" s="39"/>
      <c r="B139" s="40"/>
      <c r="C139" s="41"/>
      <c r="D139" s="223" t="s">
        <v>134</v>
      </c>
      <c r="E139" s="41"/>
      <c r="F139" s="224" t="s">
        <v>526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134</v>
      </c>
      <c r="AU139" s="18" t="s">
        <v>85</v>
      </c>
    </row>
    <row r="140" s="2" customFormat="1" ht="21.75" customHeight="1">
      <c r="A140" s="39"/>
      <c r="B140" s="40"/>
      <c r="C140" s="205" t="s">
        <v>161</v>
      </c>
      <c r="D140" s="205" t="s">
        <v>126</v>
      </c>
      <c r="E140" s="206" t="s">
        <v>527</v>
      </c>
      <c r="F140" s="207" t="s">
        <v>528</v>
      </c>
      <c r="G140" s="208" t="s">
        <v>167</v>
      </c>
      <c r="H140" s="209">
        <v>6.8659999999999997</v>
      </c>
      <c r="I140" s="210"/>
      <c r="J140" s="211">
        <f>ROUND(I140*H140,2)</f>
        <v>0</v>
      </c>
      <c r="K140" s="207" t="s">
        <v>130</v>
      </c>
      <c r="L140" s="45"/>
      <c r="M140" s="212" t="s">
        <v>20</v>
      </c>
      <c r="N140" s="213" t="s">
        <v>47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131</v>
      </c>
      <c r="AT140" s="216" t="s">
        <v>126</v>
      </c>
      <c r="AU140" s="216" t="s">
        <v>85</v>
      </c>
      <c r="AY140" s="18" t="s">
        <v>124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22</v>
      </c>
      <c r="BK140" s="217">
        <f>ROUND(I140*H140,2)</f>
        <v>0</v>
      </c>
      <c r="BL140" s="18" t="s">
        <v>131</v>
      </c>
      <c r="BM140" s="216" t="s">
        <v>194</v>
      </c>
    </row>
    <row r="141" s="2" customFormat="1">
      <c r="A141" s="39"/>
      <c r="B141" s="40"/>
      <c r="C141" s="41"/>
      <c r="D141" s="218" t="s">
        <v>132</v>
      </c>
      <c r="E141" s="41"/>
      <c r="F141" s="219" t="s">
        <v>529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132</v>
      </c>
      <c r="AU141" s="18" t="s">
        <v>85</v>
      </c>
    </row>
    <row r="142" s="2" customFormat="1">
      <c r="A142" s="39"/>
      <c r="B142" s="40"/>
      <c r="C142" s="41"/>
      <c r="D142" s="223" t="s">
        <v>134</v>
      </c>
      <c r="E142" s="41"/>
      <c r="F142" s="224" t="s">
        <v>530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134</v>
      </c>
      <c r="AU142" s="18" t="s">
        <v>85</v>
      </c>
    </row>
    <row r="143" s="12" customFormat="1" ht="25.92" customHeight="1">
      <c r="A143" s="12"/>
      <c r="B143" s="189"/>
      <c r="C143" s="190"/>
      <c r="D143" s="191" t="s">
        <v>75</v>
      </c>
      <c r="E143" s="192" t="s">
        <v>531</v>
      </c>
      <c r="F143" s="192" t="s">
        <v>532</v>
      </c>
      <c r="G143" s="190"/>
      <c r="H143" s="190"/>
      <c r="I143" s="193"/>
      <c r="J143" s="194">
        <f>BK143</f>
        <v>0</v>
      </c>
      <c r="K143" s="190"/>
      <c r="L143" s="195"/>
      <c r="M143" s="196"/>
      <c r="N143" s="197"/>
      <c r="O143" s="197"/>
      <c r="P143" s="198">
        <f>P144</f>
        <v>0</v>
      </c>
      <c r="Q143" s="197"/>
      <c r="R143" s="198">
        <f>R144</f>
        <v>0</v>
      </c>
      <c r="S143" s="197"/>
      <c r="T143" s="199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85</v>
      </c>
      <c r="AT143" s="201" t="s">
        <v>75</v>
      </c>
      <c r="AU143" s="201" t="s">
        <v>76</v>
      </c>
      <c r="AY143" s="200" t="s">
        <v>124</v>
      </c>
      <c r="BK143" s="202">
        <f>BK144</f>
        <v>0</v>
      </c>
    </row>
    <row r="144" s="12" customFormat="1" ht="22.8" customHeight="1">
      <c r="A144" s="12"/>
      <c r="B144" s="189"/>
      <c r="C144" s="190"/>
      <c r="D144" s="191" t="s">
        <v>75</v>
      </c>
      <c r="E144" s="203" t="s">
        <v>533</v>
      </c>
      <c r="F144" s="203" t="s">
        <v>534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SUM(P145:P167)</f>
        <v>0</v>
      </c>
      <c r="Q144" s="197"/>
      <c r="R144" s="198">
        <f>SUM(R145:R167)</f>
        <v>0</v>
      </c>
      <c r="S144" s="197"/>
      <c r="T144" s="199">
        <f>SUM(T145:T167)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0" t="s">
        <v>85</v>
      </c>
      <c r="AT144" s="201" t="s">
        <v>75</v>
      </c>
      <c r="AU144" s="201" t="s">
        <v>22</v>
      </c>
      <c r="AY144" s="200" t="s">
        <v>124</v>
      </c>
      <c r="BK144" s="202">
        <f>SUM(BK145:BK167)</f>
        <v>0</v>
      </c>
    </row>
    <row r="145" s="2" customFormat="1" ht="16.5" customHeight="1">
      <c r="A145" s="39"/>
      <c r="B145" s="40"/>
      <c r="C145" s="205" t="s">
        <v>197</v>
      </c>
      <c r="D145" s="205" t="s">
        <v>126</v>
      </c>
      <c r="E145" s="206" t="s">
        <v>535</v>
      </c>
      <c r="F145" s="207" t="s">
        <v>536</v>
      </c>
      <c r="G145" s="208" t="s">
        <v>218</v>
      </c>
      <c r="H145" s="209">
        <v>6</v>
      </c>
      <c r="I145" s="210"/>
      <c r="J145" s="211">
        <f>ROUND(I145*H145,2)</f>
        <v>0</v>
      </c>
      <c r="K145" s="207" t="s">
        <v>130</v>
      </c>
      <c r="L145" s="45"/>
      <c r="M145" s="212" t="s">
        <v>20</v>
      </c>
      <c r="N145" s="213" t="s">
        <v>47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173</v>
      </c>
      <c r="AT145" s="216" t="s">
        <v>126</v>
      </c>
      <c r="AU145" s="216" t="s">
        <v>85</v>
      </c>
      <c r="AY145" s="18" t="s">
        <v>124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22</v>
      </c>
      <c r="BK145" s="217">
        <f>ROUND(I145*H145,2)</f>
        <v>0</v>
      </c>
      <c r="BL145" s="18" t="s">
        <v>173</v>
      </c>
      <c r="BM145" s="216" t="s">
        <v>200</v>
      </c>
    </row>
    <row r="146" s="2" customFormat="1">
      <c r="A146" s="39"/>
      <c r="B146" s="40"/>
      <c r="C146" s="41"/>
      <c r="D146" s="218" t="s">
        <v>132</v>
      </c>
      <c r="E146" s="41"/>
      <c r="F146" s="219" t="s">
        <v>537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132</v>
      </c>
      <c r="AU146" s="18" t="s">
        <v>85</v>
      </c>
    </row>
    <row r="147" s="2" customFormat="1">
      <c r="A147" s="39"/>
      <c r="B147" s="40"/>
      <c r="C147" s="41"/>
      <c r="D147" s="223" t="s">
        <v>134</v>
      </c>
      <c r="E147" s="41"/>
      <c r="F147" s="224" t="s">
        <v>538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134</v>
      </c>
      <c r="AU147" s="18" t="s">
        <v>85</v>
      </c>
    </row>
    <row r="148" s="2" customFormat="1" ht="21.75" customHeight="1">
      <c r="A148" s="39"/>
      <c r="B148" s="40"/>
      <c r="C148" s="247" t="s">
        <v>168</v>
      </c>
      <c r="D148" s="247" t="s">
        <v>164</v>
      </c>
      <c r="E148" s="248" t="s">
        <v>539</v>
      </c>
      <c r="F148" s="249" t="s">
        <v>540</v>
      </c>
      <c r="G148" s="250" t="s">
        <v>218</v>
      </c>
      <c r="H148" s="251">
        <v>6</v>
      </c>
      <c r="I148" s="252"/>
      <c r="J148" s="253">
        <f>ROUND(I148*H148,2)</f>
        <v>0</v>
      </c>
      <c r="K148" s="249" t="s">
        <v>20</v>
      </c>
      <c r="L148" s="254"/>
      <c r="M148" s="255" t="s">
        <v>20</v>
      </c>
      <c r="N148" s="256" t="s">
        <v>47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219</v>
      </c>
      <c r="AT148" s="216" t="s">
        <v>164</v>
      </c>
      <c r="AU148" s="216" t="s">
        <v>85</v>
      </c>
      <c r="AY148" s="18" t="s">
        <v>124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22</v>
      </c>
      <c r="BK148" s="217">
        <f>ROUND(I148*H148,2)</f>
        <v>0</v>
      </c>
      <c r="BL148" s="18" t="s">
        <v>173</v>
      </c>
      <c r="BM148" s="216" t="s">
        <v>204</v>
      </c>
    </row>
    <row r="149" s="2" customFormat="1">
      <c r="A149" s="39"/>
      <c r="B149" s="40"/>
      <c r="C149" s="41"/>
      <c r="D149" s="218" t="s">
        <v>132</v>
      </c>
      <c r="E149" s="41"/>
      <c r="F149" s="219" t="s">
        <v>540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132</v>
      </c>
      <c r="AU149" s="18" t="s">
        <v>85</v>
      </c>
    </row>
    <row r="150" s="2" customFormat="1" ht="16.5" customHeight="1">
      <c r="A150" s="39"/>
      <c r="B150" s="40"/>
      <c r="C150" s="205" t="s">
        <v>8</v>
      </c>
      <c r="D150" s="205" t="s">
        <v>126</v>
      </c>
      <c r="E150" s="206" t="s">
        <v>541</v>
      </c>
      <c r="F150" s="207" t="s">
        <v>542</v>
      </c>
      <c r="G150" s="208" t="s">
        <v>225</v>
      </c>
      <c r="H150" s="209">
        <v>2</v>
      </c>
      <c r="I150" s="210"/>
      <c r="J150" s="211">
        <f>ROUND(I150*H150,2)</f>
        <v>0</v>
      </c>
      <c r="K150" s="207" t="s">
        <v>130</v>
      </c>
      <c r="L150" s="45"/>
      <c r="M150" s="212" t="s">
        <v>20</v>
      </c>
      <c r="N150" s="213" t="s">
        <v>47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173</v>
      </c>
      <c r="AT150" s="216" t="s">
        <v>126</v>
      </c>
      <c r="AU150" s="216" t="s">
        <v>85</v>
      </c>
      <c r="AY150" s="18" t="s">
        <v>124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22</v>
      </c>
      <c r="BK150" s="217">
        <f>ROUND(I150*H150,2)</f>
        <v>0</v>
      </c>
      <c r="BL150" s="18" t="s">
        <v>173</v>
      </c>
      <c r="BM150" s="216" t="s">
        <v>210</v>
      </c>
    </row>
    <row r="151" s="2" customFormat="1">
      <c r="A151" s="39"/>
      <c r="B151" s="40"/>
      <c r="C151" s="41"/>
      <c r="D151" s="218" t="s">
        <v>132</v>
      </c>
      <c r="E151" s="41"/>
      <c r="F151" s="219" t="s">
        <v>543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132</v>
      </c>
      <c r="AU151" s="18" t="s">
        <v>85</v>
      </c>
    </row>
    <row r="152" s="2" customFormat="1">
      <c r="A152" s="39"/>
      <c r="B152" s="40"/>
      <c r="C152" s="41"/>
      <c r="D152" s="223" t="s">
        <v>134</v>
      </c>
      <c r="E152" s="41"/>
      <c r="F152" s="224" t="s">
        <v>544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134</v>
      </c>
      <c r="AU152" s="18" t="s">
        <v>85</v>
      </c>
    </row>
    <row r="153" s="2" customFormat="1" ht="16.5" customHeight="1">
      <c r="A153" s="39"/>
      <c r="B153" s="40"/>
      <c r="C153" s="205" t="s">
        <v>173</v>
      </c>
      <c r="D153" s="205" t="s">
        <v>126</v>
      </c>
      <c r="E153" s="206" t="s">
        <v>545</v>
      </c>
      <c r="F153" s="207" t="s">
        <v>546</v>
      </c>
      <c r="G153" s="208" t="s">
        <v>225</v>
      </c>
      <c r="H153" s="209">
        <v>1</v>
      </c>
      <c r="I153" s="210"/>
      <c r="J153" s="211">
        <f>ROUND(I153*H153,2)</f>
        <v>0</v>
      </c>
      <c r="K153" s="207" t="s">
        <v>130</v>
      </c>
      <c r="L153" s="45"/>
      <c r="M153" s="212" t="s">
        <v>20</v>
      </c>
      <c r="N153" s="213" t="s">
        <v>47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173</v>
      </c>
      <c r="AT153" s="216" t="s">
        <v>126</v>
      </c>
      <c r="AU153" s="216" t="s">
        <v>85</v>
      </c>
      <c r="AY153" s="18" t="s">
        <v>124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22</v>
      </c>
      <c r="BK153" s="217">
        <f>ROUND(I153*H153,2)</f>
        <v>0</v>
      </c>
      <c r="BL153" s="18" t="s">
        <v>173</v>
      </c>
      <c r="BM153" s="216" t="s">
        <v>219</v>
      </c>
    </row>
    <row r="154" s="2" customFormat="1">
      <c r="A154" s="39"/>
      <c r="B154" s="40"/>
      <c r="C154" s="41"/>
      <c r="D154" s="218" t="s">
        <v>132</v>
      </c>
      <c r="E154" s="41"/>
      <c r="F154" s="219" t="s">
        <v>547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132</v>
      </c>
      <c r="AU154" s="18" t="s">
        <v>85</v>
      </c>
    </row>
    <row r="155" s="2" customFormat="1">
      <c r="A155" s="39"/>
      <c r="B155" s="40"/>
      <c r="C155" s="41"/>
      <c r="D155" s="223" t="s">
        <v>134</v>
      </c>
      <c r="E155" s="41"/>
      <c r="F155" s="224" t="s">
        <v>548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134</v>
      </c>
      <c r="AU155" s="18" t="s">
        <v>85</v>
      </c>
    </row>
    <row r="156" s="2" customFormat="1" ht="16.5" customHeight="1">
      <c r="A156" s="39"/>
      <c r="B156" s="40"/>
      <c r="C156" s="247" t="s">
        <v>222</v>
      </c>
      <c r="D156" s="247" t="s">
        <v>164</v>
      </c>
      <c r="E156" s="248" t="s">
        <v>549</v>
      </c>
      <c r="F156" s="249" t="s">
        <v>550</v>
      </c>
      <c r="G156" s="250" t="s">
        <v>225</v>
      </c>
      <c r="H156" s="251">
        <v>3</v>
      </c>
      <c r="I156" s="252"/>
      <c r="J156" s="253">
        <f>ROUND(I156*H156,2)</f>
        <v>0</v>
      </c>
      <c r="K156" s="249" t="s">
        <v>20</v>
      </c>
      <c r="L156" s="254"/>
      <c r="M156" s="255" t="s">
        <v>20</v>
      </c>
      <c r="N156" s="256" t="s">
        <v>47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219</v>
      </c>
      <c r="AT156" s="216" t="s">
        <v>164</v>
      </c>
      <c r="AU156" s="216" t="s">
        <v>85</v>
      </c>
      <c r="AY156" s="18" t="s">
        <v>124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22</v>
      </c>
      <c r="BK156" s="217">
        <f>ROUND(I156*H156,2)</f>
        <v>0</v>
      </c>
      <c r="BL156" s="18" t="s">
        <v>173</v>
      </c>
      <c r="BM156" s="216" t="s">
        <v>226</v>
      </c>
    </row>
    <row r="157" s="2" customFormat="1">
      <c r="A157" s="39"/>
      <c r="B157" s="40"/>
      <c r="C157" s="41"/>
      <c r="D157" s="218" t="s">
        <v>132</v>
      </c>
      <c r="E157" s="41"/>
      <c r="F157" s="219" t="s">
        <v>550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132</v>
      </c>
      <c r="AU157" s="18" t="s">
        <v>85</v>
      </c>
    </row>
    <row r="158" s="2" customFormat="1" ht="16.5" customHeight="1">
      <c r="A158" s="39"/>
      <c r="B158" s="40"/>
      <c r="C158" s="247" t="s">
        <v>179</v>
      </c>
      <c r="D158" s="247" t="s">
        <v>164</v>
      </c>
      <c r="E158" s="248" t="s">
        <v>551</v>
      </c>
      <c r="F158" s="249" t="s">
        <v>552</v>
      </c>
      <c r="G158" s="250" t="s">
        <v>225</v>
      </c>
      <c r="H158" s="251">
        <v>1</v>
      </c>
      <c r="I158" s="252"/>
      <c r="J158" s="253">
        <f>ROUND(I158*H158,2)</f>
        <v>0</v>
      </c>
      <c r="K158" s="249" t="s">
        <v>20</v>
      </c>
      <c r="L158" s="254"/>
      <c r="M158" s="255" t="s">
        <v>20</v>
      </c>
      <c r="N158" s="256" t="s">
        <v>47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219</v>
      </c>
      <c r="AT158" s="216" t="s">
        <v>164</v>
      </c>
      <c r="AU158" s="216" t="s">
        <v>85</v>
      </c>
      <c r="AY158" s="18" t="s">
        <v>124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22</v>
      </c>
      <c r="BK158" s="217">
        <f>ROUND(I158*H158,2)</f>
        <v>0</v>
      </c>
      <c r="BL158" s="18" t="s">
        <v>173</v>
      </c>
      <c r="BM158" s="216" t="s">
        <v>231</v>
      </c>
    </row>
    <row r="159" s="2" customFormat="1">
      <c r="A159" s="39"/>
      <c r="B159" s="40"/>
      <c r="C159" s="41"/>
      <c r="D159" s="218" t="s">
        <v>132</v>
      </c>
      <c r="E159" s="41"/>
      <c r="F159" s="219" t="s">
        <v>552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132</v>
      </c>
      <c r="AU159" s="18" t="s">
        <v>85</v>
      </c>
    </row>
    <row r="160" s="2" customFormat="1" ht="21.75" customHeight="1">
      <c r="A160" s="39"/>
      <c r="B160" s="40"/>
      <c r="C160" s="205" t="s">
        <v>234</v>
      </c>
      <c r="D160" s="205" t="s">
        <v>126</v>
      </c>
      <c r="E160" s="206" t="s">
        <v>553</v>
      </c>
      <c r="F160" s="207" t="s">
        <v>554</v>
      </c>
      <c r="G160" s="208" t="s">
        <v>225</v>
      </c>
      <c r="H160" s="209">
        <v>5</v>
      </c>
      <c r="I160" s="210"/>
      <c r="J160" s="211">
        <f>ROUND(I160*H160,2)</f>
        <v>0</v>
      </c>
      <c r="K160" s="207" t="s">
        <v>130</v>
      </c>
      <c r="L160" s="45"/>
      <c r="M160" s="212" t="s">
        <v>20</v>
      </c>
      <c r="N160" s="213" t="s">
        <v>47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173</v>
      </c>
      <c r="AT160" s="216" t="s">
        <v>126</v>
      </c>
      <c r="AU160" s="216" t="s">
        <v>85</v>
      </c>
      <c r="AY160" s="18" t="s">
        <v>124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22</v>
      </c>
      <c r="BK160" s="217">
        <f>ROUND(I160*H160,2)</f>
        <v>0</v>
      </c>
      <c r="BL160" s="18" t="s">
        <v>173</v>
      </c>
      <c r="BM160" s="216" t="s">
        <v>237</v>
      </c>
    </row>
    <row r="161" s="2" customFormat="1">
      <c r="A161" s="39"/>
      <c r="B161" s="40"/>
      <c r="C161" s="41"/>
      <c r="D161" s="218" t="s">
        <v>132</v>
      </c>
      <c r="E161" s="41"/>
      <c r="F161" s="219" t="s">
        <v>555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132</v>
      </c>
      <c r="AU161" s="18" t="s">
        <v>85</v>
      </c>
    </row>
    <row r="162" s="2" customFormat="1">
      <c r="A162" s="39"/>
      <c r="B162" s="40"/>
      <c r="C162" s="41"/>
      <c r="D162" s="223" t="s">
        <v>134</v>
      </c>
      <c r="E162" s="41"/>
      <c r="F162" s="224" t="s">
        <v>556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134</v>
      </c>
      <c r="AU162" s="18" t="s">
        <v>85</v>
      </c>
    </row>
    <row r="163" s="2" customFormat="1" ht="16.5" customHeight="1">
      <c r="A163" s="39"/>
      <c r="B163" s="40"/>
      <c r="C163" s="205" t="s">
        <v>183</v>
      </c>
      <c r="D163" s="205" t="s">
        <v>126</v>
      </c>
      <c r="E163" s="206" t="s">
        <v>557</v>
      </c>
      <c r="F163" s="207" t="s">
        <v>558</v>
      </c>
      <c r="G163" s="208" t="s">
        <v>225</v>
      </c>
      <c r="H163" s="209">
        <v>2</v>
      </c>
      <c r="I163" s="210"/>
      <c r="J163" s="211">
        <f>ROUND(I163*H163,2)</f>
        <v>0</v>
      </c>
      <c r="K163" s="207" t="s">
        <v>130</v>
      </c>
      <c r="L163" s="45"/>
      <c r="M163" s="212" t="s">
        <v>20</v>
      </c>
      <c r="N163" s="213" t="s">
        <v>47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173</v>
      </c>
      <c r="AT163" s="216" t="s">
        <v>126</v>
      </c>
      <c r="AU163" s="216" t="s">
        <v>85</v>
      </c>
      <c r="AY163" s="18" t="s">
        <v>124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22</v>
      </c>
      <c r="BK163" s="217">
        <f>ROUND(I163*H163,2)</f>
        <v>0</v>
      </c>
      <c r="BL163" s="18" t="s">
        <v>173</v>
      </c>
      <c r="BM163" s="216" t="s">
        <v>245</v>
      </c>
    </row>
    <row r="164" s="2" customFormat="1">
      <c r="A164" s="39"/>
      <c r="B164" s="40"/>
      <c r="C164" s="41"/>
      <c r="D164" s="218" t="s">
        <v>132</v>
      </c>
      <c r="E164" s="41"/>
      <c r="F164" s="219" t="s">
        <v>559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132</v>
      </c>
      <c r="AU164" s="18" t="s">
        <v>85</v>
      </c>
    </row>
    <row r="165" s="2" customFormat="1">
      <c r="A165" s="39"/>
      <c r="B165" s="40"/>
      <c r="C165" s="41"/>
      <c r="D165" s="223" t="s">
        <v>134</v>
      </c>
      <c r="E165" s="41"/>
      <c r="F165" s="224" t="s">
        <v>560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134</v>
      </c>
      <c r="AU165" s="18" t="s">
        <v>85</v>
      </c>
    </row>
    <row r="166" s="2" customFormat="1" ht="16.5" customHeight="1">
      <c r="A166" s="39"/>
      <c r="B166" s="40"/>
      <c r="C166" s="247" t="s">
        <v>7</v>
      </c>
      <c r="D166" s="247" t="s">
        <v>164</v>
      </c>
      <c r="E166" s="248" t="s">
        <v>561</v>
      </c>
      <c r="F166" s="249" t="s">
        <v>562</v>
      </c>
      <c r="G166" s="250" t="s">
        <v>225</v>
      </c>
      <c r="H166" s="251">
        <v>2</v>
      </c>
      <c r="I166" s="252"/>
      <c r="J166" s="253">
        <f>ROUND(I166*H166,2)</f>
        <v>0</v>
      </c>
      <c r="K166" s="249" t="s">
        <v>20</v>
      </c>
      <c r="L166" s="254"/>
      <c r="M166" s="255" t="s">
        <v>20</v>
      </c>
      <c r="N166" s="256" t="s">
        <v>47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219</v>
      </c>
      <c r="AT166" s="216" t="s">
        <v>164</v>
      </c>
      <c r="AU166" s="216" t="s">
        <v>85</v>
      </c>
      <c r="AY166" s="18" t="s">
        <v>124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22</v>
      </c>
      <c r="BK166" s="217">
        <f>ROUND(I166*H166,2)</f>
        <v>0</v>
      </c>
      <c r="BL166" s="18" t="s">
        <v>173</v>
      </c>
      <c r="BM166" s="216" t="s">
        <v>250</v>
      </c>
    </row>
    <row r="167" s="2" customFormat="1">
      <c r="A167" s="39"/>
      <c r="B167" s="40"/>
      <c r="C167" s="41"/>
      <c r="D167" s="218" t="s">
        <v>132</v>
      </c>
      <c r="E167" s="41"/>
      <c r="F167" s="219" t="s">
        <v>562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132</v>
      </c>
      <c r="AU167" s="18" t="s">
        <v>85</v>
      </c>
    </row>
    <row r="168" s="12" customFormat="1" ht="25.92" customHeight="1">
      <c r="A168" s="12"/>
      <c r="B168" s="189"/>
      <c r="C168" s="190"/>
      <c r="D168" s="191" t="s">
        <v>75</v>
      </c>
      <c r="E168" s="192" t="s">
        <v>164</v>
      </c>
      <c r="F168" s="192" t="s">
        <v>563</v>
      </c>
      <c r="G168" s="190"/>
      <c r="H168" s="190"/>
      <c r="I168" s="193"/>
      <c r="J168" s="194">
        <f>BK168</f>
        <v>0</v>
      </c>
      <c r="K168" s="190"/>
      <c r="L168" s="195"/>
      <c r="M168" s="196"/>
      <c r="N168" s="197"/>
      <c r="O168" s="197"/>
      <c r="P168" s="198">
        <f>P169+P307+P428</f>
        <v>0</v>
      </c>
      <c r="Q168" s="197"/>
      <c r="R168" s="198">
        <f>R169+R307+R428</f>
        <v>14.869438559999999</v>
      </c>
      <c r="S168" s="197"/>
      <c r="T168" s="199">
        <f>T169+T307+T428</f>
        <v>0.92999999999999994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140</v>
      </c>
      <c r="AT168" s="201" t="s">
        <v>75</v>
      </c>
      <c r="AU168" s="201" t="s">
        <v>76</v>
      </c>
      <c r="AY168" s="200" t="s">
        <v>124</v>
      </c>
      <c r="BK168" s="202">
        <f>BK169+BK307+BK428</f>
        <v>0</v>
      </c>
    </row>
    <row r="169" s="12" customFormat="1" ht="22.8" customHeight="1">
      <c r="A169" s="12"/>
      <c r="B169" s="189"/>
      <c r="C169" s="190"/>
      <c r="D169" s="191" t="s">
        <v>75</v>
      </c>
      <c r="E169" s="203" t="s">
        <v>564</v>
      </c>
      <c r="F169" s="203" t="s">
        <v>565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SUM(P170:P306)</f>
        <v>0</v>
      </c>
      <c r="Q169" s="197"/>
      <c r="R169" s="198">
        <f>SUM(R170:R306)</f>
        <v>1.0796344</v>
      </c>
      <c r="S169" s="197"/>
      <c r="T169" s="199">
        <f>SUM(T170:T306)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140</v>
      </c>
      <c r="AT169" s="201" t="s">
        <v>75</v>
      </c>
      <c r="AU169" s="201" t="s">
        <v>22</v>
      </c>
      <c r="AY169" s="200" t="s">
        <v>124</v>
      </c>
      <c r="BK169" s="202">
        <f>SUM(BK170:BK306)</f>
        <v>0</v>
      </c>
    </row>
    <row r="170" s="2" customFormat="1" ht="24.15" customHeight="1">
      <c r="A170" s="39"/>
      <c r="B170" s="40"/>
      <c r="C170" s="205" t="s">
        <v>188</v>
      </c>
      <c r="D170" s="205" t="s">
        <v>126</v>
      </c>
      <c r="E170" s="206" t="s">
        <v>566</v>
      </c>
      <c r="F170" s="207" t="s">
        <v>567</v>
      </c>
      <c r="G170" s="208" t="s">
        <v>218</v>
      </c>
      <c r="H170" s="209">
        <v>216.5</v>
      </c>
      <c r="I170" s="210"/>
      <c r="J170" s="211">
        <f>ROUND(I170*H170,2)</f>
        <v>0</v>
      </c>
      <c r="K170" s="207" t="s">
        <v>130</v>
      </c>
      <c r="L170" s="45"/>
      <c r="M170" s="212" t="s">
        <v>20</v>
      </c>
      <c r="N170" s="213" t="s">
        <v>47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306</v>
      </c>
      <c r="AT170" s="216" t="s">
        <v>126</v>
      </c>
      <c r="AU170" s="216" t="s">
        <v>85</v>
      </c>
      <c r="AY170" s="18" t="s">
        <v>124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22</v>
      </c>
      <c r="BK170" s="217">
        <f>ROUND(I170*H170,2)</f>
        <v>0</v>
      </c>
      <c r="BL170" s="18" t="s">
        <v>306</v>
      </c>
      <c r="BM170" s="216" t="s">
        <v>255</v>
      </c>
    </row>
    <row r="171" s="2" customFormat="1">
      <c r="A171" s="39"/>
      <c r="B171" s="40"/>
      <c r="C171" s="41"/>
      <c r="D171" s="218" t="s">
        <v>132</v>
      </c>
      <c r="E171" s="41"/>
      <c r="F171" s="219" t="s">
        <v>568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132</v>
      </c>
      <c r="AU171" s="18" t="s">
        <v>85</v>
      </c>
    </row>
    <row r="172" s="2" customFormat="1">
      <c r="A172" s="39"/>
      <c r="B172" s="40"/>
      <c r="C172" s="41"/>
      <c r="D172" s="223" t="s">
        <v>134</v>
      </c>
      <c r="E172" s="41"/>
      <c r="F172" s="224" t="s">
        <v>569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134</v>
      </c>
      <c r="AU172" s="18" t="s">
        <v>85</v>
      </c>
    </row>
    <row r="173" s="13" customFormat="1">
      <c r="A173" s="13"/>
      <c r="B173" s="225"/>
      <c r="C173" s="226"/>
      <c r="D173" s="218" t="s">
        <v>147</v>
      </c>
      <c r="E173" s="227" t="s">
        <v>20</v>
      </c>
      <c r="F173" s="228" t="s">
        <v>570</v>
      </c>
      <c r="G173" s="226"/>
      <c r="H173" s="229">
        <v>216.5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147</v>
      </c>
      <c r="AU173" s="235" t="s">
        <v>85</v>
      </c>
      <c r="AV173" s="13" t="s">
        <v>85</v>
      </c>
      <c r="AW173" s="13" t="s">
        <v>39</v>
      </c>
      <c r="AX173" s="13" t="s">
        <v>76</v>
      </c>
      <c r="AY173" s="235" t="s">
        <v>124</v>
      </c>
    </row>
    <row r="174" s="14" customFormat="1">
      <c r="A174" s="14"/>
      <c r="B174" s="236"/>
      <c r="C174" s="237"/>
      <c r="D174" s="218" t="s">
        <v>147</v>
      </c>
      <c r="E174" s="238" t="s">
        <v>20</v>
      </c>
      <c r="F174" s="239" t="s">
        <v>149</v>
      </c>
      <c r="G174" s="237"/>
      <c r="H174" s="240">
        <v>216.5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147</v>
      </c>
      <c r="AU174" s="246" t="s">
        <v>85</v>
      </c>
      <c r="AV174" s="14" t="s">
        <v>131</v>
      </c>
      <c r="AW174" s="14" t="s">
        <v>39</v>
      </c>
      <c r="AX174" s="14" t="s">
        <v>22</v>
      </c>
      <c r="AY174" s="246" t="s">
        <v>124</v>
      </c>
    </row>
    <row r="175" s="2" customFormat="1" ht="16.5" customHeight="1">
      <c r="A175" s="39"/>
      <c r="B175" s="40"/>
      <c r="C175" s="205" t="s">
        <v>258</v>
      </c>
      <c r="D175" s="205" t="s">
        <v>126</v>
      </c>
      <c r="E175" s="206" t="s">
        <v>571</v>
      </c>
      <c r="F175" s="207" t="s">
        <v>572</v>
      </c>
      <c r="G175" s="208" t="s">
        <v>225</v>
      </c>
      <c r="H175" s="209">
        <v>8</v>
      </c>
      <c r="I175" s="210"/>
      <c r="J175" s="211">
        <f>ROUND(I175*H175,2)</f>
        <v>0</v>
      </c>
      <c r="K175" s="207" t="s">
        <v>130</v>
      </c>
      <c r="L175" s="45"/>
      <c r="M175" s="212" t="s">
        <v>20</v>
      </c>
      <c r="N175" s="213" t="s">
        <v>47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306</v>
      </c>
      <c r="AT175" s="216" t="s">
        <v>126</v>
      </c>
      <c r="AU175" s="216" t="s">
        <v>85</v>
      </c>
      <c r="AY175" s="18" t="s">
        <v>124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22</v>
      </c>
      <c r="BK175" s="217">
        <f>ROUND(I175*H175,2)</f>
        <v>0</v>
      </c>
      <c r="BL175" s="18" t="s">
        <v>306</v>
      </c>
      <c r="BM175" s="216" t="s">
        <v>261</v>
      </c>
    </row>
    <row r="176" s="2" customFormat="1">
      <c r="A176" s="39"/>
      <c r="B176" s="40"/>
      <c r="C176" s="41"/>
      <c r="D176" s="218" t="s">
        <v>132</v>
      </c>
      <c r="E176" s="41"/>
      <c r="F176" s="219" t="s">
        <v>573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132</v>
      </c>
      <c r="AU176" s="18" t="s">
        <v>85</v>
      </c>
    </row>
    <row r="177" s="2" customFormat="1">
      <c r="A177" s="39"/>
      <c r="B177" s="40"/>
      <c r="C177" s="41"/>
      <c r="D177" s="223" t="s">
        <v>134</v>
      </c>
      <c r="E177" s="41"/>
      <c r="F177" s="224" t="s">
        <v>574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134</v>
      </c>
      <c r="AU177" s="18" t="s">
        <v>85</v>
      </c>
    </row>
    <row r="178" s="2" customFormat="1" ht="16.5" customHeight="1">
      <c r="A178" s="39"/>
      <c r="B178" s="40"/>
      <c r="C178" s="247" t="s">
        <v>194</v>
      </c>
      <c r="D178" s="247" t="s">
        <v>164</v>
      </c>
      <c r="E178" s="248" t="s">
        <v>575</v>
      </c>
      <c r="F178" s="249" t="s">
        <v>576</v>
      </c>
      <c r="G178" s="250" t="s">
        <v>193</v>
      </c>
      <c r="H178" s="251">
        <v>0.5</v>
      </c>
      <c r="I178" s="252"/>
      <c r="J178" s="253">
        <f>ROUND(I178*H178,2)</f>
        <v>0</v>
      </c>
      <c r="K178" s="249" t="s">
        <v>130</v>
      </c>
      <c r="L178" s="254"/>
      <c r="M178" s="255" t="s">
        <v>20</v>
      </c>
      <c r="N178" s="256" t="s">
        <v>47</v>
      </c>
      <c r="O178" s="85"/>
      <c r="P178" s="214">
        <f>O178*H178</f>
        <v>0</v>
      </c>
      <c r="Q178" s="214">
        <v>0.001</v>
      </c>
      <c r="R178" s="214">
        <f>Q178*H178</f>
        <v>0.00050000000000000001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577</v>
      </c>
      <c r="AT178" s="216" t="s">
        <v>164</v>
      </c>
      <c r="AU178" s="216" t="s">
        <v>85</v>
      </c>
      <c r="AY178" s="18" t="s">
        <v>124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22</v>
      </c>
      <c r="BK178" s="217">
        <f>ROUND(I178*H178,2)</f>
        <v>0</v>
      </c>
      <c r="BL178" s="18" t="s">
        <v>306</v>
      </c>
      <c r="BM178" s="216" t="s">
        <v>265</v>
      </c>
    </row>
    <row r="179" s="2" customFormat="1">
      <c r="A179" s="39"/>
      <c r="B179" s="40"/>
      <c r="C179" s="41"/>
      <c r="D179" s="218" t="s">
        <v>132</v>
      </c>
      <c r="E179" s="41"/>
      <c r="F179" s="219" t="s">
        <v>576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132</v>
      </c>
      <c r="AU179" s="18" t="s">
        <v>85</v>
      </c>
    </row>
    <row r="180" s="2" customFormat="1">
      <c r="A180" s="39"/>
      <c r="B180" s="40"/>
      <c r="C180" s="41"/>
      <c r="D180" s="223" t="s">
        <v>134</v>
      </c>
      <c r="E180" s="41"/>
      <c r="F180" s="224" t="s">
        <v>578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134</v>
      </c>
      <c r="AU180" s="18" t="s">
        <v>85</v>
      </c>
    </row>
    <row r="181" s="2" customFormat="1" ht="16.5" customHeight="1">
      <c r="A181" s="39"/>
      <c r="B181" s="40"/>
      <c r="C181" s="247" t="s">
        <v>267</v>
      </c>
      <c r="D181" s="247" t="s">
        <v>164</v>
      </c>
      <c r="E181" s="248" t="s">
        <v>579</v>
      </c>
      <c r="F181" s="249" t="s">
        <v>580</v>
      </c>
      <c r="G181" s="250" t="s">
        <v>193</v>
      </c>
      <c r="H181" s="251">
        <v>140.59399999999999</v>
      </c>
      <c r="I181" s="252"/>
      <c r="J181" s="253">
        <f>ROUND(I181*H181,2)</f>
        <v>0</v>
      </c>
      <c r="K181" s="249" t="s">
        <v>130</v>
      </c>
      <c r="L181" s="254"/>
      <c r="M181" s="255" t="s">
        <v>20</v>
      </c>
      <c r="N181" s="256" t="s">
        <v>47</v>
      </c>
      <c r="O181" s="85"/>
      <c r="P181" s="214">
        <f>O181*H181</f>
        <v>0</v>
      </c>
      <c r="Q181" s="214">
        <v>0.001</v>
      </c>
      <c r="R181" s="214">
        <f>Q181*H181</f>
        <v>0.140594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577</v>
      </c>
      <c r="AT181" s="216" t="s">
        <v>164</v>
      </c>
      <c r="AU181" s="216" t="s">
        <v>85</v>
      </c>
      <c r="AY181" s="18" t="s">
        <v>124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22</v>
      </c>
      <c r="BK181" s="217">
        <f>ROUND(I181*H181,2)</f>
        <v>0</v>
      </c>
      <c r="BL181" s="18" t="s">
        <v>306</v>
      </c>
      <c r="BM181" s="216" t="s">
        <v>270</v>
      </c>
    </row>
    <row r="182" s="2" customFormat="1">
      <c r="A182" s="39"/>
      <c r="B182" s="40"/>
      <c r="C182" s="41"/>
      <c r="D182" s="218" t="s">
        <v>132</v>
      </c>
      <c r="E182" s="41"/>
      <c r="F182" s="219" t="s">
        <v>580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132</v>
      </c>
      <c r="AU182" s="18" t="s">
        <v>85</v>
      </c>
    </row>
    <row r="183" s="2" customFormat="1">
      <c r="A183" s="39"/>
      <c r="B183" s="40"/>
      <c r="C183" s="41"/>
      <c r="D183" s="223" t="s">
        <v>134</v>
      </c>
      <c r="E183" s="41"/>
      <c r="F183" s="224" t="s">
        <v>581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134</v>
      </c>
      <c r="AU183" s="18" t="s">
        <v>85</v>
      </c>
    </row>
    <row r="184" s="2" customFormat="1" ht="16.5" customHeight="1">
      <c r="A184" s="39"/>
      <c r="B184" s="40"/>
      <c r="C184" s="247" t="s">
        <v>200</v>
      </c>
      <c r="D184" s="247" t="s">
        <v>164</v>
      </c>
      <c r="E184" s="248" t="s">
        <v>582</v>
      </c>
      <c r="F184" s="249" t="s">
        <v>583</v>
      </c>
      <c r="G184" s="250" t="s">
        <v>193</v>
      </c>
      <c r="H184" s="251">
        <v>6.1900000000000004</v>
      </c>
      <c r="I184" s="252"/>
      <c r="J184" s="253">
        <f>ROUND(I184*H184,2)</f>
        <v>0</v>
      </c>
      <c r="K184" s="249" t="s">
        <v>130</v>
      </c>
      <c r="L184" s="254"/>
      <c r="M184" s="255" t="s">
        <v>20</v>
      </c>
      <c r="N184" s="256" t="s">
        <v>47</v>
      </c>
      <c r="O184" s="85"/>
      <c r="P184" s="214">
        <f>O184*H184</f>
        <v>0</v>
      </c>
      <c r="Q184" s="214">
        <v>0.001</v>
      </c>
      <c r="R184" s="214">
        <f>Q184*H184</f>
        <v>0.0061900000000000002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577</v>
      </c>
      <c r="AT184" s="216" t="s">
        <v>164</v>
      </c>
      <c r="AU184" s="216" t="s">
        <v>85</v>
      </c>
      <c r="AY184" s="18" t="s">
        <v>124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22</v>
      </c>
      <c r="BK184" s="217">
        <f>ROUND(I184*H184,2)</f>
        <v>0</v>
      </c>
      <c r="BL184" s="18" t="s">
        <v>306</v>
      </c>
      <c r="BM184" s="216" t="s">
        <v>275</v>
      </c>
    </row>
    <row r="185" s="2" customFormat="1">
      <c r="A185" s="39"/>
      <c r="B185" s="40"/>
      <c r="C185" s="41"/>
      <c r="D185" s="218" t="s">
        <v>132</v>
      </c>
      <c r="E185" s="41"/>
      <c r="F185" s="219" t="s">
        <v>583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132</v>
      </c>
      <c r="AU185" s="18" t="s">
        <v>85</v>
      </c>
    </row>
    <row r="186" s="2" customFormat="1">
      <c r="A186" s="39"/>
      <c r="B186" s="40"/>
      <c r="C186" s="41"/>
      <c r="D186" s="223" t="s">
        <v>134</v>
      </c>
      <c r="E186" s="41"/>
      <c r="F186" s="224" t="s">
        <v>584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134</v>
      </c>
      <c r="AU186" s="18" t="s">
        <v>85</v>
      </c>
    </row>
    <row r="187" s="13" customFormat="1">
      <c r="A187" s="13"/>
      <c r="B187" s="225"/>
      <c r="C187" s="226"/>
      <c r="D187" s="218" t="s">
        <v>147</v>
      </c>
      <c r="E187" s="227" t="s">
        <v>20</v>
      </c>
      <c r="F187" s="228" t="s">
        <v>585</v>
      </c>
      <c r="G187" s="226"/>
      <c r="H187" s="229">
        <v>6.1904761904761898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147</v>
      </c>
      <c r="AU187" s="235" t="s">
        <v>85</v>
      </c>
      <c r="AV187" s="13" t="s">
        <v>85</v>
      </c>
      <c r="AW187" s="13" t="s">
        <v>39</v>
      </c>
      <c r="AX187" s="13" t="s">
        <v>76</v>
      </c>
      <c r="AY187" s="235" t="s">
        <v>124</v>
      </c>
    </row>
    <row r="188" s="14" customFormat="1">
      <c r="A188" s="14"/>
      <c r="B188" s="236"/>
      <c r="C188" s="237"/>
      <c r="D188" s="218" t="s">
        <v>147</v>
      </c>
      <c r="E188" s="238" t="s">
        <v>20</v>
      </c>
      <c r="F188" s="239" t="s">
        <v>149</v>
      </c>
      <c r="G188" s="237"/>
      <c r="H188" s="240">
        <v>6.1904761904761898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147</v>
      </c>
      <c r="AU188" s="246" t="s">
        <v>85</v>
      </c>
      <c r="AV188" s="14" t="s">
        <v>131</v>
      </c>
      <c r="AW188" s="14" t="s">
        <v>39</v>
      </c>
      <c r="AX188" s="14" t="s">
        <v>22</v>
      </c>
      <c r="AY188" s="246" t="s">
        <v>124</v>
      </c>
    </row>
    <row r="189" s="2" customFormat="1" ht="16.5" customHeight="1">
      <c r="A189" s="39"/>
      <c r="B189" s="40"/>
      <c r="C189" s="247" t="s">
        <v>277</v>
      </c>
      <c r="D189" s="247" t="s">
        <v>164</v>
      </c>
      <c r="E189" s="248" t="s">
        <v>586</v>
      </c>
      <c r="F189" s="249" t="s">
        <v>587</v>
      </c>
      <c r="G189" s="250" t="s">
        <v>225</v>
      </c>
      <c r="H189" s="251">
        <v>9</v>
      </c>
      <c r="I189" s="252"/>
      <c r="J189" s="253">
        <f>ROUND(I189*H189,2)</f>
        <v>0</v>
      </c>
      <c r="K189" s="249" t="s">
        <v>130</v>
      </c>
      <c r="L189" s="254"/>
      <c r="M189" s="255" t="s">
        <v>20</v>
      </c>
      <c r="N189" s="256" t="s">
        <v>47</v>
      </c>
      <c r="O189" s="85"/>
      <c r="P189" s="214">
        <f>O189*H189</f>
        <v>0</v>
      </c>
      <c r="Q189" s="214">
        <v>0.00016000000000000001</v>
      </c>
      <c r="R189" s="214">
        <f>Q189*H189</f>
        <v>0.0014400000000000001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577</v>
      </c>
      <c r="AT189" s="216" t="s">
        <v>164</v>
      </c>
      <c r="AU189" s="216" t="s">
        <v>85</v>
      </c>
      <c r="AY189" s="18" t="s">
        <v>124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22</v>
      </c>
      <c r="BK189" s="217">
        <f>ROUND(I189*H189,2)</f>
        <v>0</v>
      </c>
      <c r="BL189" s="18" t="s">
        <v>306</v>
      </c>
      <c r="BM189" s="216" t="s">
        <v>280</v>
      </c>
    </row>
    <row r="190" s="2" customFormat="1">
      <c r="A190" s="39"/>
      <c r="B190" s="40"/>
      <c r="C190" s="41"/>
      <c r="D190" s="218" t="s">
        <v>132</v>
      </c>
      <c r="E190" s="41"/>
      <c r="F190" s="219" t="s">
        <v>587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132</v>
      </c>
      <c r="AU190" s="18" t="s">
        <v>85</v>
      </c>
    </row>
    <row r="191" s="2" customFormat="1">
      <c r="A191" s="39"/>
      <c r="B191" s="40"/>
      <c r="C191" s="41"/>
      <c r="D191" s="223" t="s">
        <v>134</v>
      </c>
      <c r="E191" s="41"/>
      <c r="F191" s="224" t="s">
        <v>588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134</v>
      </c>
      <c r="AU191" s="18" t="s">
        <v>85</v>
      </c>
    </row>
    <row r="192" s="2" customFormat="1" ht="16.5" customHeight="1">
      <c r="A192" s="39"/>
      <c r="B192" s="40"/>
      <c r="C192" s="247" t="s">
        <v>204</v>
      </c>
      <c r="D192" s="247" t="s">
        <v>164</v>
      </c>
      <c r="E192" s="248" t="s">
        <v>589</v>
      </c>
      <c r="F192" s="249" t="s">
        <v>590</v>
      </c>
      <c r="G192" s="250" t="s">
        <v>225</v>
      </c>
      <c r="H192" s="251">
        <v>8</v>
      </c>
      <c r="I192" s="252"/>
      <c r="J192" s="253">
        <f>ROUND(I192*H192,2)</f>
        <v>0</v>
      </c>
      <c r="K192" s="249" t="s">
        <v>130</v>
      </c>
      <c r="L192" s="254"/>
      <c r="M192" s="255" t="s">
        <v>20</v>
      </c>
      <c r="N192" s="256" t="s">
        <v>47</v>
      </c>
      <c r="O192" s="85"/>
      <c r="P192" s="214">
        <f>O192*H192</f>
        <v>0</v>
      </c>
      <c r="Q192" s="214">
        <v>0.00016000000000000001</v>
      </c>
      <c r="R192" s="214">
        <f>Q192*H192</f>
        <v>0.0012800000000000001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577</v>
      </c>
      <c r="AT192" s="216" t="s">
        <v>164</v>
      </c>
      <c r="AU192" s="216" t="s">
        <v>85</v>
      </c>
      <c r="AY192" s="18" t="s">
        <v>124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22</v>
      </c>
      <c r="BK192" s="217">
        <f>ROUND(I192*H192,2)</f>
        <v>0</v>
      </c>
      <c r="BL192" s="18" t="s">
        <v>306</v>
      </c>
      <c r="BM192" s="216" t="s">
        <v>284</v>
      </c>
    </row>
    <row r="193" s="2" customFormat="1">
      <c r="A193" s="39"/>
      <c r="B193" s="40"/>
      <c r="C193" s="41"/>
      <c r="D193" s="218" t="s">
        <v>132</v>
      </c>
      <c r="E193" s="41"/>
      <c r="F193" s="219" t="s">
        <v>590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132</v>
      </c>
      <c r="AU193" s="18" t="s">
        <v>85</v>
      </c>
    </row>
    <row r="194" s="2" customFormat="1">
      <c r="A194" s="39"/>
      <c r="B194" s="40"/>
      <c r="C194" s="41"/>
      <c r="D194" s="223" t="s">
        <v>134</v>
      </c>
      <c r="E194" s="41"/>
      <c r="F194" s="224" t="s">
        <v>591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134</v>
      </c>
      <c r="AU194" s="18" t="s">
        <v>85</v>
      </c>
    </row>
    <row r="195" s="2" customFormat="1" ht="16.5" customHeight="1">
      <c r="A195" s="39"/>
      <c r="B195" s="40"/>
      <c r="C195" s="247" t="s">
        <v>289</v>
      </c>
      <c r="D195" s="247" t="s">
        <v>164</v>
      </c>
      <c r="E195" s="248" t="s">
        <v>592</v>
      </c>
      <c r="F195" s="249" t="s">
        <v>593</v>
      </c>
      <c r="G195" s="250" t="s">
        <v>225</v>
      </c>
      <c r="H195" s="251">
        <v>5</v>
      </c>
      <c r="I195" s="252"/>
      <c r="J195" s="253">
        <f>ROUND(I195*H195,2)</f>
        <v>0</v>
      </c>
      <c r="K195" s="249" t="s">
        <v>130</v>
      </c>
      <c r="L195" s="254"/>
      <c r="M195" s="255" t="s">
        <v>20</v>
      </c>
      <c r="N195" s="256" t="s">
        <v>47</v>
      </c>
      <c r="O195" s="85"/>
      <c r="P195" s="214">
        <f>O195*H195</f>
        <v>0</v>
      </c>
      <c r="Q195" s="214">
        <v>0.00023000000000000001</v>
      </c>
      <c r="R195" s="214">
        <f>Q195*H195</f>
        <v>0.00115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577</v>
      </c>
      <c r="AT195" s="216" t="s">
        <v>164</v>
      </c>
      <c r="AU195" s="216" t="s">
        <v>85</v>
      </c>
      <c r="AY195" s="18" t="s">
        <v>124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22</v>
      </c>
      <c r="BK195" s="217">
        <f>ROUND(I195*H195,2)</f>
        <v>0</v>
      </c>
      <c r="BL195" s="18" t="s">
        <v>306</v>
      </c>
      <c r="BM195" s="216" t="s">
        <v>292</v>
      </c>
    </row>
    <row r="196" s="2" customFormat="1">
      <c r="A196" s="39"/>
      <c r="B196" s="40"/>
      <c r="C196" s="41"/>
      <c r="D196" s="218" t="s">
        <v>132</v>
      </c>
      <c r="E196" s="41"/>
      <c r="F196" s="219" t="s">
        <v>593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132</v>
      </c>
      <c r="AU196" s="18" t="s">
        <v>85</v>
      </c>
    </row>
    <row r="197" s="2" customFormat="1">
      <c r="A197" s="39"/>
      <c r="B197" s="40"/>
      <c r="C197" s="41"/>
      <c r="D197" s="223" t="s">
        <v>134</v>
      </c>
      <c r="E197" s="41"/>
      <c r="F197" s="224" t="s">
        <v>594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134</v>
      </c>
      <c r="AU197" s="18" t="s">
        <v>85</v>
      </c>
    </row>
    <row r="198" s="2" customFormat="1" ht="16.5" customHeight="1">
      <c r="A198" s="39"/>
      <c r="B198" s="40"/>
      <c r="C198" s="247" t="s">
        <v>210</v>
      </c>
      <c r="D198" s="247" t="s">
        <v>164</v>
      </c>
      <c r="E198" s="248" t="s">
        <v>595</v>
      </c>
      <c r="F198" s="249" t="s">
        <v>596</v>
      </c>
      <c r="G198" s="250" t="s">
        <v>225</v>
      </c>
      <c r="H198" s="251">
        <v>8</v>
      </c>
      <c r="I198" s="252"/>
      <c r="J198" s="253">
        <f>ROUND(I198*H198,2)</f>
        <v>0</v>
      </c>
      <c r="K198" s="249" t="s">
        <v>130</v>
      </c>
      <c r="L198" s="254"/>
      <c r="M198" s="255" t="s">
        <v>20</v>
      </c>
      <c r="N198" s="256" t="s">
        <v>47</v>
      </c>
      <c r="O198" s="85"/>
      <c r="P198" s="214">
        <f>O198*H198</f>
        <v>0</v>
      </c>
      <c r="Q198" s="214">
        <v>0.0041000000000000003</v>
      </c>
      <c r="R198" s="214">
        <f>Q198*H198</f>
        <v>0.032800000000000003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577</v>
      </c>
      <c r="AT198" s="216" t="s">
        <v>164</v>
      </c>
      <c r="AU198" s="216" t="s">
        <v>85</v>
      </c>
      <c r="AY198" s="18" t="s">
        <v>124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22</v>
      </c>
      <c r="BK198" s="217">
        <f>ROUND(I198*H198,2)</f>
        <v>0</v>
      </c>
      <c r="BL198" s="18" t="s">
        <v>306</v>
      </c>
      <c r="BM198" s="216" t="s">
        <v>297</v>
      </c>
    </row>
    <row r="199" s="2" customFormat="1">
      <c r="A199" s="39"/>
      <c r="B199" s="40"/>
      <c r="C199" s="41"/>
      <c r="D199" s="218" t="s">
        <v>132</v>
      </c>
      <c r="E199" s="41"/>
      <c r="F199" s="219" t="s">
        <v>596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132</v>
      </c>
      <c r="AU199" s="18" t="s">
        <v>85</v>
      </c>
    </row>
    <row r="200" s="2" customFormat="1">
      <c r="A200" s="39"/>
      <c r="B200" s="40"/>
      <c r="C200" s="41"/>
      <c r="D200" s="223" t="s">
        <v>134</v>
      </c>
      <c r="E200" s="41"/>
      <c r="F200" s="224" t="s">
        <v>597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134</v>
      </c>
      <c r="AU200" s="18" t="s">
        <v>85</v>
      </c>
    </row>
    <row r="201" s="2" customFormat="1" ht="24.15" customHeight="1">
      <c r="A201" s="39"/>
      <c r="B201" s="40"/>
      <c r="C201" s="205" t="s">
        <v>299</v>
      </c>
      <c r="D201" s="205" t="s">
        <v>126</v>
      </c>
      <c r="E201" s="206" t="s">
        <v>598</v>
      </c>
      <c r="F201" s="207" t="s">
        <v>599</v>
      </c>
      <c r="G201" s="208" t="s">
        <v>218</v>
      </c>
      <c r="H201" s="209">
        <v>267</v>
      </c>
      <c r="I201" s="210"/>
      <c r="J201" s="211">
        <f>ROUND(I201*H201,2)</f>
        <v>0</v>
      </c>
      <c r="K201" s="207" t="s">
        <v>130</v>
      </c>
      <c r="L201" s="45"/>
      <c r="M201" s="212" t="s">
        <v>20</v>
      </c>
      <c r="N201" s="213" t="s">
        <v>47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306</v>
      </c>
      <c r="AT201" s="216" t="s">
        <v>126</v>
      </c>
      <c r="AU201" s="216" t="s">
        <v>85</v>
      </c>
      <c r="AY201" s="18" t="s">
        <v>124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22</v>
      </c>
      <c r="BK201" s="217">
        <f>ROUND(I201*H201,2)</f>
        <v>0</v>
      </c>
      <c r="BL201" s="18" t="s">
        <v>306</v>
      </c>
      <c r="BM201" s="216" t="s">
        <v>302</v>
      </c>
    </row>
    <row r="202" s="2" customFormat="1">
      <c r="A202" s="39"/>
      <c r="B202" s="40"/>
      <c r="C202" s="41"/>
      <c r="D202" s="218" t="s">
        <v>132</v>
      </c>
      <c r="E202" s="41"/>
      <c r="F202" s="219" t="s">
        <v>600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132</v>
      </c>
      <c r="AU202" s="18" t="s">
        <v>85</v>
      </c>
    </row>
    <row r="203" s="2" customFormat="1">
      <c r="A203" s="39"/>
      <c r="B203" s="40"/>
      <c r="C203" s="41"/>
      <c r="D203" s="223" t="s">
        <v>134</v>
      </c>
      <c r="E203" s="41"/>
      <c r="F203" s="224" t="s">
        <v>601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134</v>
      </c>
      <c r="AU203" s="18" t="s">
        <v>85</v>
      </c>
    </row>
    <row r="204" s="13" customFormat="1">
      <c r="A204" s="13"/>
      <c r="B204" s="225"/>
      <c r="C204" s="226"/>
      <c r="D204" s="218" t="s">
        <v>147</v>
      </c>
      <c r="E204" s="227" t="s">
        <v>20</v>
      </c>
      <c r="F204" s="228" t="s">
        <v>602</v>
      </c>
      <c r="G204" s="226"/>
      <c r="H204" s="229">
        <v>267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147</v>
      </c>
      <c r="AU204" s="235" t="s">
        <v>85</v>
      </c>
      <c r="AV204" s="13" t="s">
        <v>85</v>
      </c>
      <c r="AW204" s="13" t="s">
        <v>39</v>
      </c>
      <c r="AX204" s="13" t="s">
        <v>76</v>
      </c>
      <c r="AY204" s="235" t="s">
        <v>124</v>
      </c>
    </row>
    <row r="205" s="14" customFormat="1">
      <c r="A205" s="14"/>
      <c r="B205" s="236"/>
      <c r="C205" s="237"/>
      <c r="D205" s="218" t="s">
        <v>147</v>
      </c>
      <c r="E205" s="238" t="s">
        <v>20</v>
      </c>
      <c r="F205" s="239" t="s">
        <v>149</v>
      </c>
      <c r="G205" s="237"/>
      <c r="H205" s="240">
        <v>267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147</v>
      </c>
      <c r="AU205" s="246" t="s">
        <v>85</v>
      </c>
      <c r="AV205" s="14" t="s">
        <v>131</v>
      </c>
      <c r="AW205" s="14" t="s">
        <v>39</v>
      </c>
      <c r="AX205" s="14" t="s">
        <v>22</v>
      </c>
      <c r="AY205" s="246" t="s">
        <v>124</v>
      </c>
    </row>
    <row r="206" s="2" customFormat="1" ht="16.5" customHeight="1">
      <c r="A206" s="39"/>
      <c r="B206" s="40"/>
      <c r="C206" s="247" t="s">
        <v>219</v>
      </c>
      <c r="D206" s="247" t="s">
        <v>164</v>
      </c>
      <c r="E206" s="248" t="s">
        <v>603</v>
      </c>
      <c r="F206" s="249" t="s">
        <v>604</v>
      </c>
      <c r="G206" s="250" t="s">
        <v>218</v>
      </c>
      <c r="H206" s="251">
        <v>293.69999999999999</v>
      </c>
      <c r="I206" s="252"/>
      <c r="J206" s="253">
        <f>ROUND(I206*H206,2)</f>
        <v>0</v>
      </c>
      <c r="K206" s="249" t="s">
        <v>130</v>
      </c>
      <c r="L206" s="254"/>
      <c r="M206" s="255" t="s">
        <v>20</v>
      </c>
      <c r="N206" s="256" t="s">
        <v>47</v>
      </c>
      <c r="O206" s="85"/>
      <c r="P206" s="214">
        <f>O206*H206</f>
        <v>0</v>
      </c>
      <c r="Q206" s="214">
        <v>0.00064000000000000005</v>
      </c>
      <c r="R206" s="214">
        <f>Q206*H206</f>
        <v>0.187968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577</v>
      </c>
      <c r="AT206" s="216" t="s">
        <v>164</v>
      </c>
      <c r="AU206" s="216" t="s">
        <v>85</v>
      </c>
      <c r="AY206" s="18" t="s">
        <v>124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22</v>
      </c>
      <c r="BK206" s="217">
        <f>ROUND(I206*H206,2)</f>
        <v>0</v>
      </c>
      <c r="BL206" s="18" t="s">
        <v>306</v>
      </c>
      <c r="BM206" s="216" t="s">
        <v>306</v>
      </c>
    </row>
    <row r="207" s="2" customFormat="1">
      <c r="A207" s="39"/>
      <c r="B207" s="40"/>
      <c r="C207" s="41"/>
      <c r="D207" s="218" t="s">
        <v>132</v>
      </c>
      <c r="E207" s="41"/>
      <c r="F207" s="219" t="s">
        <v>604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132</v>
      </c>
      <c r="AU207" s="18" t="s">
        <v>85</v>
      </c>
    </row>
    <row r="208" s="2" customFormat="1">
      <c r="A208" s="39"/>
      <c r="B208" s="40"/>
      <c r="C208" s="41"/>
      <c r="D208" s="223" t="s">
        <v>134</v>
      </c>
      <c r="E208" s="41"/>
      <c r="F208" s="224" t="s">
        <v>605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134</v>
      </c>
      <c r="AU208" s="18" t="s">
        <v>85</v>
      </c>
    </row>
    <row r="209" s="2" customFormat="1" ht="16.5" customHeight="1">
      <c r="A209" s="39"/>
      <c r="B209" s="40"/>
      <c r="C209" s="205" t="s">
        <v>308</v>
      </c>
      <c r="D209" s="205" t="s">
        <v>126</v>
      </c>
      <c r="E209" s="206" t="s">
        <v>606</v>
      </c>
      <c r="F209" s="207" t="s">
        <v>607</v>
      </c>
      <c r="G209" s="208" t="s">
        <v>225</v>
      </c>
      <c r="H209" s="209">
        <v>8</v>
      </c>
      <c r="I209" s="210"/>
      <c r="J209" s="211">
        <f>ROUND(I209*H209,2)</f>
        <v>0</v>
      </c>
      <c r="K209" s="207" t="s">
        <v>130</v>
      </c>
      <c r="L209" s="45"/>
      <c r="M209" s="212" t="s">
        <v>20</v>
      </c>
      <c r="N209" s="213" t="s">
        <v>47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306</v>
      </c>
      <c r="AT209" s="216" t="s">
        <v>126</v>
      </c>
      <c r="AU209" s="216" t="s">
        <v>85</v>
      </c>
      <c r="AY209" s="18" t="s">
        <v>124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22</v>
      </c>
      <c r="BK209" s="217">
        <f>ROUND(I209*H209,2)</f>
        <v>0</v>
      </c>
      <c r="BL209" s="18" t="s">
        <v>306</v>
      </c>
      <c r="BM209" s="216" t="s">
        <v>311</v>
      </c>
    </row>
    <row r="210" s="2" customFormat="1">
      <c r="A210" s="39"/>
      <c r="B210" s="40"/>
      <c r="C210" s="41"/>
      <c r="D210" s="218" t="s">
        <v>132</v>
      </c>
      <c r="E210" s="41"/>
      <c r="F210" s="219" t="s">
        <v>608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132</v>
      </c>
      <c r="AU210" s="18" t="s">
        <v>85</v>
      </c>
    </row>
    <row r="211" s="2" customFormat="1">
      <c r="A211" s="39"/>
      <c r="B211" s="40"/>
      <c r="C211" s="41"/>
      <c r="D211" s="223" t="s">
        <v>134</v>
      </c>
      <c r="E211" s="41"/>
      <c r="F211" s="224" t="s">
        <v>609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134</v>
      </c>
      <c r="AU211" s="18" t="s">
        <v>85</v>
      </c>
    </row>
    <row r="212" s="2" customFormat="1" ht="24.15" customHeight="1">
      <c r="A212" s="39"/>
      <c r="B212" s="40"/>
      <c r="C212" s="247" t="s">
        <v>226</v>
      </c>
      <c r="D212" s="247" t="s">
        <v>164</v>
      </c>
      <c r="E212" s="248" t="s">
        <v>610</v>
      </c>
      <c r="F212" s="249" t="s">
        <v>611</v>
      </c>
      <c r="G212" s="250" t="s">
        <v>225</v>
      </c>
      <c r="H212" s="251">
        <v>6</v>
      </c>
      <c r="I212" s="252"/>
      <c r="J212" s="253">
        <f>ROUND(I212*H212,2)</f>
        <v>0</v>
      </c>
      <c r="K212" s="249" t="s">
        <v>20</v>
      </c>
      <c r="L212" s="254"/>
      <c r="M212" s="255" t="s">
        <v>20</v>
      </c>
      <c r="N212" s="256" t="s">
        <v>47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577</v>
      </c>
      <c r="AT212" s="216" t="s">
        <v>164</v>
      </c>
      <c r="AU212" s="216" t="s">
        <v>85</v>
      </c>
      <c r="AY212" s="18" t="s">
        <v>124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22</v>
      </c>
      <c r="BK212" s="217">
        <f>ROUND(I212*H212,2)</f>
        <v>0</v>
      </c>
      <c r="BL212" s="18" t="s">
        <v>306</v>
      </c>
      <c r="BM212" s="216" t="s">
        <v>315</v>
      </c>
    </row>
    <row r="213" s="2" customFormat="1">
      <c r="A213" s="39"/>
      <c r="B213" s="40"/>
      <c r="C213" s="41"/>
      <c r="D213" s="218" t="s">
        <v>132</v>
      </c>
      <c r="E213" s="41"/>
      <c r="F213" s="219" t="s">
        <v>611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132</v>
      </c>
      <c r="AU213" s="18" t="s">
        <v>85</v>
      </c>
    </row>
    <row r="214" s="2" customFormat="1" ht="16.5" customHeight="1">
      <c r="A214" s="39"/>
      <c r="B214" s="40"/>
      <c r="C214" s="247" t="s">
        <v>317</v>
      </c>
      <c r="D214" s="247" t="s">
        <v>164</v>
      </c>
      <c r="E214" s="248" t="s">
        <v>612</v>
      </c>
      <c r="F214" s="249" t="s">
        <v>613</v>
      </c>
      <c r="G214" s="250" t="s">
        <v>225</v>
      </c>
      <c r="H214" s="251">
        <v>1</v>
      </c>
      <c r="I214" s="252"/>
      <c r="J214" s="253">
        <f>ROUND(I214*H214,2)</f>
        <v>0</v>
      </c>
      <c r="K214" s="249" t="s">
        <v>20</v>
      </c>
      <c r="L214" s="254"/>
      <c r="M214" s="255" t="s">
        <v>20</v>
      </c>
      <c r="N214" s="256" t="s">
        <v>47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577</v>
      </c>
      <c r="AT214" s="216" t="s">
        <v>164</v>
      </c>
      <c r="AU214" s="216" t="s">
        <v>85</v>
      </c>
      <c r="AY214" s="18" t="s">
        <v>124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22</v>
      </c>
      <c r="BK214" s="217">
        <f>ROUND(I214*H214,2)</f>
        <v>0</v>
      </c>
      <c r="BL214" s="18" t="s">
        <v>306</v>
      </c>
      <c r="BM214" s="216" t="s">
        <v>320</v>
      </c>
    </row>
    <row r="215" s="2" customFormat="1">
      <c r="A215" s="39"/>
      <c r="B215" s="40"/>
      <c r="C215" s="41"/>
      <c r="D215" s="218" t="s">
        <v>132</v>
      </c>
      <c r="E215" s="41"/>
      <c r="F215" s="219" t="s">
        <v>613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132</v>
      </c>
      <c r="AU215" s="18" t="s">
        <v>85</v>
      </c>
    </row>
    <row r="216" s="2" customFormat="1" ht="16.5" customHeight="1">
      <c r="A216" s="39"/>
      <c r="B216" s="40"/>
      <c r="C216" s="247" t="s">
        <v>231</v>
      </c>
      <c r="D216" s="247" t="s">
        <v>164</v>
      </c>
      <c r="E216" s="248" t="s">
        <v>614</v>
      </c>
      <c r="F216" s="249" t="s">
        <v>615</v>
      </c>
      <c r="G216" s="250" t="s">
        <v>225</v>
      </c>
      <c r="H216" s="251">
        <v>1</v>
      </c>
      <c r="I216" s="252"/>
      <c r="J216" s="253">
        <f>ROUND(I216*H216,2)</f>
        <v>0</v>
      </c>
      <c r="K216" s="249" t="s">
        <v>20</v>
      </c>
      <c r="L216" s="254"/>
      <c r="M216" s="255" t="s">
        <v>20</v>
      </c>
      <c r="N216" s="256" t="s">
        <v>47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577</v>
      </c>
      <c r="AT216" s="216" t="s">
        <v>164</v>
      </c>
      <c r="AU216" s="216" t="s">
        <v>85</v>
      </c>
      <c r="AY216" s="18" t="s">
        <v>124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22</v>
      </c>
      <c r="BK216" s="217">
        <f>ROUND(I216*H216,2)</f>
        <v>0</v>
      </c>
      <c r="BL216" s="18" t="s">
        <v>306</v>
      </c>
      <c r="BM216" s="216" t="s">
        <v>324</v>
      </c>
    </row>
    <row r="217" s="2" customFormat="1">
      <c r="A217" s="39"/>
      <c r="B217" s="40"/>
      <c r="C217" s="41"/>
      <c r="D217" s="218" t="s">
        <v>132</v>
      </c>
      <c r="E217" s="41"/>
      <c r="F217" s="219" t="s">
        <v>615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132</v>
      </c>
      <c r="AU217" s="18" t="s">
        <v>85</v>
      </c>
    </row>
    <row r="218" s="2" customFormat="1" ht="16.5" customHeight="1">
      <c r="A218" s="39"/>
      <c r="B218" s="40"/>
      <c r="C218" s="247" t="s">
        <v>326</v>
      </c>
      <c r="D218" s="247" t="s">
        <v>164</v>
      </c>
      <c r="E218" s="248" t="s">
        <v>616</v>
      </c>
      <c r="F218" s="249" t="s">
        <v>617</v>
      </c>
      <c r="G218" s="250" t="s">
        <v>167</v>
      </c>
      <c r="H218" s="251">
        <v>0.69999999999999996</v>
      </c>
      <c r="I218" s="252"/>
      <c r="J218" s="253">
        <f>ROUND(I218*H218,2)</f>
        <v>0</v>
      </c>
      <c r="K218" s="249" t="s">
        <v>130</v>
      </c>
      <c r="L218" s="254"/>
      <c r="M218" s="255" t="s">
        <v>20</v>
      </c>
      <c r="N218" s="256" t="s">
        <v>47</v>
      </c>
      <c r="O218" s="85"/>
      <c r="P218" s="214">
        <f>O218*H218</f>
        <v>0</v>
      </c>
      <c r="Q218" s="214">
        <v>1</v>
      </c>
      <c r="R218" s="214">
        <f>Q218*H218</f>
        <v>0.69999999999999996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577</v>
      </c>
      <c r="AT218" s="216" t="s">
        <v>164</v>
      </c>
      <c r="AU218" s="216" t="s">
        <v>85</v>
      </c>
      <c r="AY218" s="18" t="s">
        <v>124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22</v>
      </c>
      <c r="BK218" s="217">
        <f>ROUND(I218*H218,2)</f>
        <v>0</v>
      </c>
      <c r="BL218" s="18" t="s">
        <v>306</v>
      </c>
      <c r="BM218" s="216" t="s">
        <v>329</v>
      </c>
    </row>
    <row r="219" s="2" customFormat="1">
      <c r="A219" s="39"/>
      <c r="B219" s="40"/>
      <c r="C219" s="41"/>
      <c r="D219" s="218" t="s">
        <v>132</v>
      </c>
      <c r="E219" s="41"/>
      <c r="F219" s="219" t="s">
        <v>617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132</v>
      </c>
      <c r="AU219" s="18" t="s">
        <v>85</v>
      </c>
    </row>
    <row r="220" s="2" customFormat="1">
      <c r="A220" s="39"/>
      <c r="B220" s="40"/>
      <c r="C220" s="41"/>
      <c r="D220" s="223" t="s">
        <v>134</v>
      </c>
      <c r="E220" s="41"/>
      <c r="F220" s="224" t="s">
        <v>618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134</v>
      </c>
      <c r="AU220" s="18" t="s">
        <v>85</v>
      </c>
    </row>
    <row r="221" s="2" customFormat="1">
      <c r="A221" s="39"/>
      <c r="B221" s="40"/>
      <c r="C221" s="41"/>
      <c r="D221" s="218" t="s">
        <v>491</v>
      </c>
      <c r="E221" s="41"/>
      <c r="F221" s="270" t="s">
        <v>619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491</v>
      </c>
      <c r="AU221" s="18" t="s">
        <v>85</v>
      </c>
    </row>
    <row r="222" s="13" customFormat="1">
      <c r="A222" s="13"/>
      <c r="B222" s="225"/>
      <c r="C222" s="226"/>
      <c r="D222" s="218" t="s">
        <v>147</v>
      </c>
      <c r="E222" s="227" t="s">
        <v>20</v>
      </c>
      <c r="F222" s="228" t="s">
        <v>620</v>
      </c>
      <c r="G222" s="226"/>
      <c r="H222" s="229">
        <v>0.69999999999999996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147</v>
      </c>
      <c r="AU222" s="235" t="s">
        <v>85</v>
      </c>
      <c r="AV222" s="13" t="s">
        <v>85</v>
      </c>
      <c r="AW222" s="13" t="s">
        <v>39</v>
      </c>
      <c r="AX222" s="13" t="s">
        <v>76</v>
      </c>
      <c r="AY222" s="235" t="s">
        <v>124</v>
      </c>
    </row>
    <row r="223" s="14" customFormat="1">
      <c r="A223" s="14"/>
      <c r="B223" s="236"/>
      <c r="C223" s="237"/>
      <c r="D223" s="218" t="s">
        <v>147</v>
      </c>
      <c r="E223" s="238" t="s">
        <v>20</v>
      </c>
      <c r="F223" s="239" t="s">
        <v>149</v>
      </c>
      <c r="G223" s="237"/>
      <c r="H223" s="240">
        <v>0.69999999999999996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147</v>
      </c>
      <c r="AU223" s="246" t="s">
        <v>85</v>
      </c>
      <c r="AV223" s="14" t="s">
        <v>131</v>
      </c>
      <c r="AW223" s="14" t="s">
        <v>39</v>
      </c>
      <c r="AX223" s="14" t="s">
        <v>22</v>
      </c>
      <c r="AY223" s="246" t="s">
        <v>124</v>
      </c>
    </row>
    <row r="224" s="2" customFormat="1" ht="16.5" customHeight="1">
      <c r="A224" s="39"/>
      <c r="B224" s="40"/>
      <c r="C224" s="247" t="s">
        <v>237</v>
      </c>
      <c r="D224" s="247" t="s">
        <v>164</v>
      </c>
      <c r="E224" s="248" t="s">
        <v>621</v>
      </c>
      <c r="F224" s="249" t="s">
        <v>622</v>
      </c>
      <c r="G224" s="250" t="s">
        <v>218</v>
      </c>
      <c r="H224" s="251">
        <v>70.400000000000006</v>
      </c>
      <c r="I224" s="252"/>
      <c r="J224" s="253">
        <f>ROUND(I224*H224,2)</f>
        <v>0</v>
      </c>
      <c r="K224" s="249" t="s">
        <v>130</v>
      </c>
      <c r="L224" s="254"/>
      <c r="M224" s="255" t="s">
        <v>20</v>
      </c>
      <c r="N224" s="256" t="s">
        <v>47</v>
      </c>
      <c r="O224" s="85"/>
      <c r="P224" s="214">
        <f>O224*H224</f>
        <v>0</v>
      </c>
      <c r="Q224" s="214">
        <v>0.00010000000000000001</v>
      </c>
      <c r="R224" s="214">
        <f>Q224*H224</f>
        <v>0.0070400000000000011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577</v>
      </c>
      <c r="AT224" s="216" t="s">
        <v>164</v>
      </c>
      <c r="AU224" s="216" t="s">
        <v>85</v>
      </c>
      <c r="AY224" s="18" t="s">
        <v>124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22</v>
      </c>
      <c r="BK224" s="217">
        <f>ROUND(I224*H224,2)</f>
        <v>0</v>
      </c>
      <c r="BL224" s="18" t="s">
        <v>306</v>
      </c>
      <c r="BM224" s="216" t="s">
        <v>333</v>
      </c>
    </row>
    <row r="225" s="2" customFormat="1">
      <c r="A225" s="39"/>
      <c r="B225" s="40"/>
      <c r="C225" s="41"/>
      <c r="D225" s="218" t="s">
        <v>132</v>
      </c>
      <c r="E225" s="41"/>
      <c r="F225" s="219" t="s">
        <v>622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132</v>
      </c>
      <c r="AU225" s="18" t="s">
        <v>85</v>
      </c>
    </row>
    <row r="226" s="2" customFormat="1">
      <c r="A226" s="39"/>
      <c r="B226" s="40"/>
      <c r="C226" s="41"/>
      <c r="D226" s="223" t="s">
        <v>134</v>
      </c>
      <c r="E226" s="41"/>
      <c r="F226" s="224" t="s">
        <v>623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134</v>
      </c>
      <c r="AU226" s="18" t="s">
        <v>85</v>
      </c>
    </row>
    <row r="227" s="13" customFormat="1">
      <c r="A227" s="13"/>
      <c r="B227" s="225"/>
      <c r="C227" s="226"/>
      <c r="D227" s="218" t="s">
        <v>147</v>
      </c>
      <c r="E227" s="227" t="s">
        <v>20</v>
      </c>
      <c r="F227" s="228" t="s">
        <v>624</v>
      </c>
      <c r="G227" s="226"/>
      <c r="H227" s="229">
        <v>48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147</v>
      </c>
      <c r="AU227" s="235" t="s">
        <v>85</v>
      </c>
      <c r="AV227" s="13" t="s">
        <v>85</v>
      </c>
      <c r="AW227" s="13" t="s">
        <v>39</v>
      </c>
      <c r="AX227" s="13" t="s">
        <v>76</v>
      </c>
      <c r="AY227" s="235" t="s">
        <v>124</v>
      </c>
    </row>
    <row r="228" s="13" customFormat="1">
      <c r="A228" s="13"/>
      <c r="B228" s="225"/>
      <c r="C228" s="226"/>
      <c r="D228" s="218" t="s">
        <v>147</v>
      </c>
      <c r="E228" s="227" t="s">
        <v>20</v>
      </c>
      <c r="F228" s="228" t="s">
        <v>625</v>
      </c>
      <c r="G228" s="226"/>
      <c r="H228" s="229">
        <v>7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147</v>
      </c>
      <c r="AU228" s="235" t="s">
        <v>85</v>
      </c>
      <c r="AV228" s="13" t="s">
        <v>85</v>
      </c>
      <c r="AW228" s="13" t="s">
        <v>39</v>
      </c>
      <c r="AX228" s="13" t="s">
        <v>76</v>
      </c>
      <c r="AY228" s="235" t="s">
        <v>124</v>
      </c>
    </row>
    <row r="229" s="13" customFormat="1">
      <c r="A229" s="13"/>
      <c r="B229" s="225"/>
      <c r="C229" s="226"/>
      <c r="D229" s="218" t="s">
        <v>147</v>
      </c>
      <c r="E229" s="227" t="s">
        <v>20</v>
      </c>
      <c r="F229" s="228" t="s">
        <v>626</v>
      </c>
      <c r="G229" s="226"/>
      <c r="H229" s="229">
        <v>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147</v>
      </c>
      <c r="AU229" s="235" t="s">
        <v>85</v>
      </c>
      <c r="AV229" s="13" t="s">
        <v>85</v>
      </c>
      <c r="AW229" s="13" t="s">
        <v>39</v>
      </c>
      <c r="AX229" s="13" t="s">
        <v>76</v>
      </c>
      <c r="AY229" s="235" t="s">
        <v>124</v>
      </c>
    </row>
    <row r="230" s="14" customFormat="1">
      <c r="A230" s="14"/>
      <c r="B230" s="236"/>
      <c r="C230" s="237"/>
      <c r="D230" s="218" t="s">
        <v>147</v>
      </c>
      <c r="E230" s="238" t="s">
        <v>20</v>
      </c>
      <c r="F230" s="239" t="s">
        <v>149</v>
      </c>
      <c r="G230" s="237"/>
      <c r="H230" s="240">
        <v>64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147</v>
      </c>
      <c r="AU230" s="246" t="s">
        <v>85</v>
      </c>
      <c r="AV230" s="14" t="s">
        <v>131</v>
      </c>
      <c r="AW230" s="14" t="s">
        <v>39</v>
      </c>
      <c r="AX230" s="14" t="s">
        <v>76</v>
      </c>
      <c r="AY230" s="246" t="s">
        <v>124</v>
      </c>
    </row>
    <row r="231" s="13" customFormat="1">
      <c r="A231" s="13"/>
      <c r="B231" s="225"/>
      <c r="C231" s="226"/>
      <c r="D231" s="218" t="s">
        <v>147</v>
      </c>
      <c r="E231" s="227" t="s">
        <v>20</v>
      </c>
      <c r="F231" s="228" t="s">
        <v>627</v>
      </c>
      <c r="G231" s="226"/>
      <c r="H231" s="229">
        <v>70.400000000000006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147</v>
      </c>
      <c r="AU231" s="235" t="s">
        <v>85</v>
      </c>
      <c r="AV231" s="13" t="s">
        <v>85</v>
      </c>
      <c r="AW231" s="13" t="s">
        <v>39</v>
      </c>
      <c r="AX231" s="13" t="s">
        <v>76</v>
      </c>
      <c r="AY231" s="235" t="s">
        <v>124</v>
      </c>
    </row>
    <row r="232" s="14" customFormat="1">
      <c r="A232" s="14"/>
      <c r="B232" s="236"/>
      <c r="C232" s="237"/>
      <c r="D232" s="218" t="s">
        <v>147</v>
      </c>
      <c r="E232" s="238" t="s">
        <v>20</v>
      </c>
      <c r="F232" s="239" t="s">
        <v>149</v>
      </c>
      <c r="G232" s="237"/>
      <c r="H232" s="240">
        <v>70.400000000000006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147</v>
      </c>
      <c r="AU232" s="246" t="s">
        <v>85</v>
      </c>
      <c r="AV232" s="14" t="s">
        <v>131</v>
      </c>
      <c r="AW232" s="14" t="s">
        <v>39</v>
      </c>
      <c r="AX232" s="14" t="s">
        <v>22</v>
      </c>
      <c r="AY232" s="246" t="s">
        <v>124</v>
      </c>
    </row>
    <row r="233" s="2" customFormat="1" ht="16.5" customHeight="1">
      <c r="A233" s="39"/>
      <c r="B233" s="40"/>
      <c r="C233" s="247" t="s">
        <v>335</v>
      </c>
      <c r="D233" s="247" t="s">
        <v>164</v>
      </c>
      <c r="E233" s="248" t="s">
        <v>628</v>
      </c>
      <c r="F233" s="249" t="s">
        <v>629</v>
      </c>
      <c r="G233" s="250" t="s">
        <v>225</v>
      </c>
      <c r="H233" s="251">
        <v>1</v>
      </c>
      <c r="I233" s="252"/>
      <c r="J233" s="253">
        <f>ROUND(I233*H233,2)</f>
        <v>0</v>
      </c>
      <c r="K233" s="249" t="s">
        <v>20</v>
      </c>
      <c r="L233" s="254"/>
      <c r="M233" s="255" t="s">
        <v>20</v>
      </c>
      <c r="N233" s="256" t="s">
        <v>47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577</v>
      </c>
      <c r="AT233" s="216" t="s">
        <v>164</v>
      </c>
      <c r="AU233" s="216" t="s">
        <v>85</v>
      </c>
      <c r="AY233" s="18" t="s">
        <v>124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22</v>
      </c>
      <c r="BK233" s="217">
        <f>ROUND(I233*H233,2)</f>
        <v>0</v>
      </c>
      <c r="BL233" s="18" t="s">
        <v>306</v>
      </c>
      <c r="BM233" s="216" t="s">
        <v>338</v>
      </c>
    </row>
    <row r="234" s="2" customFormat="1">
      <c r="A234" s="39"/>
      <c r="B234" s="40"/>
      <c r="C234" s="41"/>
      <c r="D234" s="218" t="s">
        <v>132</v>
      </c>
      <c r="E234" s="41"/>
      <c r="F234" s="219" t="s">
        <v>629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132</v>
      </c>
      <c r="AU234" s="18" t="s">
        <v>85</v>
      </c>
    </row>
    <row r="235" s="2" customFormat="1" ht="16.5" customHeight="1">
      <c r="A235" s="39"/>
      <c r="B235" s="40"/>
      <c r="C235" s="205" t="s">
        <v>245</v>
      </c>
      <c r="D235" s="205" t="s">
        <v>126</v>
      </c>
      <c r="E235" s="206" t="s">
        <v>630</v>
      </c>
      <c r="F235" s="207" t="s">
        <v>631</v>
      </c>
      <c r="G235" s="208" t="s">
        <v>225</v>
      </c>
      <c r="H235" s="209">
        <v>8</v>
      </c>
      <c r="I235" s="210"/>
      <c r="J235" s="211">
        <f>ROUND(I235*H235,2)</f>
        <v>0</v>
      </c>
      <c r="K235" s="207" t="s">
        <v>130</v>
      </c>
      <c r="L235" s="45"/>
      <c r="M235" s="212" t="s">
        <v>20</v>
      </c>
      <c r="N235" s="213" t="s">
        <v>47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306</v>
      </c>
      <c r="AT235" s="216" t="s">
        <v>126</v>
      </c>
      <c r="AU235" s="216" t="s">
        <v>85</v>
      </c>
      <c r="AY235" s="18" t="s">
        <v>124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22</v>
      </c>
      <c r="BK235" s="217">
        <f>ROUND(I235*H235,2)</f>
        <v>0</v>
      </c>
      <c r="BL235" s="18" t="s">
        <v>306</v>
      </c>
      <c r="BM235" s="216" t="s">
        <v>343</v>
      </c>
    </row>
    <row r="236" s="2" customFormat="1">
      <c r="A236" s="39"/>
      <c r="B236" s="40"/>
      <c r="C236" s="41"/>
      <c r="D236" s="218" t="s">
        <v>132</v>
      </c>
      <c r="E236" s="41"/>
      <c r="F236" s="219" t="s">
        <v>632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132</v>
      </c>
      <c r="AU236" s="18" t="s">
        <v>85</v>
      </c>
    </row>
    <row r="237" s="2" customFormat="1">
      <c r="A237" s="39"/>
      <c r="B237" s="40"/>
      <c r="C237" s="41"/>
      <c r="D237" s="223" t="s">
        <v>134</v>
      </c>
      <c r="E237" s="41"/>
      <c r="F237" s="224" t="s">
        <v>633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134</v>
      </c>
      <c r="AU237" s="18" t="s">
        <v>85</v>
      </c>
    </row>
    <row r="238" s="13" customFormat="1">
      <c r="A238" s="13"/>
      <c r="B238" s="225"/>
      <c r="C238" s="226"/>
      <c r="D238" s="218" t="s">
        <v>147</v>
      </c>
      <c r="E238" s="227" t="s">
        <v>20</v>
      </c>
      <c r="F238" s="228" t="s">
        <v>634</v>
      </c>
      <c r="G238" s="226"/>
      <c r="H238" s="229">
        <v>8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147</v>
      </c>
      <c r="AU238" s="235" t="s">
        <v>85</v>
      </c>
      <c r="AV238" s="13" t="s">
        <v>85</v>
      </c>
      <c r="AW238" s="13" t="s">
        <v>39</v>
      </c>
      <c r="AX238" s="13" t="s">
        <v>76</v>
      </c>
      <c r="AY238" s="235" t="s">
        <v>124</v>
      </c>
    </row>
    <row r="239" s="14" customFormat="1">
      <c r="A239" s="14"/>
      <c r="B239" s="236"/>
      <c r="C239" s="237"/>
      <c r="D239" s="218" t="s">
        <v>147</v>
      </c>
      <c r="E239" s="238" t="s">
        <v>20</v>
      </c>
      <c r="F239" s="239" t="s">
        <v>149</v>
      </c>
      <c r="G239" s="237"/>
      <c r="H239" s="240">
        <v>8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147</v>
      </c>
      <c r="AU239" s="246" t="s">
        <v>85</v>
      </c>
      <c r="AV239" s="14" t="s">
        <v>131</v>
      </c>
      <c r="AW239" s="14" t="s">
        <v>39</v>
      </c>
      <c r="AX239" s="14" t="s">
        <v>22</v>
      </c>
      <c r="AY239" s="246" t="s">
        <v>124</v>
      </c>
    </row>
    <row r="240" s="2" customFormat="1" ht="16.5" customHeight="1">
      <c r="A240" s="39"/>
      <c r="B240" s="40"/>
      <c r="C240" s="247" t="s">
        <v>345</v>
      </c>
      <c r="D240" s="247" t="s">
        <v>164</v>
      </c>
      <c r="E240" s="248" t="s">
        <v>635</v>
      </c>
      <c r="F240" s="249" t="s">
        <v>636</v>
      </c>
      <c r="G240" s="250" t="s">
        <v>225</v>
      </c>
      <c r="H240" s="251">
        <v>5</v>
      </c>
      <c r="I240" s="252"/>
      <c r="J240" s="253">
        <f>ROUND(I240*H240,2)</f>
        <v>0</v>
      </c>
      <c r="K240" s="249" t="s">
        <v>20</v>
      </c>
      <c r="L240" s="254"/>
      <c r="M240" s="255" t="s">
        <v>20</v>
      </c>
      <c r="N240" s="256" t="s">
        <v>47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577</v>
      </c>
      <c r="AT240" s="216" t="s">
        <v>164</v>
      </c>
      <c r="AU240" s="216" t="s">
        <v>85</v>
      </c>
      <c r="AY240" s="18" t="s">
        <v>124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22</v>
      </c>
      <c r="BK240" s="217">
        <f>ROUND(I240*H240,2)</f>
        <v>0</v>
      </c>
      <c r="BL240" s="18" t="s">
        <v>306</v>
      </c>
      <c r="BM240" s="216" t="s">
        <v>348</v>
      </c>
    </row>
    <row r="241" s="2" customFormat="1">
      <c r="A241" s="39"/>
      <c r="B241" s="40"/>
      <c r="C241" s="41"/>
      <c r="D241" s="218" t="s">
        <v>132</v>
      </c>
      <c r="E241" s="41"/>
      <c r="F241" s="219" t="s">
        <v>636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132</v>
      </c>
      <c r="AU241" s="18" t="s">
        <v>85</v>
      </c>
    </row>
    <row r="242" s="2" customFormat="1" ht="16.5" customHeight="1">
      <c r="A242" s="39"/>
      <c r="B242" s="40"/>
      <c r="C242" s="247" t="s">
        <v>250</v>
      </c>
      <c r="D242" s="247" t="s">
        <v>164</v>
      </c>
      <c r="E242" s="248" t="s">
        <v>637</v>
      </c>
      <c r="F242" s="249" t="s">
        <v>638</v>
      </c>
      <c r="G242" s="250" t="s">
        <v>225</v>
      </c>
      <c r="H242" s="251">
        <v>1</v>
      </c>
      <c r="I242" s="252"/>
      <c r="J242" s="253">
        <f>ROUND(I242*H242,2)</f>
        <v>0</v>
      </c>
      <c r="K242" s="249" t="s">
        <v>20</v>
      </c>
      <c r="L242" s="254"/>
      <c r="M242" s="255" t="s">
        <v>20</v>
      </c>
      <c r="N242" s="256" t="s">
        <v>47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577</v>
      </c>
      <c r="AT242" s="216" t="s">
        <v>164</v>
      </c>
      <c r="AU242" s="216" t="s">
        <v>85</v>
      </c>
      <c r="AY242" s="18" t="s">
        <v>124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22</v>
      </c>
      <c r="BK242" s="217">
        <f>ROUND(I242*H242,2)</f>
        <v>0</v>
      </c>
      <c r="BL242" s="18" t="s">
        <v>306</v>
      </c>
      <c r="BM242" s="216" t="s">
        <v>352</v>
      </c>
    </row>
    <row r="243" s="2" customFormat="1">
      <c r="A243" s="39"/>
      <c r="B243" s="40"/>
      <c r="C243" s="41"/>
      <c r="D243" s="218" t="s">
        <v>132</v>
      </c>
      <c r="E243" s="41"/>
      <c r="F243" s="219" t="s">
        <v>638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132</v>
      </c>
      <c r="AU243" s="18" t="s">
        <v>85</v>
      </c>
    </row>
    <row r="244" s="2" customFormat="1" ht="16.5" customHeight="1">
      <c r="A244" s="39"/>
      <c r="B244" s="40"/>
      <c r="C244" s="247" t="s">
        <v>355</v>
      </c>
      <c r="D244" s="247" t="s">
        <v>164</v>
      </c>
      <c r="E244" s="248" t="s">
        <v>639</v>
      </c>
      <c r="F244" s="249" t="s">
        <v>640</v>
      </c>
      <c r="G244" s="250" t="s">
        <v>225</v>
      </c>
      <c r="H244" s="251">
        <v>1</v>
      </c>
      <c r="I244" s="252"/>
      <c r="J244" s="253">
        <f>ROUND(I244*H244,2)</f>
        <v>0</v>
      </c>
      <c r="K244" s="249" t="s">
        <v>20</v>
      </c>
      <c r="L244" s="254"/>
      <c r="M244" s="255" t="s">
        <v>20</v>
      </c>
      <c r="N244" s="256" t="s">
        <v>47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577</v>
      </c>
      <c r="AT244" s="216" t="s">
        <v>164</v>
      </c>
      <c r="AU244" s="216" t="s">
        <v>85</v>
      </c>
      <c r="AY244" s="18" t="s">
        <v>124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22</v>
      </c>
      <c r="BK244" s="217">
        <f>ROUND(I244*H244,2)</f>
        <v>0</v>
      </c>
      <c r="BL244" s="18" t="s">
        <v>306</v>
      </c>
      <c r="BM244" s="216" t="s">
        <v>358</v>
      </c>
    </row>
    <row r="245" s="2" customFormat="1">
      <c r="A245" s="39"/>
      <c r="B245" s="40"/>
      <c r="C245" s="41"/>
      <c r="D245" s="218" t="s">
        <v>132</v>
      </c>
      <c r="E245" s="41"/>
      <c r="F245" s="219" t="s">
        <v>640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132</v>
      </c>
      <c r="AU245" s="18" t="s">
        <v>85</v>
      </c>
    </row>
    <row r="246" s="2" customFormat="1" ht="21.75" customHeight="1">
      <c r="A246" s="39"/>
      <c r="B246" s="40"/>
      <c r="C246" s="205" t="s">
        <v>255</v>
      </c>
      <c r="D246" s="205" t="s">
        <v>126</v>
      </c>
      <c r="E246" s="206" t="s">
        <v>641</v>
      </c>
      <c r="F246" s="207" t="s">
        <v>642</v>
      </c>
      <c r="G246" s="208" t="s">
        <v>225</v>
      </c>
      <c r="H246" s="209">
        <v>24</v>
      </c>
      <c r="I246" s="210"/>
      <c r="J246" s="211">
        <f>ROUND(I246*H246,2)</f>
        <v>0</v>
      </c>
      <c r="K246" s="207" t="s">
        <v>130</v>
      </c>
      <c r="L246" s="45"/>
      <c r="M246" s="212" t="s">
        <v>20</v>
      </c>
      <c r="N246" s="213" t="s">
        <v>47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306</v>
      </c>
      <c r="AT246" s="216" t="s">
        <v>126</v>
      </c>
      <c r="AU246" s="216" t="s">
        <v>85</v>
      </c>
      <c r="AY246" s="18" t="s">
        <v>124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22</v>
      </c>
      <c r="BK246" s="217">
        <f>ROUND(I246*H246,2)</f>
        <v>0</v>
      </c>
      <c r="BL246" s="18" t="s">
        <v>306</v>
      </c>
      <c r="BM246" s="216" t="s">
        <v>365</v>
      </c>
    </row>
    <row r="247" s="2" customFormat="1">
      <c r="A247" s="39"/>
      <c r="B247" s="40"/>
      <c r="C247" s="41"/>
      <c r="D247" s="218" t="s">
        <v>132</v>
      </c>
      <c r="E247" s="41"/>
      <c r="F247" s="219" t="s">
        <v>643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132</v>
      </c>
      <c r="AU247" s="18" t="s">
        <v>85</v>
      </c>
    </row>
    <row r="248" s="2" customFormat="1">
      <c r="A248" s="39"/>
      <c r="B248" s="40"/>
      <c r="C248" s="41"/>
      <c r="D248" s="223" t="s">
        <v>134</v>
      </c>
      <c r="E248" s="41"/>
      <c r="F248" s="224" t="s">
        <v>644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134</v>
      </c>
      <c r="AU248" s="18" t="s">
        <v>85</v>
      </c>
    </row>
    <row r="249" s="13" customFormat="1">
      <c r="A249" s="13"/>
      <c r="B249" s="225"/>
      <c r="C249" s="226"/>
      <c r="D249" s="218" t="s">
        <v>147</v>
      </c>
      <c r="E249" s="227" t="s">
        <v>20</v>
      </c>
      <c r="F249" s="228" t="s">
        <v>645</v>
      </c>
      <c r="G249" s="226"/>
      <c r="H249" s="229">
        <v>24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147</v>
      </c>
      <c r="AU249" s="235" t="s">
        <v>85</v>
      </c>
      <c r="AV249" s="13" t="s">
        <v>85</v>
      </c>
      <c r="AW249" s="13" t="s">
        <v>39</v>
      </c>
      <c r="AX249" s="13" t="s">
        <v>76</v>
      </c>
      <c r="AY249" s="235" t="s">
        <v>124</v>
      </c>
    </row>
    <row r="250" s="14" customFormat="1">
      <c r="A250" s="14"/>
      <c r="B250" s="236"/>
      <c r="C250" s="237"/>
      <c r="D250" s="218" t="s">
        <v>147</v>
      </c>
      <c r="E250" s="238" t="s">
        <v>20</v>
      </c>
      <c r="F250" s="239" t="s">
        <v>149</v>
      </c>
      <c r="G250" s="237"/>
      <c r="H250" s="240">
        <v>24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147</v>
      </c>
      <c r="AU250" s="246" t="s">
        <v>85</v>
      </c>
      <c r="AV250" s="14" t="s">
        <v>131</v>
      </c>
      <c r="AW250" s="14" t="s">
        <v>39</v>
      </c>
      <c r="AX250" s="14" t="s">
        <v>22</v>
      </c>
      <c r="AY250" s="246" t="s">
        <v>124</v>
      </c>
    </row>
    <row r="251" s="2" customFormat="1" ht="16.5" customHeight="1">
      <c r="A251" s="39"/>
      <c r="B251" s="40"/>
      <c r="C251" s="247" t="s">
        <v>366</v>
      </c>
      <c r="D251" s="247" t="s">
        <v>164</v>
      </c>
      <c r="E251" s="248" t="s">
        <v>646</v>
      </c>
      <c r="F251" s="249" t="s">
        <v>647</v>
      </c>
      <c r="G251" s="250" t="s">
        <v>225</v>
      </c>
      <c r="H251" s="251">
        <v>8</v>
      </c>
      <c r="I251" s="252"/>
      <c r="J251" s="253">
        <f>ROUND(I251*H251,2)</f>
        <v>0</v>
      </c>
      <c r="K251" s="249" t="s">
        <v>20</v>
      </c>
      <c r="L251" s="254"/>
      <c r="M251" s="255" t="s">
        <v>20</v>
      </c>
      <c r="N251" s="256" t="s">
        <v>47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577</v>
      </c>
      <c r="AT251" s="216" t="s">
        <v>164</v>
      </c>
      <c r="AU251" s="216" t="s">
        <v>85</v>
      </c>
      <c r="AY251" s="18" t="s">
        <v>124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22</v>
      </c>
      <c r="BK251" s="217">
        <f>ROUND(I251*H251,2)</f>
        <v>0</v>
      </c>
      <c r="BL251" s="18" t="s">
        <v>306</v>
      </c>
      <c r="BM251" s="216" t="s">
        <v>369</v>
      </c>
    </row>
    <row r="252" s="2" customFormat="1">
      <c r="A252" s="39"/>
      <c r="B252" s="40"/>
      <c r="C252" s="41"/>
      <c r="D252" s="218" t="s">
        <v>132</v>
      </c>
      <c r="E252" s="41"/>
      <c r="F252" s="219" t="s">
        <v>647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132</v>
      </c>
      <c r="AU252" s="18" t="s">
        <v>85</v>
      </c>
    </row>
    <row r="253" s="2" customFormat="1" ht="21.75" customHeight="1">
      <c r="A253" s="39"/>
      <c r="B253" s="40"/>
      <c r="C253" s="205" t="s">
        <v>261</v>
      </c>
      <c r="D253" s="205" t="s">
        <v>126</v>
      </c>
      <c r="E253" s="206" t="s">
        <v>648</v>
      </c>
      <c r="F253" s="207" t="s">
        <v>649</v>
      </c>
      <c r="G253" s="208" t="s">
        <v>225</v>
      </c>
      <c r="H253" s="209">
        <v>57</v>
      </c>
      <c r="I253" s="210"/>
      <c r="J253" s="211">
        <f>ROUND(I253*H253,2)</f>
        <v>0</v>
      </c>
      <c r="K253" s="207" t="s">
        <v>130</v>
      </c>
      <c r="L253" s="45"/>
      <c r="M253" s="212" t="s">
        <v>20</v>
      </c>
      <c r="N253" s="213" t="s">
        <v>47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306</v>
      </c>
      <c r="AT253" s="216" t="s">
        <v>126</v>
      </c>
      <c r="AU253" s="216" t="s">
        <v>85</v>
      </c>
      <c r="AY253" s="18" t="s">
        <v>124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22</v>
      </c>
      <c r="BK253" s="217">
        <f>ROUND(I253*H253,2)</f>
        <v>0</v>
      </c>
      <c r="BL253" s="18" t="s">
        <v>306</v>
      </c>
      <c r="BM253" s="216" t="s">
        <v>375</v>
      </c>
    </row>
    <row r="254" s="2" customFormat="1">
      <c r="A254" s="39"/>
      <c r="B254" s="40"/>
      <c r="C254" s="41"/>
      <c r="D254" s="218" t="s">
        <v>132</v>
      </c>
      <c r="E254" s="41"/>
      <c r="F254" s="219" t="s">
        <v>650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132</v>
      </c>
      <c r="AU254" s="18" t="s">
        <v>85</v>
      </c>
    </row>
    <row r="255" s="2" customFormat="1">
      <c r="A255" s="39"/>
      <c r="B255" s="40"/>
      <c r="C255" s="41"/>
      <c r="D255" s="223" t="s">
        <v>134</v>
      </c>
      <c r="E255" s="41"/>
      <c r="F255" s="224" t="s">
        <v>651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134</v>
      </c>
      <c r="AU255" s="18" t="s">
        <v>85</v>
      </c>
    </row>
    <row r="256" s="13" customFormat="1">
      <c r="A256" s="13"/>
      <c r="B256" s="225"/>
      <c r="C256" s="226"/>
      <c r="D256" s="218" t="s">
        <v>147</v>
      </c>
      <c r="E256" s="227" t="s">
        <v>20</v>
      </c>
      <c r="F256" s="228" t="s">
        <v>652</v>
      </c>
      <c r="G256" s="226"/>
      <c r="H256" s="229">
        <v>3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147</v>
      </c>
      <c r="AU256" s="235" t="s">
        <v>85</v>
      </c>
      <c r="AV256" s="13" t="s">
        <v>85</v>
      </c>
      <c r="AW256" s="13" t="s">
        <v>39</v>
      </c>
      <c r="AX256" s="13" t="s">
        <v>76</v>
      </c>
      <c r="AY256" s="235" t="s">
        <v>124</v>
      </c>
    </row>
    <row r="257" s="13" customFormat="1">
      <c r="A257" s="13"/>
      <c r="B257" s="225"/>
      <c r="C257" s="226"/>
      <c r="D257" s="218" t="s">
        <v>147</v>
      </c>
      <c r="E257" s="227" t="s">
        <v>20</v>
      </c>
      <c r="F257" s="228" t="s">
        <v>653</v>
      </c>
      <c r="G257" s="226"/>
      <c r="H257" s="229">
        <v>48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147</v>
      </c>
      <c r="AU257" s="235" t="s">
        <v>85</v>
      </c>
      <c r="AV257" s="13" t="s">
        <v>85</v>
      </c>
      <c r="AW257" s="13" t="s">
        <v>39</v>
      </c>
      <c r="AX257" s="13" t="s">
        <v>76</v>
      </c>
      <c r="AY257" s="235" t="s">
        <v>124</v>
      </c>
    </row>
    <row r="258" s="13" customFormat="1">
      <c r="A258" s="13"/>
      <c r="B258" s="225"/>
      <c r="C258" s="226"/>
      <c r="D258" s="218" t="s">
        <v>147</v>
      </c>
      <c r="E258" s="227" t="s">
        <v>20</v>
      </c>
      <c r="F258" s="228" t="s">
        <v>654</v>
      </c>
      <c r="G258" s="226"/>
      <c r="H258" s="229">
        <v>6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147</v>
      </c>
      <c r="AU258" s="235" t="s">
        <v>85</v>
      </c>
      <c r="AV258" s="13" t="s">
        <v>85</v>
      </c>
      <c r="AW258" s="13" t="s">
        <v>39</v>
      </c>
      <c r="AX258" s="13" t="s">
        <v>76</v>
      </c>
      <c r="AY258" s="235" t="s">
        <v>124</v>
      </c>
    </row>
    <row r="259" s="14" customFormat="1">
      <c r="A259" s="14"/>
      <c r="B259" s="236"/>
      <c r="C259" s="237"/>
      <c r="D259" s="218" t="s">
        <v>147</v>
      </c>
      <c r="E259" s="238" t="s">
        <v>20</v>
      </c>
      <c r="F259" s="239" t="s">
        <v>149</v>
      </c>
      <c r="G259" s="237"/>
      <c r="H259" s="240">
        <v>57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147</v>
      </c>
      <c r="AU259" s="246" t="s">
        <v>85</v>
      </c>
      <c r="AV259" s="14" t="s">
        <v>131</v>
      </c>
      <c r="AW259" s="14" t="s">
        <v>39</v>
      </c>
      <c r="AX259" s="14" t="s">
        <v>22</v>
      </c>
      <c r="AY259" s="246" t="s">
        <v>124</v>
      </c>
    </row>
    <row r="260" s="2" customFormat="1" ht="16.5" customHeight="1">
      <c r="A260" s="39"/>
      <c r="B260" s="40"/>
      <c r="C260" s="205" t="s">
        <v>379</v>
      </c>
      <c r="D260" s="205" t="s">
        <v>126</v>
      </c>
      <c r="E260" s="206" t="s">
        <v>655</v>
      </c>
      <c r="F260" s="207" t="s">
        <v>656</v>
      </c>
      <c r="G260" s="208" t="s">
        <v>225</v>
      </c>
      <c r="H260" s="209">
        <v>1</v>
      </c>
      <c r="I260" s="210"/>
      <c r="J260" s="211">
        <f>ROUND(I260*H260,2)</f>
        <v>0</v>
      </c>
      <c r="K260" s="207" t="s">
        <v>130</v>
      </c>
      <c r="L260" s="45"/>
      <c r="M260" s="212" t="s">
        <v>20</v>
      </c>
      <c r="N260" s="213" t="s">
        <v>47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306</v>
      </c>
      <c r="AT260" s="216" t="s">
        <v>126</v>
      </c>
      <c r="AU260" s="216" t="s">
        <v>85</v>
      </c>
      <c r="AY260" s="18" t="s">
        <v>124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22</v>
      </c>
      <c r="BK260" s="217">
        <f>ROUND(I260*H260,2)</f>
        <v>0</v>
      </c>
      <c r="BL260" s="18" t="s">
        <v>306</v>
      </c>
      <c r="BM260" s="216" t="s">
        <v>382</v>
      </c>
    </row>
    <row r="261" s="2" customFormat="1">
      <c r="A261" s="39"/>
      <c r="B261" s="40"/>
      <c r="C261" s="41"/>
      <c r="D261" s="218" t="s">
        <v>132</v>
      </c>
      <c r="E261" s="41"/>
      <c r="F261" s="219" t="s">
        <v>656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132</v>
      </c>
      <c r="AU261" s="18" t="s">
        <v>85</v>
      </c>
    </row>
    <row r="262" s="2" customFormat="1">
      <c r="A262" s="39"/>
      <c r="B262" s="40"/>
      <c r="C262" s="41"/>
      <c r="D262" s="223" t="s">
        <v>134</v>
      </c>
      <c r="E262" s="41"/>
      <c r="F262" s="224" t="s">
        <v>657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134</v>
      </c>
      <c r="AU262" s="18" t="s">
        <v>85</v>
      </c>
    </row>
    <row r="263" s="2" customFormat="1" ht="16.5" customHeight="1">
      <c r="A263" s="39"/>
      <c r="B263" s="40"/>
      <c r="C263" s="205" t="s">
        <v>265</v>
      </c>
      <c r="D263" s="205" t="s">
        <v>126</v>
      </c>
      <c r="E263" s="206" t="s">
        <v>658</v>
      </c>
      <c r="F263" s="207" t="s">
        <v>659</v>
      </c>
      <c r="G263" s="208" t="s">
        <v>225</v>
      </c>
      <c r="H263" s="209">
        <v>6</v>
      </c>
      <c r="I263" s="210"/>
      <c r="J263" s="211">
        <f>ROUND(I263*H263,2)</f>
        <v>0</v>
      </c>
      <c r="K263" s="207" t="s">
        <v>130</v>
      </c>
      <c r="L263" s="45"/>
      <c r="M263" s="212" t="s">
        <v>20</v>
      </c>
      <c r="N263" s="213" t="s">
        <v>47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306</v>
      </c>
      <c r="AT263" s="216" t="s">
        <v>126</v>
      </c>
      <c r="AU263" s="216" t="s">
        <v>85</v>
      </c>
      <c r="AY263" s="18" t="s">
        <v>124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22</v>
      </c>
      <c r="BK263" s="217">
        <f>ROUND(I263*H263,2)</f>
        <v>0</v>
      </c>
      <c r="BL263" s="18" t="s">
        <v>306</v>
      </c>
      <c r="BM263" s="216" t="s">
        <v>386</v>
      </c>
    </row>
    <row r="264" s="2" customFormat="1">
      <c r="A264" s="39"/>
      <c r="B264" s="40"/>
      <c r="C264" s="41"/>
      <c r="D264" s="218" t="s">
        <v>132</v>
      </c>
      <c r="E264" s="41"/>
      <c r="F264" s="219" t="s">
        <v>659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132</v>
      </c>
      <c r="AU264" s="18" t="s">
        <v>85</v>
      </c>
    </row>
    <row r="265" s="2" customFormat="1">
      <c r="A265" s="39"/>
      <c r="B265" s="40"/>
      <c r="C265" s="41"/>
      <c r="D265" s="223" t="s">
        <v>134</v>
      </c>
      <c r="E265" s="41"/>
      <c r="F265" s="224" t="s">
        <v>660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134</v>
      </c>
      <c r="AU265" s="18" t="s">
        <v>85</v>
      </c>
    </row>
    <row r="266" s="2" customFormat="1" ht="16.5" customHeight="1">
      <c r="A266" s="39"/>
      <c r="B266" s="40"/>
      <c r="C266" s="205" t="s">
        <v>390</v>
      </c>
      <c r="D266" s="205" t="s">
        <v>126</v>
      </c>
      <c r="E266" s="206" t="s">
        <v>661</v>
      </c>
      <c r="F266" s="207" t="s">
        <v>662</v>
      </c>
      <c r="G266" s="208" t="s">
        <v>225</v>
      </c>
      <c r="H266" s="209">
        <v>1</v>
      </c>
      <c r="I266" s="210"/>
      <c r="J266" s="211">
        <f>ROUND(I266*H266,2)</f>
        <v>0</v>
      </c>
      <c r="K266" s="207" t="s">
        <v>130</v>
      </c>
      <c r="L266" s="45"/>
      <c r="M266" s="212" t="s">
        <v>20</v>
      </c>
      <c r="N266" s="213" t="s">
        <v>47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306</v>
      </c>
      <c r="AT266" s="216" t="s">
        <v>126</v>
      </c>
      <c r="AU266" s="216" t="s">
        <v>85</v>
      </c>
      <c r="AY266" s="18" t="s">
        <v>124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22</v>
      </c>
      <c r="BK266" s="217">
        <f>ROUND(I266*H266,2)</f>
        <v>0</v>
      </c>
      <c r="BL266" s="18" t="s">
        <v>306</v>
      </c>
      <c r="BM266" s="216" t="s">
        <v>393</v>
      </c>
    </row>
    <row r="267" s="2" customFormat="1">
      <c r="A267" s="39"/>
      <c r="B267" s="40"/>
      <c r="C267" s="41"/>
      <c r="D267" s="218" t="s">
        <v>132</v>
      </c>
      <c r="E267" s="41"/>
      <c r="F267" s="219" t="s">
        <v>662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132</v>
      </c>
      <c r="AU267" s="18" t="s">
        <v>85</v>
      </c>
    </row>
    <row r="268" s="2" customFormat="1">
      <c r="A268" s="39"/>
      <c r="B268" s="40"/>
      <c r="C268" s="41"/>
      <c r="D268" s="223" t="s">
        <v>134</v>
      </c>
      <c r="E268" s="41"/>
      <c r="F268" s="224" t="s">
        <v>663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134</v>
      </c>
      <c r="AU268" s="18" t="s">
        <v>85</v>
      </c>
    </row>
    <row r="269" s="2" customFormat="1" ht="24.15" customHeight="1">
      <c r="A269" s="39"/>
      <c r="B269" s="40"/>
      <c r="C269" s="205" t="s">
        <v>270</v>
      </c>
      <c r="D269" s="205" t="s">
        <v>126</v>
      </c>
      <c r="E269" s="206" t="s">
        <v>664</v>
      </c>
      <c r="F269" s="207" t="s">
        <v>665</v>
      </c>
      <c r="G269" s="208" t="s">
        <v>218</v>
      </c>
      <c r="H269" s="209">
        <v>64</v>
      </c>
      <c r="I269" s="210"/>
      <c r="J269" s="211">
        <f>ROUND(I269*H269,2)</f>
        <v>0</v>
      </c>
      <c r="K269" s="207" t="s">
        <v>130</v>
      </c>
      <c r="L269" s="45"/>
      <c r="M269" s="212" t="s">
        <v>20</v>
      </c>
      <c r="N269" s="213" t="s">
        <v>47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306</v>
      </c>
      <c r="AT269" s="216" t="s">
        <v>126</v>
      </c>
      <c r="AU269" s="216" t="s">
        <v>85</v>
      </c>
      <c r="AY269" s="18" t="s">
        <v>124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22</v>
      </c>
      <c r="BK269" s="217">
        <f>ROUND(I269*H269,2)</f>
        <v>0</v>
      </c>
      <c r="BL269" s="18" t="s">
        <v>306</v>
      </c>
      <c r="BM269" s="216" t="s">
        <v>28</v>
      </c>
    </row>
    <row r="270" s="2" customFormat="1">
      <c r="A270" s="39"/>
      <c r="B270" s="40"/>
      <c r="C270" s="41"/>
      <c r="D270" s="218" t="s">
        <v>132</v>
      </c>
      <c r="E270" s="41"/>
      <c r="F270" s="219" t="s">
        <v>666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132</v>
      </c>
      <c r="AU270" s="18" t="s">
        <v>85</v>
      </c>
    </row>
    <row r="271" s="2" customFormat="1">
      <c r="A271" s="39"/>
      <c r="B271" s="40"/>
      <c r="C271" s="41"/>
      <c r="D271" s="223" t="s">
        <v>134</v>
      </c>
      <c r="E271" s="41"/>
      <c r="F271" s="224" t="s">
        <v>667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134</v>
      </c>
      <c r="AU271" s="18" t="s">
        <v>85</v>
      </c>
    </row>
    <row r="272" s="2" customFormat="1" ht="16.5" customHeight="1">
      <c r="A272" s="39"/>
      <c r="B272" s="40"/>
      <c r="C272" s="205" t="s">
        <v>400</v>
      </c>
      <c r="D272" s="205" t="s">
        <v>126</v>
      </c>
      <c r="E272" s="206" t="s">
        <v>668</v>
      </c>
      <c r="F272" s="207" t="s">
        <v>669</v>
      </c>
      <c r="G272" s="208" t="s">
        <v>225</v>
      </c>
      <c r="H272" s="209">
        <v>8</v>
      </c>
      <c r="I272" s="210"/>
      <c r="J272" s="211">
        <f>ROUND(I272*H272,2)</f>
        <v>0</v>
      </c>
      <c r="K272" s="207" t="s">
        <v>130</v>
      </c>
      <c r="L272" s="45"/>
      <c r="M272" s="212" t="s">
        <v>20</v>
      </c>
      <c r="N272" s="213" t="s">
        <v>47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306</v>
      </c>
      <c r="AT272" s="216" t="s">
        <v>126</v>
      </c>
      <c r="AU272" s="216" t="s">
        <v>85</v>
      </c>
      <c r="AY272" s="18" t="s">
        <v>124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22</v>
      </c>
      <c r="BK272" s="217">
        <f>ROUND(I272*H272,2)</f>
        <v>0</v>
      </c>
      <c r="BL272" s="18" t="s">
        <v>306</v>
      </c>
      <c r="BM272" s="216" t="s">
        <v>403</v>
      </c>
    </row>
    <row r="273" s="2" customFormat="1">
      <c r="A273" s="39"/>
      <c r="B273" s="40"/>
      <c r="C273" s="41"/>
      <c r="D273" s="218" t="s">
        <v>132</v>
      </c>
      <c r="E273" s="41"/>
      <c r="F273" s="219" t="s">
        <v>670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132</v>
      </c>
      <c r="AU273" s="18" t="s">
        <v>85</v>
      </c>
    </row>
    <row r="274" s="2" customFormat="1">
      <c r="A274" s="39"/>
      <c r="B274" s="40"/>
      <c r="C274" s="41"/>
      <c r="D274" s="223" t="s">
        <v>134</v>
      </c>
      <c r="E274" s="41"/>
      <c r="F274" s="224" t="s">
        <v>671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134</v>
      </c>
      <c r="AU274" s="18" t="s">
        <v>85</v>
      </c>
    </row>
    <row r="275" s="13" customFormat="1">
      <c r="A275" s="13"/>
      <c r="B275" s="225"/>
      <c r="C275" s="226"/>
      <c r="D275" s="218" t="s">
        <v>147</v>
      </c>
      <c r="E275" s="227" t="s">
        <v>20</v>
      </c>
      <c r="F275" s="228" t="s">
        <v>634</v>
      </c>
      <c r="G275" s="226"/>
      <c r="H275" s="229">
        <v>8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147</v>
      </c>
      <c r="AU275" s="235" t="s">
        <v>85</v>
      </c>
      <c r="AV275" s="13" t="s">
        <v>85</v>
      </c>
      <c r="AW275" s="13" t="s">
        <v>39</v>
      </c>
      <c r="AX275" s="13" t="s">
        <v>76</v>
      </c>
      <c r="AY275" s="235" t="s">
        <v>124</v>
      </c>
    </row>
    <row r="276" s="14" customFormat="1">
      <c r="A276" s="14"/>
      <c r="B276" s="236"/>
      <c r="C276" s="237"/>
      <c r="D276" s="218" t="s">
        <v>147</v>
      </c>
      <c r="E276" s="238" t="s">
        <v>20</v>
      </c>
      <c r="F276" s="239" t="s">
        <v>149</v>
      </c>
      <c r="G276" s="237"/>
      <c r="H276" s="240">
        <v>8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147</v>
      </c>
      <c r="AU276" s="246" t="s">
        <v>85</v>
      </c>
      <c r="AV276" s="14" t="s">
        <v>131</v>
      </c>
      <c r="AW276" s="14" t="s">
        <v>39</v>
      </c>
      <c r="AX276" s="14" t="s">
        <v>22</v>
      </c>
      <c r="AY276" s="246" t="s">
        <v>124</v>
      </c>
    </row>
    <row r="277" s="2" customFormat="1" ht="24.15" customHeight="1">
      <c r="A277" s="39"/>
      <c r="B277" s="40"/>
      <c r="C277" s="247" t="s">
        <v>275</v>
      </c>
      <c r="D277" s="247" t="s">
        <v>164</v>
      </c>
      <c r="E277" s="248" t="s">
        <v>672</v>
      </c>
      <c r="F277" s="249" t="s">
        <v>673</v>
      </c>
      <c r="G277" s="250" t="s">
        <v>225</v>
      </c>
      <c r="H277" s="251">
        <v>6</v>
      </c>
      <c r="I277" s="252"/>
      <c r="J277" s="253">
        <f>ROUND(I277*H277,2)</f>
        <v>0</v>
      </c>
      <c r="K277" s="249" t="s">
        <v>20</v>
      </c>
      <c r="L277" s="254"/>
      <c r="M277" s="255" t="s">
        <v>20</v>
      </c>
      <c r="N277" s="256" t="s">
        <v>47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577</v>
      </c>
      <c r="AT277" s="216" t="s">
        <v>164</v>
      </c>
      <c r="AU277" s="216" t="s">
        <v>85</v>
      </c>
      <c r="AY277" s="18" t="s">
        <v>124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22</v>
      </c>
      <c r="BK277" s="217">
        <f>ROUND(I277*H277,2)</f>
        <v>0</v>
      </c>
      <c r="BL277" s="18" t="s">
        <v>306</v>
      </c>
      <c r="BM277" s="216" t="s">
        <v>407</v>
      </c>
    </row>
    <row r="278" s="2" customFormat="1">
      <c r="A278" s="39"/>
      <c r="B278" s="40"/>
      <c r="C278" s="41"/>
      <c r="D278" s="218" t="s">
        <v>132</v>
      </c>
      <c r="E278" s="41"/>
      <c r="F278" s="219" t="s">
        <v>673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132</v>
      </c>
      <c r="AU278" s="18" t="s">
        <v>85</v>
      </c>
    </row>
    <row r="279" s="2" customFormat="1" ht="24.15" customHeight="1">
      <c r="A279" s="39"/>
      <c r="B279" s="40"/>
      <c r="C279" s="247" t="s">
        <v>410</v>
      </c>
      <c r="D279" s="247" t="s">
        <v>164</v>
      </c>
      <c r="E279" s="248" t="s">
        <v>674</v>
      </c>
      <c r="F279" s="249" t="s">
        <v>675</v>
      </c>
      <c r="G279" s="250" t="s">
        <v>225</v>
      </c>
      <c r="H279" s="251">
        <v>2</v>
      </c>
      <c r="I279" s="252"/>
      <c r="J279" s="253">
        <f>ROUND(I279*H279,2)</f>
        <v>0</v>
      </c>
      <c r="K279" s="249" t="s">
        <v>20</v>
      </c>
      <c r="L279" s="254"/>
      <c r="M279" s="255" t="s">
        <v>20</v>
      </c>
      <c r="N279" s="256" t="s">
        <v>47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577</v>
      </c>
      <c r="AT279" s="216" t="s">
        <v>164</v>
      </c>
      <c r="AU279" s="216" t="s">
        <v>85</v>
      </c>
      <c r="AY279" s="18" t="s">
        <v>124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22</v>
      </c>
      <c r="BK279" s="217">
        <f>ROUND(I279*H279,2)</f>
        <v>0</v>
      </c>
      <c r="BL279" s="18" t="s">
        <v>306</v>
      </c>
      <c r="BM279" s="216" t="s">
        <v>413</v>
      </c>
    </row>
    <row r="280" s="2" customFormat="1">
      <c r="A280" s="39"/>
      <c r="B280" s="40"/>
      <c r="C280" s="41"/>
      <c r="D280" s="218" t="s">
        <v>132</v>
      </c>
      <c r="E280" s="41"/>
      <c r="F280" s="219" t="s">
        <v>675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132</v>
      </c>
      <c r="AU280" s="18" t="s">
        <v>85</v>
      </c>
    </row>
    <row r="281" s="2" customFormat="1" ht="21.75" customHeight="1">
      <c r="A281" s="39"/>
      <c r="B281" s="40"/>
      <c r="C281" s="205" t="s">
        <v>280</v>
      </c>
      <c r="D281" s="205" t="s">
        <v>126</v>
      </c>
      <c r="E281" s="206" t="s">
        <v>676</v>
      </c>
      <c r="F281" s="207" t="s">
        <v>677</v>
      </c>
      <c r="G281" s="208" t="s">
        <v>218</v>
      </c>
      <c r="H281" s="209">
        <v>4</v>
      </c>
      <c r="I281" s="210"/>
      <c r="J281" s="211">
        <f>ROUND(I281*H281,2)</f>
        <v>0</v>
      </c>
      <c r="K281" s="207" t="s">
        <v>130</v>
      </c>
      <c r="L281" s="45"/>
      <c r="M281" s="212" t="s">
        <v>20</v>
      </c>
      <c r="N281" s="213" t="s">
        <v>47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306</v>
      </c>
      <c r="AT281" s="216" t="s">
        <v>126</v>
      </c>
      <c r="AU281" s="216" t="s">
        <v>85</v>
      </c>
      <c r="AY281" s="18" t="s">
        <v>124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22</v>
      </c>
      <c r="BK281" s="217">
        <f>ROUND(I281*H281,2)</f>
        <v>0</v>
      </c>
      <c r="BL281" s="18" t="s">
        <v>306</v>
      </c>
      <c r="BM281" s="216" t="s">
        <v>417</v>
      </c>
    </row>
    <row r="282" s="2" customFormat="1">
      <c r="A282" s="39"/>
      <c r="B282" s="40"/>
      <c r="C282" s="41"/>
      <c r="D282" s="218" t="s">
        <v>132</v>
      </c>
      <c r="E282" s="41"/>
      <c r="F282" s="219" t="s">
        <v>678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132</v>
      </c>
      <c r="AU282" s="18" t="s">
        <v>85</v>
      </c>
    </row>
    <row r="283" s="2" customFormat="1">
      <c r="A283" s="39"/>
      <c r="B283" s="40"/>
      <c r="C283" s="41"/>
      <c r="D283" s="223" t="s">
        <v>134</v>
      </c>
      <c r="E283" s="41"/>
      <c r="F283" s="224" t="s">
        <v>679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134</v>
      </c>
      <c r="AU283" s="18" t="s">
        <v>85</v>
      </c>
    </row>
    <row r="284" s="2" customFormat="1" ht="16.5" customHeight="1">
      <c r="A284" s="39"/>
      <c r="B284" s="40"/>
      <c r="C284" s="205" t="s">
        <v>423</v>
      </c>
      <c r="D284" s="205" t="s">
        <v>126</v>
      </c>
      <c r="E284" s="206" t="s">
        <v>680</v>
      </c>
      <c r="F284" s="207" t="s">
        <v>681</v>
      </c>
      <c r="G284" s="208" t="s">
        <v>218</v>
      </c>
      <c r="H284" s="209">
        <v>267</v>
      </c>
      <c r="I284" s="210"/>
      <c r="J284" s="211">
        <f>ROUND(I284*H284,2)</f>
        <v>0</v>
      </c>
      <c r="K284" s="207" t="s">
        <v>130</v>
      </c>
      <c r="L284" s="45"/>
      <c r="M284" s="212" t="s">
        <v>20</v>
      </c>
      <c r="N284" s="213" t="s">
        <v>47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306</v>
      </c>
      <c r="AT284" s="216" t="s">
        <v>126</v>
      </c>
      <c r="AU284" s="216" t="s">
        <v>85</v>
      </c>
      <c r="AY284" s="18" t="s">
        <v>124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22</v>
      </c>
      <c r="BK284" s="217">
        <f>ROUND(I284*H284,2)</f>
        <v>0</v>
      </c>
      <c r="BL284" s="18" t="s">
        <v>306</v>
      </c>
      <c r="BM284" s="216" t="s">
        <v>426</v>
      </c>
    </row>
    <row r="285" s="2" customFormat="1">
      <c r="A285" s="39"/>
      <c r="B285" s="40"/>
      <c r="C285" s="41"/>
      <c r="D285" s="218" t="s">
        <v>132</v>
      </c>
      <c r="E285" s="41"/>
      <c r="F285" s="219" t="s">
        <v>682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132</v>
      </c>
      <c r="AU285" s="18" t="s">
        <v>85</v>
      </c>
    </row>
    <row r="286" s="2" customFormat="1">
      <c r="A286" s="39"/>
      <c r="B286" s="40"/>
      <c r="C286" s="41"/>
      <c r="D286" s="223" t="s">
        <v>134</v>
      </c>
      <c r="E286" s="41"/>
      <c r="F286" s="224" t="s">
        <v>683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134</v>
      </c>
      <c r="AU286" s="18" t="s">
        <v>85</v>
      </c>
    </row>
    <row r="287" s="2" customFormat="1" ht="16.5" customHeight="1">
      <c r="A287" s="39"/>
      <c r="B287" s="40"/>
      <c r="C287" s="247" t="s">
        <v>284</v>
      </c>
      <c r="D287" s="247" t="s">
        <v>164</v>
      </c>
      <c r="E287" s="248" t="s">
        <v>684</v>
      </c>
      <c r="F287" s="249" t="s">
        <v>685</v>
      </c>
      <c r="G287" s="250" t="s">
        <v>218</v>
      </c>
      <c r="H287" s="251">
        <v>7.6550000000000002</v>
      </c>
      <c r="I287" s="252"/>
      <c r="J287" s="253">
        <f>ROUND(I287*H287,2)</f>
        <v>0</v>
      </c>
      <c r="K287" s="249" t="s">
        <v>130</v>
      </c>
      <c r="L287" s="254"/>
      <c r="M287" s="255" t="s">
        <v>20</v>
      </c>
      <c r="N287" s="256" t="s">
        <v>47</v>
      </c>
      <c r="O287" s="85"/>
      <c r="P287" s="214">
        <f>O287*H287</f>
        <v>0</v>
      </c>
      <c r="Q287" s="214">
        <v>8.0000000000000007E-05</v>
      </c>
      <c r="R287" s="214">
        <f>Q287*H287</f>
        <v>0.00061240000000000003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577</v>
      </c>
      <c r="AT287" s="216" t="s">
        <v>164</v>
      </c>
      <c r="AU287" s="216" t="s">
        <v>85</v>
      </c>
      <c r="AY287" s="18" t="s">
        <v>124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22</v>
      </c>
      <c r="BK287" s="217">
        <f>ROUND(I287*H287,2)</f>
        <v>0</v>
      </c>
      <c r="BL287" s="18" t="s">
        <v>306</v>
      </c>
      <c r="BM287" s="216" t="s">
        <v>431</v>
      </c>
    </row>
    <row r="288" s="2" customFormat="1">
      <c r="A288" s="39"/>
      <c r="B288" s="40"/>
      <c r="C288" s="41"/>
      <c r="D288" s="218" t="s">
        <v>132</v>
      </c>
      <c r="E288" s="41"/>
      <c r="F288" s="219" t="s">
        <v>685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132</v>
      </c>
      <c r="AU288" s="18" t="s">
        <v>85</v>
      </c>
    </row>
    <row r="289" s="2" customFormat="1">
      <c r="A289" s="39"/>
      <c r="B289" s="40"/>
      <c r="C289" s="41"/>
      <c r="D289" s="223" t="s">
        <v>134</v>
      </c>
      <c r="E289" s="41"/>
      <c r="F289" s="224" t="s">
        <v>686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134</v>
      </c>
      <c r="AU289" s="18" t="s">
        <v>85</v>
      </c>
    </row>
    <row r="290" s="13" customFormat="1">
      <c r="A290" s="13"/>
      <c r="B290" s="225"/>
      <c r="C290" s="226"/>
      <c r="D290" s="218" t="s">
        <v>147</v>
      </c>
      <c r="E290" s="227" t="s">
        <v>20</v>
      </c>
      <c r="F290" s="228" t="s">
        <v>687</v>
      </c>
      <c r="G290" s="226"/>
      <c r="H290" s="229">
        <v>7.6548667764620006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147</v>
      </c>
      <c r="AU290" s="235" t="s">
        <v>85</v>
      </c>
      <c r="AV290" s="13" t="s">
        <v>85</v>
      </c>
      <c r="AW290" s="13" t="s">
        <v>39</v>
      </c>
      <c r="AX290" s="13" t="s">
        <v>76</v>
      </c>
      <c r="AY290" s="235" t="s">
        <v>124</v>
      </c>
    </row>
    <row r="291" s="14" customFormat="1">
      <c r="A291" s="14"/>
      <c r="B291" s="236"/>
      <c r="C291" s="237"/>
      <c r="D291" s="218" t="s">
        <v>147</v>
      </c>
      <c r="E291" s="238" t="s">
        <v>20</v>
      </c>
      <c r="F291" s="239" t="s">
        <v>149</v>
      </c>
      <c r="G291" s="237"/>
      <c r="H291" s="240">
        <v>7.6548667764620006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147</v>
      </c>
      <c r="AU291" s="246" t="s">
        <v>85</v>
      </c>
      <c r="AV291" s="14" t="s">
        <v>131</v>
      </c>
      <c r="AW291" s="14" t="s">
        <v>39</v>
      </c>
      <c r="AX291" s="14" t="s">
        <v>22</v>
      </c>
      <c r="AY291" s="246" t="s">
        <v>124</v>
      </c>
    </row>
    <row r="292" s="2" customFormat="1" ht="24.15" customHeight="1">
      <c r="A292" s="39"/>
      <c r="B292" s="40"/>
      <c r="C292" s="247" t="s">
        <v>435</v>
      </c>
      <c r="D292" s="247" t="s">
        <v>164</v>
      </c>
      <c r="E292" s="248" t="s">
        <v>688</v>
      </c>
      <c r="F292" s="249" t="s">
        <v>689</v>
      </c>
      <c r="G292" s="250" t="s">
        <v>690</v>
      </c>
      <c r="H292" s="251">
        <v>0.12</v>
      </c>
      <c r="I292" s="252"/>
      <c r="J292" s="253">
        <f>ROUND(I292*H292,2)</f>
        <v>0</v>
      </c>
      <c r="K292" s="249" t="s">
        <v>130</v>
      </c>
      <c r="L292" s="254"/>
      <c r="M292" s="255" t="s">
        <v>20</v>
      </c>
      <c r="N292" s="256" t="s">
        <v>47</v>
      </c>
      <c r="O292" s="85"/>
      <c r="P292" s="214">
        <f>O292*H292</f>
        <v>0</v>
      </c>
      <c r="Q292" s="214">
        <v>0.00050000000000000001</v>
      </c>
      <c r="R292" s="214">
        <f>Q292*H292</f>
        <v>6.0000000000000002E-05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577</v>
      </c>
      <c r="AT292" s="216" t="s">
        <v>164</v>
      </c>
      <c r="AU292" s="216" t="s">
        <v>85</v>
      </c>
      <c r="AY292" s="18" t="s">
        <v>124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22</v>
      </c>
      <c r="BK292" s="217">
        <f>ROUND(I292*H292,2)</f>
        <v>0</v>
      </c>
      <c r="BL292" s="18" t="s">
        <v>306</v>
      </c>
      <c r="BM292" s="216" t="s">
        <v>438</v>
      </c>
    </row>
    <row r="293" s="2" customFormat="1">
      <c r="A293" s="39"/>
      <c r="B293" s="40"/>
      <c r="C293" s="41"/>
      <c r="D293" s="218" t="s">
        <v>132</v>
      </c>
      <c r="E293" s="41"/>
      <c r="F293" s="219" t="s">
        <v>689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132</v>
      </c>
      <c r="AU293" s="18" t="s">
        <v>85</v>
      </c>
    </row>
    <row r="294" s="2" customFormat="1">
      <c r="A294" s="39"/>
      <c r="B294" s="40"/>
      <c r="C294" s="41"/>
      <c r="D294" s="223" t="s">
        <v>134</v>
      </c>
      <c r="E294" s="41"/>
      <c r="F294" s="224" t="s">
        <v>691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134</v>
      </c>
      <c r="AU294" s="18" t="s">
        <v>85</v>
      </c>
    </row>
    <row r="295" s="2" customFormat="1" ht="16.5" customHeight="1">
      <c r="A295" s="39"/>
      <c r="B295" s="40"/>
      <c r="C295" s="247" t="s">
        <v>292</v>
      </c>
      <c r="D295" s="247" t="s">
        <v>164</v>
      </c>
      <c r="E295" s="248" t="s">
        <v>692</v>
      </c>
      <c r="F295" s="249" t="s">
        <v>693</v>
      </c>
      <c r="G295" s="250" t="s">
        <v>225</v>
      </c>
      <c r="H295" s="251">
        <v>12</v>
      </c>
      <c r="I295" s="252"/>
      <c r="J295" s="253">
        <f>ROUND(I295*H295,2)</f>
        <v>0</v>
      </c>
      <c r="K295" s="249" t="s">
        <v>20</v>
      </c>
      <c r="L295" s="254"/>
      <c r="M295" s="255" t="s">
        <v>20</v>
      </c>
      <c r="N295" s="256" t="s">
        <v>47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577</v>
      </c>
      <c r="AT295" s="216" t="s">
        <v>164</v>
      </c>
      <c r="AU295" s="216" t="s">
        <v>85</v>
      </c>
      <c r="AY295" s="18" t="s">
        <v>124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22</v>
      </c>
      <c r="BK295" s="217">
        <f>ROUND(I295*H295,2)</f>
        <v>0</v>
      </c>
      <c r="BL295" s="18" t="s">
        <v>306</v>
      </c>
      <c r="BM295" s="216" t="s">
        <v>443</v>
      </c>
    </row>
    <row r="296" s="2" customFormat="1">
      <c r="A296" s="39"/>
      <c r="B296" s="40"/>
      <c r="C296" s="41"/>
      <c r="D296" s="218" t="s">
        <v>132</v>
      </c>
      <c r="E296" s="41"/>
      <c r="F296" s="219" t="s">
        <v>693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132</v>
      </c>
      <c r="AU296" s="18" t="s">
        <v>85</v>
      </c>
    </row>
    <row r="297" s="2" customFormat="1" ht="16.5" customHeight="1">
      <c r="A297" s="39"/>
      <c r="B297" s="40"/>
      <c r="C297" s="205" t="s">
        <v>450</v>
      </c>
      <c r="D297" s="205" t="s">
        <v>126</v>
      </c>
      <c r="E297" s="206" t="s">
        <v>694</v>
      </c>
      <c r="F297" s="207" t="s">
        <v>695</v>
      </c>
      <c r="G297" s="208" t="s">
        <v>225</v>
      </c>
      <c r="H297" s="209">
        <v>1</v>
      </c>
      <c r="I297" s="210"/>
      <c r="J297" s="211">
        <f>ROUND(I297*H297,2)</f>
        <v>0</v>
      </c>
      <c r="K297" s="207" t="s">
        <v>130</v>
      </c>
      <c r="L297" s="45"/>
      <c r="M297" s="212" t="s">
        <v>20</v>
      </c>
      <c r="N297" s="213" t="s">
        <v>47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306</v>
      </c>
      <c r="AT297" s="216" t="s">
        <v>126</v>
      </c>
      <c r="AU297" s="216" t="s">
        <v>85</v>
      </c>
      <c r="AY297" s="18" t="s">
        <v>124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22</v>
      </c>
      <c r="BK297" s="217">
        <f>ROUND(I297*H297,2)</f>
        <v>0</v>
      </c>
      <c r="BL297" s="18" t="s">
        <v>306</v>
      </c>
      <c r="BM297" s="216" t="s">
        <v>454</v>
      </c>
    </row>
    <row r="298" s="2" customFormat="1">
      <c r="A298" s="39"/>
      <c r="B298" s="40"/>
      <c r="C298" s="41"/>
      <c r="D298" s="218" t="s">
        <v>132</v>
      </c>
      <c r="E298" s="41"/>
      <c r="F298" s="219" t="s">
        <v>696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132</v>
      </c>
      <c r="AU298" s="18" t="s">
        <v>85</v>
      </c>
    </row>
    <row r="299" s="2" customFormat="1">
      <c r="A299" s="39"/>
      <c r="B299" s="40"/>
      <c r="C299" s="41"/>
      <c r="D299" s="223" t="s">
        <v>134</v>
      </c>
      <c r="E299" s="41"/>
      <c r="F299" s="224" t="s">
        <v>697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134</v>
      </c>
      <c r="AU299" s="18" t="s">
        <v>85</v>
      </c>
    </row>
    <row r="300" s="2" customFormat="1" ht="24.15" customHeight="1">
      <c r="A300" s="39"/>
      <c r="B300" s="40"/>
      <c r="C300" s="247" t="s">
        <v>297</v>
      </c>
      <c r="D300" s="247" t="s">
        <v>164</v>
      </c>
      <c r="E300" s="248" t="s">
        <v>698</v>
      </c>
      <c r="F300" s="249" t="s">
        <v>699</v>
      </c>
      <c r="G300" s="250" t="s">
        <v>225</v>
      </c>
      <c r="H300" s="251">
        <v>1</v>
      </c>
      <c r="I300" s="252"/>
      <c r="J300" s="253">
        <f>ROUND(I300*H300,2)</f>
        <v>0</v>
      </c>
      <c r="K300" s="249" t="s">
        <v>20</v>
      </c>
      <c r="L300" s="254"/>
      <c r="M300" s="255" t="s">
        <v>20</v>
      </c>
      <c r="N300" s="256" t="s">
        <v>47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577</v>
      </c>
      <c r="AT300" s="216" t="s">
        <v>164</v>
      </c>
      <c r="AU300" s="216" t="s">
        <v>85</v>
      </c>
      <c r="AY300" s="18" t="s">
        <v>124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22</v>
      </c>
      <c r="BK300" s="217">
        <f>ROUND(I300*H300,2)</f>
        <v>0</v>
      </c>
      <c r="BL300" s="18" t="s">
        <v>306</v>
      </c>
      <c r="BM300" s="216" t="s">
        <v>459</v>
      </c>
    </row>
    <row r="301" s="2" customFormat="1">
      <c r="A301" s="39"/>
      <c r="B301" s="40"/>
      <c r="C301" s="41"/>
      <c r="D301" s="218" t="s">
        <v>132</v>
      </c>
      <c r="E301" s="41"/>
      <c r="F301" s="219" t="s">
        <v>699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132</v>
      </c>
      <c r="AU301" s="18" t="s">
        <v>85</v>
      </c>
    </row>
    <row r="302" s="2" customFormat="1" ht="16.5" customHeight="1">
      <c r="A302" s="39"/>
      <c r="B302" s="40"/>
      <c r="C302" s="205" t="s">
        <v>464</v>
      </c>
      <c r="D302" s="205" t="s">
        <v>126</v>
      </c>
      <c r="E302" s="206" t="s">
        <v>700</v>
      </c>
      <c r="F302" s="207" t="s">
        <v>701</v>
      </c>
      <c r="G302" s="208" t="s">
        <v>225</v>
      </c>
      <c r="H302" s="209">
        <v>5</v>
      </c>
      <c r="I302" s="210"/>
      <c r="J302" s="211">
        <f>ROUND(I302*H302,2)</f>
        <v>0</v>
      </c>
      <c r="K302" s="207" t="s">
        <v>702</v>
      </c>
      <c r="L302" s="45"/>
      <c r="M302" s="212" t="s">
        <v>20</v>
      </c>
      <c r="N302" s="213" t="s">
        <v>47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306</v>
      </c>
      <c r="AT302" s="216" t="s">
        <v>126</v>
      </c>
      <c r="AU302" s="216" t="s">
        <v>85</v>
      </c>
      <c r="AY302" s="18" t="s">
        <v>124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22</v>
      </c>
      <c r="BK302" s="217">
        <f>ROUND(I302*H302,2)</f>
        <v>0</v>
      </c>
      <c r="BL302" s="18" t="s">
        <v>306</v>
      </c>
      <c r="BM302" s="216" t="s">
        <v>466</v>
      </c>
    </row>
    <row r="303" s="2" customFormat="1">
      <c r="A303" s="39"/>
      <c r="B303" s="40"/>
      <c r="C303" s="41"/>
      <c r="D303" s="218" t="s">
        <v>132</v>
      </c>
      <c r="E303" s="41"/>
      <c r="F303" s="219" t="s">
        <v>701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132</v>
      </c>
      <c r="AU303" s="18" t="s">
        <v>85</v>
      </c>
    </row>
    <row r="304" s="2" customFormat="1" ht="21.75" customHeight="1">
      <c r="A304" s="39"/>
      <c r="B304" s="40"/>
      <c r="C304" s="205" t="s">
        <v>302</v>
      </c>
      <c r="D304" s="205" t="s">
        <v>126</v>
      </c>
      <c r="E304" s="206" t="s">
        <v>703</v>
      </c>
      <c r="F304" s="207" t="s">
        <v>704</v>
      </c>
      <c r="G304" s="208" t="s">
        <v>225</v>
      </c>
      <c r="H304" s="209">
        <v>1</v>
      </c>
      <c r="I304" s="210"/>
      <c r="J304" s="211">
        <f>ROUND(I304*H304,2)</f>
        <v>0</v>
      </c>
      <c r="K304" s="207" t="s">
        <v>130</v>
      </c>
      <c r="L304" s="45"/>
      <c r="M304" s="212" t="s">
        <v>20</v>
      </c>
      <c r="N304" s="213" t="s">
        <v>47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306</v>
      </c>
      <c r="AT304" s="216" t="s">
        <v>126</v>
      </c>
      <c r="AU304" s="216" t="s">
        <v>85</v>
      </c>
      <c r="AY304" s="18" t="s">
        <v>124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22</v>
      </c>
      <c r="BK304" s="217">
        <f>ROUND(I304*H304,2)</f>
        <v>0</v>
      </c>
      <c r="BL304" s="18" t="s">
        <v>306</v>
      </c>
      <c r="BM304" s="216" t="s">
        <v>471</v>
      </c>
    </row>
    <row r="305" s="2" customFormat="1">
      <c r="A305" s="39"/>
      <c r="B305" s="40"/>
      <c r="C305" s="41"/>
      <c r="D305" s="218" t="s">
        <v>132</v>
      </c>
      <c r="E305" s="41"/>
      <c r="F305" s="219" t="s">
        <v>705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132</v>
      </c>
      <c r="AU305" s="18" t="s">
        <v>85</v>
      </c>
    </row>
    <row r="306" s="2" customFormat="1">
      <c r="A306" s="39"/>
      <c r="B306" s="40"/>
      <c r="C306" s="41"/>
      <c r="D306" s="223" t="s">
        <v>134</v>
      </c>
      <c r="E306" s="41"/>
      <c r="F306" s="224" t="s">
        <v>706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134</v>
      </c>
      <c r="AU306" s="18" t="s">
        <v>85</v>
      </c>
    </row>
    <row r="307" s="12" customFormat="1" ht="22.8" customHeight="1">
      <c r="A307" s="12"/>
      <c r="B307" s="189"/>
      <c r="C307" s="190"/>
      <c r="D307" s="191" t="s">
        <v>75</v>
      </c>
      <c r="E307" s="203" t="s">
        <v>707</v>
      </c>
      <c r="F307" s="203" t="s">
        <v>708</v>
      </c>
      <c r="G307" s="190"/>
      <c r="H307" s="190"/>
      <c r="I307" s="193"/>
      <c r="J307" s="204">
        <f>BK307</f>
        <v>0</v>
      </c>
      <c r="K307" s="190"/>
      <c r="L307" s="195"/>
      <c r="M307" s="196"/>
      <c r="N307" s="197"/>
      <c r="O307" s="197"/>
      <c r="P307" s="198">
        <f>SUM(P308:P427)</f>
        <v>0</v>
      </c>
      <c r="Q307" s="197"/>
      <c r="R307" s="198">
        <f>SUM(R308:R427)</f>
        <v>13.789804159999999</v>
      </c>
      <c r="S307" s="197"/>
      <c r="T307" s="199">
        <f>SUM(T308:T427)</f>
        <v>0.92999999999999994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0" t="s">
        <v>140</v>
      </c>
      <c r="AT307" s="201" t="s">
        <v>75</v>
      </c>
      <c r="AU307" s="201" t="s">
        <v>22</v>
      </c>
      <c r="AY307" s="200" t="s">
        <v>124</v>
      </c>
      <c r="BK307" s="202">
        <f>SUM(BK308:BK427)</f>
        <v>0</v>
      </c>
    </row>
    <row r="308" s="2" customFormat="1" ht="16.5" customHeight="1">
      <c r="A308" s="39"/>
      <c r="B308" s="40"/>
      <c r="C308" s="205" t="s">
        <v>709</v>
      </c>
      <c r="D308" s="205" t="s">
        <v>126</v>
      </c>
      <c r="E308" s="206" t="s">
        <v>710</v>
      </c>
      <c r="F308" s="207" t="s">
        <v>711</v>
      </c>
      <c r="G308" s="208" t="s">
        <v>129</v>
      </c>
      <c r="H308" s="209">
        <v>96.5</v>
      </c>
      <c r="I308" s="210"/>
      <c r="J308" s="211">
        <f>ROUND(I308*H308,2)</f>
        <v>0</v>
      </c>
      <c r="K308" s="207" t="s">
        <v>130</v>
      </c>
      <c r="L308" s="45"/>
      <c r="M308" s="212" t="s">
        <v>20</v>
      </c>
      <c r="N308" s="213" t="s">
        <v>47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306</v>
      </c>
      <c r="AT308" s="216" t="s">
        <v>126</v>
      </c>
      <c r="AU308" s="216" t="s">
        <v>85</v>
      </c>
      <c r="AY308" s="18" t="s">
        <v>124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22</v>
      </c>
      <c r="BK308" s="217">
        <f>ROUND(I308*H308,2)</f>
        <v>0</v>
      </c>
      <c r="BL308" s="18" t="s">
        <v>306</v>
      </c>
      <c r="BM308" s="216" t="s">
        <v>712</v>
      </c>
    </row>
    <row r="309" s="2" customFormat="1">
      <c r="A309" s="39"/>
      <c r="B309" s="40"/>
      <c r="C309" s="41"/>
      <c r="D309" s="218" t="s">
        <v>132</v>
      </c>
      <c r="E309" s="41"/>
      <c r="F309" s="219" t="s">
        <v>713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132</v>
      </c>
      <c r="AU309" s="18" t="s">
        <v>85</v>
      </c>
    </row>
    <row r="310" s="2" customFormat="1">
      <c r="A310" s="39"/>
      <c r="B310" s="40"/>
      <c r="C310" s="41"/>
      <c r="D310" s="223" t="s">
        <v>134</v>
      </c>
      <c r="E310" s="41"/>
      <c r="F310" s="224" t="s">
        <v>714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134</v>
      </c>
      <c r="AU310" s="18" t="s">
        <v>85</v>
      </c>
    </row>
    <row r="311" s="13" customFormat="1">
      <c r="A311" s="13"/>
      <c r="B311" s="225"/>
      <c r="C311" s="226"/>
      <c r="D311" s="218" t="s">
        <v>147</v>
      </c>
      <c r="E311" s="227" t="s">
        <v>20</v>
      </c>
      <c r="F311" s="228" t="s">
        <v>715</v>
      </c>
      <c r="G311" s="226"/>
      <c r="H311" s="229">
        <v>96.5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147</v>
      </c>
      <c r="AU311" s="235" t="s">
        <v>85</v>
      </c>
      <c r="AV311" s="13" t="s">
        <v>85</v>
      </c>
      <c r="AW311" s="13" t="s">
        <v>39</v>
      </c>
      <c r="AX311" s="13" t="s">
        <v>76</v>
      </c>
      <c r="AY311" s="235" t="s">
        <v>124</v>
      </c>
    </row>
    <row r="312" s="14" customFormat="1">
      <c r="A312" s="14"/>
      <c r="B312" s="236"/>
      <c r="C312" s="237"/>
      <c r="D312" s="218" t="s">
        <v>147</v>
      </c>
      <c r="E312" s="238" t="s">
        <v>20</v>
      </c>
      <c r="F312" s="239" t="s">
        <v>149</v>
      </c>
      <c r="G312" s="237"/>
      <c r="H312" s="240">
        <v>96.5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147</v>
      </c>
      <c r="AU312" s="246" t="s">
        <v>85</v>
      </c>
      <c r="AV312" s="14" t="s">
        <v>131</v>
      </c>
      <c r="AW312" s="14" t="s">
        <v>39</v>
      </c>
      <c r="AX312" s="14" t="s">
        <v>22</v>
      </c>
      <c r="AY312" s="246" t="s">
        <v>124</v>
      </c>
    </row>
    <row r="313" s="2" customFormat="1" ht="16.5" customHeight="1">
      <c r="A313" s="39"/>
      <c r="B313" s="40"/>
      <c r="C313" s="205" t="s">
        <v>306</v>
      </c>
      <c r="D313" s="205" t="s">
        <v>126</v>
      </c>
      <c r="E313" s="206" t="s">
        <v>716</v>
      </c>
      <c r="F313" s="207" t="s">
        <v>717</v>
      </c>
      <c r="G313" s="208" t="s">
        <v>129</v>
      </c>
      <c r="H313" s="209">
        <v>7.75</v>
      </c>
      <c r="I313" s="210"/>
      <c r="J313" s="211">
        <f>ROUND(I313*H313,2)</f>
        <v>0</v>
      </c>
      <c r="K313" s="207" t="s">
        <v>130</v>
      </c>
      <c r="L313" s="45"/>
      <c r="M313" s="212" t="s">
        <v>20</v>
      </c>
      <c r="N313" s="213" t="s">
        <v>47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0.12</v>
      </c>
      <c r="T313" s="215">
        <f>S313*H313</f>
        <v>0.92999999999999994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306</v>
      </c>
      <c r="AT313" s="216" t="s">
        <v>126</v>
      </c>
      <c r="AU313" s="216" t="s">
        <v>85</v>
      </c>
      <c r="AY313" s="18" t="s">
        <v>124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22</v>
      </c>
      <c r="BK313" s="217">
        <f>ROUND(I313*H313,2)</f>
        <v>0</v>
      </c>
      <c r="BL313" s="18" t="s">
        <v>306</v>
      </c>
      <c r="BM313" s="216" t="s">
        <v>718</v>
      </c>
    </row>
    <row r="314" s="2" customFormat="1">
      <c r="A314" s="39"/>
      <c r="B314" s="40"/>
      <c r="C314" s="41"/>
      <c r="D314" s="218" t="s">
        <v>132</v>
      </c>
      <c r="E314" s="41"/>
      <c r="F314" s="219" t="s">
        <v>719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132</v>
      </c>
      <c r="AU314" s="18" t="s">
        <v>85</v>
      </c>
    </row>
    <row r="315" s="2" customFormat="1">
      <c r="A315" s="39"/>
      <c r="B315" s="40"/>
      <c r="C315" s="41"/>
      <c r="D315" s="223" t="s">
        <v>134</v>
      </c>
      <c r="E315" s="41"/>
      <c r="F315" s="224" t="s">
        <v>720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134</v>
      </c>
      <c r="AU315" s="18" t="s">
        <v>85</v>
      </c>
    </row>
    <row r="316" s="13" customFormat="1">
      <c r="A316" s="13"/>
      <c r="B316" s="225"/>
      <c r="C316" s="226"/>
      <c r="D316" s="218" t="s">
        <v>147</v>
      </c>
      <c r="E316" s="227" t="s">
        <v>20</v>
      </c>
      <c r="F316" s="228" t="s">
        <v>721</v>
      </c>
      <c r="G316" s="226"/>
      <c r="H316" s="229">
        <v>7.75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147</v>
      </c>
      <c r="AU316" s="235" t="s">
        <v>85</v>
      </c>
      <c r="AV316" s="13" t="s">
        <v>85</v>
      </c>
      <c r="AW316" s="13" t="s">
        <v>39</v>
      </c>
      <c r="AX316" s="13" t="s">
        <v>76</v>
      </c>
      <c r="AY316" s="235" t="s">
        <v>124</v>
      </c>
    </row>
    <row r="317" s="14" customFormat="1">
      <c r="A317" s="14"/>
      <c r="B317" s="236"/>
      <c r="C317" s="237"/>
      <c r="D317" s="218" t="s">
        <v>147</v>
      </c>
      <c r="E317" s="238" t="s">
        <v>20</v>
      </c>
      <c r="F317" s="239" t="s">
        <v>149</v>
      </c>
      <c r="G317" s="237"/>
      <c r="H317" s="240">
        <v>7.75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147</v>
      </c>
      <c r="AU317" s="246" t="s">
        <v>85</v>
      </c>
      <c r="AV317" s="14" t="s">
        <v>131</v>
      </c>
      <c r="AW317" s="14" t="s">
        <v>39</v>
      </c>
      <c r="AX317" s="14" t="s">
        <v>22</v>
      </c>
      <c r="AY317" s="246" t="s">
        <v>124</v>
      </c>
    </row>
    <row r="318" s="2" customFormat="1" ht="16.5" customHeight="1">
      <c r="A318" s="39"/>
      <c r="B318" s="40"/>
      <c r="C318" s="205" t="s">
        <v>722</v>
      </c>
      <c r="D318" s="205" t="s">
        <v>126</v>
      </c>
      <c r="E318" s="206" t="s">
        <v>723</v>
      </c>
      <c r="F318" s="207" t="s">
        <v>724</v>
      </c>
      <c r="G318" s="208" t="s">
        <v>218</v>
      </c>
      <c r="H318" s="209">
        <v>31</v>
      </c>
      <c r="I318" s="210"/>
      <c r="J318" s="211">
        <f>ROUND(I318*H318,2)</f>
        <v>0</v>
      </c>
      <c r="K318" s="207" t="s">
        <v>130</v>
      </c>
      <c r="L318" s="45"/>
      <c r="M318" s="212" t="s">
        <v>20</v>
      </c>
      <c r="N318" s="213" t="s">
        <v>47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306</v>
      </c>
      <c r="AT318" s="216" t="s">
        <v>126</v>
      </c>
      <c r="AU318" s="216" t="s">
        <v>85</v>
      </c>
      <c r="AY318" s="18" t="s">
        <v>124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22</v>
      </c>
      <c r="BK318" s="217">
        <f>ROUND(I318*H318,2)</f>
        <v>0</v>
      </c>
      <c r="BL318" s="18" t="s">
        <v>306</v>
      </c>
      <c r="BM318" s="216" t="s">
        <v>725</v>
      </c>
    </row>
    <row r="319" s="2" customFormat="1">
      <c r="A319" s="39"/>
      <c r="B319" s="40"/>
      <c r="C319" s="41"/>
      <c r="D319" s="218" t="s">
        <v>132</v>
      </c>
      <c r="E319" s="41"/>
      <c r="F319" s="219" t="s">
        <v>726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132</v>
      </c>
      <c r="AU319" s="18" t="s">
        <v>85</v>
      </c>
    </row>
    <row r="320" s="2" customFormat="1">
      <c r="A320" s="39"/>
      <c r="B320" s="40"/>
      <c r="C320" s="41"/>
      <c r="D320" s="223" t="s">
        <v>134</v>
      </c>
      <c r="E320" s="41"/>
      <c r="F320" s="224" t="s">
        <v>727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134</v>
      </c>
      <c r="AU320" s="18" t="s">
        <v>85</v>
      </c>
    </row>
    <row r="321" s="13" customFormat="1">
      <c r="A321" s="13"/>
      <c r="B321" s="225"/>
      <c r="C321" s="226"/>
      <c r="D321" s="218" t="s">
        <v>147</v>
      </c>
      <c r="E321" s="227" t="s">
        <v>20</v>
      </c>
      <c r="F321" s="228" t="s">
        <v>498</v>
      </c>
      <c r="G321" s="226"/>
      <c r="H321" s="229">
        <v>31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147</v>
      </c>
      <c r="AU321" s="235" t="s">
        <v>85</v>
      </c>
      <c r="AV321" s="13" t="s">
        <v>85</v>
      </c>
      <c r="AW321" s="13" t="s">
        <v>39</v>
      </c>
      <c r="AX321" s="13" t="s">
        <v>76</v>
      </c>
      <c r="AY321" s="235" t="s">
        <v>124</v>
      </c>
    </row>
    <row r="322" s="14" customFormat="1">
      <c r="A322" s="14"/>
      <c r="B322" s="236"/>
      <c r="C322" s="237"/>
      <c r="D322" s="218" t="s">
        <v>147</v>
      </c>
      <c r="E322" s="238" t="s">
        <v>20</v>
      </c>
      <c r="F322" s="239" t="s">
        <v>149</v>
      </c>
      <c r="G322" s="237"/>
      <c r="H322" s="240">
        <v>31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147</v>
      </c>
      <c r="AU322" s="246" t="s">
        <v>85</v>
      </c>
      <c r="AV322" s="14" t="s">
        <v>131</v>
      </c>
      <c r="AW322" s="14" t="s">
        <v>39</v>
      </c>
      <c r="AX322" s="14" t="s">
        <v>22</v>
      </c>
      <c r="AY322" s="246" t="s">
        <v>124</v>
      </c>
    </row>
    <row r="323" s="2" customFormat="1" ht="37.8" customHeight="1">
      <c r="A323" s="39"/>
      <c r="B323" s="40"/>
      <c r="C323" s="205" t="s">
        <v>311</v>
      </c>
      <c r="D323" s="205" t="s">
        <v>126</v>
      </c>
      <c r="E323" s="206" t="s">
        <v>728</v>
      </c>
      <c r="F323" s="207" t="s">
        <v>729</v>
      </c>
      <c r="G323" s="208" t="s">
        <v>225</v>
      </c>
      <c r="H323" s="209">
        <v>8</v>
      </c>
      <c r="I323" s="210"/>
      <c r="J323" s="211">
        <f>ROUND(I323*H323,2)</f>
        <v>0</v>
      </c>
      <c r="K323" s="207" t="s">
        <v>702</v>
      </c>
      <c r="L323" s="45"/>
      <c r="M323" s="212" t="s">
        <v>20</v>
      </c>
      <c r="N323" s="213" t="s">
        <v>47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306</v>
      </c>
      <c r="AT323" s="216" t="s">
        <v>126</v>
      </c>
      <c r="AU323" s="216" t="s">
        <v>85</v>
      </c>
      <c r="AY323" s="18" t="s">
        <v>124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22</v>
      </c>
      <c r="BK323" s="217">
        <f>ROUND(I323*H323,2)</f>
        <v>0</v>
      </c>
      <c r="BL323" s="18" t="s">
        <v>306</v>
      </c>
      <c r="BM323" s="216" t="s">
        <v>730</v>
      </c>
    </row>
    <row r="324" s="2" customFormat="1">
      <c r="A324" s="39"/>
      <c r="B324" s="40"/>
      <c r="C324" s="41"/>
      <c r="D324" s="218" t="s">
        <v>132</v>
      </c>
      <c r="E324" s="41"/>
      <c r="F324" s="219" t="s">
        <v>731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132</v>
      </c>
      <c r="AU324" s="18" t="s">
        <v>85</v>
      </c>
    </row>
    <row r="325" s="13" customFormat="1">
      <c r="A325" s="13"/>
      <c r="B325" s="225"/>
      <c r="C325" s="226"/>
      <c r="D325" s="218" t="s">
        <v>147</v>
      </c>
      <c r="E325" s="227" t="s">
        <v>20</v>
      </c>
      <c r="F325" s="228" t="s">
        <v>634</v>
      </c>
      <c r="G325" s="226"/>
      <c r="H325" s="229">
        <v>8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147</v>
      </c>
      <c r="AU325" s="235" t="s">
        <v>85</v>
      </c>
      <c r="AV325" s="13" t="s">
        <v>85</v>
      </c>
      <c r="AW325" s="13" t="s">
        <v>39</v>
      </c>
      <c r="AX325" s="13" t="s">
        <v>76</v>
      </c>
      <c r="AY325" s="235" t="s">
        <v>124</v>
      </c>
    </row>
    <row r="326" s="14" customFormat="1">
      <c r="A326" s="14"/>
      <c r="B326" s="236"/>
      <c r="C326" s="237"/>
      <c r="D326" s="218" t="s">
        <v>147</v>
      </c>
      <c r="E326" s="238" t="s">
        <v>20</v>
      </c>
      <c r="F326" s="239" t="s">
        <v>149</v>
      </c>
      <c r="G326" s="237"/>
      <c r="H326" s="240">
        <v>8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147</v>
      </c>
      <c r="AU326" s="246" t="s">
        <v>85</v>
      </c>
      <c r="AV326" s="14" t="s">
        <v>131</v>
      </c>
      <c r="AW326" s="14" t="s">
        <v>39</v>
      </c>
      <c r="AX326" s="14" t="s">
        <v>22</v>
      </c>
      <c r="AY326" s="246" t="s">
        <v>124</v>
      </c>
    </row>
    <row r="327" s="2" customFormat="1" ht="16.5" customHeight="1">
      <c r="A327" s="39"/>
      <c r="B327" s="40"/>
      <c r="C327" s="205" t="s">
        <v>732</v>
      </c>
      <c r="D327" s="205" t="s">
        <v>126</v>
      </c>
      <c r="E327" s="206" t="s">
        <v>733</v>
      </c>
      <c r="F327" s="207" t="s">
        <v>734</v>
      </c>
      <c r="G327" s="208" t="s">
        <v>143</v>
      </c>
      <c r="H327" s="209">
        <v>3.024</v>
      </c>
      <c r="I327" s="210"/>
      <c r="J327" s="211">
        <f>ROUND(I327*H327,2)</f>
        <v>0</v>
      </c>
      <c r="K327" s="207" t="s">
        <v>130</v>
      </c>
      <c r="L327" s="45"/>
      <c r="M327" s="212" t="s">
        <v>20</v>
      </c>
      <c r="N327" s="213" t="s">
        <v>47</v>
      </c>
      <c r="O327" s="85"/>
      <c r="P327" s="214">
        <f>O327*H327</f>
        <v>0</v>
      </c>
      <c r="Q327" s="214">
        <v>2.2563399999999998</v>
      </c>
      <c r="R327" s="214">
        <f>Q327*H327</f>
        <v>6.8231721599999995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306</v>
      </c>
      <c r="AT327" s="216" t="s">
        <v>126</v>
      </c>
      <c r="AU327" s="216" t="s">
        <v>85</v>
      </c>
      <c r="AY327" s="18" t="s">
        <v>124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22</v>
      </c>
      <c r="BK327" s="217">
        <f>ROUND(I327*H327,2)</f>
        <v>0</v>
      </c>
      <c r="BL327" s="18" t="s">
        <v>306</v>
      </c>
      <c r="BM327" s="216" t="s">
        <v>735</v>
      </c>
    </row>
    <row r="328" s="2" customFormat="1">
      <c r="A328" s="39"/>
      <c r="B328" s="40"/>
      <c r="C328" s="41"/>
      <c r="D328" s="218" t="s">
        <v>132</v>
      </c>
      <c r="E328" s="41"/>
      <c r="F328" s="219" t="s">
        <v>736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132</v>
      </c>
      <c r="AU328" s="18" t="s">
        <v>85</v>
      </c>
    </row>
    <row r="329" s="2" customFormat="1">
      <c r="A329" s="39"/>
      <c r="B329" s="40"/>
      <c r="C329" s="41"/>
      <c r="D329" s="223" t="s">
        <v>134</v>
      </c>
      <c r="E329" s="41"/>
      <c r="F329" s="224" t="s">
        <v>737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134</v>
      </c>
      <c r="AU329" s="18" t="s">
        <v>85</v>
      </c>
    </row>
    <row r="330" s="13" customFormat="1">
      <c r="A330" s="13"/>
      <c r="B330" s="225"/>
      <c r="C330" s="226"/>
      <c r="D330" s="218" t="s">
        <v>147</v>
      </c>
      <c r="E330" s="227" t="s">
        <v>20</v>
      </c>
      <c r="F330" s="228" t="s">
        <v>738</v>
      </c>
      <c r="G330" s="226"/>
      <c r="H330" s="229">
        <v>2.1600000000000001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147</v>
      </c>
      <c r="AU330" s="235" t="s">
        <v>85</v>
      </c>
      <c r="AV330" s="13" t="s">
        <v>85</v>
      </c>
      <c r="AW330" s="13" t="s">
        <v>39</v>
      </c>
      <c r="AX330" s="13" t="s">
        <v>76</v>
      </c>
      <c r="AY330" s="235" t="s">
        <v>124</v>
      </c>
    </row>
    <row r="331" s="13" customFormat="1">
      <c r="A331" s="13"/>
      <c r="B331" s="225"/>
      <c r="C331" s="226"/>
      <c r="D331" s="218" t="s">
        <v>147</v>
      </c>
      <c r="E331" s="227" t="s">
        <v>20</v>
      </c>
      <c r="F331" s="228" t="s">
        <v>739</v>
      </c>
      <c r="G331" s="226"/>
      <c r="H331" s="229">
        <v>0.86399999999999999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147</v>
      </c>
      <c r="AU331" s="235" t="s">
        <v>85</v>
      </c>
      <c r="AV331" s="13" t="s">
        <v>85</v>
      </c>
      <c r="AW331" s="13" t="s">
        <v>39</v>
      </c>
      <c r="AX331" s="13" t="s">
        <v>76</v>
      </c>
      <c r="AY331" s="235" t="s">
        <v>124</v>
      </c>
    </row>
    <row r="332" s="14" customFormat="1">
      <c r="A332" s="14"/>
      <c r="B332" s="236"/>
      <c r="C332" s="237"/>
      <c r="D332" s="218" t="s">
        <v>147</v>
      </c>
      <c r="E332" s="238" t="s">
        <v>20</v>
      </c>
      <c r="F332" s="239" t="s">
        <v>149</v>
      </c>
      <c r="G332" s="237"/>
      <c r="H332" s="240">
        <v>3.024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147</v>
      </c>
      <c r="AU332" s="246" t="s">
        <v>85</v>
      </c>
      <c r="AV332" s="14" t="s">
        <v>131</v>
      </c>
      <c r="AW332" s="14" t="s">
        <v>39</v>
      </c>
      <c r="AX332" s="14" t="s">
        <v>22</v>
      </c>
      <c r="AY332" s="246" t="s">
        <v>124</v>
      </c>
    </row>
    <row r="333" s="2" customFormat="1" ht="16.5" customHeight="1">
      <c r="A333" s="39"/>
      <c r="B333" s="40"/>
      <c r="C333" s="247" t="s">
        <v>315</v>
      </c>
      <c r="D333" s="247" t="s">
        <v>164</v>
      </c>
      <c r="E333" s="248" t="s">
        <v>740</v>
      </c>
      <c r="F333" s="249" t="s">
        <v>741</v>
      </c>
      <c r="G333" s="250" t="s">
        <v>225</v>
      </c>
      <c r="H333" s="251">
        <v>6</v>
      </c>
      <c r="I333" s="252"/>
      <c r="J333" s="253">
        <f>ROUND(I333*H333,2)</f>
        <v>0</v>
      </c>
      <c r="K333" s="249" t="s">
        <v>20</v>
      </c>
      <c r="L333" s="254"/>
      <c r="M333" s="255" t="s">
        <v>20</v>
      </c>
      <c r="N333" s="256" t="s">
        <v>47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577</v>
      </c>
      <c r="AT333" s="216" t="s">
        <v>164</v>
      </c>
      <c r="AU333" s="216" t="s">
        <v>85</v>
      </c>
      <c r="AY333" s="18" t="s">
        <v>124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22</v>
      </c>
      <c r="BK333" s="217">
        <f>ROUND(I333*H333,2)</f>
        <v>0</v>
      </c>
      <c r="BL333" s="18" t="s">
        <v>306</v>
      </c>
      <c r="BM333" s="216" t="s">
        <v>742</v>
      </c>
    </row>
    <row r="334" s="2" customFormat="1">
      <c r="A334" s="39"/>
      <c r="B334" s="40"/>
      <c r="C334" s="41"/>
      <c r="D334" s="218" t="s">
        <v>132</v>
      </c>
      <c r="E334" s="41"/>
      <c r="F334" s="219" t="s">
        <v>741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132</v>
      </c>
      <c r="AU334" s="18" t="s">
        <v>85</v>
      </c>
    </row>
    <row r="335" s="2" customFormat="1" ht="16.5" customHeight="1">
      <c r="A335" s="39"/>
      <c r="B335" s="40"/>
      <c r="C335" s="247" t="s">
        <v>743</v>
      </c>
      <c r="D335" s="247" t="s">
        <v>164</v>
      </c>
      <c r="E335" s="248" t="s">
        <v>744</v>
      </c>
      <c r="F335" s="249" t="s">
        <v>745</v>
      </c>
      <c r="G335" s="250" t="s">
        <v>225</v>
      </c>
      <c r="H335" s="251">
        <v>6</v>
      </c>
      <c r="I335" s="252"/>
      <c r="J335" s="253">
        <f>ROUND(I335*H335,2)</f>
        <v>0</v>
      </c>
      <c r="K335" s="249" t="s">
        <v>20</v>
      </c>
      <c r="L335" s="254"/>
      <c r="M335" s="255" t="s">
        <v>20</v>
      </c>
      <c r="N335" s="256" t="s">
        <v>47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577</v>
      </c>
      <c r="AT335" s="216" t="s">
        <v>164</v>
      </c>
      <c r="AU335" s="216" t="s">
        <v>85</v>
      </c>
      <c r="AY335" s="18" t="s">
        <v>124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22</v>
      </c>
      <c r="BK335" s="217">
        <f>ROUND(I335*H335,2)</f>
        <v>0</v>
      </c>
      <c r="BL335" s="18" t="s">
        <v>306</v>
      </c>
      <c r="BM335" s="216" t="s">
        <v>746</v>
      </c>
    </row>
    <row r="336" s="2" customFormat="1">
      <c r="A336" s="39"/>
      <c r="B336" s="40"/>
      <c r="C336" s="41"/>
      <c r="D336" s="218" t="s">
        <v>132</v>
      </c>
      <c r="E336" s="41"/>
      <c r="F336" s="219" t="s">
        <v>745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132</v>
      </c>
      <c r="AU336" s="18" t="s">
        <v>85</v>
      </c>
    </row>
    <row r="337" s="2" customFormat="1" ht="16.5" customHeight="1">
      <c r="A337" s="39"/>
      <c r="B337" s="40"/>
      <c r="C337" s="205" t="s">
        <v>320</v>
      </c>
      <c r="D337" s="205" t="s">
        <v>126</v>
      </c>
      <c r="E337" s="206" t="s">
        <v>747</v>
      </c>
      <c r="F337" s="207" t="s">
        <v>748</v>
      </c>
      <c r="G337" s="208" t="s">
        <v>218</v>
      </c>
      <c r="H337" s="209">
        <v>9</v>
      </c>
      <c r="I337" s="210"/>
      <c r="J337" s="211">
        <f>ROUND(I337*H337,2)</f>
        <v>0</v>
      </c>
      <c r="K337" s="207" t="s">
        <v>130</v>
      </c>
      <c r="L337" s="45"/>
      <c r="M337" s="212" t="s">
        <v>20</v>
      </c>
      <c r="N337" s="213" t="s">
        <v>47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306</v>
      </c>
      <c r="AT337" s="216" t="s">
        <v>126</v>
      </c>
      <c r="AU337" s="216" t="s">
        <v>85</v>
      </c>
      <c r="AY337" s="18" t="s">
        <v>124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22</v>
      </c>
      <c r="BK337" s="217">
        <f>ROUND(I337*H337,2)</f>
        <v>0</v>
      </c>
      <c r="BL337" s="18" t="s">
        <v>306</v>
      </c>
      <c r="BM337" s="216" t="s">
        <v>749</v>
      </c>
    </row>
    <row r="338" s="2" customFormat="1">
      <c r="A338" s="39"/>
      <c r="B338" s="40"/>
      <c r="C338" s="41"/>
      <c r="D338" s="218" t="s">
        <v>132</v>
      </c>
      <c r="E338" s="41"/>
      <c r="F338" s="219" t="s">
        <v>750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132</v>
      </c>
      <c r="AU338" s="18" t="s">
        <v>85</v>
      </c>
    </row>
    <row r="339" s="2" customFormat="1">
      <c r="A339" s="39"/>
      <c r="B339" s="40"/>
      <c r="C339" s="41"/>
      <c r="D339" s="223" t="s">
        <v>134</v>
      </c>
      <c r="E339" s="41"/>
      <c r="F339" s="224" t="s">
        <v>751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134</v>
      </c>
      <c r="AU339" s="18" t="s">
        <v>85</v>
      </c>
    </row>
    <row r="340" s="13" customFormat="1">
      <c r="A340" s="13"/>
      <c r="B340" s="225"/>
      <c r="C340" s="226"/>
      <c r="D340" s="218" t="s">
        <v>147</v>
      </c>
      <c r="E340" s="227" t="s">
        <v>20</v>
      </c>
      <c r="F340" s="228" t="s">
        <v>752</v>
      </c>
      <c r="G340" s="226"/>
      <c r="H340" s="229">
        <v>9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147</v>
      </c>
      <c r="AU340" s="235" t="s">
        <v>85</v>
      </c>
      <c r="AV340" s="13" t="s">
        <v>85</v>
      </c>
      <c r="AW340" s="13" t="s">
        <v>39</v>
      </c>
      <c r="AX340" s="13" t="s">
        <v>76</v>
      </c>
      <c r="AY340" s="235" t="s">
        <v>124</v>
      </c>
    </row>
    <row r="341" s="14" customFormat="1">
      <c r="A341" s="14"/>
      <c r="B341" s="236"/>
      <c r="C341" s="237"/>
      <c r="D341" s="218" t="s">
        <v>147</v>
      </c>
      <c r="E341" s="238" t="s">
        <v>20</v>
      </c>
      <c r="F341" s="239" t="s">
        <v>149</v>
      </c>
      <c r="G341" s="237"/>
      <c r="H341" s="240">
        <v>9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147</v>
      </c>
      <c r="AU341" s="246" t="s">
        <v>85</v>
      </c>
      <c r="AV341" s="14" t="s">
        <v>131</v>
      </c>
      <c r="AW341" s="14" t="s">
        <v>39</v>
      </c>
      <c r="AX341" s="14" t="s">
        <v>22</v>
      </c>
      <c r="AY341" s="246" t="s">
        <v>124</v>
      </c>
    </row>
    <row r="342" s="2" customFormat="1" ht="16.5" customHeight="1">
      <c r="A342" s="39"/>
      <c r="B342" s="40"/>
      <c r="C342" s="205" t="s">
        <v>753</v>
      </c>
      <c r="D342" s="205" t="s">
        <v>126</v>
      </c>
      <c r="E342" s="206" t="s">
        <v>754</v>
      </c>
      <c r="F342" s="207" t="s">
        <v>755</v>
      </c>
      <c r="G342" s="208" t="s">
        <v>218</v>
      </c>
      <c r="H342" s="209">
        <v>50</v>
      </c>
      <c r="I342" s="210"/>
      <c r="J342" s="211">
        <f>ROUND(I342*H342,2)</f>
        <v>0</v>
      </c>
      <c r="K342" s="207" t="s">
        <v>130</v>
      </c>
      <c r="L342" s="45"/>
      <c r="M342" s="212" t="s">
        <v>20</v>
      </c>
      <c r="N342" s="213" t="s">
        <v>47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306</v>
      </c>
      <c r="AT342" s="216" t="s">
        <v>126</v>
      </c>
      <c r="AU342" s="216" t="s">
        <v>85</v>
      </c>
      <c r="AY342" s="18" t="s">
        <v>124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22</v>
      </c>
      <c r="BK342" s="217">
        <f>ROUND(I342*H342,2)</f>
        <v>0</v>
      </c>
      <c r="BL342" s="18" t="s">
        <v>306</v>
      </c>
      <c r="BM342" s="216" t="s">
        <v>756</v>
      </c>
    </row>
    <row r="343" s="2" customFormat="1">
      <c r="A343" s="39"/>
      <c r="B343" s="40"/>
      <c r="C343" s="41"/>
      <c r="D343" s="218" t="s">
        <v>132</v>
      </c>
      <c r="E343" s="41"/>
      <c r="F343" s="219" t="s">
        <v>757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132</v>
      </c>
      <c r="AU343" s="18" t="s">
        <v>85</v>
      </c>
    </row>
    <row r="344" s="2" customFormat="1">
      <c r="A344" s="39"/>
      <c r="B344" s="40"/>
      <c r="C344" s="41"/>
      <c r="D344" s="223" t="s">
        <v>134</v>
      </c>
      <c r="E344" s="41"/>
      <c r="F344" s="224" t="s">
        <v>758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134</v>
      </c>
      <c r="AU344" s="18" t="s">
        <v>85</v>
      </c>
    </row>
    <row r="345" s="13" customFormat="1">
      <c r="A345" s="13"/>
      <c r="B345" s="225"/>
      <c r="C345" s="226"/>
      <c r="D345" s="218" t="s">
        <v>147</v>
      </c>
      <c r="E345" s="227" t="s">
        <v>20</v>
      </c>
      <c r="F345" s="228" t="s">
        <v>759</v>
      </c>
      <c r="G345" s="226"/>
      <c r="H345" s="229">
        <v>50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147</v>
      </c>
      <c r="AU345" s="235" t="s">
        <v>85</v>
      </c>
      <c r="AV345" s="13" t="s">
        <v>85</v>
      </c>
      <c r="AW345" s="13" t="s">
        <v>39</v>
      </c>
      <c r="AX345" s="13" t="s">
        <v>76</v>
      </c>
      <c r="AY345" s="235" t="s">
        <v>124</v>
      </c>
    </row>
    <row r="346" s="14" customFormat="1">
      <c r="A346" s="14"/>
      <c r="B346" s="236"/>
      <c r="C346" s="237"/>
      <c r="D346" s="218" t="s">
        <v>147</v>
      </c>
      <c r="E346" s="238" t="s">
        <v>20</v>
      </c>
      <c r="F346" s="239" t="s">
        <v>149</v>
      </c>
      <c r="G346" s="237"/>
      <c r="H346" s="240">
        <v>50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147</v>
      </c>
      <c r="AU346" s="246" t="s">
        <v>85</v>
      </c>
      <c r="AV346" s="14" t="s">
        <v>131</v>
      </c>
      <c r="AW346" s="14" t="s">
        <v>39</v>
      </c>
      <c r="AX346" s="14" t="s">
        <v>22</v>
      </c>
      <c r="AY346" s="246" t="s">
        <v>124</v>
      </c>
    </row>
    <row r="347" s="2" customFormat="1" ht="16.5" customHeight="1">
      <c r="A347" s="39"/>
      <c r="B347" s="40"/>
      <c r="C347" s="205" t="s">
        <v>324</v>
      </c>
      <c r="D347" s="205" t="s">
        <v>126</v>
      </c>
      <c r="E347" s="206" t="s">
        <v>760</v>
      </c>
      <c r="F347" s="207" t="s">
        <v>761</v>
      </c>
      <c r="G347" s="208" t="s">
        <v>218</v>
      </c>
      <c r="H347" s="209">
        <v>30</v>
      </c>
      <c r="I347" s="210"/>
      <c r="J347" s="211">
        <f>ROUND(I347*H347,2)</f>
        <v>0</v>
      </c>
      <c r="K347" s="207" t="s">
        <v>130</v>
      </c>
      <c r="L347" s="45"/>
      <c r="M347" s="212" t="s">
        <v>20</v>
      </c>
      <c r="N347" s="213" t="s">
        <v>47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306</v>
      </c>
      <c r="AT347" s="216" t="s">
        <v>126</v>
      </c>
      <c r="AU347" s="216" t="s">
        <v>85</v>
      </c>
      <c r="AY347" s="18" t="s">
        <v>124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22</v>
      </c>
      <c r="BK347" s="217">
        <f>ROUND(I347*H347,2)</f>
        <v>0</v>
      </c>
      <c r="BL347" s="18" t="s">
        <v>306</v>
      </c>
      <c r="BM347" s="216" t="s">
        <v>762</v>
      </c>
    </row>
    <row r="348" s="2" customFormat="1">
      <c r="A348" s="39"/>
      <c r="B348" s="40"/>
      <c r="C348" s="41"/>
      <c r="D348" s="218" t="s">
        <v>132</v>
      </c>
      <c r="E348" s="41"/>
      <c r="F348" s="219" t="s">
        <v>763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132</v>
      </c>
      <c r="AU348" s="18" t="s">
        <v>85</v>
      </c>
    </row>
    <row r="349" s="2" customFormat="1">
      <c r="A349" s="39"/>
      <c r="B349" s="40"/>
      <c r="C349" s="41"/>
      <c r="D349" s="223" t="s">
        <v>134</v>
      </c>
      <c r="E349" s="41"/>
      <c r="F349" s="224" t="s">
        <v>764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134</v>
      </c>
      <c r="AU349" s="18" t="s">
        <v>85</v>
      </c>
    </row>
    <row r="350" s="13" customFormat="1">
      <c r="A350" s="13"/>
      <c r="B350" s="225"/>
      <c r="C350" s="226"/>
      <c r="D350" s="218" t="s">
        <v>147</v>
      </c>
      <c r="E350" s="227" t="s">
        <v>20</v>
      </c>
      <c r="F350" s="228" t="s">
        <v>765</v>
      </c>
      <c r="G350" s="226"/>
      <c r="H350" s="229">
        <v>30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147</v>
      </c>
      <c r="AU350" s="235" t="s">
        <v>85</v>
      </c>
      <c r="AV350" s="13" t="s">
        <v>85</v>
      </c>
      <c r="AW350" s="13" t="s">
        <v>39</v>
      </c>
      <c r="AX350" s="13" t="s">
        <v>76</v>
      </c>
      <c r="AY350" s="235" t="s">
        <v>124</v>
      </c>
    </row>
    <row r="351" s="14" customFormat="1">
      <c r="A351" s="14"/>
      <c r="B351" s="236"/>
      <c r="C351" s="237"/>
      <c r="D351" s="218" t="s">
        <v>147</v>
      </c>
      <c r="E351" s="238" t="s">
        <v>20</v>
      </c>
      <c r="F351" s="239" t="s">
        <v>149</v>
      </c>
      <c r="G351" s="237"/>
      <c r="H351" s="240">
        <v>30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147</v>
      </c>
      <c r="AU351" s="246" t="s">
        <v>85</v>
      </c>
      <c r="AV351" s="14" t="s">
        <v>131</v>
      </c>
      <c r="AW351" s="14" t="s">
        <v>39</v>
      </c>
      <c r="AX351" s="14" t="s">
        <v>22</v>
      </c>
      <c r="AY351" s="246" t="s">
        <v>124</v>
      </c>
    </row>
    <row r="352" s="2" customFormat="1" ht="16.5" customHeight="1">
      <c r="A352" s="39"/>
      <c r="B352" s="40"/>
      <c r="C352" s="205" t="s">
        <v>766</v>
      </c>
      <c r="D352" s="205" t="s">
        <v>126</v>
      </c>
      <c r="E352" s="206" t="s">
        <v>767</v>
      </c>
      <c r="F352" s="207" t="s">
        <v>768</v>
      </c>
      <c r="G352" s="208" t="s">
        <v>218</v>
      </c>
      <c r="H352" s="209">
        <v>53</v>
      </c>
      <c r="I352" s="210"/>
      <c r="J352" s="211">
        <f>ROUND(I352*H352,2)</f>
        <v>0</v>
      </c>
      <c r="K352" s="207" t="s">
        <v>130</v>
      </c>
      <c r="L352" s="45"/>
      <c r="M352" s="212" t="s">
        <v>20</v>
      </c>
      <c r="N352" s="213" t="s">
        <v>47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306</v>
      </c>
      <c r="AT352" s="216" t="s">
        <v>126</v>
      </c>
      <c r="AU352" s="216" t="s">
        <v>85</v>
      </c>
      <c r="AY352" s="18" t="s">
        <v>124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22</v>
      </c>
      <c r="BK352" s="217">
        <f>ROUND(I352*H352,2)</f>
        <v>0</v>
      </c>
      <c r="BL352" s="18" t="s">
        <v>306</v>
      </c>
      <c r="BM352" s="216" t="s">
        <v>769</v>
      </c>
    </row>
    <row r="353" s="2" customFormat="1">
      <c r="A353" s="39"/>
      <c r="B353" s="40"/>
      <c r="C353" s="41"/>
      <c r="D353" s="218" t="s">
        <v>132</v>
      </c>
      <c r="E353" s="41"/>
      <c r="F353" s="219" t="s">
        <v>770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132</v>
      </c>
      <c r="AU353" s="18" t="s">
        <v>85</v>
      </c>
    </row>
    <row r="354" s="2" customFormat="1">
      <c r="A354" s="39"/>
      <c r="B354" s="40"/>
      <c r="C354" s="41"/>
      <c r="D354" s="223" t="s">
        <v>134</v>
      </c>
      <c r="E354" s="41"/>
      <c r="F354" s="224" t="s">
        <v>771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134</v>
      </c>
      <c r="AU354" s="18" t="s">
        <v>85</v>
      </c>
    </row>
    <row r="355" s="13" customFormat="1">
      <c r="A355" s="13"/>
      <c r="B355" s="225"/>
      <c r="C355" s="226"/>
      <c r="D355" s="218" t="s">
        <v>147</v>
      </c>
      <c r="E355" s="227" t="s">
        <v>20</v>
      </c>
      <c r="F355" s="228" t="s">
        <v>772</v>
      </c>
      <c r="G355" s="226"/>
      <c r="H355" s="229">
        <v>53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147</v>
      </c>
      <c r="AU355" s="235" t="s">
        <v>85</v>
      </c>
      <c r="AV355" s="13" t="s">
        <v>85</v>
      </c>
      <c r="AW355" s="13" t="s">
        <v>39</v>
      </c>
      <c r="AX355" s="13" t="s">
        <v>76</v>
      </c>
      <c r="AY355" s="235" t="s">
        <v>124</v>
      </c>
    </row>
    <row r="356" s="14" customFormat="1">
      <c r="A356" s="14"/>
      <c r="B356" s="236"/>
      <c r="C356" s="237"/>
      <c r="D356" s="218" t="s">
        <v>147</v>
      </c>
      <c r="E356" s="238" t="s">
        <v>20</v>
      </c>
      <c r="F356" s="239" t="s">
        <v>149</v>
      </c>
      <c r="G356" s="237"/>
      <c r="H356" s="240">
        <v>53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147</v>
      </c>
      <c r="AU356" s="246" t="s">
        <v>85</v>
      </c>
      <c r="AV356" s="14" t="s">
        <v>131</v>
      </c>
      <c r="AW356" s="14" t="s">
        <v>39</v>
      </c>
      <c r="AX356" s="14" t="s">
        <v>22</v>
      </c>
      <c r="AY356" s="246" t="s">
        <v>124</v>
      </c>
    </row>
    <row r="357" s="2" customFormat="1" ht="16.5" customHeight="1">
      <c r="A357" s="39"/>
      <c r="B357" s="40"/>
      <c r="C357" s="205" t="s">
        <v>329</v>
      </c>
      <c r="D357" s="205" t="s">
        <v>126</v>
      </c>
      <c r="E357" s="206" t="s">
        <v>773</v>
      </c>
      <c r="F357" s="207" t="s">
        <v>774</v>
      </c>
      <c r="G357" s="208" t="s">
        <v>218</v>
      </c>
      <c r="H357" s="209">
        <v>38</v>
      </c>
      <c r="I357" s="210"/>
      <c r="J357" s="211">
        <f>ROUND(I357*H357,2)</f>
        <v>0</v>
      </c>
      <c r="K357" s="207" t="s">
        <v>130</v>
      </c>
      <c r="L357" s="45"/>
      <c r="M357" s="212" t="s">
        <v>20</v>
      </c>
      <c r="N357" s="213" t="s">
        <v>47</v>
      </c>
      <c r="O357" s="85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306</v>
      </c>
      <c r="AT357" s="216" t="s">
        <v>126</v>
      </c>
      <c r="AU357" s="216" t="s">
        <v>85</v>
      </c>
      <c r="AY357" s="18" t="s">
        <v>124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22</v>
      </c>
      <c r="BK357" s="217">
        <f>ROUND(I357*H357,2)</f>
        <v>0</v>
      </c>
      <c r="BL357" s="18" t="s">
        <v>306</v>
      </c>
      <c r="BM357" s="216" t="s">
        <v>775</v>
      </c>
    </row>
    <row r="358" s="2" customFormat="1">
      <c r="A358" s="39"/>
      <c r="B358" s="40"/>
      <c r="C358" s="41"/>
      <c r="D358" s="218" t="s">
        <v>132</v>
      </c>
      <c r="E358" s="41"/>
      <c r="F358" s="219" t="s">
        <v>776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132</v>
      </c>
      <c r="AU358" s="18" t="s">
        <v>85</v>
      </c>
    </row>
    <row r="359" s="2" customFormat="1">
      <c r="A359" s="39"/>
      <c r="B359" s="40"/>
      <c r="C359" s="41"/>
      <c r="D359" s="223" t="s">
        <v>134</v>
      </c>
      <c r="E359" s="41"/>
      <c r="F359" s="224" t="s">
        <v>777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134</v>
      </c>
      <c r="AU359" s="18" t="s">
        <v>85</v>
      </c>
    </row>
    <row r="360" s="13" customFormat="1">
      <c r="A360" s="13"/>
      <c r="B360" s="225"/>
      <c r="C360" s="226"/>
      <c r="D360" s="218" t="s">
        <v>147</v>
      </c>
      <c r="E360" s="227" t="s">
        <v>20</v>
      </c>
      <c r="F360" s="228" t="s">
        <v>778</v>
      </c>
      <c r="G360" s="226"/>
      <c r="H360" s="229">
        <v>38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147</v>
      </c>
      <c r="AU360" s="235" t="s">
        <v>85</v>
      </c>
      <c r="AV360" s="13" t="s">
        <v>85</v>
      </c>
      <c r="AW360" s="13" t="s">
        <v>39</v>
      </c>
      <c r="AX360" s="13" t="s">
        <v>76</v>
      </c>
      <c r="AY360" s="235" t="s">
        <v>124</v>
      </c>
    </row>
    <row r="361" s="14" customFormat="1">
      <c r="A361" s="14"/>
      <c r="B361" s="236"/>
      <c r="C361" s="237"/>
      <c r="D361" s="218" t="s">
        <v>147</v>
      </c>
      <c r="E361" s="238" t="s">
        <v>20</v>
      </c>
      <c r="F361" s="239" t="s">
        <v>149</v>
      </c>
      <c r="G361" s="237"/>
      <c r="H361" s="240">
        <v>38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147</v>
      </c>
      <c r="AU361" s="246" t="s">
        <v>85</v>
      </c>
      <c r="AV361" s="14" t="s">
        <v>131</v>
      </c>
      <c r="AW361" s="14" t="s">
        <v>39</v>
      </c>
      <c r="AX361" s="14" t="s">
        <v>22</v>
      </c>
      <c r="AY361" s="246" t="s">
        <v>124</v>
      </c>
    </row>
    <row r="362" s="2" customFormat="1" ht="16.5" customHeight="1">
      <c r="A362" s="39"/>
      <c r="B362" s="40"/>
      <c r="C362" s="205" t="s">
        <v>779</v>
      </c>
      <c r="D362" s="205" t="s">
        <v>126</v>
      </c>
      <c r="E362" s="206" t="s">
        <v>780</v>
      </c>
      <c r="F362" s="207" t="s">
        <v>781</v>
      </c>
      <c r="G362" s="208" t="s">
        <v>218</v>
      </c>
      <c r="H362" s="209">
        <v>5</v>
      </c>
      <c r="I362" s="210"/>
      <c r="J362" s="211">
        <f>ROUND(I362*H362,2)</f>
        <v>0</v>
      </c>
      <c r="K362" s="207" t="s">
        <v>130</v>
      </c>
      <c r="L362" s="45"/>
      <c r="M362" s="212" t="s">
        <v>20</v>
      </c>
      <c r="N362" s="213" t="s">
        <v>47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306</v>
      </c>
      <c r="AT362" s="216" t="s">
        <v>126</v>
      </c>
      <c r="AU362" s="216" t="s">
        <v>85</v>
      </c>
      <c r="AY362" s="18" t="s">
        <v>124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22</v>
      </c>
      <c r="BK362" s="217">
        <f>ROUND(I362*H362,2)</f>
        <v>0</v>
      </c>
      <c r="BL362" s="18" t="s">
        <v>306</v>
      </c>
      <c r="BM362" s="216" t="s">
        <v>782</v>
      </c>
    </row>
    <row r="363" s="2" customFormat="1">
      <c r="A363" s="39"/>
      <c r="B363" s="40"/>
      <c r="C363" s="41"/>
      <c r="D363" s="218" t="s">
        <v>132</v>
      </c>
      <c r="E363" s="41"/>
      <c r="F363" s="219" t="s">
        <v>783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132</v>
      </c>
      <c r="AU363" s="18" t="s">
        <v>85</v>
      </c>
    </row>
    <row r="364" s="2" customFormat="1">
      <c r="A364" s="39"/>
      <c r="B364" s="40"/>
      <c r="C364" s="41"/>
      <c r="D364" s="223" t="s">
        <v>134</v>
      </c>
      <c r="E364" s="41"/>
      <c r="F364" s="224" t="s">
        <v>784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134</v>
      </c>
      <c r="AU364" s="18" t="s">
        <v>85</v>
      </c>
    </row>
    <row r="365" s="13" customFormat="1">
      <c r="A365" s="13"/>
      <c r="B365" s="225"/>
      <c r="C365" s="226"/>
      <c r="D365" s="218" t="s">
        <v>147</v>
      </c>
      <c r="E365" s="227" t="s">
        <v>20</v>
      </c>
      <c r="F365" s="228" t="s">
        <v>785</v>
      </c>
      <c r="G365" s="226"/>
      <c r="H365" s="229">
        <v>5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147</v>
      </c>
      <c r="AU365" s="235" t="s">
        <v>85</v>
      </c>
      <c r="AV365" s="13" t="s">
        <v>85</v>
      </c>
      <c r="AW365" s="13" t="s">
        <v>39</v>
      </c>
      <c r="AX365" s="13" t="s">
        <v>76</v>
      </c>
      <c r="AY365" s="235" t="s">
        <v>124</v>
      </c>
    </row>
    <row r="366" s="14" customFormat="1">
      <c r="A366" s="14"/>
      <c r="B366" s="236"/>
      <c r="C366" s="237"/>
      <c r="D366" s="218" t="s">
        <v>147</v>
      </c>
      <c r="E366" s="238" t="s">
        <v>20</v>
      </c>
      <c r="F366" s="239" t="s">
        <v>149</v>
      </c>
      <c r="G366" s="237"/>
      <c r="H366" s="240">
        <v>5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147</v>
      </c>
      <c r="AU366" s="246" t="s">
        <v>85</v>
      </c>
      <c r="AV366" s="14" t="s">
        <v>131</v>
      </c>
      <c r="AW366" s="14" t="s">
        <v>39</v>
      </c>
      <c r="AX366" s="14" t="s">
        <v>22</v>
      </c>
      <c r="AY366" s="246" t="s">
        <v>124</v>
      </c>
    </row>
    <row r="367" s="2" customFormat="1" ht="16.5" customHeight="1">
      <c r="A367" s="39"/>
      <c r="B367" s="40"/>
      <c r="C367" s="205" t="s">
        <v>333</v>
      </c>
      <c r="D367" s="205" t="s">
        <v>126</v>
      </c>
      <c r="E367" s="206" t="s">
        <v>786</v>
      </c>
      <c r="F367" s="207" t="s">
        <v>787</v>
      </c>
      <c r="G367" s="208" t="s">
        <v>218</v>
      </c>
      <c r="H367" s="209">
        <v>19.5</v>
      </c>
      <c r="I367" s="210"/>
      <c r="J367" s="211">
        <f>ROUND(I367*H367,2)</f>
        <v>0</v>
      </c>
      <c r="K367" s="207" t="s">
        <v>130</v>
      </c>
      <c r="L367" s="45"/>
      <c r="M367" s="212" t="s">
        <v>20</v>
      </c>
      <c r="N367" s="213" t="s">
        <v>47</v>
      </c>
      <c r="O367" s="85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306</v>
      </c>
      <c r="AT367" s="216" t="s">
        <v>126</v>
      </c>
      <c r="AU367" s="216" t="s">
        <v>85</v>
      </c>
      <c r="AY367" s="18" t="s">
        <v>124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22</v>
      </c>
      <c r="BK367" s="217">
        <f>ROUND(I367*H367,2)</f>
        <v>0</v>
      </c>
      <c r="BL367" s="18" t="s">
        <v>306</v>
      </c>
      <c r="BM367" s="216" t="s">
        <v>788</v>
      </c>
    </row>
    <row r="368" s="2" customFormat="1">
      <c r="A368" s="39"/>
      <c r="B368" s="40"/>
      <c r="C368" s="41"/>
      <c r="D368" s="218" t="s">
        <v>132</v>
      </c>
      <c r="E368" s="41"/>
      <c r="F368" s="219" t="s">
        <v>789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132</v>
      </c>
      <c r="AU368" s="18" t="s">
        <v>85</v>
      </c>
    </row>
    <row r="369" s="2" customFormat="1">
      <c r="A369" s="39"/>
      <c r="B369" s="40"/>
      <c r="C369" s="41"/>
      <c r="D369" s="223" t="s">
        <v>134</v>
      </c>
      <c r="E369" s="41"/>
      <c r="F369" s="224" t="s">
        <v>790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134</v>
      </c>
      <c r="AU369" s="18" t="s">
        <v>85</v>
      </c>
    </row>
    <row r="370" s="13" customFormat="1">
      <c r="A370" s="13"/>
      <c r="B370" s="225"/>
      <c r="C370" s="226"/>
      <c r="D370" s="218" t="s">
        <v>147</v>
      </c>
      <c r="E370" s="227" t="s">
        <v>20</v>
      </c>
      <c r="F370" s="228" t="s">
        <v>791</v>
      </c>
      <c r="G370" s="226"/>
      <c r="H370" s="229">
        <v>19.5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147</v>
      </c>
      <c r="AU370" s="235" t="s">
        <v>85</v>
      </c>
      <c r="AV370" s="13" t="s">
        <v>85</v>
      </c>
      <c r="AW370" s="13" t="s">
        <v>39</v>
      </c>
      <c r="AX370" s="13" t="s">
        <v>76</v>
      </c>
      <c r="AY370" s="235" t="s">
        <v>124</v>
      </c>
    </row>
    <row r="371" s="14" customFormat="1">
      <c r="A371" s="14"/>
      <c r="B371" s="236"/>
      <c r="C371" s="237"/>
      <c r="D371" s="218" t="s">
        <v>147</v>
      </c>
      <c r="E371" s="238" t="s">
        <v>20</v>
      </c>
      <c r="F371" s="239" t="s">
        <v>149</v>
      </c>
      <c r="G371" s="237"/>
      <c r="H371" s="240">
        <v>19.5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147</v>
      </c>
      <c r="AU371" s="246" t="s">
        <v>85</v>
      </c>
      <c r="AV371" s="14" t="s">
        <v>131</v>
      </c>
      <c r="AW371" s="14" t="s">
        <v>39</v>
      </c>
      <c r="AX371" s="14" t="s">
        <v>22</v>
      </c>
      <c r="AY371" s="246" t="s">
        <v>124</v>
      </c>
    </row>
    <row r="372" s="2" customFormat="1" ht="24.15" customHeight="1">
      <c r="A372" s="39"/>
      <c r="B372" s="40"/>
      <c r="C372" s="205" t="s">
        <v>792</v>
      </c>
      <c r="D372" s="205" t="s">
        <v>126</v>
      </c>
      <c r="E372" s="206" t="s">
        <v>793</v>
      </c>
      <c r="F372" s="207" t="s">
        <v>794</v>
      </c>
      <c r="G372" s="208" t="s">
        <v>218</v>
      </c>
      <c r="H372" s="209">
        <v>204.5</v>
      </c>
      <c r="I372" s="210"/>
      <c r="J372" s="211">
        <f>ROUND(I372*H372,2)</f>
        <v>0</v>
      </c>
      <c r="K372" s="207" t="s">
        <v>702</v>
      </c>
      <c r="L372" s="45"/>
      <c r="M372" s="212" t="s">
        <v>20</v>
      </c>
      <c r="N372" s="213" t="s">
        <v>47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306</v>
      </c>
      <c r="AT372" s="216" t="s">
        <v>126</v>
      </c>
      <c r="AU372" s="216" t="s">
        <v>85</v>
      </c>
      <c r="AY372" s="18" t="s">
        <v>124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22</v>
      </c>
      <c r="BK372" s="217">
        <f>ROUND(I372*H372,2)</f>
        <v>0</v>
      </c>
      <c r="BL372" s="18" t="s">
        <v>306</v>
      </c>
      <c r="BM372" s="216" t="s">
        <v>795</v>
      </c>
    </row>
    <row r="373" s="2" customFormat="1">
      <c r="A373" s="39"/>
      <c r="B373" s="40"/>
      <c r="C373" s="41"/>
      <c r="D373" s="218" t="s">
        <v>132</v>
      </c>
      <c r="E373" s="41"/>
      <c r="F373" s="219" t="s">
        <v>794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132</v>
      </c>
      <c r="AU373" s="18" t="s">
        <v>85</v>
      </c>
    </row>
    <row r="374" s="13" customFormat="1">
      <c r="A374" s="13"/>
      <c r="B374" s="225"/>
      <c r="C374" s="226"/>
      <c r="D374" s="218" t="s">
        <v>147</v>
      </c>
      <c r="E374" s="227" t="s">
        <v>20</v>
      </c>
      <c r="F374" s="228" t="s">
        <v>796</v>
      </c>
      <c r="G374" s="226"/>
      <c r="H374" s="229">
        <v>204.5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147</v>
      </c>
      <c r="AU374" s="235" t="s">
        <v>85</v>
      </c>
      <c r="AV374" s="13" t="s">
        <v>85</v>
      </c>
      <c r="AW374" s="13" t="s">
        <v>39</v>
      </c>
      <c r="AX374" s="13" t="s">
        <v>76</v>
      </c>
      <c r="AY374" s="235" t="s">
        <v>124</v>
      </c>
    </row>
    <row r="375" s="14" customFormat="1">
      <c r="A375" s="14"/>
      <c r="B375" s="236"/>
      <c r="C375" s="237"/>
      <c r="D375" s="218" t="s">
        <v>147</v>
      </c>
      <c r="E375" s="238" t="s">
        <v>20</v>
      </c>
      <c r="F375" s="239" t="s">
        <v>149</v>
      </c>
      <c r="G375" s="237"/>
      <c r="H375" s="240">
        <v>204.5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147</v>
      </c>
      <c r="AU375" s="246" t="s">
        <v>85</v>
      </c>
      <c r="AV375" s="14" t="s">
        <v>131</v>
      </c>
      <c r="AW375" s="14" t="s">
        <v>39</v>
      </c>
      <c r="AX375" s="14" t="s">
        <v>22</v>
      </c>
      <c r="AY375" s="246" t="s">
        <v>124</v>
      </c>
    </row>
    <row r="376" s="2" customFormat="1" ht="21.75" customHeight="1">
      <c r="A376" s="39"/>
      <c r="B376" s="40"/>
      <c r="C376" s="205" t="s">
        <v>338</v>
      </c>
      <c r="D376" s="205" t="s">
        <v>126</v>
      </c>
      <c r="E376" s="206" t="s">
        <v>797</v>
      </c>
      <c r="F376" s="207" t="s">
        <v>798</v>
      </c>
      <c r="G376" s="208" t="s">
        <v>218</v>
      </c>
      <c r="H376" s="209">
        <v>249</v>
      </c>
      <c r="I376" s="210"/>
      <c r="J376" s="211">
        <f>ROUND(I376*H376,2)</f>
        <v>0</v>
      </c>
      <c r="K376" s="207" t="s">
        <v>130</v>
      </c>
      <c r="L376" s="45"/>
      <c r="M376" s="212" t="s">
        <v>20</v>
      </c>
      <c r="N376" s="213" t="s">
        <v>47</v>
      </c>
      <c r="O376" s="85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306</v>
      </c>
      <c r="AT376" s="216" t="s">
        <v>126</v>
      </c>
      <c r="AU376" s="216" t="s">
        <v>85</v>
      </c>
      <c r="AY376" s="18" t="s">
        <v>124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22</v>
      </c>
      <c r="BK376" s="217">
        <f>ROUND(I376*H376,2)</f>
        <v>0</v>
      </c>
      <c r="BL376" s="18" t="s">
        <v>306</v>
      </c>
      <c r="BM376" s="216" t="s">
        <v>799</v>
      </c>
    </row>
    <row r="377" s="2" customFormat="1">
      <c r="A377" s="39"/>
      <c r="B377" s="40"/>
      <c r="C377" s="41"/>
      <c r="D377" s="218" t="s">
        <v>132</v>
      </c>
      <c r="E377" s="41"/>
      <c r="F377" s="219" t="s">
        <v>800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132</v>
      </c>
      <c r="AU377" s="18" t="s">
        <v>85</v>
      </c>
    </row>
    <row r="378" s="2" customFormat="1">
      <c r="A378" s="39"/>
      <c r="B378" s="40"/>
      <c r="C378" s="41"/>
      <c r="D378" s="223" t="s">
        <v>134</v>
      </c>
      <c r="E378" s="41"/>
      <c r="F378" s="224" t="s">
        <v>801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134</v>
      </c>
      <c r="AU378" s="18" t="s">
        <v>85</v>
      </c>
    </row>
    <row r="379" s="13" customFormat="1">
      <c r="A379" s="13"/>
      <c r="B379" s="225"/>
      <c r="C379" s="226"/>
      <c r="D379" s="218" t="s">
        <v>147</v>
      </c>
      <c r="E379" s="227" t="s">
        <v>20</v>
      </c>
      <c r="F379" s="228" t="s">
        <v>802</v>
      </c>
      <c r="G379" s="226"/>
      <c r="H379" s="229">
        <v>249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147</v>
      </c>
      <c r="AU379" s="235" t="s">
        <v>85</v>
      </c>
      <c r="AV379" s="13" t="s">
        <v>85</v>
      </c>
      <c r="AW379" s="13" t="s">
        <v>39</v>
      </c>
      <c r="AX379" s="13" t="s">
        <v>76</v>
      </c>
      <c r="AY379" s="235" t="s">
        <v>124</v>
      </c>
    </row>
    <row r="380" s="14" customFormat="1">
      <c r="A380" s="14"/>
      <c r="B380" s="236"/>
      <c r="C380" s="237"/>
      <c r="D380" s="218" t="s">
        <v>147</v>
      </c>
      <c r="E380" s="238" t="s">
        <v>20</v>
      </c>
      <c r="F380" s="239" t="s">
        <v>149</v>
      </c>
      <c r="G380" s="237"/>
      <c r="H380" s="240">
        <v>249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147</v>
      </c>
      <c r="AU380" s="246" t="s">
        <v>85</v>
      </c>
      <c r="AV380" s="14" t="s">
        <v>131</v>
      </c>
      <c r="AW380" s="14" t="s">
        <v>39</v>
      </c>
      <c r="AX380" s="14" t="s">
        <v>22</v>
      </c>
      <c r="AY380" s="246" t="s">
        <v>124</v>
      </c>
    </row>
    <row r="381" s="2" customFormat="1" ht="16.5" customHeight="1">
      <c r="A381" s="39"/>
      <c r="B381" s="40"/>
      <c r="C381" s="247" t="s">
        <v>803</v>
      </c>
      <c r="D381" s="247" t="s">
        <v>164</v>
      </c>
      <c r="E381" s="248" t="s">
        <v>804</v>
      </c>
      <c r="F381" s="249" t="s">
        <v>805</v>
      </c>
      <c r="G381" s="250" t="s">
        <v>218</v>
      </c>
      <c r="H381" s="251">
        <v>261.44999999999999</v>
      </c>
      <c r="I381" s="252"/>
      <c r="J381" s="253">
        <f>ROUND(I381*H381,2)</f>
        <v>0</v>
      </c>
      <c r="K381" s="249" t="s">
        <v>130</v>
      </c>
      <c r="L381" s="254"/>
      <c r="M381" s="255" t="s">
        <v>20</v>
      </c>
      <c r="N381" s="256" t="s">
        <v>47</v>
      </c>
      <c r="O381" s="85"/>
      <c r="P381" s="214">
        <f>O381*H381</f>
        <v>0</v>
      </c>
      <c r="Q381" s="214">
        <v>0.00025999999999999998</v>
      </c>
      <c r="R381" s="214">
        <f>Q381*H381</f>
        <v>0.067976999999999996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577</v>
      </c>
      <c r="AT381" s="216" t="s">
        <v>164</v>
      </c>
      <c r="AU381" s="216" t="s">
        <v>85</v>
      </c>
      <c r="AY381" s="18" t="s">
        <v>124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22</v>
      </c>
      <c r="BK381" s="217">
        <f>ROUND(I381*H381,2)</f>
        <v>0</v>
      </c>
      <c r="BL381" s="18" t="s">
        <v>306</v>
      </c>
      <c r="BM381" s="216" t="s">
        <v>806</v>
      </c>
    </row>
    <row r="382" s="2" customFormat="1">
      <c r="A382" s="39"/>
      <c r="B382" s="40"/>
      <c r="C382" s="41"/>
      <c r="D382" s="218" t="s">
        <v>132</v>
      </c>
      <c r="E382" s="41"/>
      <c r="F382" s="219" t="s">
        <v>805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132</v>
      </c>
      <c r="AU382" s="18" t="s">
        <v>85</v>
      </c>
    </row>
    <row r="383" s="2" customFormat="1">
      <c r="A383" s="39"/>
      <c r="B383" s="40"/>
      <c r="C383" s="41"/>
      <c r="D383" s="223" t="s">
        <v>134</v>
      </c>
      <c r="E383" s="41"/>
      <c r="F383" s="224" t="s">
        <v>807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134</v>
      </c>
      <c r="AU383" s="18" t="s">
        <v>85</v>
      </c>
    </row>
    <row r="384" s="13" customFormat="1">
      <c r="A384" s="13"/>
      <c r="B384" s="225"/>
      <c r="C384" s="226"/>
      <c r="D384" s="218" t="s">
        <v>147</v>
      </c>
      <c r="E384" s="227" t="s">
        <v>20</v>
      </c>
      <c r="F384" s="228" t="s">
        <v>808</v>
      </c>
      <c r="G384" s="226"/>
      <c r="H384" s="229">
        <v>261.44999999999999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147</v>
      </c>
      <c r="AU384" s="235" t="s">
        <v>85</v>
      </c>
      <c r="AV384" s="13" t="s">
        <v>85</v>
      </c>
      <c r="AW384" s="13" t="s">
        <v>39</v>
      </c>
      <c r="AX384" s="13" t="s">
        <v>76</v>
      </c>
      <c r="AY384" s="235" t="s">
        <v>124</v>
      </c>
    </row>
    <row r="385" s="14" customFormat="1">
      <c r="A385" s="14"/>
      <c r="B385" s="236"/>
      <c r="C385" s="237"/>
      <c r="D385" s="218" t="s">
        <v>147</v>
      </c>
      <c r="E385" s="238" t="s">
        <v>20</v>
      </c>
      <c r="F385" s="239" t="s">
        <v>149</v>
      </c>
      <c r="G385" s="237"/>
      <c r="H385" s="240">
        <v>261.44999999999999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147</v>
      </c>
      <c r="AU385" s="246" t="s">
        <v>85</v>
      </c>
      <c r="AV385" s="14" t="s">
        <v>131</v>
      </c>
      <c r="AW385" s="14" t="s">
        <v>39</v>
      </c>
      <c r="AX385" s="14" t="s">
        <v>22</v>
      </c>
      <c r="AY385" s="246" t="s">
        <v>124</v>
      </c>
    </row>
    <row r="386" s="2" customFormat="1" ht="24.15" customHeight="1">
      <c r="A386" s="39"/>
      <c r="B386" s="40"/>
      <c r="C386" s="205" t="s">
        <v>343</v>
      </c>
      <c r="D386" s="205" t="s">
        <v>126</v>
      </c>
      <c r="E386" s="206" t="s">
        <v>809</v>
      </c>
      <c r="F386" s="207" t="s">
        <v>810</v>
      </c>
      <c r="G386" s="208" t="s">
        <v>218</v>
      </c>
      <c r="H386" s="209">
        <v>25</v>
      </c>
      <c r="I386" s="210"/>
      <c r="J386" s="211">
        <f>ROUND(I386*H386,2)</f>
        <v>0</v>
      </c>
      <c r="K386" s="207" t="s">
        <v>130</v>
      </c>
      <c r="L386" s="45"/>
      <c r="M386" s="212" t="s">
        <v>20</v>
      </c>
      <c r="N386" s="213" t="s">
        <v>47</v>
      </c>
      <c r="O386" s="85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306</v>
      </c>
      <c r="AT386" s="216" t="s">
        <v>126</v>
      </c>
      <c r="AU386" s="216" t="s">
        <v>85</v>
      </c>
      <c r="AY386" s="18" t="s">
        <v>124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22</v>
      </c>
      <c r="BK386" s="217">
        <f>ROUND(I386*H386,2)</f>
        <v>0</v>
      </c>
      <c r="BL386" s="18" t="s">
        <v>306</v>
      </c>
      <c r="BM386" s="216" t="s">
        <v>811</v>
      </c>
    </row>
    <row r="387" s="2" customFormat="1">
      <c r="A387" s="39"/>
      <c r="B387" s="40"/>
      <c r="C387" s="41"/>
      <c r="D387" s="218" t="s">
        <v>132</v>
      </c>
      <c r="E387" s="41"/>
      <c r="F387" s="219" t="s">
        <v>812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132</v>
      </c>
      <c r="AU387" s="18" t="s">
        <v>85</v>
      </c>
    </row>
    <row r="388" s="2" customFormat="1">
      <c r="A388" s="39"/>
      <c r="B388" s="40"/>
      <c r="C388" s="41"/>
      <c r="D388" s="223" t="s">
        <v>134</v>
      </c>
      <c r="E388" s="41"/>
      <c r="F388" s="224" t="s">
        <v>813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134</v>
      </c>
      <c r="AU388" s="18" t="s">
        <v>85</v>
      </c>
    </row>
    <row r="389" s="13" customFormat="1">
      <c r="A389" s="13"/>
      <c r="B389" s="225"/>
      <c r="C389" s="226"/>
      <c r="D389" s="218" t="s">
        <v>147</v>
      </c>
      <c r="E389" s="227" t="s">
        <v>20</v>
      </c>
      <c r="F389" s="228" t="s">
        <v>814</v>
      </c>
      <c r="G389" s="226"/>
      <c r="H389" s="229">
        <v>25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147</v>
      </c>
      <c r="AU389" s="235" t="s">
        <v>85</v>
      </c>
      <c r="AV389" s="13" t="s">
        <v>85</v>
      </c>
      <c r="AW389" s="13" t="s">
        <v>39</v>
      </c>
      <c r="AX389" s="13" t="s">
        <v>76</v>
      </c>
      <c r="AY389" s="235" t="s">
        <v>124</v>
      </c>
    </row>
    <row r="390" s="14" customFormat="1">
      <c r="A390" s="14"/>
      <c r="B390" s="236"/>
      <c r="C390" s="237"/>
      <c r="D390" s="218" t="s">
        <v>147</v>
      </c>
      <c r="E390" s="238" t="s">
        <v>20</v>
      </c>
      <c r="F390" s="239" t="s">
        <v>149</v>
      </c>
      <c r="G390" s="237"/>
      <c r="H390" s="240">
        <v>25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147</v>
      </c>
      <c r="AU390" s="246" t="s">
        <v>85</v>
      </c>
      <c r="AV390" s="14" t="s">
        <v>131</v>
      </c>
      <c r="AW390" s="14" t="s">
        <v>39</v>
      </c>
      <c r="AX390" s="14" t="s">
        <v>22</v>
      </c>
      <c r="AY390" s="246" t="s">
        <v>124</v>
      </c>
    </row>
    <row r="391" s="2" customFormat="1" ht="16.5" customHeight="1">
      <c r="A391" s="39"/>
      <c r="B391" s="40"/>
      <c r="C391" s="247" t="s">
        <v>815</v>
      </c>
      <c r="D391" s="247" t="s">
        <v>164</v>
      </c>
      <c r="E391" s="248" t="s">
        <v>816</v>
      </c>
      <c r="F391" s="249" t="s">
        <v>817</v>
      </c>
      <c r="G391" s="250" t="s">
        <v>218</v>
      </c>
      <c r="H391" s="251">
        <v>25</v>
      </c>
      <c r="I391" s="252"/>
      <c r="J391" s="253">
        <f>ROUND(I391*H391,2)</f>
        <v>0</v>
      </c>
      <c r="K391" s="249" t="s">
        <v>130</v>
      </c>
      <c r="L391" s="254"/>
      <c r="M391" s="255" t="s">
        <v>20</v>
      </c>
      <c r="N391" s="256" t="s">
        <v>47</v>
      </c>
      <c r="O391" s="85"/>
      <c r="P391" s="214">
        <f>O391*H391</f>
        <v>0</v>
      </c>
      <c r="Q391" s="214">
        <v>0.0012800000000000001</v>
      </c>
      <c r="R391" s="214">
        <f>Q391*H391</f>
        <v>0.032000000000000001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577</v>
      </c>
      <c r="AT391" s="216" t="s">
        <v>164</v>
      </c>
      <c r="AU391" s="216" t="s">
        <v>85</v>
      </c>
      <c r="AY391" s="18" t="s">
        <v>124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22</v>
      </c>
      <c r="BK391" s="217">
        <f>ROUND(I391*H391,2)</f>
        <v>0</v>
      </c>
      <c r="BL391" s="18" t="s">
        <v>306</v>
      </c>
      <c r="BM391" s="216" t="s">
        <v>818</v>
      </c>
    </row>
    <row r="392" s="2" customFormat="1">
      <c r="A392" s="39"/>
      <c r="B392" s="40"/>
      <c r="C392" s="41"/>
      <c r="D392" s="218" t="s">
        <v>132</v>
      </c>
      <c r="E392" s="41"/>
      <c r="F392" s="219" t="s">
        <v>817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132</v>
      </c>
      <c r="AU392" s="18" t="s">
        <v>85</v>
      </c>
    </row>
    <row r="393" s="2" customFormat="1">
      <c r="A393" s="39"/>
      <c r="B393" s="40"/>
      <c r="C393" s="41"/>
      <c r="D393" s="223" t="s">
        <v>134</v>
      </c>
      <c r="E393" s="41"/>
      <c r="F393" s="224" t="s">
        <v>819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134</v>
      </c>
      <c r="AU393" s="18" t="s">
        <v>85</v>
      </c>
    </row>
    <row r="394" s="2" customFormat="1" ht="16.5" customHeight="1">
      <c r="A394" s="39"/>
      <c r="B394" s="40"/>
      <c r="C394" s="205" t="s">
        <v>348</v>
      </c>
      <c r="D394" s="205" t="s">
        <v>126</v>
      </c>
      <c r="E394" s="206" t="s">
        <v>820</v>
      </c>
      <c r="F394" s="207" t="s">
        <v>821</v>
      </c>
      <c r="G394" s="208" t="s">
        <v>218</v>
      </c>
      <c r="H394" s="209">
        <v>9</v>
      </c>
      <c r="I394" s="210"/>
      <c r="J394" s="211">
        <f>ROUND(I394*H394,2)</f>
        <v>0</v>
      </c>
      <c r="K394" s="207" t="s">
        <v>130</v>
      </c>
      <c r="L394" s="45"/>
      <c r="M394" s="212" t="s">
        <v>20</v>
      </c>
      <c r="N394" s="213" t="s">
        <v>47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306</v>
      </c>
      <c r="AT394" s="216" t="s">
        <v>126</v>
      </c>
      <c r="AU394" s="216" t="s">
        <v>85</v>
      </c>
      <c r="AY394" s="18" t="s">
        <v>124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22</v>
      </c>
      <c r="BK394" s="217">
        <f>ROUND(I394*H394,2)</f>
        <v>0</v>
      </c>
      <c r="BL394" s="18" t="s">
        <v>306</v>
      </c>
      <c r="BM394" s="216" t="s">
        <v>822</v>
      </c>
    </row>
    <row r="395" s="2" customFormat="1">
      <c r="A395" s="39"/>
      <c r="B395" s="40"/>
      <c r="C395" s="41"/>
      <c r="D395" s="218" t="s">
        <v>132</v>
      </c>
      <c r="E395" s="41"/>
      <c r="F395" s="219" t="s">
        <v>823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132</v>
      </c>
      <c r="AU395" s="18" t="s">
        <v>85</v>
      </c>
    </row>
    <row r="396" s="2" customFormat="1">
      <c r="A396" s="39"/>
      <c r="B396" s="40"/>
      <c r="C396" s="41"/>
      <c r="D396" s="223" t="s">
        <v>134</v>
      </c>
      <c r="E396" s="41"/>
      <c r="F396" s="224" t="s">
        <v>824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134</v>
      </c>
      <c r="AU396" s="18" t="s">
        <v>85</v>
      </c>
    </row>
    <row r="397" s="2" customFormat="1" ht="16.5" customHeight="1">
      <c r="A397" s="39"/>
      <c r="B397" s="40"/>
      <c r="C397" s="205" t="s">
        <v>825</v>
      </c>
      <c r="D397" s="205" t="s">
        <v>126</v>
      </c>
      <c r="E397" s="206" t="s">
        <v>826</v>
      </c>
      <c r="F397" s="207" t="s">
        <v>827</v>
      </c>
      <c r="G397" s="208" t="s">
        <v>218</v>
      </c>
      <c r="H397" s="209">
        <v>50</v>
      </c>
      <c r="I397" s="210"/>
      <c r="J397" s="211">
        <f>ROUND(I397*H397,2)</f>
        <v>0</v>
      </c>
      <c r="K397" s="207" t="s">
        <v>130</v>
      </c>
      <c r="L397" s="45"/>
      <c r="M397" s="212" t="s">
        <v>20</v>
      </c>
      <c r="N397" s="213" t="s">
        <v>47</v>
      </c>
      <c r="O397" s="85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6" t="s">
        <v>306</v>
      </c>
      <c r="AT397" s="216" t="s">
        <v>126</v>
      </c>
      <c r="AU397" s="216" t="s">
        <v>85</v>
      </c>
      <c r="AY397" s="18" t="s">
        <v>124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8" t="s">
        <v>22</v>
      </c>
      <c r="BK397" s="217">
        <f>ROUND(I397*H397,2)</f>
        <v>0</v>
      </c>
      <c r="BL397" s="18" t="s">
        <v>306</v>
      </c>
      <c r="BM397" s="216" t="s">
        <v>828</v>
      </c>
    </row>
    <row r="398" s="2" customFormat="1">
      <c r="A398" s="39"/>
      <c r="B398" s="40"/>
      <c r="C398" s="41"/>
      <c r="D398" s="218" t="s">
        <v>132</v>
      </c>
      <c r="E398" s="41"/>
      <c r="F398" s="219" t="s">
        <v>829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132</v>
      </c>
      <c r="AU398" s="18" t="s">
        <v>85</v>
      </c>
    </row>
    <row r="399" s="2" customFormat="1">
      <c r="A399" s="39"/>
      <c r="B399" s="40"/>
      <c r="C399" s="41"/>
      <c r="D399" s="223" t="s">
        <v>134</v>
      </c>
      <c r="E399" s="41"/>
      <c r="F399" s="224" t="s">
        <v>830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134</v>
      </c>
      <c r="AU399" s="18" t="s">
        <v>85</v>
      </c>
    </row>
    <row r="400" s="2" customFormat="1" ht="16.5" customHeight="1">
      <c r="A400" s="39"/>
      <c r="B400" s="40"/>
      <c r="C400" s="205" t="s">
        <v>352</v>
      </c>
      <c r="D400" s="205" t="s">
        <v>126</v>
      </c>
      <c r="E400" s="206" t="s">
        <v>831</v>
      </c>
      <c r="F400" s="207" t="s">
        <v>832</v>
      </c>
      <c r="G400" s="208" t="s">
        <v>218</v>
      </c>
      <c r="H400" s="209">
        <v>30</v>
      </c>
      <c r="I400" s="210"/>
      <c r="J400" s="211">
        <f>ROUND(I400*H400,2)</f>
        <v>0</v>
      </c>
      <c r="K400" s="207" t="s">
        <v>130</v>
      </c>
      <c r="L400" s="45"/>
      <c r="M400" s="212" t="s">
        <v>20</v>
      </c>
      <c r="N400" s="213" t="s">
        <v>47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306</v>
      </c>
      <c r="AT400" s="216" t="s">
        <v>126</v>
      </c>
      <c r="AU400" s="216" t="s">
        <v>85</v>
      </c>
      <c r="AY400" s="18" t="s">
        <v>124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22</v>
      </c>
      <c r="BK400" s="217">
        <f>ROUND(I400*H400,2)</f>
        <v>0</v>
      </c>
      <c r="BL400" s="18" t="s">
        <v>306</v>
      </c>
      <c r="BM400" s="216" t="s">
        <v>833</v>
      </c>
    </row>
    <row r="401" s="2" customFormat="1">
      <c r="A401" s="39"/>
      <c r="B401" s="40"/>
      <c r="C401" s="41"/>
      <c r="D401" s="218" t="s">
        <v>132</v>
      </c>
      <c r="E401" s="41"/>
      <c r="F401" s="219" t="s">
        <v>834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132</v>
      </c>
      <c r="AU401" s="18" t="s">
        <v>85</v>
      </c>
    </row>
    <row r="402" s="2" customFormat="1">
      <c r="A402" s="39"/>
      <c r="B402" s="40"/>
      <c r="C402" s="41"/>
      <c r="D402" s="223" t="s">
        <v>134</v>
      </c>
      <c r="E402" s="41"/>
      <c r="F402" s="224" t="s">
        <v>835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134</v>
      </c>
      <c r="AU402" s="18" t="s">
        <v>85</v>
      </c>
    </row>
    <row r="403" s="2" customFormat="1" ht="24.15" customHeight="1">
      <c r="A403" s="39"/>
      <c r="B403" s="40"/>
      <c r="C403" s="205" t="s">
        <v>836</v>
      </c>
      <c r="D403" s="205" t="s">
        <v>126</v>
      </c>
      <c r="E403" s="206" t="s">
        <v>837</v>
      </c>
      <c r="F403" s="207" t="s">
        <v>838</v>
      </c>
      <c r="G403" s="208" t="s">
        <v>143</v>
      </c>
      <c r="H403" s="209">
        <v>37.200000000000003</v>
      </c>
      <c r="I403" s="210"/>
      <c r="J403" s="211">
        <f>ROUND(I403*H403,2)</f>
        <v>0</v>
      </c>
      <c r="K403" s="207" t="s">
        <v>702</v>
      </c>
      <c r="L403" s="45"/>
      <c r="M403" s="212" t="s">
        <v>20</v>
      </c>
      <c r="N403" s="213" t="s">
        <v>47</v>
      </c>
      <c r="O403" s="85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6" t="s">
        <v>306</v>
      </c>
      <c r="AT403" s="216" t="s">
        <v>126</v>
      </c>
      <c r="AU403" s="216" t="s">
        <v>85</v>
      </c>
      <c r="AY403" s="18" t="s">
        <v>124</v>
      </c>
      <c r="BE403" s="217">
        <f>IF(N403="základní",J403,0)</f>
        <v>0</v>
      </c>
      <c r="BF403" s="217">
        <f>IF(N403="snížená",J403,0)</f>
        <v>0</v>
      </c>
      <c r="BG403" s="217">
        <f>IF(N403="zákl. přenesená",J403,0)</f>
        <v>0</v>
      </c>
      <c r="BH403" s="217">
        <f>IF(N403="sníž. přenesená",J403,0)</f>
        <v>0</v>
      </c>
      <c r="BI403" s="217">
        <f>IF(N403="nulová",J403,0)</f>
        <v>0</v>
      </c>
      <c r="BJ403" s="18" t="s">
        <v>22</v>
      </c>
      <c r="BK403" s="217">
        <f>ROUND(I403*H403,2)</f>
        <v>0</v>
      </c>
      <c r="BL403" s="18" t="s">
        <v>306</v>
      </c>
      <c r="BM403" s="216" t="s">
        <v>839</v>
      </c>
    </row>
    <row r="404" s="2" customFormat="1">
      <c r="A404" s="39"/>
      <c r="B404" s="40"/>
      <c r="C404" s="41"/>
      <c r="D404" s="218" t="s">
        <v>132</v>
      </c>
      <c r="E404" s="41"/>
      <c r="F404" s="219" t="s">
        <v>838</v>
      </c>
      <c r="G404" s="41"/>
      <c r="H404" s="41"/>
      <c r="I404" s="220"/>
      <c r="J404" s="41"/>
      <c r="K404" s="41"/>
      <c r="L404" s="45"/>
      <c r="M404" s="221"/>
      <c r="N404" s="222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132</v>
      </c>
      <c r="AU404" s="18" t="s">
        <v>85</v>
      </c>
    </row>
    <row r="405" s="13" customFormat="1">
      <c r="A405" s="13"/>
      <c r="B405" s="225"/>
      <c r="C405" s="226"/>
      <c r="D405" s="218" t="s">
        <v>147</v>
      </c>
      <c r="E405" s="227" t="s">
        <v>20</v>
      </c>
      <c r="F405" s="228" t="s">
        <v>840</v>
      </c>
      <c r="G405" s="226"/>
      <c r="H405" s="229">
        <v>9.2749999999999986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147</v>
      </c>
      <c r="AU405" s="235" t="s">
        <v>85</v>
      </c>
      <c r="AV405" s="13" t="s">
        <v>85</v>
      </c>
      <c r="AW405" s="13" t="s">
        <v>39</v>
      </c>
      <c r="AX405" s="13" t="s">
        <v>76</v>
      </c>
      <c r="AY405" s="235" t="s">
        <v>124</v>
      </c>
    </row>
    <row r="406" s="13" customFormat="1">
      <c r="A406" s="13"/>
      <c r="B406" s="225"/>
      <c r="C406" s="226"/>
      <c r="D406" s="218" t="s">
        <v>147</v>
      </c>
      <c r="E406" s="227" t="s">
        <v>20</v>
      </c>
      <c r="F406" s="228" t="s">
        <v>841</v>
      </c>
      <c r="G406" s="226"/>
      <c r="H406" s="229">
        <v>15.200000000000001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147</v>
      </c>
      <c r="AU406" s="235" t="s">
        <v>85</v>
      </c>
      <c r="AV406" s="13" t="s">
        <v>85</v>
      </c>
      <c r="AW406" s="13" t="s">
        <v>39</v>
      </c>
      <c r="AX406" s="13" t="s">
        <v>76</v>
      </c>
      <c r="AY406" s="235" t="s">
        <v>124</v>
      </c>
    </row>
    <row r="407" s="13" customFormat="1">
      <c r="A407" s="13"/>
      <c r="B407" s="225"/>
      <c r="C407" s="226"/>
      <c r="D407" s="218" t="s">
        <v>147</v>
      </c>
      <c r="E407" s="227" t="s">
        <v>20</v>
      </c>
      <c r="F407" s="228" t="s">
        <v>842</v>
      </c>
      <c r="G407" s="226"/>
      <c r="H407" s="229">
        <v>2</v>
      </c>
      <c r="I407" s="230"/>
      <c r="J407" s="226"/>
      <c r="K407" s="226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147</v>
      </c>
      <c r="AU407" s="235" t="s">
        <v>85</v>
      </c>
      <c r="AV407" s="13" t="s">
        <v>85</v>
      </c>
      <c r="AW407" s="13" t="s">
        <v>39</v>
      </c>
      <c r="AX407" s="13" t="s">
        <v>76</v>
      </c>
      <c r="AY407" s="235" t="s">
        <v>124</v>
      </c>
    </row>
    <row r="408" s="13" customFormat="1">
      <c r="A408" s="13"/>
      <c r="B408" s="225"/>
      <c r="C408" s="226"/>
      <c r="D408" s="218" t="s">
        <v>147</v>
      </c>
      <c r="E408" s="227" t="s">
        <v>20</v>
      </c>
      <c r="F408" s="228" t="s">
        <v>843</v>
      </c>
      <c r="G408" s="226"/>
      <c r="H408" s="229">
        <v>10.725000000000001</v>
      </c>
      <c r="I408" s="230"/>
      <c r="J408" s="226"/>
      <c r="K408" s="226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147</v>
      </c>
      <c r="AU408" s="235" t="s">
        <v>85</v>
      </c>
      <c r="AV408" s="13" t="s">
        <v>85</v>
      </c>
      <c r="AW408" s="13" t="s">
        <v>39</v>
      </c>
      <c r="AX408" s="13" t="s">
        <v>76</v>
      </c>
      <c r="AY408" s="235" t="s">
        <v>124</v>
      </c>
    </row>
    <row r="409" s="14" customFormat="1">
      <c r="A409" s="14"/>
      <c r="B409" s="236"/>
      <c r="C409" s="237"/>
      <c r="D409" s="218" t="s">
        <v>147</v>
      </c>
      <c r="E409" s="238" t="s">
        <v>20</v>
      </c>
      <c r="F409" s="239" t="s">
        <v>149</v>
      </c>
      <c r="G409" s="237"/>
      <c r="H409" s="240">
        <v>37.200000000000003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147</v>
      </c>
      <c r="AU409" s="246" t="s">
        <v>85</v>
      </c>
      <c r="AV409" s="14" t="s">
        <v>131</v>
      </c>
      <c r="AW409" s="14" t="s">
        <v>39</v>
      </c>
      <c r="AX409" s="14" t="s">
        <v>22</v>
      </c>
      <c r="AY409" s="246" t="s">
        <v>124</v>
      </c>
    </row>
    <row r="410" s="2" customFormat="1" ht="16.5" customHeight="1">
      <c r="A410" s="39"/>
      <c r="B410" s="40"/>
      <c r="C410" s="205" t="s">
        <v>358</v>
      </c>
      <c r="D410" s="205" t="s">
        <v>126</v>
      </c>
      <c r="E410" s="206" t="s">
        <v>844</v>
      </c>
      <c r="F410" s="207" t="s">
        <v>845</v>
      </c>
      <c r="G410" s="208" t="s">
        <v>129</v>
      </c>
      <c r="H410" s="209">
        <v>96.5</v>
      </c>
      <c r="I410" s="210"/>
      <c r="J410" s="211">
        <f>ROUND(I410*H410,2)</f>
        <v>0</v>
      </c>
      <c r="K410" s="207" t="s">
        <v>130</v>
      </c>
      <c r="L410" s="45"/>
      <c r="M410" s="212" t="s">
        <v>20</v>
      </c>
      <c r="N410" s="213" t="s">
        <v>47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306</v>
      </c>
      <c r="AT410" s="216" t="s">
        <v>126</v>
      </c>
      <c r="AU410" s="216" t="s">
        <v>85</v>
      </c>
      <c r="AY410" s="18" t="s">
        <v>124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22</v>
      </c>
      <c r="BK410" s="217">
        <f>ROUND(I410*H410,2)</f>
        <v>0</v>
      </c>
      <c r="BL410" s="18" t="s">
        <v>306</v>
      </c>
      <c r="BM410" s="216" t="s">
        <v>846</v>
      </c>
    </row>
    <row r="411" s="2" customFormat="1">
      <c r="A411" s="39"/>
      <c r="B411" s="40"/>
      <c r="C411" s="41"/>
      <c r="D411" s="218" t="s">
        <v>132</v>
      </c>
      <c r="E411" s="41"/>
      <c r="F411" s="219" t="s">
        <v>847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132</v>
      </c>
      <c r="AU411" s="18" t="s">
        <v>85</v>
      </c>
    </row>
    <row r="412" s="2" customFormat="1">
      <c r="A412" s="39"/>
      <c r="B412" s="40"/>
      <c r="C412" s="41"/>
      <c r="D412" s="223" t="s">
        <v>134</v>
      </c>
      <c r="E412" s="41"/>
      <c r="F412" s="224" t="s">
        <v>848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134</v>
      </c>
      <c r="AU412" s="18" t="s">
        <v>85</v>
      </c>
    </row>
    <row r="413" s="2" customFormat="1" ht="21.75" customHeight="1">
      <c r="A413" s="39"/>
      <c r="B413" s="40"/>
      <c r="C413" s="205" t="s">
        <v>849</v>
      </c>
      <c r="D413" s="205" t="s">
        <v>126</v>
      </c>
      <c r="E413" s="206" t="s">
        <v>850</v>
      </c>
      <c r="F413" s="207" t="s">
        <v>851</v>
      </c>
      <c r="G413" s="208" t="s">
        <v>129</v>
      </c>
      <c r="H413" s="209">
        <v>7.75</v>
      </c>
      <c r="I413" s="210"/>
      <c r="J413" s="211">
        <f>ROUND(I413*H413,2)</f>
        <v>0</v>
      </c>
      <c r="K413" s="207" t="s">
        <v>130</v>
      </c>
      <c r="L413" s="45"/>
      <c r="M413" s="212" t="s">
        <v>20</v>
      </c>
      <c r="N413" s="213" t="s">
        <v>47</v>
      </c>
      <c r="O413" s="85"/>
      <c r="P413" s="214">
        <f>O413*H413</f>
        <v>0</v>
      </c>
      <c r="Q413" s="214">
        <v>0.48089999999999999</v>
      </c>
      <c r="R413" s="214">
        <f>Q413*H413</f>
        <v>3.7269749999999999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306</v>
      </c>
      <c r="AT413" s="216" t="s">
        <v>126</v>
      </c>
      <c r="AU413" s="216" t="s">
        <v>85</v>
      </c>
      <c r="AY413" s="18" t="s">
        <v>124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22</v>
      </c>
      <c r="BK413" s="217">
        <f>ROUND(I413*H413,2)</f>
        <v>0</v>
      </c>
      <c r="BL413" s="18" t="s">
        <v>306</v>
      </c>
      <c r="BM413" s="216" t="s">
        <v>852</v>
      </c>
    </row>
    <row r="414" s="2" customFormat="1">
      <c r="A414" s="39"/>
      <c r="B414" s="40"/>
      <c r="C414" s="41"/>
      <c r="D414" s="218" t="s">
        <v>132</v>
      </c>
      <c r="E414" s="41"/>
      <c r="F414" s="219" t="s">
        <v>853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132</v>
      </c>
      <c r="AU414" s="18" t="s">
        <v>85</v>
      </c>
    </row>
    <row r="415" s="2" customFormat="1">
      <c r="A415" s="39"/>
      <c r="B415" s="40"/>
      <c r="C415" s="41"/>
      <c r="D415" s="223" t="s">
        <v>134</v>
      </c>
      <c r="E415" s="41"/>
      <c r="F415" s="224" t="s">
        <v>854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134</v>
      </c>
      <c r="AU415" s="18" t="s">
        <v>85</v>
      </c>
    </row>
    <row r="416" s="13" customFormat="1">
      <c r="A416" s="13"/>
      <c r="B416" s="225"/>
      <c r="C416" s="226"/>
      <c r="D416" s="218" t="s">
        <v>147</v>
      </c>
      <c r="E416" s="227" t="s">
        <v>20</v>
      </c>
      <c r="F416" s="228" t="s">
        <v>721</v>
      </c>
      <c r="G416" s="226"/>
      <c r="H416" s="229">
        <v>7.75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147</v>
      </c>
      <c r="AU416" s="235" t="s">
        <v>85</v>
      </c>
      <c r="AV416" s="13" t="s">
        <v>85</v>
      </c>
      <c r="AW416" s="13" t="s">
        <v>39</v>
      </c>
      <c r="AX416" s="13" t="s">
        <v>76</v>
      </c>
      <c r="AY416" s="235" t="s">
        <v>124</v>
      </c>
    </row>
    <row r="417" s="14" customFormat="1">
      <c r="A417" s="14"/>
      <c r="B417" s="236"/>
      <c r="C417" s="237"/>
      <c r="D417" s="218" t="s">
        <v>147</v>
      </c>
      <c r="E417" s="238" t="s">
        <v>20</v>
      </c>
      <c r="F417" s="239" t="s">
        <v>149</v>
      </c>
      <c r="G417" s="237"/>
      <c r="H417" s="240">
        <v>7.75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147</v>
      </c>
      <c r="AU417" s="246" t="s">
        <v>85</v>
      </c>
      <c r="AV417" s="14" t="s">
        <v>131</v>
      </c>
      <c r="AW417" s="14" t="s">
        <v>39</v>
      </c>
      <c r="AX417" s="14" t="s">
        <v>22</v>
      </c>
      <c r="AY417" s="246" t="s">
        <v>124</v>
      </c>
    </row>
    <row r="418" s="2" customFormat="1" ht="21.75" customHeight="1">
      <c r="A418" s="39"/>
      <c r="B418" s="40"/>
      <c r="C418" s="205" t="s">
        <v>365</v>
      </c>
      <c r="D418" s="205" t="s">
        <v>126</v>
      </c>
      <c r="E418" s="206" t="s">
        <v>855</v>
      </c>
      <c r="F418" s="207" t="s">
        <v>856</v>
      </c>
      <c r="G418" s="208" t="s">
        <v>129</v>
      </c>
      <c r="H418" s="209">
        <v>7.75</v>
      </c>
      <c r="I418" s="210"/>
      <c r="J418" s="211">
        <f>ROUND(I418*H418,2)</f>
        <v>0</v>
      </c>
      <c r="K418" s="207" t="s">
        <v>130</v>
      </c>
      <c r="L418" s="45"/>
      <c r="M418" s="212" t="s">
        <v>20</v>
      </c>
      <c r="N418" s="213" t="s">
        <v>47</v>
      </c>
      <c r="O418" s="85"/>
      <c r="P418" s="214">
        <f>O418*H418</f>
        <v>0</v>
      </c>
      <c r="Q418" s="214">
        <v>0.25319999999999998</v>
      </c>
      <c r="R418" s="214">
        <f>Q418*H418</f>
        <v>1.9622999999999999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306</v>
      </c>
      <c r="AT418" s="216" t="s">
        <v>126</v>
      </c>
      <c r="AU418" s="216" t="s">
        <v>85</v>
      </c>
      <c r="AY418" s="18" t="s">
        <v>124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22</v>
      </c>
      <c r="BK418" s="217">
        <f>ROUND(I418*H418,2)</f>
        <v>0</v>
      </c>
      <c r="BL418" s="18" t="s">
        <v>306</v>
      </c>
      <c r="BM418" s="216" t="s">
        <v>857</v>
      </c>
    </row>
    <row r="419" s="2" customFormat="1">
      <c r="A419" s="39"/>
      <c r="B419" s="40"/>
      <c r="C419" s="41"/>
      <c r="D419" s="218" t="s">
        <v>132</v>
      </c>
      <c r="E419" s="41"/>
      <c r="F419" s="219" t="s">
        <v>858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132</v>
      </c>
      <c r="AU419" s="18" t="s">
        <v>85</v>
      </c>
    </row>
    <row r="420" s="2" customFormat="1">
      <c r="A420" s="39"/>
      <c r="B420" s="40"/>
      <c r="C420" s="41"/>
      <c r="D420" s="223" t="s">
        <v>134</v>
      </c>
      <c r="E420" s="41"/>
      <c r="F420" s="224" t="s">
        <v>859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134</v>
      </c>
      <c r="AU420" s="18" t="s">
        <v>85</v>
      </c>
    </row>
    <row r="421" s="13" customFormat="1">
      <c r="A421" s="13"/>
      <c r="B421" s="225"/>
      <c r="C421" s="226"/>
      <c r="D421" s="218" t="s">
        <v>147</v>
      </c>
      <c r="E421" s="227" t="s">
        <v>20</v>
      </c>
      <c r="F421" s="228" t="s">
        <v>721</v>
      </c>
      <c r="G421" s="226"/>
      <c r="H421" s="229">
        <v>7.75</v>
      </c>
      <c r="I421" s="230"/>
      <c r="J421" s="226"/>
      <c r="K421" s="226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147</v>
      </c>
      <c r="AU421" s="235" t="s">
        <v>85</v>
      </c>
      <c r="AV421" s="13" t="s">
        <v>85</v>
      </c>
      <c r="AW421" s="13" t="s">
        <v>39</v>
      </c>
      <c r="AX421" s="13" t="s">
        <v>76</v>
      </c>
      <c r="AY421" s="235" t="s">
        <v>124</v>
      </c>
    </row>
    <row r="422" s="14" customFormat="1">
      <c r="A422" s="14"/>
      <c r="B422" s="236"/>
      <c r="C422" s="237"/>
      <c r="D422" s="218" t="s">
        <v>147</v>
      </c>
      <c r="E422" s="238" t="s">
        <v>20</v>
      </c>
      <c r="F422" s="239" t="s">
        <v>149</v>
      </c>
      <c r="G422" s="237"/>
      <c r="H422" s="240">
        <v>7.75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147</v>
      </c>
      <c r="AU422" s="246" t="s">
        <v>85</v>
      </c>
      <c r="AV422" s="14" t="s">
        <v>131</v>
      </c>
      <c r="AW422" s="14" t="s">
        <v>39</v>
      </c>
      <c r="AX422" s="14" t="s">
        <v>22</v>
      </c>
      <c r="AY422" s="246" t="s">
        <v>124</v>
      </c>
    </row>
    <row r="423" s="2" customFormat="1" ht="16.5" customHeight="1">
      <c r="A423" s="39"/>
      <c r="B423" s="40"/>
      <c r="C423" s="205" t="s">
        <v>860</v>
      </c>
      <c r="D423" s="205" t="s">
        <v>126</v>
      </c>
      <c r="E423" s="206" t="s">
        <v>861</v>
      </c>
      <c r="F423" s="207" t="s">
        <v>862</v>
      </c>
      <c r="G423" s="208" t="s">
        <v>129</v>
      </c>
      <c r="H423" s="209">
        <v>7.75</v>
      </c>
      <c r="I423" s="210"/>
      <c r="J423" s="211">
        <f>ROUND(I423*H423,2)</f>
        <v>0</v>
      </c>
      <c r="K423" s="207" t="s">
        <v>130</v>
      </c>
      <c r="L423" s="45"/>
      <c r="M423" s="212" t="s">
        <v>20</v>
      </c>
      <c r="N423" s="213" t="s">
        <v>47</v>
      </c>
      <c r="O423" s="85"/>
      <c r="P423" s="214">
        <f>O423*H423</f>
        <v>0</v>
      </c>
      <c r="Q423" s="214">
        <v>0.15192</v>
      </c>
      <c r="R423" s="214">
        <f>Q423*H423</f>
        <v>1.1773800000000001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306</v>
      </c>
      <c r="AT423" s="216" t="s">
        <v>126</v>
      </c>
      <c r="AU423" s="216" t="s">
        <v>85</v>
      </c>
      <c r="AY423" s="18" t="s">
        <v>124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22</v>
      </c>
      <c r="BK423" s="217">
        <f>ROUND(I423*H423,2)</f>
        <v>0</v>
      </c>
      <c r="BL423" s="18" t="s">
        <v>306</v>
      </c>
      <c r="BM423" s="216" t="s">
        <v>863</v>
      </c>
    </row>
    <row r="424" s="2" customFormat="1">
      <c r="A424" s="39"/>
      <c r="B424" s="40"/>
      <c r="C424" s="41"/>
      <c r="D424" s="218" t="s">
        <v>132</v>
      </c>
      <c r="E424" s="41"/>
      <c r="F424" s="219" t="s">
        <v>864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132</v>
      </c>
      <c r="AU424" s="18" t="s">
        <v>85</v>
      </c>
    </row>
    <row r="425" s="2" customFormat="1">
      <c r="A425" s="39"/>
      <c r="B425" s="40"/>
      <c r="C425" s="41"/>
      <c r="D425" s="223" t="s">
        <v>134</v>
      </c>
      <c r="E425" s="41"/>
      <c r="F425" s="224" t="s">
        <v>865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134</v>
      </c>
      <c r="AU425" s="18" t="s">
        <v>85</v>
      </c>
    </row>
    <row r="426" s="13" customFormat="1">
      <c r="A426" s="13"/>
      <c r="B426" s="225"/>
      <c r="C426" s="226"/>
      <c r="D426" s="218" t="s">
        <v>147</v>
      </c>
      <c r="E426" s="227" t="s">
        <v>20</v>
      </c>
      <c r="F426" s="228" t="s">
        <v>721</v>
      </c>
      <c r="G426" s="226"/>
      <c r="H426" s="229">
        <v>7.75</v>
      </c>
      <c r="I426" s="230"/>
      <c r="J426" s="226"/>
      <c r="K426" s="226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147</v>
      </c>
      <c r="AU426" s="235" t="s">
        <v>85</v>
      </c>
      <c r="AV426" s="13" t="s">
        <v>85</v>
      </c>
      <c r="AW426" s="13" t="s">
        <v>39</v>
      </c>
      <c r="AX426" s="13" t="s">
        <v>76</v>
      </c>
      <c r="AY426" s="235" t="s">
        <v>124</v>
      </c>
    </row>
    <row r="427" s="14" customFormat="1">
      <c r="A427" s="14"/>
      <c r="B427" s="236"/>
      <c r="C427" s="237"/>
      <c r="D427" s="218" t="s">
        <v>147</v>
      </c>
      <c r="E427" s="238" t="s">
        <v>20</v>
      </c>
      <c r="F427" s="239" t="s">
        <v>149</v>
      </c>
      <c r="G427" s="237"/>
      <c r="H427" s="240">
        <v>7.75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147</v>
      </c>
      <c r="AU427" s="246" t="s">
        <v>85</v>
      </c>
      <c r="AV427" s="14" t="s">
        <v>131</v>
      </c>
      <c r="AW427" s="14" t="s">
        <v>39</v>
      </c>
      <c r="AX427" s="14" t="s">
        <v>22</v>
      </c>
      <c r="AY427" s="246" t="s">
        <v>124</v>
      </c>
    </row>
    <row r="428" s="12" customFormat="1" ht="22.8" customHeight="1">
      <c r="A428" s="12"/>
      <c r="B428" s="189"/>
      <c r="C428" s="190"/>
      <c r="D428" s="191" t="s">
        <v>75</v>
      </c>
      <c r="E428" s="203" t="s">
        <v>866</v>
      </c>
      <c r="F428" s="203" t="s">
        <v>867</v>
      </c>
      <c r="G428" s="190"/>
      <c r="H428" s="190"/>
      <c r="I428" s="193"/>
      <c r="J428" s="204">
        <f>BK428</f>
        <v>0</v>
      </c>
      <c r="K428" s="190"/>
      <c r="L428" s="195"/>
      <c r="M428" s="196"/>
      <c r="N428" s="197"/>
      <c r="O428" s="197"/>
      <c r="P428" s="198">
        <f>SUM(P429:P437)</f>
        <v>0</v>
      </c>
      <c r="Q428" s="197"/>
      <c r="R428" s="198">
        <f>SUM(R429:R437)</f>
        <v>0</v>
      </c>
      <c r="S428" s="197"/>
      <c r="T428" s="199">
        <f>SUM(T429:T437)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0" t="s">
        <v>140</v>
      </c>
      <c r="AT428" s="201" t="s">
        <v>75</v>
      </c>
      <c r="AU428" s="201" t="s">
        <v>22</v>
      </c>
      <c r="AY428" s="200" t="s">
        <v>124</v>
      </c>
      <c r="BK428" s="202">
        <f>SUM(BK429:BK437)</f>
        <v>0</v>
      </c>
    </row>
    <row r="429" s="2" customFormat="1" ht="16.5" customHeight="1">
      <c r="A429" s="39"/>
      <c r="B429" s="40"/>
      <c r="C429" s="205" t="s">
        <v>369</v>
      </c>
      <c r="D429" s="205" t="s">
        <v>126</v>
      </c>
      <c r="E429" s="206" t="s">
        <v>868</v>
      </c>
      <c r="F429" s="207" t="s">
        <v>869</v>
      </c>
      <c r="G429" s="208" t="s">
        <v>225</v>
      </c>
      <c r="H429" s="209">
        <v>1</v>
      </c>
      <c r="I429" s="210"/>
      <c r="J429" s="211">
        <f>ROUND(I429*H429,2)</f>
        <v>0</v>
      </c>
      <c r="K429" s="207" t="s">
        <v>130</v>
      </c>
      <c r="L429" s="45"/>
      <c r="M429" s="212" t="s">
        <v>20</v>
      </c>
      <c r="N429" s="213" t="s">
        <v>47</v>
      </c>
      <c r="O429" s="85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306</v>
      </c>
      <c r="AT429" s="216" t="s">
        <v>126</v>
      </c>
      <c r="AU429" s="216" t="s">
        <v>85</v>
      </c>
      <c r="AY429" s="18" t="s">
        <v>124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22</v>
      </c>
      <c r="BK429" s="217">
        <f>ROUND(I429*H429,2)</f>
        <v>0</v>
      </c>
      <c r="BL429" s="18" t="s">
        <v>306</v>
      </c>
      <c r="BM429" s="216" t="s">
        <v>870</v>
      </c>
    </row>
    <row r="430" s="2" customFormat="1">
      <c r="A430" s="39"/>
      <c r="B430" s="40"/>
      <c r="C430" s="41"/>
      <c r="D430" s="218" t="s">
        <v>132</v>
      </c>
      <c r="E430" s="41"/>
      <c r="F430" s="219" t="s">
        <v>871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132</v>
      </c>
      <c r="AU430" s="18" t="s">
        <v>85</v>
      </c>
    </row>
    <row r="431" s="2" customFormat="1">
      <c r="A431" s="39"/>
      <c r="B431" s="40"/>
      <c r="C431" s="41"/>
      <c r="D431" s="223" t="s">
        <v>134</v>
      </c>
      <c r="E431" s="41"/>
      <c r="F431" s="224" t="s">
        <v>872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134</v>
      </c>
      <c r="AU431" s="18" t="s">
        <v>85</v>
      </c>
    </row>
    <row r="432" s="2" customFormat="1" ht="16.5" customHeight="1">
      <c r="A432" s="39"/>
      <c r="B432" s="40"/>
      <c r="C432" s="205" t="s">
        <v>873</v>
      </c>
      <c r="D432" s="205" t="s">
        <v>126</v>
      </c>
      <c r="E432" s="206" t="s">
        <v>874</v>
      </c>
      <c r="F432" s="207" t="s">
        <v>875</v>
      </c>
      <c r="G432" s="208" t="s">
        <v>225</v>
      </c>
      <c r="H432" s="209">
        <v>2</v>
      </c>
      <c r="I432" s="210"/>
      <c r="J432" s="211">
        <f>ROUND(I432*H432,2)</f>
        <v>0</v>
      </c>
      <c r="K432" s="207" t="s">
        <v>130</v>
      </c>
      <c r="L432" s="45"/>
      <c r="M432" s="212" t="s">
        <v>20</v>
      </c>
      <c r="N432" s="213" t="s">
        <v>47</v>
      </c>
      <c r="O432" s="85"/>
      <c r="P432" s="214">
        <f>O432*H432</f>
        <v>0</v>
      </c>
      <c r="Q432" s="214">
        <v>0</v>
      </c>
      <c r="R432" s="214">
        <f>Q432*H432</f>
        <v>0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306</v>
      </c>
      <c r="AT432" s="216" t="s">
        <v>126</v>
      </c>
      <c r="AU432" s="216" t="s">
        <v>85</v>
      </c>
      <c r="AY432" s="18" t="s">
        <v>124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22</v>
      </c>
      <c r="BK432" s="217">
        <f>ROUND(I432*H432,2)</f>
        <v>0</v>
      </c>
      <c r="BL432" s="18" t="s">
        <v>306</v>
      </c>
      <c r="BM432" s="216" t="s">
        <v>876</v>
      </c>
    </row>
    <row r="433" s="2" customFormat="1">
      <c r="A433" s="39"/>
      <c r="B433" s="40"/>
      <c r="C433" s="41"/>
      <c r="D433" s="218" t="s">
        <v>132</v>
      </c>
      <c r="E433" s="41"/>
      <c r="F433" s="219" t="s">
        <v>877</v>
      </c>
      <c r="G433" s="41"/>
      <c r="H433" s="41"/>
      <c r="I433" s="220"/>
      <c r="J433" s="41"/>
      <c r="K433" s="41"/>
      <c r="L433" s="45"/>
      <c r="M433" s="221"/>
      <c r="N433" s="22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132</v>
      </c>
      <c r="AU433" s="18" t="s">
        <v>85</v>
      </c>
    </row>
    <row r="434" s="2" customFormat="1">
      <c r="A434" s="39"/>
      <c r="B434" s="40"/>
      <c r="C434" s="41"/>
      <c r="D434" s="223" t="s">
        <v>134</v>
      </c>
      <c r="E434" s="41"/>
      <c r="F434" s="224" t="s">
        <v>878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134</v>
      </c>
      <c r="AU434" s="18" t="s">
        <v>85</v>
      </c>
    </row>
    <row r="435" s="2" customFormat="1" ht="16.5" customHeight="1">
      <c r="A435" s="39"/>
      <c r="B435" s="40"/>
      <c r="C435" s="205" t="s">
        <v>375</v>
      </c>
      <c r="D435" s="205" t="s">
        <v>126</v>
      </c>
      <c r="E435" s="206" t="s">
        <v>879</v>
      </c>
      <c r="F435" s="207" t="s">
        <v>880</v>
      </c>
      <c r="G435" s="208" t="s">
        <v>225</v>
      </c>
      <c r="H435" s="209">
        <v>1</v>
      </c>
      <c r="I435" s="210"/>
      <c r="J435" s="211">
        <f>ROUND(I435*H435,2)</f>
        <v>0</v>
      </c>
      <c r="K435" s="207" t="s">
        <v>130</v>
      </c>
      <c r="L435" s="45"/>
      <c r="M435" s="212" t="s">
        <v>20</v>
      </c>
      <c r="N435" s="213" t="s">
        <v>47</v>
      </c>
      <c r="O435" s="85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6" t="s">
        <v>306</v>
      </c>
      <c r="AT435" s="216" t="s">
        <v>126</v>
      </c>
      <c r="AU435" s="216" t="s">
        <v>85</v>
      </c>
      <c r="AY435" s="18" t="s">
        <v>124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8" t="s">
        <v>22</v>
      </c>
      <c r="BK435" s="217">
        <f>ROUND(I435*H435,2)</f>
        <v>0</v>
      </c>
      <c r="BL435" s="18" t="s">
        <v>306</v>
      </c>
      <c r="BM435" s="216" t="s">
        <v>881</v>
      </c>
    </row>
    <row r="436" s="2" customFormat="1">
      <c r="A436" s="39"/>
      <c r="B436" s="40"/>
      <c r="C436" s="41"/>
      <c r="D436" s="218" t="s">
        <v>132</v>
      </c>
      <c r="E436" s="41"/>
      <c r="F436" s="219" t="s">
        <v>882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132</v>
      </c>
      <c r="AU436" s="18" t="s">
        <v>85</v>
      </c>
    </row>
    <row r="437" s="2" customFormat="1">
      <c r="A437" s="39"/>
      <c r="B437" s="40"/>
      <c r="C437" s="41"/>
      <c r="D437" s="223" t="s">
        <v>134</v>
      </c>
      <c r="E437" s="41"/>
      <c r="F437" s="224" t="s">
        <v>883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134</v>
      </c>
      <c r="AU437" s="18" t="s">
        <v>85</v>
      </c>
    </row>
    <row r="438" s="12" customFormat="1" ht="25.92" customHeight="1">
      <c r="A438" s="12"/>
      <c r="B438" s="189"/>
      <c r="C438" s="190"/>
      <c r="D438" s="191" t="s">
        <v>75</v>
      </c>
      <c r="E438" s="192" t="s">
        <v>446</v>
      </c>
      <c r="F438" s="192" t="s">
        <v>447</v>
      </c>
      <c r="G438" s="190"/>
      <c r="H438" s="190"/>
      <c r="I438" s="193"/>
      <c r="J438" s="194">
        <f>BK438</f>
        <v>0</v>
      </c>
      <c r="K438" s="190"/>
      <c r="L438" s="195"/>
      <c r="M438" s="196"/>
      <c r="N438" s="197"/>
      <c r="O438" s="197"/>
      <c r="P438" s="198">
        <f>P439+P450+P455+P458+P461</f>
        <v>0</v>
      </c>
      <c r="Q438" s="197"/>
      <c r="R438" s="198">
        <f>R439+R450+R455+R458+R461</f>
        <v>0</v>
      </c>
      <c r="S438" s="197"/>
      <c r="T438" s="199">
        <f>T439+T450+T455+T458+T461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0" t="s">
        <v>154</v>
      </c>
      <c r="AT438" s="201" t="s">
        <v>75</v>
      </c>
      <c r="AU438" s="201" t="s">
        <v>76</v>
      </c>
      <c r="AY438" s="200" t="s">
        <v>124</v>
      </c>
      <c r="BK438" s="202">
        <f>BK439+BK450+BK455+BK458+BK461</f>
        <v>0</v>
      </c>
    </row>
    <row r="439" s="12" customFormat="1" ht="22.8" customHeight="1">
      <c r="A439" s="12"/>
      <c r="B439" s="189"/>
      <c r="C439" s="190"/>
      <c r="D439" s="191" t="s">
        <v>75</v>
      </c>
      <c r="E439" s="203" t="s">
        <v>448</v>
      </c>
      <c r="F439" s="203" t="s">
        <v>449</v>
      </c>
      <c r="G439" s="190"/>
      <c r="H439" s="190"/>
      <c r="I439" s="193"/>
      <c r="J439" s="204">
        <f>BK439</f>
        <v>0</v>
      </c>
      <c r="K439" s="190"/>
      <c r="L439" s="195"/>
      <c r="M439" s="196"/>
      <c r="N439" s="197"/>
      <c r="O439" s="197"/>
      <c r="P439" s="198">
        <f>SUM(P440:P449)</f>
        <v>0</v>
      </c>
      <c r="Q439" s="197"/>
      <c r="R439" s="198">
        <f>SUM(R440:R449)</f>
        <v>0</v>
      </c>
      <c r="S439" s="197"/>
      <c r="T439" s="199">
        <f>SUM(T440:T449)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00" t="s">
        <v>154</v>
      </c>
      <c r="AT439" s="201" t="s">
        <v>75</v>
      </c>
      <c r="AU439" s="201" t="s">
        <v>22</v>
      </c>
      <c r="AY439" s="200" t="s">
        <v>124</v>
      </c>
      <c r="BK439" s="202">
        <f>SUM(BK440:BK449)</f>
        <v>0</v>
      </c>
    </row>
    <row r="440" s="2" customFormat="1" ht="24.15" customHeight="1">
      <c r="A440" s="39"/>
      <c r="B440" s="40"/>
      <c r="C440" s="205" t="s">
        <v>884</v>
      </c>
      <c r="D440" s="205" t="s">
        <v>126</v>
      </c>
      <c r="E440" s="206" t="s">
        <v>885</v>
      </c>
      <c r="F440" s="207" t="s">
        <v>886</v>
      </c>
      <c r="G440" s="208" t="s">
        <v>887</v>
      </c>
      <c r="H440" s="209">
        <v>3</v>
      </c>
      <c r="I440" s="210"/>
      <c r="J440" s="211">
        <f>ROUND(I440*H440,2)</f>
        <v>0</v>
      </c>
      <c r="K440" s="207" t="s">
        <v>702</v>
      </c>
      <c r="L440" s="45"/>
      <c r="M440" s="212" t="s">
        <v>20</v>
      </c>
      <c r="N440" s="213" t="s">
        <v>47</v>
      </c>
      <c r="O440" s="85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131</v>
      </c>
      <c r="AT440" s="216" t="s">
        <v>126</v>
      </c>
      <c r="AU440" s="216" t="s">
        <v>85</v>
      </c>
      <c r="AY440" s="18" t="s">
        <v>124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22</v>
      </c>
      <c r="BK440" s="217">
        <f>ROUND(I440*H440,2)</f>
        <v>0</v>
      </c>
      <c r="BL440" s="18" t="s">
        <v>131</v>
      </c>
      <c r="BM440" s="216" t="s">
        <v>888</v>
      </c>
    </row>
    <row r="441" s="2" customFormat="1">
      <c r="A441" s="39"/>
      <c r="B441" s="40"/>
      <c r="C441" s="41"/>
      <c r="D441" s="218" t="s">
        <v>132</v>
      </c>
      <c r="E441" s="41"/>
      <c r="F441" s="219" t="s">
        <v>886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132</v>
      </c>
      <c r="AU441" s="18" t="s">
        <v>85</v>
      </c>
    </row>
    <row r="442" s="2" customFormat="1" ht="24.15" customHeight="1">
      <c r="A442" s="39"/>
      <c r="B442" s="40"/>
      <c r="C442" s="205" t="s">
        <v>382</v>
      </c>
      <c r="D442" s="205" t="s">
        <v>126</v>
      </c>
      <c r="E442" s="206" t="s">
        <v>889</v>
      </c>
      <c r="F442" s="207" t="s">
        <v>890</v>
      </c>
      <c r="G442" s="208" t="s">
        <v>887</v>
      </c>
      <c r="H442" s="209">
        <v>2</v>
      </c>
      <c r="I442" s="210"/>
      <c r="J442" s="211">
        <f>ROUND(I442*H442,2)</f>
        <v>0</v>
      </c>
      <c r="K442" s="207" t="s">
        <v>702</v>
      </c>
      <c r="L442" s="45"/>
      <c r="M442" s="212" t="s">
        <v>20</v>
      </c>
      <c r="N442" s="213" t="s">
        <v>47</v>
      </c>
      <c r="O442" s="85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131</v>
      </c>
      <c r="AT442" s="216" t="s">
        <v>126</v>
      </c>
      <c r="AU442" s="216" t="s">
        <v>85</v>
      </c>
      <c r="AY442" s="18" t="s">
        <v>124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22</v>
      </c>
      <c r="BK442" s="217">
        <f>ROUND(I442*H442,2)</f>
        <v>0</v>
      </c>
      <c r="BL442" s="18" t="s">
        <v>131</v>
      </c>
      <c r="BM442" s="216" t="s">
        <v>891</v>
      </c>
    </row>
    <row r="443" s="2" customFormat="1">
      <c r="A443" s="39"/>
      <c r="B443" s="40"/>
      <c r="C443" s="41"/>
      <c r="D443" s="218" t="s">
        <v>132</v>
      </c>
      <c r="E443" s="41"/>
      <c r="F443" s="219" t="s">
        <v>890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132</v>
      </c>
      <c r="AU443" s="18" t="s">
        <v>85</v>
      </c>
    </row>
    <row r="444" s="2" customFormat="1" ht="24.15" customHeight="1">
      <c r="A444" s="39"/>
      <c r="B444" s="40"/>
      <c r="C444" s="205" t="s">
        <v>892</v>
      </c>
      <c r="D444" s="205" t="s">
        <v>126</v>
      </c>
      <c r="E444" s="206" t="s">
        <v>451</v>
      </c>
      <c r="F444" s="207" t="s">
        <v>452</v>
      </c>
      <c r="G444" s="208" t="s">
        <v>887</v>
      </c>
      <c r="H444" s="209">
        <v>1</v>
      </c>
      <c r="I444" s="210"/>
      <c r="J444" s="211">
        <f>ROUND(I444*H444,2)</f>
        <v>0</v>
      </c>
      <c r="K444" s="207" t="s">
        <v>702</v>
      </c>
      <c r="L444" s="45"/>
      <c r="M444" s="212" t="s">
        <v>20</v>
      </c>
      <c r="N444" s="213" t="s">
        <v>47</v>
      </c>
      <c r="O444" s="85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131</v>
      </c>
      <c r="AT444" s="216" t="s">
        <v>126</v>
      </c>
      <c r="AU444" s="216" t="s">
        <v>85</v>
      </c>
      <c r="AY444" s="18" t="s">
        <v>124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22</v>
      </c>
      <c r="BK444" s="217">
        <f>ROUND(I444*H444,2)</f>
        <v>0</v>
      </c>
      <c r="BL444" s="18" t="s">
        <v>131</v>
      </c>
      <c r="BM444" s="216" t="s">
        <v>893</v>
      </c>
    </row>
    <row r="445" s="2" customFormat="1">
      <c r="A445" s="39"/>
      <c r="B445" s="40"/>
      <c r="C445" s="41"/>
      <c r="D445" s="218" t="s">
        <v>132</v>
      </c>
      <c r="E445" s="41"/>
      <c r="F445" s="219" t="s">
        <v>452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132</v>
      </c>
      <c r="AU445" s="18" t="s">
        <v>85</v>
      </c>
    </row>
    <row r="446" s="2" customFormat="1" ht="24.15" customHeight="1">
      <c r="A446" s="39"/>
      <c r="B446" s="40"/>
      <c r="C446" s="205" t="s">
        <v>386</v>
      </c>
      <c r="D446" s="205" t="s">
        <v>126</v>
      </c>
      <c r="E446" s="206" t="s">
        <v>457</v>
      </c>
      <c r="F446" s="207" t="s">
        <v>458</v>
      </c>
      <c r="G446" s="208" t="s">
        <v>887</v>
      </c>
      <c r="H446" s="209">
        <v>1</v>
      </c>
      <c r="I446" s="210"/>
      <c r="J446" s="211">
        <f>ROUND(I446*H446,2)</f>
        <v>0</v>
      </c>
      <c r="K446" s="207" t="s">
        <v>702</v>
      </c>
      <c r="L446" s="45"/>
      <c r="M446" s="212" t="s">
        <v>20</v>
      </c>
      <c r="N446" s="213" t="s">
        <v>47</v>
      </c>
      <c r="O446" s="85"/>
      <c r="P446" s="214">
        <f>O446*H446</f>
        <v>0</v>
      </c>
      <c r="Q446" s="214">
        <v>0</v>
      </c>
      <c r="R446" s="214">
        <f>Q446*H446</f>
        <v>0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131</v>
      </c>
      <c r="AT446" s="216" t="s">
        <v>126</v>
      </c>
      <c r="AU446" s="216" t="s">
        <v>85</v>
      </c>
      <c r="AY446" s="18" t="s">
        <v>124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22</v>
      </c>
      <c r="BK446" s="217">
        <f>ROUND(I446*H446,2)</f>
        <v>0</v>
      </c>
      <c r="BL446" s="18" t="s">
        <v>131</v>
      </c>
      <c r="BM446" s="216" t="s">
        <v>894</v>
      </c>
    </row>
    <row r="447" s="2" customFormat="1">
      <c r="A447" s="39"/>
      <c r="B447" s="40"/>
      <c r="C447" s="41"/>
      <c r="D447" s="218" t="s">
        <v>132</v>
      </c>
      <c r="E447" s="41"/>
      <c r="F447" s="219" t="s">
        <v>458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132</v>
      </c>
      <c r="AU447" s="18" t="s">
        <v>85</v>
      </c>
    </row>
    <row r="448" s="2" customFormat="1" ht="24.15" customHeight="1">
      <c r="A448" s="39"/>
      <c r="B448" s="40"/>
      <c r="C448" s="205" t="s">
        <v>895</v>
      </c>
      <c r="D448" s="205" t="s">
        <v>126</v>
      </c>
      <c r="E448" s="206" t="s">
        <v>896</v>
      </c>
      <c r="F448" s="207" t="s">
        <v>897</v>
      </c>
      <c r="G448" s="208" t="s">
        <v>887</v>
      </c>
      <c r="H448" s="209">
        <v>1</v>
      </c>
      <c r="I448" s="210"/>
      <c r="J448" s="211">
        <f>ROUND(I448*H448,2)</f>
        <v>0</v>
      </c>
      <c r="K448" s="207" t="s">
        <v>702</v>
      </c>
      <c r="L448" s="45"/>
      <c r="M448" s="212" t="s">
        <v>20</v>
      </c>
      <c r="N448" s="213" t="s">
        <v>47</v>
      </c>
      <c r="O448" s="85"/>
      <c r="P448" s="214">
        <f>O448*H448</f>
        <v>0</v>
      </c>
      <c r="Q448" s="214">
        <v>0</v>
      </c>
      <c r="R448" s="214">
        <f>Q448*H448</f>
        <v>0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131</v>
      </c>
      <c r="AT448" s="216" t="s">
        <v>126</v>
      </c>
      <c r="AU448" s="216" t="s">
        <v>85</v>
      </c>
      <c r="AY448" s="18" t="s">
        <v>124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22</v>
      </c>
      <c r="BK448" s="217">
        <f>ROUND(I448*H448,2)</f>
        <v>0</v>
      </c>
      <c r="BL448" s="18" t="s">
        <v>131</v>
      </c>
      <c r="BM448" s="216" t="s">
        <v>898</v>
      </c>
    </row>
    <row r="449" s="2" customFormat="1">
      <c r="A449" s="39"/>
      <c r="B449" s="40"/>
      <c r="C449" s="41"/>
      <c r="D449" s="218" t="s">
        <v>132</v>
      </c>
      <c r="E449" s="41"/>
      <c r="F449" s="219" t="s">
        <v>897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132</v>
      </c>
      <c r="AU449" s="18" t="s">
        <v>85</v>
      </c>
    </row>
    <row r="450" s="12" customFormat="1" ht="22.8" customHeight="1">
      <c r="A450" s="12"/>
      <c r="B450" s="189"/>
      <c r="C450" s="190"/>
      <c r="D450" s="191" t="s">
        <v>75</v>
      </c>
      <c r="E450" s="203" t="s">
        <v>462</v>
      </c>
      <c r="F450" s="203" t="s">
        <v>463</v>
      </c>
      <c r="G450" s="190"/>
      <c r="H450" s="190"/>
      <c r="I450" s="193"/>
      <c r="J450" s="204">
        <f>BK450</f>
        <v>0</v>
      </c>
      <c r="K450" s="190"/>
      <c r="L450" s="195"/>
      <c r="M450" s="196"/>
      <c r="N450" s="197"/>
      <c r="O450" s="197"/>
      <c r="P450" s="198">
        <f>SUM(P451:P454)</f>
        <v>0</v>
      </c>
      <c r="Q450" s="197"/>
      <c r="R450" s="198">
        <f>SUM(R451:R454)</f>
        <v>0</v>
      </c>
      <c r="S450" s="197"/>
      <c r="T450" s="199">
        <f>SUM(T451:T454)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0" t="s">
        <v>154</v>
      </c>
      <c r="AT450" s="201" t="s">
        <v>75</v>
      </c>
      <c r="AU450" s="201" t="s">
        <v>22</v>
      </c>
      <c r="AY450" s="200" t="s">
        <v>124</v>
      </c>
      <c r="BK450" s="202">
        <f>SUM(BK451:BK454)</f>
        <v>0</v>
      </c>
    </row>
    <row r="451" s="2" customFormat="1" ht="24.15" customHeight="1">
      <c r="A451" s="39"/>
      <c r="B451" s="40"/>
      <c r="C451" s="205" t="s">
        <v>393</v>
      </c>
      <c r="D451" s="205" t="s">
        <v>126</v>
      </c>
      <c r="E451" s="206" t="s">
        <v>899</v>
      </c>
      <c r="F451" s="207" t="s">
        <v>900</v>
      </c>
      <c r="G451" s="208" t="s">
        <v>887</v>
      </c>
      <c r="H451" s="209">
        <v>1</v>
      </c>
      <c r="I451" s="210"/>
      <c r="J451" s="211">
        <f>ROUND(I451*H451,2)</f>
        <v>0</v>
      </c>
      <c r="K451" s="207" t="s">
        <v>702</v>
      </c>
      <c r="L451" s="45"/>
      <c r="M451" s="212" t="s">
        <v>20</v>
      </c>
      <c r="N451" s="213" t="s">
        <v>47</v>
      </c>
      <c r="O451" s="85"/>
      <c r="P451" s="214">
        <f>O451*H451</f>
        <v>0</v>
      </c>
      <c r="Q451" s="214">
        <v>0</v>
      </c>
      <c r="R451" s="214">
        <f>Q451*H451</f>
        <v>0</v>
      </c>
      <c r="S451" s="214">
        <v>0</v>
      </c>
      <c r="T451" s="21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131</v>
      </c>
      <c r="AT451" s="216" t="s">
        <v>126</v>
      </c>
      <c r="AU451" s="216" t="s">
        <v>85</v>
      </c>
      <c r="AY451" s="18" t="s">
        <v>124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8" t="s">
        <v>22</v>
      </c>
      <c r="BK451" s="217">
        <f>ROUND(I451*H451,2)</f>
        <v>0</v>
      </c>
      <c r="BL451" s="18" t="s">
        <v>131</v>
      </c>
      <c r="BM451" s="216" t="s">
        <v>901</v>
      </c>
    </row>
    <row r="452" s="2" customFormat="1">
      <c r="A452" s="39"/>
      <c r="B452" s="40"/>
      <c r="C452" s="41"/>
      <c r="D452" s="218" t="s">
        <v>132</v>
      </c>
      <c r="E452" s="41"/>
      <c r="F452" s="219" t="s">
        <v>900</v>
      </c>
      <c r="G452" s="41"/>
      <c r="H452" s="41"/>
      <c r="I452" s="220"/>
      <c r="J452" s="41"/>
      <c r="K452" s="41"/>
      <c r="L452" s="45"/>
      <c r="M452" s="221"/>
      <c r="N452" s="222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132</v>
      </c>
      <c r="AU452" s="18" t="s">
        <v>85</v>
      </c>
    </row>
    <row r="453" s="2" customFormat="1" ht="24.15" customHeight="1">
      <c r="A453" s="39"/>
      <c r="B453" s="40"/>
      <c r="C453" s="205" t="s">
        <v>902</v>
      </c>
      <c r="D453" s="205" t="s">
        <v>126</v>
      </c>
      <c r="E453" s="206" t="s">
        <v>903</v>
      </c>
      <c r="F453" s="207" t="s">
        <v>904</v>
      </c>
      <c r="G453" s="208" t="s">
        <v>887</v>
      </c>
      <c r="H453" s="209">
        <v>1</v>
      </c>
      <c r="I453" s="210"/>
      <c r="J453" s="211">
        <f>ROUND(I453*H453,2)</f>
        <v>0</v>
      </c>
      <c r="K453" s="207" t="s">
        <v>702</v>
      </c>
      <c r="L453" s="45"/>
      <c r="M453" s="212" t="s">
        <v>20</v>
      </c>
      <c r="N453" s="213" t="s">
        <v>47</v>
      </c>
      <c r="O453" s="85"/>
      <c r="P453" s="214">
        <f>O453*H453</f>
        <v>0</v>
      </c>
      <c r="Q453" s="214">
        <v>0</v>
      </c>
      <c r="R453" s="214">
        <f>Q453*H453</f>
        <v>0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131</v>
      </c>
      <c r="AT453" s="216" t="s">
        <v>126</v>
      </c>
      <c r="AU453" s="216" t="s">
        <v>85</v>
      </c>
      <c r="AY453" s="18" t="s">
        <v>124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22</v>
      </c>
      <c r="BK453" s="217">
        <f>ROUND(I453*H453,2)</f>
        <v>0</v>
      </c>
      <c r="BL453" s="18" t="s">
        <v>131</v>
      </c>
      <c r="BM453" s="216" t="s">
        <v>905</v>
      </c>
    </row>
    <row r="454" s="2" customFormat="1">
      <c r="A454" s="39"/>
      <c r="B454" s="40"/>
      <c r="C454" s="41"/>
      <c r="D454" s="218" t="s">
        <v>132</v>
      </c>
      <c r="E454" s="41"/>
      <c r="F454" s="219" t="s">
        <v>904</v>
      </c>
      <c r="G454" s="41"/>
      <c r="H454" s="41"/>
      <c r="I454" s="220"/>
      <c r="J454" s="41"/>
      <c r="K454" s="41"/>
      <c r="L454" s="45"/>
      <c r="M454" s="221"/>
      <c r="N454" s="222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132</v>
      </c>
      <c r="AU454" s="18" t="s">
        <v>85</v>
      </c>
    </row>
    <row r="455" s="12" customFormat="1" ht="22.8" customHeight="1">
      <c r="A455" s="12"/>
      <c r="B455" s="189"/>
      <c r="C455" s="190"/>
      <c r="D455" s="191" t="s">
        <v>75</v>
      </c>
      <c r="E455" s="203" t="s">
        <v>906</v>
      </c>
      <c r="F455" s="203" t="s">
        <v>907</v>
      </c>
      <c r="G455" s="190"/>
      <c r="H455" s="190"/>
      <c r="I455" s="193"/>
      <c r="J455" s="204">
        <f>BK455</f>
        <v>0</v>
      </c>
      <c r="K455" s="190"/>
      <c r="L455" s="195"/>
      <c r="M455" s="196"/>
      <c r="N455" s="197"/>
      <c r="O455" s="197"/>
      <c r="P455" s="198">
        <f>SUM(P456:P457)</f>
        <v>0</v>
      </c>
      <c r="Q455" s="197"/>
      <c r="R455" s="198">
        <f>SUM(R456:R457)</f>
        <v>0</v>
      </c>
      <c r="S455" s="197"/>
      <c r="T455" s="199">
        <f>SUM(T456:T457)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0" t="s">
        <v>154</v>
      </c>
      <c r="AT455" s="201" t="s">
        <v>75</v>
      </c>
      <c r="AU455" s="201" t="s">
        <v>22</v>
      </c>
      <c r="AY455" s="200" t="s">
        <v>124</v>
      </c>
      <c r="BK455" s="202">
        <f>SUM(BK456:BK457)</f>
        <v>0</v>
      </c>
    </row>
    <row r="456" s="2" customFormat="1" ht="24.15" customHeight="1">
      <c r="A456" s="39"/>
      <c r="B456" s="40"/>
      <c r="C456" s="205" t="s">
        <v>28</v>
      </c>
      <c r="D456" s="205" t="s">
        <v>126</v>
      </c>
      <c r="E456" s="206" t="s">
        <v>908</v>
      </c>
      <c r="F456" s="207" t="s">
        <v>909</v>
      </c>
      <c r="G456" s="208" t="s">
        <v>887</v>
      </c>
      <c r="H456" s="209">
        <v>1</v>
      </c>
      <c r="I456" s="210"/>
      <c r="J456" s="211">
        <f>ROUND(I456*H456,2)</f>
        <v>0</v>
      </c>
      <c r="K456" s="207" t="s">
        <v>702</v>
      </c>
      <c r="L456" s="45"/>
      <c r="M456" s="212" t="s">
        <v>20</v>
      </c>
      <c r="N456" s="213" t="s">
        <v>47</v>
      </c>
      <c r="O456" s="85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131</v>
      </c>
      <c r="AT456" s="216" t="s">
        <v>126</v>
      </c>
      <c r="AU456" s="216" t="s">
        <v>85</v>
      </c>
      <c r="AY456" s="18" t="s">
        <v>124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22</v>
      </c>
      <c r="BK456" s="217">
        <f>ROUND(I456*H456,2)</f>
        <v>0</v>
      </c>
      <c r="BL456" s="18" t="s">
        <v>131</v>
      </c>
      <c r="BM456" s="216" t="s">
        <v>910</v>
      </c>
    </row>
    <row r="457" s="2" customFormat="1">
      <c r="A457" s="39"/>
      <c r="B457" s="40"/>
      <c r="C457" s="41"/>
      <c r="D457" s="218" t="s">
        <v>132</v>
      </c>
      <c r="E457" s="41"/>
      <c r="F457" s="219" t="s">
        <v>909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132</v>
      </c>
      <c r="AU457" s="18" t="s">
        <v>85</v>
      </c>
    </row>
    <row r="458" s="12" customFormat="1" ht="22.8" customHeight="1">
      <c r="A458" s="12"/>
      <c r="B458" s="189"/>
      <c r="C458" s="190"/>
      <c r="D458" s="191" t="s">
        <v>75</v>
      </c>
      <c r="E458" s="203" t="s">
        <v>911</v>
      </c>
      <c r="F458" s="203" t="s">
        <v>912</v>
      </c>
      <c r="G458" s="190"/>
      <c r="H458" s="190"/>
      <c r="I458" s="193"/>
      <c r="J458" s="204">
        <f>BK458</f>
        <v>0</v>
      </c>
      <c r="K458" s="190"/>
      <c r="L458" s="195"/>
      <c r="M458" s="196"/>
      <c r="N458" s="197"/>
      <c r="O458" s="197"/>
      <c r="P458" s="198">
        <f>SUM(P459:P460)</f>
        <v>0</v>
      </c>
      <c r="Q458" s="197"/>
      <c r="R458" s="198">
        <f>SUM(R459:R460)</f>
        <v>0</v>
      </c>
      <c r="S458" s="197"/>
      <c r="T458" s="199">
        <f>SUM(T459:T460)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0" t="s">
        <v>154</v>
      </c>
      <c r="AT458" s="201" t="s">
        <v>75</v>
      </c>
      <c r="AU458" s="201" t="s">
        <v>22</v>
      </c>
      <c r="AY458" s="200" t="s">
        <v>124</v>
      </c>
      <c r="BK458" s="202">
        <f>SUM(BK459:BK460)</f>
        <v>0</v>
      </c>
    </row>
    <row r="459" s="2" customFormat="1" ht="24.15" customHeight="1">
      <c r="A459" s="39"/>
      <c r="B459" s="40"/>
      <c r="C459" s="205" t="s">
        <v>913</v>
      </c>
      <c r="D459" s="205" t="s">
        <v>126</v>
      </c>
      <c r="E459" s="206" t="s">
        <v>914</v>
      </c>
      <c r="F459" s="207" t="s">
        <v>915</v>
      </c>
      <c r="G459" s="208" t="s">
        <v>887</v>
      </c>
      <c r="H459" s="209">
        <v>1</v>
      </c>
      <c r="I459" s="210"/>
      <c r="J459" s="211">
        <f>ROUND(I459*H459,2)</f>
        <v>0</v>
      </c>
      <c r="K459" s="207" t="s">
        <v>702</v>
      </c>
      <c r="L459" s="45"/>
      <c r="M459" s="212" t="s">
        <v>20</v>
      </c>
      <c r="N459" s="213" t="s">
        <v>47</v>
      </c>
      <c r="O459" s="85"/>
      <c r="P459" s="214">
        <f>O459*H459</f>
        <v>0</v>
      </c>
      <c r="Q459" s="214">
        <v>0</v>
      </c>
      <c r="R459" s="214">
        <f>Q459*H459</f>
        <v>0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131</v>
      </c>
      <c r="AT459" s="216" t="s">
        <v>126</v>
      </c>
      <c r="AU459" s="216" t="s">
        <v>85</v>
      </c>
      <c r="AY459" s="18" t="s">
        <v>124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22</v>
      </c>
      <c r="BK459" s="217">
        <f>ROUND(I459*H459,2)</f>
        <v>0</v>
      </c>
      <c r="BL459" s="18" t="s">
        <v>131</v>
      </c>
      <c r="BM459" s="216" t="s">
        <v>916</v>
      </c>
    </row>
    <row r="460" s="2" customFormat="1">
      <c r="A460" s="39"/>
      <c r="B460" s="40"/>
      <c r="C460" s="41"/>
      <c r="D460" s="218" t="s">
        <v>132</v>
      </c>
      <c r="E460" s="41"/>
      <c r="F460" s="219" t="s">
        <v>915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132</v>
      </c>
      <c r="AU460" s="18" t="s">
        <v>85</v>
      </c>
    </row>
    <row r="461" s="12" customFormat="1" ht="22.8" customHeight="1">
      <c r="A461" s="12"/>
      <c r="B461" s="189"/>
      <c r="C461" s="190"/>
      <c r="D461" s="191" t="s">
        <v>75</v>
      </c>
      <c r="E461" s="203" t="s">
        <v>468</v>
      </c>
      <c r="F461" s="203" t="s">
        <v>469</v>
      </c>
      <c r="G461" s="190"/>
      <c r="H461" s="190"/>
      <c r="I461" s="193"/>
      <c r="J461" s="204">
        <f>BK461</f>
        <v>0</v>
      </c>
      <c r="K461" s="190"/>
      <c r="L461" s="195"/>
      <c r="M461" s="196"/>
      <c r="N461" s="197"/>
      <c r="O461" s="197"/>
      <c r="P461" s="198">
        <f>SUM(P462:P463)</f>
        <v>0</v>
      </c>
      <c r="Q461" s="197"/>
      <c r="R461" s="198">
        <f>SUM(R462:R463)</f>
        <v>0</v>
      </c>
      <c r="S461" s="197"/>
      <c r="T461" s="199">
        <f>SUM(T462:T463)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0" t="s">
        <v>154</v>
      </c>
      <c r="AT461" s="201" t="s">
        <v>75</v>
      </c>
      <c r="AU461" s="201" t="s">
        <v>22</v>
      </c>
      <c r="AY461" s="200" t="s">
        <v>124</v>
      </c>
      <c r="BK461" s="202">
        <f>SUM(BK462:BK463)</f>
        <v>0</v>
      </c>
    </row>
    <row r="462" s="2" customFormat="1" ht="24.15" customHeight="1">
      <c r="A462" s="39"/>
      <c r="B462" s="40"/>
      <c r="C462" s="205" t="s">
        <v>403</v>
      </c>
      <c r="D462" s="205" t="s">
        <v>126</v>
      </c>
      <c r="E462" s="206" t="s">
        <v>470</v>
      </c>
      <c r="F462" s="207" t="s">
        <v>469</v>
      </c>
      <c r="G462" s="208" t="s">
        <v>887</v>
      </c>
      <c r="H462" s="209">
        <v>1</v>
      </c>
      <c r="I462" s="210"/>
      <c r="J462" s="211">
        <f>ROUND(I462*H462,2)</f>
        <v>0</v>
      </c>
      <c r="K462" s="207" t="s">
        <v>702</v>
      </c>
      <c r="L462" s="45"/>
      <c r="M462" s="212" t="s">
        <v>20</v>
      </c>
      <c r="N462" s="213" t="s">
        <v>47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131</v>
      </c>
      <c r="AT462" s="216" t="s">
        <v>126</v>
      </c>
      <c r="AU462" s="216" t="s">
        <v>85</v>
      </c>
      <c r="AY462" s="18" t="s">
        <v>124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22</v>
      </c>
      <c r="BK462" s="217">
        <f>ROUND(I462*H462,2)</f>
        <v>0</v>
      </c>
      <c r="BL462" s="18" t="s">
        <v>131</v>
      </c>
      <c r="BM462" s="216" t="s">
        <v>917</v>
      </c>
    </row>
    <row r="463" s="2" customFormat="1">
      <c r="A463" s="39"/>
      <c r="B463" s="40"/>
      <c r="C463" s="41"/>
      <c r="D463" s="218" t="s">
        <v>132</v>
      </c>
      <c r="E463" s="41"/>
      <c r="F463" s="219" t="s">
        <v>469</v>
      </c>
      <c r="G463" s="41"/>
      <c r="H463" s="41"/>
      <c r="I463" s="220"/>
      <c r="J463" s="41"/>
      <c r="K463" s="41"/>
      <c r="L463" s="45"/>
      <c r="M463" s="271"/>
      <c r="N463" s="272"/>
      <c r="O463" s="273"/>
      <c r="P463" s="273"/>
      <c r="Q463" s="273"/>
      <c r="R463" s="273"/>
      <c r="S463" s="273"/>
      <c r="T463" s="274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132</v>
      </c>
      <c r="AU463" s="18" t="s">
        <v>85</v>
      </c>
    </row>
    <row r="464" s="2" customFormat="1" ht="6.96" customHeight="1">
      <c r="A464" s="39"/>
      <c r="B464" s="60"/>
      <c r="C464" s="61"/>
      <c r="D464" s="61"/>
      <c r="E464" s="61"/>
      <c r="F464" s="61"/>
      <c r="G464" s="61"/>
      <c r="H464" s="61"/>
      <c r="I464" s="61"/>
      <c r="J464" s="61"/>
      <c r="K464" s="61"/>
      <c r="L464" s="45"/>
      <c r="M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</sheetData>
  <sheetProtection sheet="1" autoFilter="0" formatColumns="0" formatRows="0" objects="1" scenarios="1" spinCount="100000" saltValue="eVsVtPTjU1sVoLgeMhU49Xa/SH/TKYQiODotgqsUvKslfSKqF7b7TR4sjT932rIzEl50tGDorhtq6BgLQTHoKw==" hashValue="pE9gGMfZlF2UDAw0LySFdnq3fykjWmOEBSZt/iHqZnwBlDpo4G+dw2QrBpSn4lTE9uo4Ww/879hgwcm/CKl8Xw==" algorithmName="SHA-512" password="CC35"/>
  <autoFilter ref="C95:K463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1_02/573231106"/>
    <hyperlink ref="F105" r:id="rId2" display="https://podminky.urs.cz/item/CS_URS_2021_02/919535556"/>
    <hyperlink ref="F111" r:id="rId3" display="https://podminky.urs.cz/item/CS_URS_2021_02/919732211"/>
    <hyperlink ref="F116" r:id="rId4" display="https://podminky.urs.cz/item/CS_URS_2021_02/945421110"/>
    <hyperlink ref="F120" r:id="rId5" display="https://podminky.urs.cz/item/CS_URS_2021_02/997006512"/>
    <hyperlink ref="F123" r:id="rId6" display="https://podminky.urs.cz/item/CS_URS_2021_02/997006519"/>
    <hyperlink ref="F126" r:id="rId7" display="https://podminky.urs.cz/item/CS_URS_2021_02/997013873"/>
    <hyperlink ref="F135" r:id="rId8" display="https://podminky.urs.cz/item/CS_URS_2021_02/997013875"/>
    <hyperlink ref="F139" r:id="rId9" display="https://podminky.urs.cz/item/CS_URS_2021_02/998225194"/>
    <hyperlink ref="F142" r:id="rId10" display="https://podminky.urs.cz/item/CS_URS_2021_02/998225195"/>
    <hyperlink ref="F147" r:id="rId11" display="https://podminky.urs.cz/item/CS_URS_2021_02/741110102"/>
    <hyperlink ref="F152" r:id="rId12" display="https://podminky.urs.cz/item/CS_URS_2021_02/741136321"/>
    <hyperlink ref="F155" r:id="rId13" display="https://podminky.urs.cz/item/CS_URS_2021_02/741312011"/>
    <hyperlink ref="F162" r:id="rId14" display="https://podminky.urs.cz/item/CS_URS_2021_02/741375823"/>
    <hyperlink ref="F165" r:id="rId15" display="https://podminky.urs.cz/item/CS_URS_2021_02/741420021"/>
    <hyperlink ref="F172" r:id="rId16" display="https://podminky.urs.cz/item/CS_URS_2021_02/210220022"/>
    <hyperlink ref="F177" r:id="rId17" display="https://podminky.urs.cz/item/CS_URS_2021_02/210220361"/>
    <hyperlink ref="F180" r:id="rId18" display="https://podminky.urs.cz/item/CS_URS_2021_02/24617150"/>
    <hyperlink ref="F183" r:id="rId19" display="https://podminky.urs.cz/item/CS_URS_2021_02/35441073"/>
    <hyperlink ref="F186" r:id="rId20" display="https://podminky.urs.cz/item/CS_URS_2021_02/35441080"/>
    <hyperlink ref="F191" r:id="rId21" display="https://podminky.urs.cz/item/CS_URS_2021_02/35441875"/>
    <hyperlink ref="F194" r:id="rId22" display="https://podminky.urs.cz/item/CS_URS_2021_02/35441895"/>
    <hyperlink ref="F197" r:id="rId23" display="https://podminky.urs.cz/item/CS_URS_2021_02/35441885"/>
    <hyperlink ref="F200" r:id="rId24" display="https://podminky.urs.cz/item/CS_URS_2021_02/35442092"/>
    <hyperlink ref="F203" r:id="rId25" display="https://podminky.urs.cz/item/CS_URS_2021_02/210812033"/>
    <hyperlink ref="F208" r:id="rId26" display="https://podminky.urs.cz/item/CS_URS_2021_02/34111076"/>
    <hyperlink ref="F211" r:id="rId27" display="https://podminky.urs.cz/item/CS_URS_2021_02/210204011"/>
    <hyperlink ref="F220" r:id="rId28" display="https://podminky.urs.cz/item/CS_URS_2021_02/58337303"/>
    <hyperlink ref="F226" r:id="rId29" display="https://podminky.urs.cz/item/CS_URS_2021_02/34111005"/>
    <hyperlink ref="F237" r:id="rId30" display="https://podminky.urs.cz/item/CS_URS_2021_02/210204103"/>
    <hyperlink ref="F248" r:id="rId31" display="https://podminky.urs.cz/item/CS_URS_2021_02/210100096"/>
    <hyperlink ref="F255" r:id="rId32" display="https://podminky.urs.cz/item/CS_URS_2021_02/210100099"/>
    <hyperlink ref="F262" r:id="rId33" display="https://podminky.urs.cz/item/CS_URS_2021_02/210204201"/>
    <hyperlink ref="F265" r:id="rId34" display="https://podminky.urs.cz/item/CS_URS_2021_02/210204202"/>
    <hyperlink ref="F268" r:id="rId35" display="https://podminky.urs.cz/item/CS_URS_2021_02/210204203"/>
    <hyperlink ref="F271" r:id="rId36" display="https://podminky.urs.cz/item/CS_URS_2021_02/210812001"/>
    <hyperlink ref="F274" r:id="rId37" display="https://podminky.urs.cz/item/CS_URS_2021_02/210202013"/>
    <hyperlink ref="F283" r:id="rId38" display="https://podminky.urs.cz/item/CS_URS_2021_02/210813035"/>
    <hyperlink ref="F286" r:id="rId39" display="https://podminky.urs.cz/item/CS_URS_2021_02/210950202"/>
    <hyperlink ref="F289" r:id="rId40" display="https://podminky.urs.cz/item/CS_URS_2021_02/40445260"/>
    <hyperlink ref="F294" r:id="rId41" display="https://podminky.urs.cz/item/CS_URS_2021_02/40445261"/>
    <hyperlink ref="F299" r:id="rId42" display="https://podminky.urs.cz/item/CS_URS_2021_02/210191551"/>
    <hyperlink ref="F306" r:id="rId43" display="https://podminky.urs.cz/item/CS_URS_2021_02/210280002"/>
    <hyperlink ref="F310" r:id="rId44" display="https://podminky.urs.cz/item/CS_URS_2021_02/460030011"/>
    <hyperlink ref="F315" r:id="rId45" display="https://podminky.urs.cz/item/CS_URS_2021_02/460030172"/>
    <hyperlink ref="F320" r:id="rId46" display="https://podminky.urs.cz/item/CS_URS_2021_02/460030192"/>
    <hyperlink ref="F329" r:id="rId47" display="https://podminky.urs.cz/item/CS_URS_2021_02/460080014"/>
    <hyperlink ref="F339" r:id="rId48" display="https://podminky.urs.cz/item/CS_URS_2021_02/460150133"/>
    <hyperlink ref="F344" r:id="rId49" display="https://podminky.urs.cz/item/CS_URS_2021_02/460150262"/>
    <hyperlink ref="F349" r:id="rId50" display="https://podminky.urs.cz/item/CS_URS_2021_02/460150263"/>
    <hyperlink ref="F354" r:id="rId51" display="https://podminky.urs.cz/item/CS_URS_2021_02/460202133"/>
    <hyperlink ref="F359" r:id="rId52" display="https://podminky.urs.cz/item/CS_URS_2021_02/460202262"/>
    <hyperlink ref="F364" r:id="rId53" display="https://podminky.urs.cz/item/CS_URS_2021_02/460202263"/>
    <hyperlink ref="F369" r:id="rId54" display="https://podminky.urs.cz/item/CS_URS_2021_02/460202293"/>
    <hyperlink ref="F378" r:id="rId55" display="https://podminky.urs.cz/item/CS_URS_2021_02/460520172"/>
    <hyperlink ref="F383" r:id="rId56" display="https://podminky.urs.cz/item/CS_URS_2021_02/34571351"/>
    <hyperlink ref="F388" r:id="rId57" display="https://podminky.urs.cz/item/CS_URS_2021_02/460520176"/>
    <hyperlink ref="F393" r:id="rId58" display="https://podminky.urs.cz/item/CS_URS_2021_02/34571359"/>
    <hyperlink ref="F396" r:id="rId59" display="https://podminky.urs.cz/item/CS_URS_2021_02/460560133"/>
    <hyperlink ref="F399" r:id="rId60" display="https://podminky.urs.cz/item/CS_URS_2021_02/460560262"/>
    <hyperlink ref="F402" r:id="rId61" display="https://podminky.urs.cz/item/CS_URS_2021_02/460560263"/>
    <hyperlink ref="F412" r:id="rId62" display="https://podminky.urs.cz/item/CS_URS_2021_02/460620003"/>
    <hyperlink ref="F415" r:id="rId63" display="https://podminky.urs.cz/item/CS_URS_2021_02/460650064"/>
    <hyperlink ref="F420" r:id="rId64" display="https://podminky.urs.cz/item/CS_URS_2021_02/460650072"/>
    <hyperlink ref="F425" r:id="rId65" display="https://podminky.urs.cz/item/CS_URS_2021_02/460650912"/>
    <hyperlink ref="F431" r:id="rId66" display="https://podminky.urs.cz/item/CS_URS_2021_02/580107001"/>
    <hyperlink ref="F434" r:id="rId67" display="https://podminky.urs.cz/item/CS_URS_2021_02/580107004"/>
    <hyperlink ref="F437" r:id="rId68" display="https://podminky.urs.cz/item/CS_URS_2021_02/580107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918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919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920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921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922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923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924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925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926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927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928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83</v>
      </c>
      <c r="F18" s="286" t="s">
        <v>929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930</v>
      </c>
      <c r="F19" s="286" t="s">
        <v>931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932</v>
      </c>
      <c r="F20" s="286" t="s">
        <v>933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934</v>
      </c>
      <c r="F21" s="286" t="s">
        <v>935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936</v>
      </c>
      <c r="F22" s="286" t="s">
        <v>937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938</v>
      </c>
      <c r="F23" s="286" t="s">
        <v>939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940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941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942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943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944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945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946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947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948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110</v>
      </c>
      <c r="F36" s="286"/>
      <c r="G36" s="286" t="s">
        <v>949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950</v>
      </c>
      <c r="F37" s="286"/>
      <c r="G37" s="286" t="s">
        <v>951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57</v>
      </c>
      <c r="F38" s="286"/>
      <c r="G38" s="286" t="s">
        <v>952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58</v>
      </c>
      <c r="F39" s="286"/>
      <c r="G39" s="286" t="s">
        <v>953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111</v>
      </c>
      <c r="F40" s="286"/>
      <c r="G40" s="286" t="s">
        <v>954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112</v>
      </c>
      <c r="F41" s="286"/>
      <c r="G41" s="286" t="s">
        <v>955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956</v>
      </c>
      <c r="F42" s="286"/>
      <c r="G42" s="286" t="s">
        <v>957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958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959</v>
      </c>
      <c r="F44" s="286"/>
      <c r="G44" s="286" t="s">
        <v>960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114</v>
      </c>
      <c r="F45" s="286"/>
      <c r="G45" s="286" t="s">
        <v>961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962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963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964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965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966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967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968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969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970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971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972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973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974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975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976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977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978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979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980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981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982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983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984</v>
      </c>
      <c r="D76" s="304"/>
      <c r="E76" s="304"/>
      <c r="F76" s="304" t="s">
        <v>985</v>
      </c>
      <c r="G76" s="305"/>
      <c r="H76" s="304" t="s">
        <v>58</v>
      </c>
      <c r="I76" s="304" t="s">
        <v>61</v>
      </c>
      <c r="J76" s="304" t="s">
        <v>986</v>
      </c>
      <c r="K76" s="303"/>
    </row>
    <row r="77" s="1" customFormat="1" ht="17.25" customHeight="1">
      <c r="B77" s="301"/>
      <c r="C77" s="306" t="s">
        <v>987</v>
      </c>
      <c r="D77" s="306"/>
      <c r="E77" s="306"/>
      <c r="F77" s="307" t="s">
        <v>988</v>
      </c>
      <c r="G77" s="308"/>
      <c r="H77" s="306"/>
      <c r="I77" s="306"/>
      <c r="J77" s="306" t="s">
        <v>989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57</v>
      </c>
      <c r="D79" s="311"/>
      <c r="E79" s="311"/>
      <c r="F79" s="312" t="s">
        <v>990</v>
      </c>
      <c r="G79" s="313"/>
      <c r="H79" s="289" t="s">
        <v>991</v>
      </c>
      <c r="I79" s="289" t="s">
        <v>992</v>
      </c>
      <c r="J79" s="289">
        <v>20</v>
      </c>
      <c r="K79" s="303"/>
    </row>
    <row r="80" s="1" customFormat="1" ht="15" customHeight="1">
      <c r="B80" s="301"/>
      <c r="C80" s="289" t="s">
        <v>993</v>
      </c>
      <c r="D80" s="289"/>
      <c r="E80" s="289"/>
      <c r="F80" s="312" t="s">
        <v>990</v>
      </c>
      <c r="G80" s="313"/>
      <c r="H80" s="289" t="s">
        <v>994</v>
      </c>
      <c r="I80" s="289" t="s">
        <v>992</v>
      </c>
      <c r="J80" s="289">
        <v>120</v>
      </c>
      <c r="K80" s="303"/>
    </row>
    <row r="81" s="1" customFormat="1" ht="15" customHeight="1">
      <c r="B81" s="314"/>
      <c r="C81" s="289" t="s">
        <v>995</v>
      </c>
      <c r="D81" s="289"/>
      <c r="E81" s="289"/>
      <c r="F81" s="312" t="s">
        <v>996</v>
      </c>
      <c r="G81" s="313"/>
      <c r="H81" s="289" t="s">
        <v>997</v>
      </c>
      <c r="I81" s="289" t="s">
        <v>992</v>
      </c>
      <c r="J81" s="289">
        <v>50</v>
      </c>
      <c r="K81" s="303"/>
    </row>
    <row r="82" s="1" customFormat="1" ht="15" customHeight="1">
      <c r="B82" s="314"/>
      <c r="C82" s="289" t="s">
        <v>998</v>
      </c>
      <c r="D82" s="289"/>
      <c r="E82" s="289"/>
      <c r="F82" s="312" t="s">
        <v>990</v>
      </c>
      <c r="G82" s="313"/>
      <c r="H82" s="289" t="s">
        <v>999</v>
      </c>
      <c r="I82" s="289" t="s">
        <v>1000</v>
      </c>
      <c r="J82" s="289"/>
      <c r="K82" s="303"/>
    </row>
    <row r="83" s="1" customFormat="1" ht="15" customHeight="1">
      <c r="B83" s="314"/>
      <c r="C83" s="315" t="s">
        <v>1001</v>
      </c>
      <c r="D83" s="315"/>
      <c r="E83" s="315"/>
      <c r="F83" s="316" t="s">
        <v>996</v>
      </c>
      <c r="G83" s="315"/>
      <c r="H83" s="315" t="s">
        <v>1002</v>
      </c>
      <c r="I83" s="315" t="s">
        <v>992</v>
      </c>
      <c r="J83" s="315">
        <v>15</v>
      </c>
      <c r="K83" s="303"/>
    </row>
    <row r="84" s="1" customFormat="1" ht="15" customHeight="1">
      <c r="B84" s="314"/>
      <c r="C84" s="315" t="s">
        <v>1003</v>
      </c>
      <c r="D84" s="315"/>
      <c r="E84" s="315"/>
      <c r="F84" s="316" t="s">
        <v>996</v>
      </c>
      <c r="G84" s="315"/>
      <c r="H84" s="315" t="s">
        <v>1004</v>
      </c>
      <c r="I84" s="315" t="s">
        <v>992</v>
      </c>
      <c r="J84" s="315">
        <v>15</v>
      </c>
      <c r="K84" s="303"/>
    </row>
    <row r="85" s="1" customFormat="1" ht="15" customHeight="1">
      <c r="B85" s="314"/>
      <c r="C85" s="315" t="s">
        <v>1005</v>
      </c>
      <c r="D85" s="315"/>
      <c r="E85" s="315"/>
      <c r="F85" s="316" t="s">
        <v>996</v>
      </c>
      <c r="G85" s="315"/>
      <c r="H85" s="315" t="s">
        <v>1006</v>
      </c>
      <c r="I85" s="315" t="s">
        <v>992</v>
      </c>
      <c r="J85" s="315">
        <v>20</v>
      </c>
      <c r="K85" s="303"/>
    </row>
    <row r="86" s="1" customFormat="1" ht="15" customHeight="1">
      <c r="B86" s="314"/>
      <c r="C86" s="315" t="s">
        <v>1007</v>
      </c>
      <c r="D86" s="315"/>
      <c r="E86" s="315"/>
      <c r="F86" s="316" t="s">
        <v>996</v>
      </c>
      <c r="G86" s="315"/>
      <c r="H86" s="315" t="s">
        <v>1008</v>
      </c>
      <c r="I86" s="315" t="s">
        <v>992</v>
      </c>
      <c r="J86" s="315">
        <v>20</v>
      </c>
      <c r="K86" s="303"/>
    </row>
    <row r="87" s="1" customFormat="1" ht="15" customHeight="1">
      <c r="B87" s="314"/>
      <c r="C87" s="289" t="s">
        <v>1009</v>
      </c>
      <c r="D87" s="289"/>
      <c r="E87" s="289"/>
      <c r="F87" s="312" t="s">
        <v>996</v>
      </c>
      <c r="G87" s="313"/>
      <c r="H87" s="289" t="s">
        <v>1010</v>
      </c>
      <c r="I87" s="289" t="s">
        <v>992</v>
      </c>
      <c r="J87" s="289">
        <v>50</v>
      </c>
      <c r="K87" s="303"/>
    </row>
    <row r="88" s="1" customFormat="1" ht="15" customHeight="1">
      <c r="B88" s="314"/>
      <c r="C88" s="289" t="s">
        <v>1011</v>
      </c>
      <c r="D88" s="289"/>
      <c r="E88" s="289"/>
      <c r="F88" s="312" t="s">
        <v>996</v>
      </c>
      <c r="G88" s="313"/>
      <c r="H88" s="289" t="s">
        <v>1012</v>
      </c>
      <c r="I88" s="289" t="s">
        <v>992</v>
      </c>
      <c r="J88" s="289">
        <v>20</v>
      </c>
      <c r="K88" s="303"/>
    </row>
    <row r="89" s="1" customFormat="1" ht="15" customHeight="1">
      <c r="B89" s="314"/>
      <c r="C89" s="289" t="s">
        <v>1013</v>
      </c>
      <c r="D89" s="289"/>
      <c r="E89" s="289"/>
      <c r="F89" s="312" t="s">
        <v>996</v>
      </c>
      <c r="G89" s="313"/>
      <c r="H89" s="289" t="s">
        <v>1014</v>
      </c>
      <c r="I89" s="289" t="s">
        <v>992</v>
      </c>
      <c r="J89" s="289">
        <v>20</v>
      </c>
      <c r="K89" s="303"/>
    </row>
    <row r="90" s="1" customFormat="1" ht="15" customHeight="1">
      <c r="B90" s="314"/>
      <c r="C90" s="289" t="s">
        <v>1015</v>
      </c>
      <c r="D90" s="289"/>
      <c r="E90" s="289"/>
      <c r="F90" s="312" t="s">
        <v>996</v>
      </c>
      <c r="G90" s="313"/>
      <c r="H90" s="289" t="s">
        <v>1016</v>
      </c>
      <c r="I90" s="289" t="s">
        <v>992</v>
      </c>
      <c r="J90" s="289">
        <v>50</v>
      </c>
      <c r="K90" s="303"/>
    </row>
    <row r="91" s="1" customFormat="1" ht="15" customHeight="1">
      <c r="B91" s="314"/>
      <c r="C91" s="289" t="s">
        <v>1017</v>
      </c>
      <c r="D91" s="289"/>
      <c r="E91" s="289"/>
      <c r="F91" s="312" t="s">
        <v>996</v>
      </c>
      <c r="G91" s="313"/>
      <c r="H91" s="289" t="s">
        <v>1017</v>
      </c>
      <c r="I91" s="289" t="s">
        <v>992</v>
      </c>
      <c r="J91" s="289">
        <v>50</v>
      </c>
      <c r="K91" s="303"/>
    </row>
    <row r="92" s="1" customFormat="1" ht="15" customHeight="1">
      <c r="B92" s="314"/>
      <c r="C92" s="289" t="s">
        <v>1018</v>
      </c>
      <c r="D92" s="289"/>
      <c r="E92" s="289"/>
      <c r="F92" s="312" t="s">
        <v>996</v>
      </c>
      <c r="G92" s="313"/>
      <c r="H92" s="289" t="s">
        <v>1019</v>
      </c>
      <c r="I92" s="289" t="s">
        <v>992</v>
      </c>
      <c r="J92" s="289">
        <v>255</v>
      </c>
      <c r="K92" s="303"/>
    </row>
    <row r="93" s="1" customFormat="1" ht="15" customHeight="1">
      <c r="B93" s="314"/>
      <c r="C93" s="289" t="s">
        <v>1020</v>
      </c>
      <c r="D93" s="289"/>
      <c r="E93" s="289"/>
      <c r="F93" s="312" t="s">
        <v>990</v>
      </c>
      <c r="G93" s="313"/>
      <c r="H93" s="289" t="s">
        <v>1021</v>
      </c>
      <c r="I93" s="289" t="s">
        <v>1022</v>
      </c>
      <c r="J93" s="289"/>
      <c r="K93" s="303"/>
    </row>
    <row r="94" s="1" customFormat="1" ht="15" customHeight="1">
      <c r="B94" s="314"/>
      <c r="C94" s="289" t="s">
        <v>1023</v>
      </c>
      <c r="D94" s="289"/>
      <c r="E94" s="289"/>
      <c r="F94" s="312" t="s">
        <v>990</v>
      </c>
      <c r="G94" s="313"/>
      <c r="H94" s="289" t="s">
        <v>1024</v>
      </c>
      <c r="I94" s="289" t="s">
        <v>1025</v>
      </c>
      <c r="J94" s="289"/>
      <c r="K94" s="303"/>
    </row>
    <row r="95" s="1" customFormat="1" ht="15" customHeight="1">
      <c r="B95" s="314"/>
      <c r="C95" s="289" t="s">
        <v>1026</v>
      </c>
      <c r="D95" s="289"/>
      <c r="E95" s="289"/>
      <c r="F95" s="312" t="s">
        <v>990</v>
      </c>
      <c r="G95" s="313"/>
      <c r="H95" s="289" t="s">
        <v>1026</v>
      </c>
      <c r="I95" s="289" t="s">
        <v>1025</v>
      </c>
      <c r="J95" s="289"/>
      <c r="K95" s="303"/>
    </row>
    <row r="96" s="1" customFormat="1" ht="15" customHeight="1">
      <c r="B96" s="314"/>
      <c r="C96" s="289" t="s">
        <v>42</v>
      </c>
      <c r="D96" s="289"/>
      <c r="E96" s="289"/>
      <c r="F96" s="312" t="s">
        <v>990</v>
      </c>
      <c r="G96" s="313"/>
      <c r="H96" s="289" t="s">
        <v>1027</v>
      </c>
      <c r="I96" s="289" t="s">
        <v>1025</v>
      </c>
      <c r="J96" s="289"/>
      <c r="K96" s="303"/>
    </row>
    <row r="97" s="1" customFormat="1" ht="15" customHeight="1">
      <c r="B97" s="314"/>
      <c r="C97" s="289" t="s">
        <v>52</v>
      </c>
      <c r="D97" s="289"/>
      <c r="E97" s="289"/>
      <c r="F97" s="312" t="s">
        <v>990</v>
      </c>
      <c r="G97" s="313"/>
      <c r="H97" s="289" t="s">
        <v>1028</v>
      </c>
      <c r="I97" s="289" t="s">
        <v>1025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1029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984</v>
      </c>
      <c r="D103" s="304"/>
      <c r="E103" s="304"/>
      <c r="F103" s="304" t="s">
        <v>985</v>
      </c>
      <c r="G103" s="305"/>
      <c r="H103" s="304" t="s">
        <v>58</v>
      </c>
      <c r="I103" s="304" t="s">
        <v>61</v>
      </c>
      <c r="J103" s="304" t="s">
        <v>986</v>
      </c>
      <c r="K103" s="303"/>
    </row>
    <row r="104" s="1" customFormat="1" ht="17.25" customHeight="1">
      <c r="B104" s="301"/>
      <c r="C104" s="306" t="s">
        <v>987</v>
      </c>
      <c r="D104" s="306"/>
      <c r="E104" s="306"/>
      <c r="F104" s="307" t="s">
        <v>988</v>
      </c>
      <c r="G104" s="308"/>
      <c r="H104" s="306"/>
      <c r="I104" s="306"/>
      <c r="J104" s="306" t="s">
        <v>989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57</v>
      </c>
      <c r="D106" s="311"/>
      <c r="E106" s="311"/>
      <c r="F106" s="312" t="s">
        <v>990</v>
      </c>
      <c r="G106" s="289"/>
      <c r="H106" s="289" t="s">
        <v>1030</v>
      </c>
      <c r="I106" s="289" t="s">
        <v>992</v>
      </c>
      <c r="J106" s="289">
        <v>20</v>
      </c>
      <c r="K106" s="303"/>
    </row>
    <row r="107" s="1" customFormat="1" ht="15" customHeight="1">
      <c r="B107" s="301"/>
      <c r="C107" s="289" t="s">
        <v>993</v>
      </c>
      <c r="D107" s="289"/>
      <c r="E107" s="289"/>
      <c r="F107" s="312" t="s">
        <v>990</v>
      </c>
      <c r="G107" s="289"/>
      <c r="H107" s="289" t="s">
        <v>1030</v>
      </c>
      <c r="I107" s="289" t="s">
        <v>992</v>
      </c>
      <c r="J107" s="289">
        <v>120</v>
      </c>
      <c r="K107" s="303"/>
    </row>
    <row r="108" s="1" customFormat="1" ht="15" customHeight="1">
      <c r="B108" s="314"/>
      <c r="C108" s="289" t="s">
        <v>995</v>
      </c>
      <c r="D108" s="289"/>
      <c r="E108" s="289"/>
      <c r="F108" s="312" t="s">
        <v>996</v>
      </c>
      <c r="G108" s="289"/>
      <c r="H108" s="289" t="s">
        <v>1030</v>
      </c>
      <c r="I108" s="289" t="s">
        <v>992</v>
      </c>
      <c r="J108" s="289">
        <v>50</v>
      </c>
      <c r="K108" s="303"/>
    </row>
    <row r="109" s="1" customFormat="1" ht="15" customHeight="1">
      <c r="B109" s="314"/>
      <c r="C109" s="289" t="s">
        <v>998</v>
      </c>
      <c r="D109" s="289"/>
      <c r="E109" s="289"/>
      <c r="F109" s="312" t="s">
        <v>990</v>
      </c>
      <c r="G109" s="289"/>
      <c r="H109" s="289" t="s">
        <v>1030</v>
      </c>
      <c r="I109" s="289" t="s">
        <v>1000</v>
      </c>
      <c r="J109" s="289"/>
      <c r="K109" s="303"/>
    </row>
    <row r="110" s="1" customFormat="1" ht="15" customHeight="1">
      <c r="B110" s="314"/>
      <c r="C110" s="289" t="s">
        <v>1009</v>
      </c>
      <c r="D110" s="289"/>
      <c r="E110" s="289"/>
      <c r="F110" s="312" t="s">
        <v>996</v>
      </c>
      <c r="G110" s="289"/>
      <c r="H110" s="289" t="s">
        <v>1030</v>
      </c>
      <c r="I110" s="289" t="s">
        <v>992</v>
      </c>
      <c r="J110" s="289">
        <v>50</v>
      </c>
      <c r="K110" s="303"/>
    </row>
    <row r="111" s="1" customFormat="1" ht="15" customHeight="1">
      <c r="B111" s="314"/>
      <c r="C111" s="289" t="s">
        <v>1017</v>
      </c>
      <c r="D111" s="289"/>
      <c r="E111" s="289"/>
      <c r="F111" s="312" t="s">
        <v>996</v>
      </c>
      <c r="G111" s="289"/>
      <c r="H111" s="289" t="s">
        <v>1030</v>
      </c>
      <c r="I111" s="289" t="s">
        <v>992</v>
      </c>
      <c r="J111" s="289">
        <v>50</v>
      </c>
      <c r="K111" s="303"/>
    </row>
    <row r="112" s="1" customFormat="1" ht="15" customHeight="1">
      <c r="B112" s="314"/>
      <c r="C112" s="289" t="s">
        <v>1015</v>
      </c>
      <c r="D112" s="289"/>
      <c r="E112" s="289"/>
      <c r="F112" s="312" t="s">
        <v>996</v>
      </c>
      <c r="G112" s="289"/>
      <c r="H112" s="289" t="s">
        <v>1030</v>
      </c>
      <c r="I112" s="289" t="s">
        <v>992</v>
      </c>
      <c r="J112" s="289">
        <v>50</v>
      </c>
      <c r="K112" s="303"/>
    </row>
    <row r="113" s="1" customFormat="1" ht="15" customHeight="1">
      <c r="B113" s="314"/>
      <c r="C113" s="289" t="s">
        <v>57</v>
      </c>
      <c r="D113" s="289"/>
      <c r="E113" s="289"/>
      <c r="F113" s="312" t="s">
        <v>990</v>
      </c>
      <c r="G113" s="289"/>
      <c r="H113" s="289" t="s">
        <v>1031</v>
      </c>
      <c r="I113" s="289" t="s">
        <v>992</v>
      </c>
      <c r="J113" s="289">
        <v>20</v>
      </c>
      <c r="K113" s="303"/>
    </row>
    <row r="114" s="1" customFormat="1" ht="15" customHeight="1">
      <c r="B114" s="314"/>
      <c r="C114" s="289" t="s">
        <v>1032</v>
      </c>
      <c r="D114" s="289"/>
      <c r="E114" s="289"/>
      <c r="F114" s="312" t="s">
        <v>990</v>
      </c>
      <c r="G114" s="289"/>
      <c r="H114" s="289" t="s">
        <v>1033</v>
      </c>
      <c r="I114" s="289" t="s">
        <v>992</v>
      </c>
      <c r="J114" s="289">
        <v>120</v>
      </c>
      <c r="K114" s="303"/>
    </row>
    <row r="115" s="1" customFormat="1" ht="15" customHeight="1">
      <c r="B115" s="314"/>
      <c r="C115" s="289" t="s">
        <v>42</v>
      </c>
      <c r="D115" s="289"/>
      <c r="E115" s="289"/>
      <c r="F115" s="312" t="s">
        <v>990</v>
      </c>
      <c r="G115" s="289"/>
      <c r="H115" s="289" t="s">
        <v>1034</v>
      </c>
      <c r="I115" s="289" t="s">
        <v>1025</v>
      </c>
      <c r="J115" s="289"/>
      <c r="K115" s="303"/>
    </row>
    <row r="116" s="1" customFormat="1" ht="15" customHeight="1">
      <c r="B116" s="314"/>
      <c r="C116" s="289" t="s">
        <v>52</v>
      </c>
      <c r="D116" s="289"/>
      <c r="E116" s="289"/>
      <c r="F116" s="312" t="s">
        <v>990</v>
      </c>
      <c r="G116" s="289"/>
      <c r="H116" s="289" t="s">
        <v>1035</v>
      </c>
      <c r="I116" s="289" t="s">
        <v>1025</v>
      </c>
      <c r="J116" s="289"/>
      <c r="K116" s="303"/>
    </row>
    <row r="117" s="1" customFormat="1" ht="15" customHeight="1">
      <c r="B117" s="314"/>
      <c r="C117" s="289" t="s">
        <v>61</v>
      </c>
      <c r="D117" s="289"/>
      <c r="E117" s="289"/>
      <c r="F117" s="312" t="s">
        <v>990</v>
      </c>
      <c r="G117" s="289"/>
      <c r="H117" s="289" t="s">
        <v>1036</v>
      </c>
      <c r="I117" s="289" t="s">
        <v>1037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1038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984</v>
      </c>
      <c r="D123" s="304"/>
      <c r="E123" s="304"/>
      <c r="F123" s="304" t="s">
        <v>985</v>
      </c>
      <c r="G123" s="305"/>
      <c r="H123" s="304" t="s">
        <v>58</v>
      </c>
      <c r="I123" s="304" t="s">
        <v>61</v>
      </c>
      <c r="J123" s="304" t="s">
        <v>986</v>
      </c>
      <c r="K123" s="333"/>
    </row>
    <row r="124" s="1" customFormat="1" ht="17.25" customHeight="1">
      <c r="B124" s="332"/>
      <c r="C124" s="306" t="s">
        <v>987</v>
      </c>
      <c r="D124" s="306"/>
      <c r="E124" s="306"/>
      <c r="F124" s="307" t="s">
        <v>988</v>
      </c>
      <c r="G124" s="308"/>
      <c r="H124" s="306"/>
      <c r="I124" s="306"/>
      <c r="J124" s="306" t="s">
        <v>989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993</v>
      </c>
      <c r="D126" s="311"/>
      <c r="E126" s="311"/>
      <c r="F126" s="312" t="s">
        <v>990</v>
      </c>
      <c r="G126" s="289"/>
      <c r="H126" s="289" t="s">
        <v>1030</v>
      </c>
      <c r="I126" s="289" t="s">
        <v>992</v>
      </c>
      <c r="J126" s="289">
        <v>120</v>
      </c>
      <c r="K126" s="337"/>
    </row>
    <row r="127" s="1" customFormat="1" ht="15" customHeight="1">
      <c r="B127" s="334"/>
      <c r="C127" s="289" t="s">
        <v>1039</v>
      </c>
      <c r="D127" s="289"/>
      <c r="E127" s="289"/>
      <c r="F127" s="312" t="s">
        <v>990</v>
      </c>
      <c r="G127" s="289"/>
      <c r="H127" s="289" t="s">
        <v>1040</v>
      </c>
      <c r="I127" s="289" t="s">
        <v>992</v>
      </c>
      <c r="J127" s="289" t="s">
        <v>1041</v>
      </c>
      <c r="K127" s="337"/>
    </row>
    <row r="128" s="1" customFormat="1" ht="15" customHeight="1">
      <c r="B128" s="334"/>
      <c r="C128" s="289" t="s">
        <v>938</v>
      </c>
      <c r="D128" s="289"/>
      <c r="E128" s="289"/>
      <c r="F128" s="312" t="s">
        <v>990</v>
      </c>
      <c r="G128" s="289"/>
      <c r="H128" s="289" t="s">
        <v>1042</v>
      </c>
      <c r="I128" s="289" t="s">
        <v>992</v>
      </c>
      <c r="J128" s="289" t="s">
        <v>1041</v>
      </c>
      <c r="K128" s="337"/>
    </row>
    <row r="129" s="1" customFormat="1" ht="15" customHeight="1">
      <c r="B129" s="334"/>
      <c r="C129" s="289" t="s">
        <v>1001</v>
      </c>
      <c r="D129" s="289"/>
      <c r="E129" s="289"/>
      <c r="F129" s="312" t="s">
        <v>996</v>
      </c>
      <c r="G129" s="289"/>
      <c r="H129" s="289" t="s">
        <v>1002</v>
      </c>
      <c r="I129" s="289" t="s">
        <v>992</v>
      </c>
      <c r="J129" s="289">
        <v>15</v>
      </c>
      <c r="K129" s="337"/>
    </row>
    <row r="130" s="1" customFormat="1" ht="15" customHeight="1">
      <c r="B130" s="334"/>
      <c r="C130" s="315" t="s">
        <v>1003</v>
      </c>
      <c r="D130" s="315"/>
      <c r="E130" s="315"/>
      <c r="F130" s="316" t="s">
        <v>996</v>
      </c>
      <c r="G130" s="315"/>
      <c r="H130" s="315" t="s">
        <v>1004</v>
      </c>
      <c r="I130" s="315" t="s">
        <v>992</v>
      </c>
      <c r="J130" s="315">
        <v>15</v>
      </c>
      <c r="K130" s="337"/>
    </row>
    <row r="131" s="1" customFormat="1" ht="15" customHeight="1">
      <c r="B131" s="334"/>
      <c r="C131" s="315" t="s">
        <v>1005</v>
      </c>
      <c r="D131" s="315"/>
      <c r="E131" s="315"/>
      <c r="F131" s="316" t="s">
        <v>996</v>
      </c>
      <c r="G131" s="315"/>
      <c r="H131" s="315" t="s">
        <v>1006</v>
      </c>
      <c r="I131" s="315" t="s">
        <v>992</v>
      </c>
      <c r="J131" s="315">
        <v>20</v>
      </c>
      <c r="K131" s="337"/>
    </row>
    <row r="132" s="1" customFormat="1" ht="15" customHeight="1">
      <c r="B132" s="334"/>
      <c r="C132" s="315" t="s">
        <v>1007</v>
      </c>
      <c r="D132" s="315"/>
      <c r="E132" s="315"/>
      <c r="F132" s="316" t="s">
        <v>996</v>
      </c>
      <c r="G132" s="315"/>
      <c r="H132" s="315" t="s">
        <v>1008</v>
      </c>
      <c r="I132" s="315" t="s">
        <v>992</v>
      </c>
      <c r="J132" s="315">
        <v>20</v>
      </c>
      <c r="K132" s="337"/>
    </row>
    <row r="133" s="1" customFormat="1" ht="15" customHeight="1">
      <c r="B133" s="334"/>
      <c r="C133" s="289" t="s">
        <v>995</v>
      </c>
      <c r="D133" s="289"/>
      <c r="E133" s="289"/>
      <c r="F133" s="312" t="s">
        <v>996</v>
      </c>
      <c r="G133" s="289"/>
      <c r="H133" s="289" t="s">
        <v>1030</v>
      </c>
      <c r="I133" s="289" t="s">
        <v>992</v>
      </c>
      <c r="J133" s="289">
        <v>50</v>
      </c>
      <c r="K133" s="337"/>
    </row>
    <row r="134" s="1" customFormat="1" ht="15" customHeight="1">
      <c r="B134" s="334"/>
      <c r="C134" s="289" t="s">
        <v>1009</v>
      </c>
      <c r="D134" s="289"/>
      <c r="E134" s="289"/>
      <c r="F134" s="312" t="s">
        <v>996</v>
      </c>
      <c r="G134" s="289"/>
      <c r="H134" s="289" t="s">
        <v>1030</v>
      </c>
      <c r="I134" s="289" t="s">
        <v>992</v>
      </c>
      <c r="J134" s="289">
        <v>50</v>
      </c>
      <c r="K134" s="337"/>
    </row>
    <row r="135" s="1" customFormat="1" ht="15" customHeight="1">
      <c r="B135" s="334"/>
      <c r="C135" s="289" t="s">
        <v>1015</v>
      </c>
      <c r="D135" s="289"/>
      <c r="E135" s="289"/>
      <c r="F135" s="312" t="s">
        <v>996</v>
      </c>
      <c r="G135" s="289"/>
      <c r="H135" s="289" t="s">
        <v>1030</v>
      </c>
      <c r="I135" s="289" t="s">
        <v>992</v>
      </c>
      <c r="J135" s="289">
        <v>50</v>
      </c>
      <c r="K135" s="337"/>
    </row>
    <row r="136" s="1" customFormat="1" ht="15" customHeight="1">
      <c r="B136" s="334"/>
      <c r="C136" s="289" t="s">
        <v>1017</v>
      </c>
      <c r="D136" s="289"/>
      <c r="E136" s="289"/>
      <c r="F136" s="312" t="s">
        <v>996</v>
      </c>
      <c r="G136" s="289"/>
      <c r="H136" s="289" t="s">
        <v>1030</v>
      </c>
      <c r="I136" s="289" t="s">
        <v>992</v>
      </c>
      <c r="J136" s="289">
        <v>50</v>
      </c>
      <c r="K136" s="337"/>
    </row>
    <row r="137" s="1" customFormat="1" ht="15" customHeight="1">
      <c r="B137" s="334"/>
      <c r="C137" s="289" t="s">
        <v>1018</v>
      </c>
      <c r="D137" s="289"/>
      <c r="E137" s="289"/>
      <c r="F137" s="312" t="s">
        <v>996</v>
      </c>
      <c r="G137" s="289"/>
      <c r="H137" s="289" t="s">
        <v>1043</v>
      </c>
      <c r="I137" s="289" t="s">
        <v>992</v>
      </c>
      <c r="J137" s="289">
        <v>255</v>
      </c>
      <c r="K137" s="337"/>
    </row>
    <row r="138" s="1" customFormat="1" ht="15" customHeight="1">
      <c r="B138" s="334"/>
      <c r="C138" s="289" t="s">
        <v>1020</v>
      </c>
      <c r="D138" s="289"/>
      <c r="E138" s="289"/>
      <c r="F138" s="312" t="s">
        <v>990</v>
      </c>
      <c r="G138" s="289"/>
      <c r="H138" s="289" t="s">
        <v>1044</v>
      </c>
      <c r="I138" s="289" t="s">
        <v>1022</v>
      </c>
      <c r="J138" s="289"/>
      <c r="K138" s="337"/>
    </row>
    <row r="139" s="1" customFormat="1" ht="15" customHeight="1">
      <c r="B139" s="334"/>
      <c r="C139" s="289" t="s">
        <v>1023</v>
      </c>
      <c r="D139" s="289"/>
      <c r="E139" s="289"/>
      <c r="F139" s="312" t="s">
        <v>990</v>
      </c>
      <c r="G139" s="289"/>
      <c r="H139" s="289" t="s">
        <v>1045</v>
      </c>
      <c r="I139" s="289" t="s">
        <v>1025</v>
      </c>
      <c r="J139" s="289"/>
      <c r="K139" s="337"/>
    </row>
    <row r="140" s="1" customFormat="1" ht="15" customHeight="1">
      <c r="B140" s="334"/>
      <c r="C140" s="289" t="s">
        <v>1026</v>
      </c>
      <c r="D140" s="289"/>
      <c r="E140" s="289"/>
      <c r="F140" s="312" t="s">
        <v>990</v>
      </c>
      <c r="G140" s="289"/>
      <c r="H140" s="289" t="s">
        <v>1026</v>
      </c>
      <c r="I140" s="289" t="s">
        <v>1025</v>
      </c>
      <c r="J140" s="289"/>
      <c r="K140" s="337"/>
    </row>
    <row r="141" s="1" customFormat="1" ht="15" customHeight="1">
      <c r="B141" s="334"/>
      <c r="C141" s="289" t="s">
        <v>42</v>
      </c>
      <c r="D141" s="289"/>
      <c r="E141" s="289"/>
      <c r="F141" s="312" t="s">
        <v>990</v>
      </c>
      <c r="G141" s="289"/>
      <c r="H141" s="289" t="s">
        <v>1046</v>
      </c>
      <c r="I141" s="289" t="s">
        <v>1025</v>
      </c>
      <c r="J141" s="289"/>
      <c r="K141" s="337"/>
    </row>
    <row r="142" s="1" customFormat="1" ht="15" customHeight="1">
      <c r="B142" s="334"/>
      <c r="C142" s="289" t="s">
        <v>1047</v>
      </c>
      <c r="D142" s="289"/>
      <c r="E142" s="289"/>
      <c r="F142" s="312" t="s">
        <v>990</v>
      </c>
      <c r="G142" s="289"/>
      <c r="H142" s="289" t="s">
        <v>1048</v>
      </c>
      <c r="I142" s="289" t="s">
        <v>1025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1049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984</v>
      </c>
      <c r="D148" s="304"/>
      <c r="E148" s="304"/>
      <c r="F148" s="304" t="s">
        <v>985</v>
      </c>
      <c r="G148" s="305"/>
      <c r="H148" s="304" t="s">
        <v>58</v>
      </c>
      <c r="I148" s="304" t="s">
        <v>61</v>
      </c>
      <c r="J148" s="304" t="s">
        <v>986</v>
      </c>
      <c r="K148" s="303"/>
    </row>
    <row r="149" s="1" customFormat="1" ht="17.25" customHeight="1">
      <c r="B149" s="301"/>
      <c r="C149" s="306" t="s">
        <v>987</v>
      </c>
      <c r="D149" s="306"/>
      <c r="E149" s="306"/>
      <c r="F149" s="307" t="s">
        <v>988</v>
      </c>
      <c r="G149" s="308"/>
      <c r="H149" s="306"/>
      <c r="I149" s="306"/>
      <c r="J149" s="306" t="s">
        <v>989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993</v>
      </c>
      <c r="D151" s="289"/>
      <c r="E151" s="289"/>
      <c r="F151" s="342" t="s">
        <v>990</v>
      </c>
      <c r="G151" s="289"/>
      <c r="H151" s="341" t="s">
        <v>1030</v>
      </c>
      <c r="I151" s="341" t="s">
        <v>992</v>
      </c>
      <c r="J151" s="341">
        <v>120</v>
      </c>
      <c r="K151" s="337"/>
    </row>
    <row r="152" s="1" customFormat="1" ht="15" customHeight="1">
      <c r="B152" s="314"/>
      <c r="C152" s="341" t="s">
        <v>1039</v>
      </c>
      <c r="D152" s="289"/>
      <c r="E152" s="289"/>
      <c r="F152" s="342" t="s">
        <v>990</v>
      </c>
      <c r="G152" s="289"/>
      <c r="H152" s="341" t="s">
        <v>1050</v>
      </c>
      <c r="I152" s="341" t="s">
        <v>992</v>
      </c>
      <c r="J152" s="341" t="s">
        <v>1041</v>
      </c>
      <c r="K152" s="337"/>
    </row>
    <row r="153" s="1" customFormat="1" ht="15" customHeight="1">
      <c r="B153" s="314"/>
      <c r="C153" s="341" t="s">
        <v>938</v>
      </c>
      <c r="D153" s="289"/>
      <c r="E153" s="289"/>
      <c r="F153" s="342" t="s">
        <v>990</v>
      </c>
      <c r="G153" s="289"/>
      <c r="H153" s="341" t="s">
        <v>1051</v>
      </c>
      <c r="I153" s="341" t="s">
        <v>992</v>
      </c>
      <c r="J153" s="341" t="s">
        <v>1041</v>
      </c>
      <c r="K153" s="337"/>
    </row>
    <row r="154" s="1" customFormat="1" ht="15" customHeight="1">
      <c r="B154" s="314"/>
      <c r="C154" s="341" t="s">
        <v>995</v>
      </c>
      <c r="D154" s="289"/>
      <c r="E154" s="289"/>
      <c r="F154" s="342" t="s">
        <v>996</v>
      </c>
      <c r="G154" s="289"/>
      <c r="H154" s="341" t="s">
        <v>1030</v>
      </c>
      <c r="I154" s="341" t="s">
        <v>992</v>
      </c>
      <c r="J154" s="341">
        <v>50</v>
      </c>
      <c r="K154" s="337"/>
    </row>
    <row r="155" s="1" customFormat="1" ht="15" customHeight="1">
      <c r="B155" s="314"/>
      <c r="C155" s="341" t="s">
        <v>998</v>
      </c>
      <c r="D155" s="289"/>
      <c r="E155" s="289"/>
      <c r="F155" s="342" t="s">
        <v>990</v>
      </c>
      <c r="G155" s="289"/>
      <c r="H155" s="341" t="s">
        <v>1030</v>
      </c>
      <c r="I155" s="341" t="s">
        <v>1000</v>
      </c>
      <c r="J155" s="341"/>
      <c r="K155" s="337"/>
    </row>
    <row r="156" s="1" customFormat="1" ht="15" customHeight="1">
      <c r="B156" s="314"/>
      <c r="C156" s="341" t="s">
        <v>1009</v>
      </c>
      <c r="D156" s="289"/>
      <c r="E156" s="289"/>
      <c r="F156" s="342" t="s">
        <v>996</v>
      </c>
      <c r="G156" s="289"/>
      <c r="H156" s="341" t="s">
        <v>1030</v>
      </c>
      <c r="I156" s="341" t="s">
        <v>992</v>
      </c>
      <c r="J156" s="341">
        <v>50</v>
      </c>
      <c r="K156" s="337"/>
    </row>
    <row r="157" s="1" customFormat="1" ht="15" customHeight="1">
      <c r="B157" s="314"/>
      <c r="C157" s="341" t="s">
        <v>1017</v>
      </c>
      <c r="D157" s="289"/>
      <c r="E157" s="289"/>
      <c r="F157" s="342" t="s">
        <v>996</v>
      </c>
      <c r="G157" s="289"/>
      <c r="H157" s="341" t="s">
        <v>1030</v>
      </c>
      <c r="I157" s="341" t="s">
        <v>992</v>
      </c>
      <c r="J157" s="341">
        <v>50</v>
      </c>
      <c r="K157" s="337"/>
    </row>
    <row r="158" s="1" customFormat="1" ht="15" customHeight="1">
      <c r="B158" s="314"/>
      <c r="C158" s="341" t="s">
        <v>1015</v>
      </c>
      <c r="D158" s="289"/>
      <c r="E158" s="289"/>
      <c r="F158" s="342" t="s">
        <v>996</v>
      </c>
      <c r="G158" s="289"/>
      <c r="H158" s="341" t="s">
        <v>1030</v>
      </c>
      <c r="I158" s="341" t="s">
        <v>992</v>
      </c>
      <c r="J158" s="341">
        <v>50</v>
      </c>
      <c r="K158" s="337"/>
    </row>
    <row r="159" s="1" customFormat="1" ht="15" customHeight="1">
      <c r="B159" s="314"/>
      <c r="C159" s="341" t="s">
        <v>93</v>
      </c>
      <c r="D159" s="289"/>
      <c r="E159" s="289"/>
      <c r="F159" s="342" t="s">
        <v>990</v>
      </c>
      <c r="G159" s="289"/>
      <c r="H159" s="341" t="s">
        <v>1052</v>
      </c>
      <c r="I159" s="341" t="s">
        <v>992</v>
      </c>
      <c r="J159" s="341" t="s">
        <v>1053</v>
      </c>
      <c r="K159" s="337"/>
    </row>
    <row r="160" s="1" customFormat="1" ht="15" customHeight="1">
      <c r="B160" s="314"/>
      <c r="C160" s="341" t="s">
        <v>1054</v>
      </c>
      <c r="D160" s="289"/>
      <c r="E160" s="289"/>
      <c r="F160" s="342" t="s">
        <v>990</v>
      </c>
      <c r="G160" s="289"/>
      <c r="H160" s="341" t="s">
        <v>1055</v>
      </c>
      <c r="I160" s="341" t="s">
        <v>1025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1056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984</v>
      </c>
      <c r="D166" s="304"/>
      <c r="E166" s="304"/>
      <c r="F166" s="304" t="s">
        <v>985</v>
      </c>
      <c r="G166" s="346"/>
      <c r="H166" s="347" t="s">
        <v>58</v>
      </c>
      <c r="I166" s="347" t="s">
        <v>61</v>
      </c>
      <c r="J166" s="304" t="s">
        <v>986</v>
      </c>
      <c r="K166" s="281"/>
    </row>
    <row r="167" s="1" customFormat="1" ht="17.25" customHeight="1">
      <c r="B167" s="282"/>
      <c r="C167" s="306" t="s">
        <v>987</v>
      </c>
      <c r="D167" s="306"/>
      <c r="E167" s="306"/>
      <c r="F167" s="307" t="s">
        <v>988</v>
      </c>
      <c r="G167" s="348"/>
      <c r="H167" s="349"/>
      <c r="I167" s="349"/>
      <c r="J167" s="306" t="s">
        <v>989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993</v>
      </c>
      <c r="D169" s="289"/>
      <c r="E169" s="289"/>
      <c r="F169" s="312" t="s">
        <v>990</v>
      </c>
      <c r="G169" s="289"/>
      <c r="H169" s="289" t="s">
        <v>1030</v>
      </c>
      <c r="I169" s="289" t="s">
        <v>992</v>
      </c>
      <c r="J169" s="289">
        <v>120</v>
      </c>
      <c r="K169" s="337"/>
    </row>
    <row r="170" s="1" customFormat="1" ht="15" customHeight="1">
      <c r="B170" s="314"/>
      <c r="C170" s="289" t="s">
        <v>1039</v>
      </c>
      <c r="D170" s="289"/>
      <c r="E170" s="289"/>
      <c r="F170" s="312" t="s">
        <v>990</v>
      </c>
      <c r="G170" s="289"/>
      <c r="H170" s="289" t="s">
        <v>1040</v>
      </c>
      <c r="I170" s="289" t="s">
        <v>992</v>
      </c>
      <c r="J170" s="289" t="s">
        <v>1041</v>
      </c>
      <c r="K170" s="337"/>
    </row>
    <row r="171" s="1" customFormat="1" ht="15" customHeight="1">
      <c r="B171" s="314"/>
      <c r="C171" s="289" t="s">
        <v>938</v>
      </c>
      <c r="D171" s="289"/>
      <c r="E171" s="289"/>
      <c r="F171" s="312" t="s">
        <v>990</v>
      </c>
      <c r="G171" s="289"/>
      <c r="H171" s="289" t="s">
        <v>1057</v>
      </c>
      <c r="I171" s="289" t="s">
        <v>992</v>
      </c>
      <c r="J171" s="289" t="s">
        <v>1041</v>
      </c>
      <c r="K171" s="337"/>
    </row>
    <row r="172" s="1" customFormat="1" ht="15" customHeight="1">
      <c r="B172" s="314"/>
      <c r="C172" s="289" t="s">
        <v>995</v>
      </c>
      <c r="D172" s="289"/>
      <c r="E172" s="289"/>
      <c r="F172" s="312" t="s">
        <v>996</v>
      </c>
      <c r="G172" s="289"/>
      <c r="H172" s="289" t="s">
        <v>1057</v>
      </c>
      <c r="I172" s="289" t="s">
        <v>992</v>
      </c>
      <c r="J172" s="289">
        <v>50</v>
      </c>
      <c r="K172" s="337"/>
    </row>
    <row r="173" s="1" customFormat="1" ht="15" customHeight="1">
      <c r="B173" s="314"/>
      <c r="C173" s="289" t="s">
        <v>998</v>
      </c>
      <c r="D173" s="289"/>
      <c r="E173" s="289"/>
      <c r="F173" s="312" t="s">
        <v>990</v>
      </c>
      <c r="G173" s="289"/>
      <c r="H173" s="289" t="s">
        <v>1057</v>
      </c>
      <c r="I173" s="289" t="s">
        <v>1000</v>
      </c>
      <c r="J173" s="289"/>
      <c r="K173" s="337"/>
    </row>
    <row r="174" s="1" customFormat="1" ht="15" customHeight="1">
      <c r="B174" s="314"/>
      <c r="C174" s="289" t="s">
        <v>1009</v>
      </c>
      <c r="D174" s="289"/>
      <c r="E174" s="289"/>
      <c r="F174" s="312" t="s">
        <v>996</v>
      </c>
      <c r="G174" s="289"/>
      <c r="H174" s="289" t="s">
        <v>1057</v>
      </c>
      <c r="I174" s="289" t="s">
        <v>992</v>
      </c>
      <c r="J174" s="289">
        <v>50</v>
      </c>
      <c r="K174" s="337"/>
    </row>
    <row r="175" s="1" customFormat="1" ht="15" customHeight="1">
      <c r="B175" s="314"/>
      <c r="C175" s="289" t="s">
        <v>1017</v>
      </c>
      <c r="D175" s="289"/>
      <c r="E175" s="289"/>
      <c r="F175" s="312" t="s">
        <v>996</v>
      </c>
      <c r="G175" s="289"/>
      <c r="H175" s="289" t="s">
        <v>1057</v>
      </c>
      <c r="I175" s="289" t="s">
        <v>992</v>
      </c>
      <c r="J175" s="289">
        <v>50</v>
      </c>
      <c r="K175" s="337"/>
    </row>
    <row r="176" s="1" customFormat="1" ht="15" customHeight="1">
      <c r="B176" s="314"/>
      <c r="C176" s="289" t="s">
        <v>1015</v>
      </c>
      <c r="D176" s="289"/>
      <c r="E176" s="289"/>
      <c r="F176" s="312" t="s">
        <v>996</v>
      </c>
      <c r="G176" s="289"/>
      <c r="H176" s="289" t="s">
        <v>1057</v>
      </c>
      <c r="I176" s="289" t="s">
        <v>992</v>
      </c>
      <c r="J176" s="289">
        <v>50</v>
      </c>
      <c r="K176" s="337"/>
    </row>
    <row r="177" s="1" customFormat="1" ht="15" customHeight="1">
      <c r="B177" s="314"/>
      <c r="C177" s="289" t="s">
        <v>110</v>
      </c>
      <c r="D177" s="289"/>
      <c r="E177" s="289"/>
      <c r="F177" s="312" t="s">
        <v>990</v>
      </c>
      <c r="G177" s="289"/>
      <c r="H177" s="289" t="s">
        <v>1058</v>
      </c>
      <c r="I177" s="289" t="s">
        <v>1059</v>
      </c>
      <c r="J177" s="289"/>
      <c r="K177" s="337"/>
    </row>
    <row r="178" s="1" customFormat="1" ht="15" customHeight="1">
      <c r="B178" s="314"/>
      <c r="C178" s="289" t="s">
        <v>61</v>
      </c>
      <c r="D178" s="289"/>
      <c r="E178" s="289"/>
      <c r="F178" s="312" t="s">
        <v>990</v>
      </c>
      <c r="G178" s="289"/>
      <c r="H178" s="289" t="s">
        <v>1060</v>
      </c>
      <c r="I178" s="289" t="s">
        <v>1061</v>
      </c>
      <c r="J178" s="289">
        <v>1</v>
      </c>
      <c r="K178" s="337"/>
    </row>
    <row r="179" s="1" customFormat="1" ht="15" customHeight="1">
      <c r="B179" s="314"/>
      <c r="C179" s="289" t="s">
        <v>57</v>
      </c>
      <c r="D179" s="289"/>
      <c r="E179" s="289"/>
      <c r="F179" s="312" t="s">
        <v>990</v>
      </c>
      <c r="G179" s="289"/>
      <c r="H179" s="289" t="s">
        <v>1062</v>
      </c>
      <c r="I179" s="289" t="s">
        <v>992</v>
      </c>
      <c r="J179" s="289">
        <v>20</v>
      </c>
      <c r="K179" s="337"/>
    </row>
    <row r="180" s="1" customFormat="1" ht="15" customHeight="1">
      <c r="B180" s="314"/>
      <c r="C180" s="289" t="s">
        <v>58</v>
      </c>
      <c r="D180" s="289"/>
      <c r="E180" s="289"/>
      <c r="F180" s="312" t="s">
        <v>990</v>
      </c>
      <c r="G180" s="289"/>
      <c r="H180" s="289" t="s">
        <v>1063</v>
      </c>
      <c r="I180" s="289" t="s">
        <v>992</v>
      </c>
      <c r="J180" s="289">
        <v>255</v>
      </c>
      <c r="K180" s="337"/>
    </row>
    <row r="181" s="1" customFormat="1" ht="15" customHeight="1">
      <c r="B181" s="314"/>
      <c r="C181" s="289" t="s">
        <v>111</v>
      </c>
      <c r="D181" s="289"/>
      <c r="E181" s="289"/>
      <c r="F181" s="312" t="s">
        <v>990</v>
      </c>
      <c r="G181" s="289"/>
      <c r="H181" s="289" t="s">
        <v>954</v>
      </c>
      <c r="I181" s="289" t="s">
        <v>992</v>
      </c>
      <c r="J181" s="289">
        <v>10</v>
      </c>
      <c r="K181" s="337"/>
    </row>
    <row r="182" s="1" customFormat="1" ht="15" customHeight="1">
      <c r="B182" s="314"/>
      <c r="C182" s="289" t="s">
        <v>112</v>
      </c>
      <c r="D182" s="289"/>
      <c r="E182" s="289"/>
      <c r="F182" s="312" t="s">
        <v>990</v>
      </c>
      <c r="G182" s="289"/>
      <c r="H182" s="289" t="s">
        <v>1064</v>
      </c>
      <c r="I182" s="289" t="s">
        <v>1025</v>
      </c>
      <c r="J182" s="289"/>
      <c r="K182" s="337"/>
    </row>
    <row r="183" s="1" customFormat="1" ht="15" customHeight="1">
      <c r="B183" s="314"/>
      <c r="C183" s="289" t="s">
        <v>1065</v>
      </c>
      <c r="D183" s="289"/>
      <c r="E183" s="289"/>
      <c r="F183" s="312" t="s">
        <v>990</v>
      </c>
      <c r="G183" s="289"/>
      <c r="H183" s="289" t="s">
        <v>1066</v>
      </c>
      <c r="I183" s="289" t="s">
        <v>1025</v>
      </c>
      <c r="J183" s="289"/>
      <c r="K183" s="337"/>
    </row>
    <row r="184" s="1" customFormat="1" ht="15" customHeight="1">
      <c r="B184" s="314"/>
      <c r="C184" s="289" t="s">
        <v>1054</v>
      </c>
      <c r="D184" s="289"/>
      <c r="E184" s="289"/>
      <c r="F184" s="312" t="s">
        <v>990</v>
      </c>
      <c r="G184" s="289"/>
      <c r="H184" s="289" t="s">
        <v>1067</v>
      </c>
      <c r="I184" s="289" t="s">
        <v>1025</v>
      </c>
      <c r="J184" s="289"/>
      <c r="K184" s="337"/>
    </row>
    <row r="185" s="1" customFormat="1" ht="15" customHeight="1">
      <c r="B185" s="314"/>
      <c r="C185" s="289" t="s">
        <v>114</v>
      </c>
      <c r="D185" s="289"/>
      <c r="E185" s="289"/>
      <c r="F185" s="312" t="s">
        <v>996</v>
      </c>
      <c r="G185" s="289"/>
      <c r="H185" s="289" t="s">
        <v>1068</v>
      </c>
      <c r="I185" s="289" t="s">
        <v>992</v>
      </c>
      <c r="J185" s="289">
        <v>50</v>
      </c>
      <c r="K185" s="337"/>
    </row>
    <row r="186" s="1" customFormat="1" ht="15" customHeight="1">
      <c r="B186" s="314"/>
      <c r="C186" s="289" t="s">
        <v>1069</v>
      </c>
      <c r="D186" s="289"/>
      <c r="E186" s="289"/>
      <c r="F186" s="312" t="s">
        <v>996</v>
      </c>
      <c r="G186" s="289"/>
      <c r="H186" s="289" t="s">
        <v>1070</v>
      </c>
      <c r="I186" s="289" t="s">
        <v>1071</v>
      </c>
      <c r="J186" s="289"/>
      <c r="K186" s="337"/>
    </row>
    <row r="187" s="1" customFormat="1" ht="15" customHeight="1">
      <c r="B187" s="314"/>
      <c r="C187" s="289" t="s">
        <v>1072</v>
      </c>
      <c r="D187" s="289"/>
      <c r="E187" s="289"/>
      <c r="F187" s="312" t="s">
        <v>996</v>
      </c>
      <c r="G187" s="289"/>
      <c r="H187" s="289" t="s">
        <v>1073</v>
      </c>
      <c r="I187" s="289" t="s">
        <v>1071</v>
      </c>
      <c r="J187" s="289"/>
      <c r="K187" s="337"/>
    </row>
    <row r="188" s="1" customFormat="1" ht="15" customHeight="1">
      <c r="B188" s="314"/>
      <c r="C188" s="289" t="s">
        <v>1074</v>
      </c>
      <c r="D188" s="289"/>
      <c r="E188" s="289"/>
      <c r="F188" s="312" t="s">
        <v>996</v>
      </c>
      <c r="G188" s="289"/>
      <c r="H188" s="289" t="s">
        <v>1075</v>
      </c>
      <c r="I188" s="289" t="s">
        <v>1071</v>
      </c>
      <c r="J188" s="289"/>
      <c r="K188" s="337"/>
    </row>
    <row r="189" s="1" customFormat="1" ht="15" customHeight="1">
      <c r="B189" s="314"/>
      <c r="C189" s="350" t="s">
        <v>1076</v>
      </c>
      <c r="D189" s="289"/>
      <c r="E189" s="289"/>
      <c r="F189" s="312" t="s">
        <v>996</v>
      </c>
      <c r="G189" s="289"/>
      <c r="H189" s="289" t="s">
        <v>1077</v>
      </c>
      <c r="I189" s="289" t="s">
        <v>1078</v>
      </c>
      <c r="J189" s="351" t="s">
        <v>1079</v>
      </c>
      <c r="K189" s="337"/>
    </row>
    <row r="190" s="1" customFormat="1" ht="15" customHeight="1">
      <c r="B190" s="314"/>
      <c r="C190" s="350" t="s">
        <v>46</v>
      </c>
      <c r="D190" s="289"/>
      <c r="E190" s="289"/>
      <c r="F190" s="312" t="s">
        <v>990</v>
      </c>
      <c r="G190" s="289"/>
      <c r="H190" s="286" t="s">
        <v>1080</v>
      </c>
      <c r="I190" s="289" t="s">
        <v>1081</v>
      </c>
      <c r="J190" s="289"/>
      <c r="K190" s="337"/>
    </row>
    <row r="191" s="1" customFormat="1" ht="15" customHeight="1">
      <c r="B191" s="314"/>
      <c r="C191" s="350" t="s">
        <v>1082</v>
      </c>
      <c r="D191" s="289"/>
      <c r="E191" s="289"/>
      <c r="F191" s="312" t="s">
        <v>990</v>
      </c>
      <c r="G191" s="289"/>
      <c r="H191" s="289" t="s">
        <v>1083</v>
      </c>
      <c r="I191" s="289" t="s">
        <v>1025</v>
      </c>
      <c r="J191" s="289"/>
      <c r="K191" s="337"/>
    </row>
    <row r="192" s="1" customFormat="1" ht="15" customHeight="1">
      <c r="B192" s="314"/>
      <c r="C192" s="350" t="s">
        <v>1084</v>
      </c>
      <c r="D192" s="289"/>
      <c r="E192" s="289"/>
      <c r="F192" s="312" t="s">
        <v>990</v>
      </c>
      <c r="G192" s="289"/>
      <c r="H192" s="289" t="s">
        <v>1085</v>
      </c>
      <c r="I192" s="289" t="s">
        <v>1025</v>
      </c>
      <c r="J192" s="289"/>
      <c r="K192" s="337"/>
    </row>
    <row r="193" s="1" customFormat="1" ht="15" customHeight="1">
      <c r="B193" s="314"/>
      <c r="C193" s="350" t="s">
        <v>1086</v>
      </c>
      <c r="D193" s="289"/>
      <c r="E193" s="289"/>
      <c r="F193" s="312" t="s">
        <v>996</v>
      </c>
      <c r="G193" s="289"/>
      <c r="H193" s="289" t="s">
        <v>1087</v>
      </c>
      <c r="I193" s="289" t="s">
        <v>1025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1088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1089</v>
      </c>
      <c r="D200" s="353"/>
      <c r="E200" s="353"/>
      <c r="F200" s="353" t="s">
        <v>1090</v>
      </c>
      <c r="G200" s="354"/>
      <c r="H200" s="353" t="s">
        <v>1091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1081</v>
      </c>
      <c r="D202" s="289"/>
      <c r="E202" s="289"/>
      <c r="F202" s="312" t="s">
        <v>47</v>
      </c>
      <c r="G202" s="289"/>
      <c r="H202" s="289" t="s">
        <v>1092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48</v>
      </c>
      <c r="G203" s="289"/>
      <c r="H203" s="289" t="s">
        <v>1093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51</v>
      </c>
      <c r="G204" s="289"/>
      <c r="H204" s="289" t="s">
        <v>1094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49</v>
      </c>
      <c r="G205" s="289"/>
      <c r="H205" s="289" t="s">
        <v>1095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50</v>
      </c>
      <c r="G206" s="289"/>
      <c r="H206" s="289" t="s">
        <v>1096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1037</v>
      </c>
      <c r="D208" s="289"/>
      <c r="E208" s="289"/>
      <c r="F208" s="312" t="s">
        <v>83</v>
      </c>
      <c r="G208" s="289"/>
      <c r="H208" s="289" t="s">
        <v>1097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932</v>
      </c>
      <c r="G209" s="289"/>
      <c r="H209" s="289" t="s">
        <v>933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930</v>
      </c>
      <c r="G210" s="289"/>
      <c r="H210" s="289" t="s">
        <v>1098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934</v>
      </c>
      <c r="G211" s="350"/>
      <c r="H211" s="341" t="s">
        <v>935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936</v>
      </c>
      <c r="G212" s="350"/>
      <c r="H212" s="341" t="s">
        <v>1099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1061</v>
      </c>
      <c r="D214" s="289"/>
      <c r="E214" s="289"/>
      <c r="F214" s="312">
        <v>1</v>
      </c>
      <c r="G214" s="350"/>
      <c r="H214" s="341" t="s">
        <v>1100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1101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1102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1103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Michvot Lukáš</dc:creator>
  <cp:lastModifiedBy>Michvot Lukáš</cp:lastModifiedBy>
  <dcterms:created xsi:type="dcterms:W3CDTF">2021-08-05T09:23:23Z</dcterms:created>
  <dcterms:modified xsi:type="dcterms:W3CDTF">2021-08-05T09:23:28Z</dcterms:modified>
</cp:coreProperties>
</file>