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 activeTab="3"/>
  </bookViews>
  <sheets>
    <sheet name="Rekapitulace stavby" sheetId="1" r:id="rId1"/>
    <sheet name="01 - Započitatelné náklady" sheetId="2" r:id="rId2"/>
    <sheet name="01a - Bleskosvod" sheetId="3" r:id="rId3"/>
    <sheet name="01b - VRN" sheetId="4" r:id="rId4"/>
    <sheet name="02 - Nezapočitatelné náklady" sheetId="5" r:id="rId5"/>
  </sheets>
  <definedNames>
    <definedName name="_xlnm._FilterDatabase" localSheetId="1" hidden="1">'01 - Započitatelné náklady'!$C$130:$K$635</definedName>
    <definedName name="_xlnm._FilterDatabase" localSheetId="2" hidden="1">'01a - Bleskosvod'!$C$129:$K$210</definedName>
    <definedName name="_xlnm._FilterDatabase" localSheetId="3" hidden="1">'01b - VRN'!$C$121:$K$128</definedName>
    <definedName name="_xlnm._FilterDatabase" localSheetId="4" hidden="1">'02 - Nezapočitatelné náklady'!$C$129:$K$339</definedName>
    <definedName name="_xlnm.Print_Titles" localSheetId="1">'01 - Započitatelné náklady'!$130:$130</definedName>
    <definedName name="_xlnm.Print_Titles" localSheetId="2">'01a - Bleskosvod'!$129:$129</definedName>
    <definedName name="_xlnm.Print_Titles" localSheetId="3">'01b - VRN'!$121:$121</definedName>
    <definedName name="_xlnm.Print_Titles" localSheetId="4">'02 - Nezapočitatelné náklady'!$129:$129</definedName>
    <definedName name="_xlnm.Print_Titles" localSheetId="0">'Rekapitulace stavby'!$92:$92</definedName>
    <definedName name="_xlnm.Print_Area" localSheetId="1">'01 - Započitatelné náklady'!$C$4:$J$76,'01 - Započitatelné náklady'!$C$82:$J$112,'01 - Započitatelné náklady'!$C$118:$K$635</definedName>
    <definedName name="_xlnm.Print_Area" localSheetId="2">'01a - Bleskosvod'!$C$4:$J$76,'01a - Bleskosvod'!$C$82:$J$109,'01a - Bleskosvod'!$C$115:$K$210</definedName>
    <definedName name="_xlnm.Print_Area" localSheetId="3">'01b - VRN'!$C$4:$J$76,'01b - VRN'!$C$82:$J$101,'01b - VRN'!$C$107:$K$128</definedName>
    <definedName name="_xlnm.Print_Area" localSheetId="4">'02 - Nezapočitatelné náklady'!$C$4:$J$76,'02 - Nezapočitatelné náklady'!$C$82:$J$111,'02 - Nezapočitatelné náklady'!$C$117:$K$339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99" i="1"/>
  <c r="J35" i="5"/>
  <c r="AX99" i="1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4" i="5"/>
  <c r="BH324" i="5"/>
  <c r="BG324" i="5"/>
  <c r="BF324" i="5"/>
  <c r="T324" i="5"/>
  <c r="T323" i="5" s="1"/>
  <c r="R324" i="5"/>
  <c r="R323" i="5" s="1"/>
  <c r="P324" i="5"/>
  <c r="P323" i="5" s="1"/>
  <c r="BI320" i="5"/>
  <c r="BH320" i="5"/>
  <c r="BG320" i="5"/>
  <c r="BF320" i="5"/>
  <c r="T320" i="5"/>
  <c r="R320" i="5"/>
  <c r="P320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T220" i="5" s="1"/>
  <c r="R221" i="5"/>
  <c r="R220" i="5" s="1"/>
  <c r="P221" i="5"/>
  <c r="P220" i="5" s="1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63" i="5"/>
  <c r="BH163" i="5"/>
  <c r="BG163" i="5"/>
  <c r="BF163" i="5"/>
  <c r="T163" i="5"/>
  <c r="R163" i="5"/>
  <c r="P163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T150" i="5"/>
  <c r="R151" i="5"/>
  <c r="R150" i="5"/>
  <c r="P151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J127" i="5"/>
  <c r="J126" i="5"/>
  <c r="F126" i="5"/>
  <c r="F124" i="5"/>
  <c r="E122" i="5"/>
  <c r="J92" i="5"/>
  <c r="J91" i="5"/>
  <c r="F91" i="5"/>
  <c r="F89" i="5"/>
  <c r="E87" i="5"/>
  <c r="J18" i="5"/>
  <c r="E18" i="5"/>
  <c r="F92" i="5" s="1"/>
  <c r="J17" i="5"/>
  <c r="J12" i="5"/>
  <c r="J89" i="5"/>
  <c r="E7" i="5"/>
  <c r="E85" i="5"/>
  <c r="J39" i="4"/>
  <c r="J38" i="4"/>
  <c r="AY98" i="1" s="1"/>
  <c r="J37" i="4"/>
  <c r="AX98" i="1" s="1"/>
  <c r="BI125" i="4"/>
  <c r="BH125" i="4"/>
  <c r="F38" i="4" s="1"/>
  <c r="BC98" i="1" s="1"/>
  <c r="BG125" i="4"/>
  <c r="BF125" i="4"/>
  <c r="J36" i="4" s="1"/>
  <c r="AW98" i="1" s="1"/>
  <c r="T125" i="4"/>
  <c r="T124" i="4" s="1"/>
  <c r="T123" i="4" s="1"/>
  <c r="T122" i="4" s="1"/>
  <c r="R125" i="4"/>
  <c r="R124" i="4" s="1"/>
  <c r="R123" i="4" s="1"/>
  <c r="R122" i="4" s="1"/>
  <c r="P125" i="4"/>
  <c r="P124" i="4" s="1"/>
  <c r="P123" i="4" s="1"/>
  <c r="P122" i="4" s="1"/>
  <c r="AU98" i="1" s="1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 s="1"/>
  <c r="J19" i="4"/>
  <c r="J14" i="4"/>
  <c r="J116" i="4"/>
  <c r="E7" i="4"/>
  <c r="E110" i="4"/>
  <c r="J153" i="3"/>
  <c r="J152" i="3"/>
  <c r="J146" i="3"/>
  <c r="J135" i="3"/>
  <c r="J39" i="3"/>
  <c r="J38" i="3"/>
  <c r="AY97" i="1" s="1"/>
  <c r="J37" i="3"/>
  <c r="AX97" i="1" s="1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J107" i="3"/>
  <c r="J106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J104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J101" i="3"/>
  <c r="BI133" i="3"/>
  <c r="BH133" i="3"/>
  <c r="BG133" i="3"/>
  <c r="BF133" i="3"/>
  <c r="T133" i="3"/>
  <c r="T132" i="3" s="1"/>
  <c r="T131" i="3" s="1"/>
  <c r="R133" i="3"/>
  <c r="R132" i="3"/>
  <c r="R131" i="3" s="1"/>
  <c r="P133" i="3"/>
  <c r="P132" i="3" s="1"/>
  <c r="P131" i="3" s="1"/>
  <c r="F124" i="3"/>
  <c r="E122" i="3"/>
  <c r="F91" i="3"/>
  <c r="E89" i="3"/>
  <c r="J26" i="3"/>
  <c r="E26" i="3"/>
  <c r="J94" i="3" s="1"/>
  <c r="J25" i="3"/>
  <c r="J23" i="3"/>
  <c r="E23" i="3"/>
  <c r="J126" i="3" s="1"/>
  <c r="J22" i="3"/>
  <c r="J20" i="3"/>
  <c r="E20" i="3"/>
  <c r="F94" i="3" s="1"/>
  <c r="J19" i="3"/>
  <c r="J17" i="3"/>
  <c r="E17" i="3"/>
  <c r="F126" i="3" s="1"/>
  <c r="J16" i="3"/>
  <c r="J14" i="3"/>
  <c r="J124" i="3"/>
  <c r="E7" i="3"/>
  <c r="E118" i="3"/>
  <c r="J37" i="2"/>
  <c r="J36" i="2"/>
  <c r="AY96" i="1" s="1"/>
  <c r="J35" i="2"/>
  <c r="AX96" i="1" s="1"/>
  <c r="BI631" i="2"/>
  <c r="BH631" i="2"/>
  <c r="BG631" i="2"/>
  <c r="BF631" i="2"/>
  <c r="T631" i="2"/>
  <c r="R631" i="2"/>
  <c r="P631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5" i="2"/>
  <c r="BH585" i="2"/>
  <c r="BG585" i="2"/>
  <c r="BF585" i="2"/>
  <c r="T585" i="2"/>
  <c r="R585" i="2"/>
  <c r="P58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4" i="2"/>
  <c r="BH424" i="2"/>
  <c r="BG424" i="2"/>
  <c r="BF424" i="2"/>
  <c r="T424" i="2"/>
  <c r="R424" i="2"/>
  <c r="P424" i="2"/>
  <c r="BI419" i="2"/>
  <c r="BH419" i="2"/>
  <c r="BG419" i="2"/>
  <c r="BF419" i="2"/>
  <c r="T419" i="2"/>
  <c r="R419" i="2"/>
  <c r="P419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49" i="2"/>
  <c r="BH349" i="2"/>
  <c r="BG349" i="2"/>
  <c r="BF349" i="2"/>
  <c r="T349" i="2"/>
  <c r="R349" i="2"/>
  <c r="P349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4" i="2"/>
  <c r="BH284" i="2"/>
  <c r="BG284" i="2"/>
  <c r="BF284" i="2"/>
  <c r="T284" i="2"/>
  <c r="R284" i="2"/>
  <c r="P284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T226" i="2" s="1"/>
  <c r="R227" i="2"/>
  <c r="R226" i="2" s="1"/>
  <c r="P227" i="2"/>
  <c r="P226" i="2" s="1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T215" i="2"/>
  <c r="R216" i="2"/>
  <c r="R215" i="2"/>
  <c r="P216" i="2"/>
  <c r="P215" i="2"/>
  <c r="BI212" i="2"/>
  <c r="BH212" i="2"/>
  <c r="BG212" i="2"/>
  <c r="BF212" i="2"/>
  <c r="T212" i="2"/>
  <c r="T211" i="2"/>
  <c r="R212" i="2"/>
  <c r="R211" i="2"/>
  <c r="P212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T133" i="2" s="1"/>
  <c r="R134" i="2"/>
  <c r="R133" i="2" s="1"/>
  <c r="P134" i="2"/>
  <c r="P133" i="2" s="1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/>
  <c r="J17" i="2"/>
  <c r="J12" i="2"/>
  <c r="J125" i="2" s="1"/>
  <c r="E7" i="2"/>
  <c r="E121" i="2" s="1"/>
  <c r="L90" i="1"/>
  <c r="AM90" i="1"/>
  <c r="AM89" i="1"/>
  <c r="L89" i="1"/>
  <c r="AM87" i="1"/>
  <c r="L87" i="1"/>
  <c r="L85" i="1"/>
  <c r="L84" i="1"/>
  <c r="BK336" i="5"/>
  <c r="BK334" i="5"/>
  <c r="J332" i="5"/>
  <c r="BK330" i="5"/>
  <c r="BK316" i="5"/>
  <c r="BK314" i="5"/>
  <c r="BK312" i="5"/>
  <c r="J310" i="5"/>
  <c r="BK306" i="5"/>
  <c r="BK304" i="5"/>
  <c r="BK302" i="5"/>
  <c r="J296" i="5"/>
  <c r="J273" i="5"/>
  <c r="BK266" i="5"/>
  <c r="BK259" i="5"/>
  <c r="J245" i="5"/>
  <c r="J242" i="5"/>
  <c r="J236" i="5"/>
  <c r="BK227" i="5"/>
  <c r="BK224" i="5"/>
  <c r="BK221" i="5"/>
  <c r="J218" i="5"/>
  <c r="J207" i="5"/>
  <c r="J204" i="5"/>
  <c r="J202" i="5"/>
  <c r="BK191" i="5"/>
  <c r="J188" i="5"/>
  <c r="BK176" i="5"/>
  <c r="BK163" i="5"/>
  <c r="J209" i="3"/>
  <c r="J207" i="3"/>
  <c r="BK203" i="3"/>
  <c r="BK201" i="3"/>
  <c r="J199" i="3"/>
  <c r="J195" i="3"/>
  <c r="J193" i="3"/>
  <c r="BK191" i="3"/>
  <c r="BK189" i="3"/>
  <c r="BK187" i="3"/>
  <c r="BK185" i="3"/>
  <c r="BK179" i="3"/>
  <c r="BK177" i="3"/>
  <c r="BK167" i="3"/>
  <c r="J165" i="3"/>
  <c r="J161" i="3"/>
  <c r="BK159" i="3"/>
  <c r="BK150" i="3"/>
  <c r="J140" i="3"/>
  <c r="BK138" i="3"/>
  <c r="J133" i="3"/>
  <c r="BK614" i="2"/>
  <c r="J605" i="2"/>
  <c r="J599" i="2"/>
  <c r="J597" i="2"/>
  <c r="J595" i="2"/>
  <c r="J591" i="2"/>
  <c r="J588" i="2"/>
  <c r="J585" i="2"/>
  <c r="BK563" i="2"/>
  <c r="BK561" i="2"/>
  <c r="J559" i="2"/>
  <c r="J557" i="2"/>
  <c r="J542" i="2"/>
  <c r="BK538" i="2"/>
  <c r="BK536" i="2"/>
  <c r="J534" i="2"/>
  <c r="J525" i="2"/>
  <c r="J523" i="2"/>
  <c r="BK519" i="2"/>
  <c r="J517" i="2"/>
  <c r="J515" i="2"/>
  <c r="BK511" i="2"/>
  <c r="BK509" i="2"/>
  <c r="BK507" i="2"/>
  <c r="BK505" i="2"/>
  <c r="BK503" i="2"/>
  <c r="J501" i="2"/>
  <c r="J495" i="2"/>
  <c r="J484" i="2"/>
  <c r="BK478" i="2"/>
  <c r="BK474" i="2"/>
  <c r="BK472" i="2"/>
  <c r="BK470" i="2"/>
  <c r="BK468" i="2"/>
  <c r="J454" i="2"/>
  <c r="BK450" i="2"/>
  <c r="BK444" i="2"/>
  <c r="BK442" i="2"/>
  <c r="BK424" i="2"/>
  <c r="BK419" i="2"/>
  <c r="BK412" i="2"/>
  <c r="BK409" i="2"/>
  <c r="J406" i="2"/>
  <c r="J404" i="2"/>
  <c r="BK400" i="2"/>
  <c r="J398" i="2"/>
  <c r="J394" i="2"/>
  <c r="BK391" i="2"/>
  <c r="J389" i="2"/>
  <c r="J387" i="2"/>
  <c r="BK381" i="2"/>
  <c r="BK379" i="2"/>
  <c r="BK376" i="2"/>
  <c r="BK365" i="2"/>
  <c r="BK307" i="2"/>
  <c r="J303" i="2"/>
  <c r="BK301" i="2"/>
  <c r="J293" i="2"/>
  <c r="BK284" i="2"/>
  <c r="J267" i="2"/>
  <c r="BK239" i="2"/>
  <c r="BK236" i="2"/>
  <c r="BK220" i="2"/>
  <c r="BK216" i="2"/>
  <c r="BK212" i="2"/>
  <c r="J204" i="2"/>
  <c r="J201" i="2"/>
  <c r="BK199" i="2"/>
  <c r="J177" i="2"/>
  <c r="BK175" i="2"/>
  <c r="J171" i="2"/>
  <c r="BK169" i="2"/>
  <c r="BK167" i="2"/>
  <c r="J165" i="2"/>
  <c r="BK160" i="2"/>
  <c r="BK157" i="2"/>
  <c r="J324" i="5"/>
  <c r="J312" i="5"/>
  <c r="BK310" i="5"/>
  <c r="J308" i="5"/>
  <c r="J299" i="5"/>
  <c r="J294" i="5"/>
  <c r="J291" i="5"/>
  <c r="BK288" i="5"/>
  <c r="BK284" i="5"/>
  <c r="BK280" i="5"/>
  <c r="BK277" i="5"/>
  <c r="BK273" i="5"/>
  <c r="J270" i="5"/>
  <c r="J259" i="5"/>
  <c r="J254" i="5"/>
  <c r="J251" i="5"/>
  <c r="J248" i="5"/>
  <c r="BK245" i="5"/>
  <c r="BK242" i="5"/>
  <c r="J214" i="5"/>
  <c r="J211" i="5"/>
  <c r="BK209" i="5"/>
  <c r="BK207" i="5"/>
  <c r="BK202" i="5"/>
  <c r="J194" i="5"/>
  <c r="J180" i="5"/>
  <c r="J176" i="5"/>
  <c r="J174" i="5"/>
  <c r="BK169" i="5"/>
  <c r="BK157" i="5"/>
  <c r="J147" i="5"/>
  <c r="BK139" i="5"/>
  <c r="BK136" i="5"/>
  <c r="J133" i="5"/>
  <c r="BK125" i="4"/>
  <c r="BK205" i="3"/>
  <c r="J201" i="3"/>
  <c r="BK199" i="3"/>
  <c r="J197" i="3"/>
  <c r="J191" i="3"/>
  <c r="J185" i="3"/>
  <c r="BK183" i="3"/>
  <c r="J181" i="3"/>
  <c r="BK175" i="3"/>
  <c r="J173" i="3"/>
  <c r="BK171" i="3"/>
  <c r="J169" i="3"/>
  <c r="BK165" i="3"/>
  <c r="J159" i="3"/>
  <c r="BK155" i="3"/>
  <c r="BK148" i="3"/>
  <c r="BK144" i="3"/>
  <c r="BK611" i="2"/>
  <c r="J603" i="2"/>
  <c r="BK597" i="2"/>
  <c r="BK595" i="2"/>
  <c r="J593" i="2"/>
  <c r="BK588" i="2"/>
  <c r="J573" i="2"/>
  <c r="BK559" i="2"/>
  <c r="BK553" i="2"/>
  <c r="J551" i="2"/>
  <c r="BK540" i="2"/>
  <c r="J536" i="2"/>
  <c r="BK534" i="2"/>
  <c r="J531" i="2"/>
  <c r="J529" i="2"/>
  <c r="BK527" i="2"/>
  <c r="BK525" i="2"/>
  <c r="J519" i="2"/>
  <c r="J499" i="2"/>
  <c r="BK497" i="2"/>
  <c r="BK495" i="2"/>
  <c r="J490" i="2"/>
  <c r="J488" i="2"/>
  <c r="J478" i="2"/>
  <c r="J472" i="2"/>
  <c r="J468" i="2"/>
  <c r="BK466" i="2"/>
  <c r="J464" i="2"/>
  <c r="BK462" i="2"/>
  <c r="BK460" i="2"/>
  <c r="BK458" i="2"/>
  <c r="BK456" i="2"/>
  <c r="BK454" i="2"/>
  <c r="BK448" i="2"/>
  <c r="BK446" i="2"/>
  <c r="J444" i="2"/>
  <c r="BK440" i="2"/>
  <c r="BK434" i="2"/>
  <c r="J432" i="2"/>
  <c r="BK430" i="2"/>
  <c r="J424" i="2"/>
  <c r="J412" i="2"/>
  <c r="BK404" i="2"/>
  <c r="BK402" i="2"/>
  <c r="BK396" i="2"/>
  <c r="BK394" i="2"/>
  <c r="J381" i="2"/>
  <c r="J379" i="2"/>
  <c r="BK370" i="2"/>
  <c r="J365" i="2"/>
  <c r="BK362" i="2"/>
  <c r="BK335" i="2"/>
  <c r="J329" i="2"/>
  <c r="J320" i="2"/>
  <c r="BK305" i="2"/>
  <c r="BK303" i="2"/>
  <c r="J301" i="2"/>
  <c r="J299" i="2"/>
  <c r="BK297" i="2"/>
  <c r="BK276" i="2"/>
  <c r="J260" i="2"/>
  <c r="J255" i="2"/>
  <c r="BK245" i="2"/>
  <c r="BK242" i="2"/>
  <c r="BK230" i="2"/>
  <c r="BK227" i="2"/>
  <c r="J220" i="2"/>
  <c r="J216" i="2"/>
  <c r="BK209" i="2"/>
  <c r="J206" i="2"/>
  <c r="BK183" i="2"/>
  <c r="BK177" i="2"/>
  <c r="J167" i="2"/>
  <c r="J163" i="2"/>
  <c r="J160" i="2"/>
  <c r="J157" i="2"/>
  <c r="BK155" i="2"/>
  <c r="BK150" i="2"/>
  <c r="J146" i="2"/>
  <c r="BK142" i="2"/>
  <c r="BK138" i="2"/>
  <c r="BK134" i="2"/>
  <c r="AS95" i="1"/>
  <c r="BK338" i="5"/>
  <c r="J338" i="5"/>
  <c r="J336" i="5"/>
  <c r="J334" i="5"/>
  <c r="BK332" i="5"/>
  <c r="BK324" i="5"/>
  <c r="J320" i="5"/>
  <c r="J316" i="5"/>
  <c r="J314" i="5"/>
  <c r="BK308" i="5"/>
  <c r="J306" i="5"/>
  <c r="BK299" i="5"/>
  <c r="BK296" i="5"/>
  <c r="BK232" i="5"/>
  <c r="J227" i="5"/>
  <c r="J224" i="5"/>
  <c r="J221" i="5"/>
  <c r="BK218" i="5"/>
  <c r="J216" i="5"/>
  <c r="BK214" i="5"/>
  <c r="J200" i="5"/>
  <c r="J197" i="5"/>
  <c r="J191" i="5"/>
  <c r="BK183" i="5"/>
  <c r="BK180" i="5"/>
  <c r="J169" i="5"/>
  <c r="BK154" i="5"/>
  <c r="BK151" i="5"/>
  <c r="J144" i="5"/>
  <c r="BK141" i="5"/>
  <c r="J136" i="5"/>
  <c r="BK133" i="5"/>
  <c r="J205" i="3"/>
  <c r="J203" i="3"/>
  <c r="BK197" i="3"/>
  <c r="BK195" i="3"/>
  <c r="BK193" i="3"/>
  <c r="J189" i="3"/>
  <c r="J187" i="3"/>
  <c r="J177" i="3"/>
  <c r="BK173" i="3"/>
  <c r="BK169" i="3"/>
  <c r="J167" i="3"/>
  <c r="BK163" i="3"/>
  <c r="BK161" i="3"/>
  <c r="BK157" i="3"/>
  <c r="J150" i="3"/>
  <c r="J148" i="3"/>
  <c r="J142" i="3"/>
  <c r="J138" i="3"/>
  <c r="BK631" i="2"/>
  <c r="J631" i="2"/>
  <c r="BK626" i="2"/>
  <c r="J626" i="2"/>
  <c r="BK624" i="2"/>
  <c r="J624" i="2"/>
  <c r="BK621" i="2"/>
  <c r="J621" i="2"/>
  <c r="BK617" i="2"/>
  <c r="J614" i="2"/>
  <c r="J611" i="2"/>
  <c r="BK608" i="2"/>
  <c r="BK605" i="2"/>
  <c r="BK603" i="2"/>
  <c r="BK601" i="2"/>
  <c r="BK593" i="2"/>
  <c r="BK591" i="2"/>
  <c r="BK585" i="2"/>
  <c r="BK573" i="2"/>
  <c r="BK571" i="2"/>
  <c r="BK569" i="2"/>
  <c r="BK566" i="2"/>
  <c r="J561" i="2"/>
  <c r="BK557" i="2"/>
  <c r="BK555" i="2"/>
  <c r="J553" i="2"/>
  <c r="BK547" i="2"/>
  <c r="BK529" i="2"/>
  <c r="BK521" i="2"/>
  <c r="BK517" i="2"/>
  <c r="BK515" i="2"/>
  <c r="J513" i="2"/>
  <c r="J505" i="2"/>
  <c r="BK501" i="2"/>
  <c r="J497" i="2"/>
  <c r="BK490" i="2"/>
  <c r="BK486" i="2"/>
  <c r="J482" i="2"/>
  <c r="J480" i="2"/>
  <c r="BK476" i="2"/>
  <c r="BK464" i="2"/>
  <c r="J462" i="2"/>
  <c r="J460" i="2"/>
  <c r="J458" i="2"/>
  <c r="BK452" i="2"/>
  <c r="J450" i="2"/>
  <c r="J442" i="2"/>
  <c r="J440" i="2"/>
  <c r="BK438" i="2"/>
  <c r="BK436" i="2"/>
  <c r="BK432" i="2"/>
  <c r="J430" i="2"/>
  <c r="J419" i="2"/>
  <c r="BK406" i="2"/>
  <c r="J396" i="2"/>
  <c r="J391" i="2"/>
  <c r="J373" i="2"/>
  <c r="J362" i="2"/>
  <c r="BK349" i="2"/>
  <c r="J332" i="2"/>
  <c r="BK320" i="2"/>
  <c r="J317" i="2"/>
  <c r="BK299" i="2"/>
  <c r="J297" i="2"/>
  <c r="BK272" i="2"/>
  <c r="J248" i="2"/>
  <c r="J239" i="2"/>
  <c r="J233" i="2"/>
  <c r="J230" i="2"/>
  <c r="J223" i="2"/>
  <c r="J212" i="2"/>
  <c r="BK206" i="2"/>
  <c r="BK204" i="2"/>
  <c r="BK180" i="2"/>
  <c r="BK171" i="2"/>
  <c r="J169" i="2"/>
  <c r="BK165" i="2"/>
  <c r="BK163" i="2"/>
  <c r="J155" i="2"/>
  <c r="J150" i="2"/>
  <c r="BK146" i="2"/>
  <c r="J142" i="2"/>
  <c r="J138" i="2"/>
  <c r="J134" i="2"/>
  <c r="J330" i="5"/>
  <c r="BK320" i="5"/>
  <c r="J304" i="5"/>
  <c r="J302" i="5"/>
  <c r="BK294" i="5"/>
  <c r="BK291" i="5"/>
  <c r="J288" i="5"/>
  <c r="J284" i="5"/>
  <c r="J280" i="5"/>
  <c r="J277" i="5"/>
  <c r="BK270" i="5"/>
  <c r="J266" i="5"/>
  <c r="BK254" i="5"/>
  <c r="BK251" i="5"/>
  <c r="BK248" i="5"/>
  <c r="BK236" i="5"/>
  <c r="J232" i="5"/>
  <c r="BK216" i="5"/>
  <c r="BK211" i="5"/>
  <c r="J209" i="5"/>
  <c r="BK204" i="5"/>
  <c r="BK200" i="5"/>
  <c r="BK197" i="5"/>
  <c r="BK194" i="5"/>
  <c r="BK188" i="5"/>
  <c r="J183" i="5"/>
  <c r="BK174" i="5"/>
  <c r="J163" i="5"/>
  <c r="J157" i="5"/>
  <c r="J154" i="5"/>
  <c r="J151" i="5"/>
  <c r="BK147" i="5"/>
  <c r="BK144" i="5"/>
  <c r="J141" i="5"/>
  <c r="J139" i="5"/>
  <c r="J125" i="4"/>
  <c r="BK209" i="3"/>
  <c r="BK207" i="3"/>
  <c r="J183" i="3"/>
  <c r="BK181" i="3"/>
  <c r="J179" i="3"/>
  <c r="J175" i="3"/>
  <c r="J171" i="3"/>
  <c r="J163" i="3"/>
  <c r="J157" i="3"/>
  <c r="J155" i="3"/>
  <c r="J144" i="3"/>
  <c r="BK142" i="3"/>
  <c r="BK140" i="3"/>
  <c r="BK133" i="3"/>
  <c r="J617" i="2"/>
  <c r="J608" i="2"/>
  <c r="J601" i="2"/>
  <c r="BK599" i="2"/>
  <c r="J571" i="2"/>
  <c r="J569" i="2"/>
  <c r="J566" i="2"/>
  <c r="J563" i="2"/>
  <c r="J555" i="2"/>
  <c r="BK551" i="2"/>
  <c r="J547" i="2"/>
  <c r="BK542" i="2"/>
  <c r="J540" i="2"/>
  <c r="J538" i="2"/>
  <c r="BK531" i="2"/>
  <c r="J527" i="2"/>
  <c r="BK523" i="2"/>
  <c r="J521" i="2"/>
  <c r="BK513" i="2"/>
  <c r="J511" i="2"/>
  <c r="J509" i="2"/>
  <c r="J507" i="2"/>
  <c r="J503" i="2"/>
  <c r="BK499" i="2"/>
  <c r="BK488" i="2"/>
  <c r="J486" i="2"/>
  <c r="BK484" i="2"/>
  <c r="BK482" i="2"/>
  <c r="BK480" i="2"/>
  <c r="J476" i="2"/>
  <c r="J474" i="2"/>
  <c r="J470" i="2"/>
  <c r="J466" i="2"/>
  <c r="J456" i="2"/>
  <c r="J452" i="2"/>
  <c r="J448" i="2"/>
  <c r="J446" i="2"/>
  <c r="J438" i="2"/>
  <c r="J436" i="2"/>
  <c r="J434" i="2"/>
  <c r="J409" i="2"/>
  <c r="J402" i="2"/>
  <c r="J400" i="2"/>
  <c r="BK398" i="2"/>
  <c r="BK389" i="2"/>
  <c r="BK387" i="2"/>
  <c r="J376" i="2"/>
  <c r="BK373" i="2"/>
  <c r="J370" i="2"/>
  <c r="J349" i="2"/>
  <c r="J335" i="2"/>
  <c r="BK332" i="2"/>
  <c r="BK329" i="2"/>
  <c r="BK317" i="2"/>
  <c r="J307" i="2"/>
  <c r="J305" i="2"/>
  <c r="BK293" i="2"/>
  <c r="J284" i="2"/>
  <c r="J276" i="2"/>
  <c r="J272" i="2"/>
  <c r="BK267" i="2"/>
  <c r="BK260" i="2"/>
  <c r="BK255" i="2"/>
  <c r="BK248" i="2"/>
  <c r="J245" i="2"/>
  <c r="J242" i="2"/>
  <c r="J236" i="2"/>
  <c r="BK233" i="2"/>
  <c r="J227" i="2"/>
  <c r="BK223" i="2"/>
  <c r="J209" i="2"/>
  <c r="BK201" i="2"/>
  <c r="J199" i="2"/>
  <c r="BK197" i="2"/>
  <c r="J197" i="2"/>
  <c r="BK193" i="2"/>
  <c r="J193" i="2"/>
  <c r="BK189" i="2"/>
  <c r="J189" i="2"/>
  <c r="BK186" i="2"/>
  <c r="J186" i="2"/>
  <c r="J183" i="2"/>
  <c r="J180" i="2"/>
  <c r="J175" i="2"/>
  <c r="F37" i="4"/>
  <c r="BB98" i="1"/>
  <c r="F39" i="4"/>
  <c r="BD98" i="1"/>
  <c r="R137" i="2" l="1"/>
  <c r="T154" i="2"/>
  <c r="R192" i="2"/>
  <c r="P219" i="2"/>
  <c r="T229" i="2"/>
  <c r="P375" i="2"/>
  <c r="T533" i="2"/>
  <c r="R590" i="2"/>
  <c r="T610" i="2"/>
  <c r="P137" i="3"/>
  <c r="P147" i="3"/>
  <c r="BK154" i="3"/>
  <c r="J154" i="3" s="1"/>
  <c r="J108" i="3" s="1"/>
  <c r="BK132" i="5"/>
  <c r="J132" i="5" s="1"/>
  <c r="J98" i="5" s="1"/>
  <c r="BK153" i="5"/>
  <c r="J153" i="5"/>
  <c r="J100" i="5" s="1"/>
  <c r="BK162" i="5"/>
  <c r="J162" i="5" s="1"/>
  <c r="J101" i="5" s="1"/>
  <c r="T179" i="5"/>
  <c r="T206" i="5"/>
  <c r="P223" i="5"/>
  <c r="BK301" i="5"/>
  <c r="J301" i="5"/>
  <c r="J108" i="5" s="1"/>
  <c r="BK137" i="2"/>
  <c r="J137" i="2" s="1"/>
  <c r="J99" i="2" s="1"/>
  <c r="R154" i="2"/>
  <c r="R132" i="2" s="1"/>
  <c r="P192" i="2"/>
  <c r="P229" i="2"/>
  <c r="P214" i="2" s="1"/>
  <c r="BK375" i="2"/>
  <c r="J375" i="2" s="1"/>
  <c r="J108" i="2" s="1"/>
  <c r="BK533" i="2"/>
  <c r="J533" i="2"/>
  <c r="J109" i="2" s="1"/>
  <c r="BK590" i="2"/>
  <c r="J590" i="2" s="1"/>
  <c r="J110" i="2" s="1"/>
  <c r="BK610" i="2"/>
  <c r="J610" i="2"/>
  <c r="J111" i="2" s="1"/>
  <c r="T137" i="3"/>
  <c r="R147" i="3"/>
  <c r="T154" i="3"/>
  <c r="T132" i="5"/>
  <c r="P153" i="5"/>
  <c r="R162" i="5"/>
  <c r="BK179" i="5"/>
  <c r="J179" i="5" s="1"/>
  <c r="J103" i="5" s="1"/>
  <c r="BK206" i="5"/>
  <c r="J206" i="5"/>
  <c r="J104" i="5" s="1"/>
  <c r="T223" i="5"/>
  <c r="P293" i="5"/>
  <c r="P301" i="5"/>
  <c r="P329" i="5"/>
  <c r="P137" i="2"/>
  <c r="P132" i="2" s="1"/>
  <c r="P131" i="2" s="1"/>
  <c r="AU96" i="1" s="1"/>
  <c r="BK154" i="2"/>
  <c r="J154" i="2" s="1"/>
  <c r="J100" i="2" s="1"/>
  <c r="BK192" i="2"/>
  <c r="J192" i="2"/>
  <c r="J101" i="2" s="1"/>
  <c r="BK219" i="2"/>
  <c r="J219" i="2" s="1"/>
  <c r="J105" i="2" s="1"/>
  <c r="T219" i="2"/>
  <c r="BK229" i="2"/>
  <c r="J229" i="2"/>
  <c r="J107" i="2" s="1"/>
  <c r="R375" i="2"/>
  <c r="P533" i="2"/>
  <c r="P590" i="2"/>
  <c r="R610" i="2"/>
  <c r="BK137" i="3"/>
  <c r="J137" i="3" s="1"/>
  <c r="J103" i="3" s="1"/>
  <c r="BK147" i="3"/>
  <c r="J147" i="3"/>
  <c r="J105" i="3" s="1"/>
  <c r="R154" i="3"/>
  <c r="P132" i="5"/>
  <c r="T153" i="5"/>
  <c r="T162" i="5"/>
  <c r="R179" i="5"/>
  <c r="P206" i="5"/>
  <c r="R223" i="5"/>
  <c r="T293" i="5"/>
  <c r="T301" i="5"/>
  <c r="BK329" i="5"/>
  <c r="J329" i="5"/>
  <c r="J110" i="5" s="1"/>
  <c r="R329" i="5"/>
  <c r="T137" i="2"/>
  <c r="T132" i="2"/>
  <c r="T131" i="2" s="1"/>
  <c r="P154" i="2"/>
  <c r="T192" i="2"/>
  <c r="R219" i="2"/>
  <c r="R214" i="2" s="1"/>
  <c r="R229" i="2"/>
  <c r="T375" i="2"/>
  <c r="T214" i="2" s="1"/>
  <c r="R533" i="2"/>
  <c r="T590" i="2"/>
  <c r="P610" i="2"/>
  <c r="R137" i="3"/>
  <c r="R136" i="3"/>
  <c r="R130" i="3" s="1"/>
  <c r="T147" i="3"/>
  <c r="P154" i="3"/>
  <c r="R132" i="5"/>
  <c r="R153" i="5"/>
  <c r="P162" i="5"/>
  <c r="P179" i="5"/>
  <c r="P178" i="5"/>
  <c r="R206" i="5"/>
  <c r="BK223" i="5"/>
  <c r="J223" i="5" s="1"/>
  <c r="J106" i="5" s="1"/>
  <c r="BK293" i="5"/>
  <c r="J293" i="5"/>
  <c r="J107" i="5" s="1"/>
  <c r="R293" i="5"/>
  <c r="R301" i="5"/>
  <c r="T329" i="5"/>
  <c r="BE157" i="2"/>
  <c r="BE160" i="2"/>
  <c r="BE163" i="2"/>
  <c r="BE165" i="2"/>
  <c r="BE169" i="2"/>
  <c r="BE186" i="2"/>
  <c r="BE189" i="2"/>
  <c r="BE193" i="2"/>
  <c r="BE204" i="2"/>
  <c r="BE212" i="2"/>
  <c r="BE227" i="2"/>
  <c r="BE245" i="2"/>
  <c r="BE293" i="2"/>
  <c r="BE299" i="2"/>
  <c r="BE317" i="2"/>
  <c r="BE362" i="2"/>
  <c r="BE379" i="2"/>
  <c r="BE387" i="2"/>
  <c r="BE391" i="2"/>
  <c r="BE396" i="2"/>
  <c r="BE402" i="2"/>
  <c r="BE404" i="2"/>
  <c r="BE406" i="2"/>
  <c r="BE424" i="2"/>
  <c r="BE430" i="2"/>
  <c r="BE440" i="2"/>
  <c r="BE442" i="2"/>
  <c r="BE452" i="2"/>
  <c r="BE458" i="2"/>
  <c r="BE460" i="2"/>
  <c r="BE468" i="2"/>
  <c r="BE476" i="2"/>
  <c r="BE490" i="2"/>
  <c r="BE495" i="2"/>
  <c r="BE499" i="2"/>
  <c r="BE517" i="2"/>
  <c r="BE531" i="2"/>
  <c r="BE536" i="2"/>
  <c r="BE555" i="2"/>
  <c r="BE559" i="2"/>
  <c r="BE573" i="2"/>
  <c r="BE588" i="2"/>
  <c r="BE591" i="2"/>
  <c r="BE593" i="2"/>
  <c r="BE603" i="2"/>
  <c r="BE611" i="2"/>
  <c r="BE617" i="2"/>
  <c r="E85" i="3"/>
  <c r="F93" i="3"/>
  <c r="BE148" i="3"/>
  <c r="BE157" i="3"/>
  <c r="BE159" i="3"/>
  <c r="BE165" i="3"/>
  <c r="BE167" i="3"/>
  <c r="BE189" i="3"/>
  <c r="BE191" i="3"/>
  <c r="BE195" i="3"/>
  <c r="BE197" i="3"/>
  <c r="BE203" i="3"/>
  <c r="BE205" i="3"/>
  <c r="BK124" i="4"/>
  <c r="BK123" i="4"/>
  <c r="J123" i="4" s="1"/>
  <c r="J99" i="4" s="1"/>
  <c r="E120" i="5"/>
  <c r="J124" i="5"/>
  <c r="BE133" i="5"/>
  <c r="BE147" i="5"/>
  <c r="BE157" i="5"/>
  <c r="BE163" i="5"/>
  <c r="BE176" i="5"/>
  <c r="BE224" i="5"/>
  <c r="BE242" i="5"/>
  <c r="BE306" i="5"/>
  <c r="BE308" i="5"/>
  <c r="BE312" i="5"/>
  <c r="BE316" i="5"/>
  <c r="BE336" i="5"/>
  <c r="BK150" i="5"/>
  <c r="J150" i="5"/>
  <c r="J99" i="5" s="1"/>
  <c r="E85" i="2"/>
  <c r="J89" i="2"/>
  <c r="F92" i="2"/>
  <c r="BE134" i="2"/>
  <c r="BE150" i="2"/>
  <c r="BE155" i="2"/>
  <c r="BE183" i="2"/>
  <c r="BE216" i="2"/>
  <c r="BE220" i="2"/>
  <c r="BE239" i="2"/>
  <c r="BE248" i="2"/>
  <c r="BE276" i="2"/>
  <c r="BE284" i="2"/>
  <c r="BE301" i="2"/>
  <c r="BE303" i="2"/>
  <c r="BE305" i="2"/>
  <c r="BE307" i="2"/>
  <c r="BE329" i="2"/>
  <c r="BE365" i="2"/>
  <c r="BE370" i="2"/>
  <c r="BE376" i="2"/>
  <c r="BE394" i="2"/>
  <c r="BE398" i="2"/>
  <c r="BE432" i="2"/>
  <c r="BE434" i="2"/>
  <c r="BE444" i="2"/>
  <c r="BE446" i="2"/>
  <c r="BE448" i="2"/>
  <c r="BE450" i="2"/>
  <c r="BE454" i="2"/>
  <c r="BE456" i="2"/>
  <c r="BE466" i="2"/>
  <c r="BE470" i="2"/>
  <c r="BE472" i="2"/>
  <c r="BE478" i="2"/>
  <c r="BE484" i="2"/>
  <c r="BE488" i="2"/>
  <c r="BE505" i="2"/>
  <c r="BE507" i="2"/>
  <c r="BE509" i="2"/>
  <c r="BE519" i="2"/>
  <c r="BE523" i="2"/>
  <c r="BE534" i="2"/>
  <c r="BE540" i="2"/>
  <c r="BE542" i="2"/>
  <c r="BE553" i="2"/>
  <c r="BE561" i="2"/>
  <c r="BE563" i="2"/>
  <c r="BE595" i="2"/>
  <c r="BE597" i="2"/>
  <c r="BE614" i="2"/>
  <c r="BE621" i="2"/>
  <c r="BE624" i="2"/>
  <c r="BE626" i="2"/>
  <c r="BE631" i="2"/>
  <c r="BK226" i="2"/>
  <c r="J226" i="2"/>
  <c r="J106" i="2" s="1"/>
  <c r="J93" i="3"/>
  <c r="F127" i="3"/>
  <c r="BE138" i="3"/>
  <c r="BE142" i="3"/>
  <c r="BE175" i="3"/>
  <c r="BE177" i="3"/>
  <c r="BE179" i="3"/>
  <c r="BE183" i="3"/>
  <c r="BE185" i="3"/>
  <c r="BE199" i="3"/>
  <c r="BE201" i="3"/>
  <c r="BE207" i="3"/>
  <c r="J91" i="4"/>
  <c r="BE125" i="4"/>
  <c r="F127" i="5"/>
  <c r="BE136" i="5"/>
  <c r="BE174" i="5"/>
  <c r="BE188" i="5"/>
  <c r="BE191" i="5"/>
  <c r="BE200" i="5"/>
  <c r="BE202" i="5"/>
  <c r="BE207" i="5"/>
  <c r="BE236" i="5"/>
  <c r="BE248" i="5"/>
  <c r="BE251" i="5"/>
  <c r="BE254" i="5"/>
  <c r="BE270" i="5"/>
  <c r="BE273" i="5"/>
  <c r="BE284" i="5"/>
  <c r="BE294" i="5"/>
  <c r="BE302" i="5"/>
  <c r="BE310" i="5"/>
  <c r="BE314" i="5"/>
  <c r="BE334" i="5"/>
  <c r="BE338" i="5"/>
  <c r="BK220" i="5"/>
  <c r="J220" i="5"/>
  <c r="J105" i="5" s="1"/>
  <c r="BK323" i="5"/>
  <c r="J323" i="5" s="1"/>
  <c r="J109" i="5" s="1"/>
  <c r="BE138" i="2"/>
  <c r="BE142" i="2"/>
  <c r="BE146" i="2"/>
  <c r="BE167" i="2"/>
  <c r="BE171" i="2"/>
  <c r="BE175" i="2"/>
  <c r="BE199" i="2"/>
  <c r="BE233" i="2"/>
  <c r="BE236" i="2"/>
  <c r="BE260" i="2"/>
  <c r="BE272" i="2"/>
  <c r="BE349" i="2"/>
  <c r="BE373" i="2"/>
  <c r="BE381" i="2"/>
  <c r="BE389" i="2"/>
  <c r="BE400" i="2"/>
  <c r="BE409" i="2"/>
  <c r="BE412" i="2"/>
  <c r="BE419" i="2"/>
  <c r="BE438" i="2"/>
  <c r="BE480" i="2"/>
  <c r="BE482" i="2"/>
  <c r="BE501" i="2"/>
  <c r="BE511" i="2"/>
  <c r="BE515" i="2"/>
  <c r="BE521" i="2"/>
  <c r="BE525" i="2"/>
  <c r="BE538" i="2"/>
  <c r="BE557" i="2"/>
  <c r="BE566" i="2"/>
  <c r="BE599" i="2"/>
  <c r="BE605" i="2"/>
  <c r="BK133" i="2"/>
  <c r="BK132" i="2"/>
  <c r="J132" i="2" s="1"/>
  <c r="J97" i="2" s="1"/>
  <c r="BK211" i="2"/>
  <c r="J211" i="2"/>
  <c r="J102" i="2" s="1"/>
  <c r="J91" i="3"/>
  <c r="J127" i="3"/>
  <c r="BE133" i="3"/>
  <c r="BE140" i="3"/>
  <c r="BE150" i="3"/>
  <c r="BE161" i="3"/>
  <c r="BE187" i="3"/>
  <c r="BE193" i="3"/>
  <c r="F94" i="4"/>
  <c r="BE144" i="5"/>
  <c r="BE154" i="5"/>
  <c r="BE183" i="5"/>
  <c r="BE197" i="5"/>
  <c r="BE204" i="5"/>
  <c r="BE214" i="5"/>
  <c r="BE216" i="5"/>
  <c r="BE218" i="5"/>
  <c r="BE221" i="5"/>
  <c r="BE227" i="5"/>
  <c r="BE232" i="5"/>
  <c r="BE259" i="5"/>
  <c r="BE266" i="5"/>
  <c r="BE299" i="5"/>
  <c r="BE304" i="5"/>
  <c r="BE320" i="5"/>
  <c r="BE330" i="5"/>
  <c r="BE332" i="5"/>
  <c r="BE177" i="2"/>
  <c r="BE180" i="2"/>
  <c r="BE197" i="2"/>
  <c r="BE201" i="2"/>
  <c r="BE206" i="2"/>
  <c r="BE209" i="2"/>
  <c r="BE223" i="2"/>
  <c r="BE230" i="2"/>
  <c r="BE242" i="2"/>
  <c r="BE255" i="2"/>
  <c r="BE267" i="2"/>
  <c r="BE297" i="2"/>
  <c r="BE320" i="2"/>
  <c r="BE332" i="2"/>
  <c r="BE335" i="2"/>
  <c r="BE436" i="2"/>
  <c r="BE462" i="2"/>
  <c r="BE464" i="2"/>
  <c r="BE474" i="2"/>
  <c r="BE486" i="2"/>
  <c r="BE497" i="2"/>
  <c r="BE503" i="2"/>
  <c r="BE513" i="2"/>
  <c r="BE527" i="2"/>
  <c r="BE529" i="2"/>
  <c r="BE547" i="2"/>
  <c r="BE551" i="2"/>
  <c r="BE569" i="2"/>
  <c r="BE571" i="2"/>
  <c r="BE585" i="2"/>
  <c r="BE601" i="2"/>
  <c r="BE608" i="2"/>
  <c r="BK215" i="2"/>
  <c r="J215" i="2"/>
  <c r="J104" i="2" s="1"/>
  <c r="BE144" i="3"/>
  <c r="BE155" i="3"/>
  <c r="BE163" i="3"/>
  <c r="BE169" i="3"/>
  <c r="BE171" i="3"/>
  <c r="BE173" i="3"/>
  <c r="BE181" i="3"/>
  <c r="BE209" i="3"/>
  <c r="BK132" i="3"/>
  <c r="J132" i="3" s="1"/>
  <c r="J100" i="3" s="1"/>
  <c r="E85" i="4"/>
  <c r="BE139" i="5"/>
  <c r="BE141" i="5"/>
  <c r="BE151" i="5"/>
  <c r="BE169" i="5"/>
  <c r="BE180" i="5"/>
  <c r="BE194" i="5"/>
  <c r="BE209" i="5"/>
  <c r="BE211" i="5"/>
  <c r="BE245" i="5"/>
  <c r="BE277" i="5"/>
  <c r="BE280" i="5"/>
  <c r="BE288" i="5"/>
  <c r="BE291" i="5"/>
  <c r="BE296" i="5"/>
  <c r="BE324" i="5"/>
  <c r="F34" i="2"/>
  <c r="BA96" i="1"/>
  <c r="J34" i="5"/>
  <c r="AW99" i="1" s="1"/>
  <c r="F38" i="3"/>
  <c r="BC97" i="1" s="1"/>
  <c r="F35" i="5"/>
  <c r="BB99" i="1" s="1"/>
  <c r="F36" i="5"/>
  <c r="BC99" i="1" s="1"/>
  <c r="AS94" i="1"/>
  <c r="J34" i="2"/>
  <c r="AW96" i="1"/>
  <c r="F35" i="2"/>
  <c r="BB96" i="1" s="1"/>
  <c r="J36" i="3"/>
  <c r="AW97" i="1" s="1"/>
  <c r="J35" i="4"/>
  <c r="AV98" i="1" s="1"/>
  <c r="AT98" i="1" s="1"/>
  <c r="F36" i="3"/>
  <c r="BA97" i="1"/>
  <c r="F34" i="5"/>
  <c r="BA99" i="1"/>
  <c r="F37" i="5"/>
  <c r="BD99" i="1"/>
  <c r="F37" i="3"/>
  <c r="BB97" i="1"/>
  <c r="F39" i="3"/>
  <c r="BD97" i="1"/>
  <c r="F36" i="2"/>
  <c r="BC96" i="1" s="1"/>
  <c r="F37" i="2"/>
  <c r="BD96" i="1" s="1"/>
  <c r="F36" i="4"/>
  <c r="BA98" i="1" s="1"/>
  <c r="R131" i="2" l="1"/>
  <c r="T178" i="5"/>
  <c r="R131" i="5"/>
  <c r="R178" i="5"/>
  <c r="P131" i="5"/>
  <c r="P130" i="5" s="1"/>
  <c r="AU99" i="1" s="1"/>
  <c r="T136" i="3"/>
  <c r="T130" i="3"/>
  <c r="P136" i="3"/>
  <c r="P130" i="3"/>
  <c r="AU97" i="1"/>
  <c r="T131" i="5"/>
  <c r="T130" i="5"/>
  <c r="J133" i="2"/>
  <c r="J98" i="2"/>
  <c r="BK136" i="3"/>
  <c r="J136" i="3"/>
  <c r="J102" i="3" s="1"/>
  <c r="BK122" i="4"/>
  <c r="J122" i="4" s="1"/>
  <c r="J98" i="4" s="1"/>
  <c r="J124" i="4"/>
  <c r="J100" i="4"/>
  <c r="BK131" i="5"/>
  <c r="J131" i="5" s="1"/>
  <c r="J97" i="5" s="1"/>
  <c r="BK178" i="5"/>
  <c r="J178" i="5" s="1"/>
  <c r="J102" i="5" s="1"/>
  <c r="BK214" i="2"/>
  <c r="J214" i="2" s="1"/>
  <c r="J103" i="2" s="1"/>
  <c r="BK131" i="3"/>
  <c r="J131" i="3"/>
  <c r="J99" i="3" s="1"/>
  <c r="AU95" i="1"/>
  <c r="AU94" i="1" s="1"/>
  <c r="BC95" i="1"/>
  <c r="BC94" i="1" s="1"/>
  <c r="W32" i="1" s="1"/>
  <c r="BB95" i="1"/>
  <c r="AX95" i="1" s="1"/>
  <c r="F33" i="2"/>
  <c r="AZ96" i="1" s="1"/>
  <c r="F35" i="4"/>
  <c r="AZ98" i="1" s="1"/>
  <c r="J35" i="3"/>
  <c r="AV97" i="1" s="1"/>
  <c r="AT97" i="1" s="1"/>
  <c r="J33" i="2"/>
  <c r="AV96" i="1"/>
  <c r="AT96" i="1" s="1"/>
  <c r="BA95" i="1"/>
  <c r="AW95" i="1" s="1"/>
  <c r="BD95" i="1"/>
  <c r="BD94" i="1" s="1"/>
  <c r="W33" i="1" s="1"/>
  <c r="F35" i="3"/>
  <c r="AZ97" i="1"/>
  <c r="J33" i="5"/>
  <c r="AV99" i="1" s="1"/>
  <c r="AT99" i="1" s="1"/>
  <c r="F33" i="5"/>
  <c r="AZ99" i="1"/>
  <c r="R130" i="5" l="1"/>
  <c r="BK131" i="2"/>
  <c r="J131" i="2"/>
  <c r="BK130" i="3"/>
  <c r="J130" i="3"/>
  <c r="J98" i="3" s="1"/>
  <c r="BK130" i="5"/>
  <c r="J130" i="5" s="1"/>
  <c r="J30" i="5" s="1"/>
  <c r="AG99" i="1" s="1"/>
  <c r="AN99" i="1" s="1"/>
  <c r="AZ95" i="1"/>
  <c r="AV95" i="1" s="1"/>
  <c r="AT95" i="1" s="1"/>
  <c r="J30" i="2"/>
  <c r="AG96" i="1"/>
  <c r="AN96" i="1"/>
  <c r="AY94" i="1"/>
  <c r="BB94" i="1"/>
  <c r="W31" i="1" s="1"/>
  <c r="AY95" i="1"/>
  <c r="BA94" i="1"/>
  <c r="W30" i="1"/>
  <c r="J32" i="4"/>
  <c r="AG98" i="1"/>
  <c r="AN98" i="1" s="1"/>
  <c r="J41" i="4" l="1"/>
  <c r="J39" i="5"/>
  <c r="J96" i="5"/>
  <c r="J39" i="2"/>
  <c r="J96" i="2"/>
  <c r="AW94" i="1"/>
  <c r="AK30" i="1" s="1"/>
  <c r="AZ94" i="1"/>
  <c r="W29" i="1" s="1"/>
  <c r="AX94" i="1"/>
  <c r="J32" i="3"/>
  <c r="AG97" i="1"/>
  <c r="AN97" i="1" s="1"/>
  <c r="J41" i="3" l="1"/>
  <c r="AG95" i="1"/>
  <c r="AG94" i="1" s="1"/>
  <c r="AK26" i="1" s="1"/>
  <c r="AV94" i="1"/>
  <c r="AK29" i="1" s="1"/>
  <c r="AN95" i="1" l="1"/>
  <c r="AK35" i="1"/>
  <c r="AT94" i="1"/>
  <c r="AN94" i="1" l="1"/>
</calcChain>
</file>

<file path=xl/sharedStrings.xml><?xml version="1.0" encoding="utf-8"?>
<sst xmlns="http://schemas.openxmlformats.org/spreadsheetml/2006/main" count="7916" uniqueCount="1400">
  <si>
    <t>Export Komplet</t>
  </si>
  <si>
    <t/>
  </si>
  <si>
    <t>2.0</t>
  </si>
  <si>
    <t>ZAMOK</t>
  </si>
  <si>
    <t>False</t>
  </si>
  <si>
    <t>{3fd0d2ee-0f7d-4905-ae64-5ea2554b0511}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</si>
  <si>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</si>
  <si>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</si>
  <si>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</si>
  <si>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</si>
  <si>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</si>
  <si>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</si>
  <si>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</si>
  <si>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</si>
  <si>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20201102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</si>
  <si>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</si>
  <si>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</si>
  <si>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střešního pláště č.p.1, nám. Míru Nový Bor</t>
  </si>
  <si>
    <t>KSO:</t>
  </si>
  <si>
    <t>CC-CZ:</t>
  </si>
  <si>
    <t>Místo:</t>
  </si>
  <si>
    <t>Nový Bor</t>
  </si>
  <si>
    <t>Datum:</t>
  </si>
  <si>
    <t>2. 11. 2020</t>
  </si>
  <si>
    <t>Zadavatel:</t>
  </si>
  <si>
    <t>IČ:</t>
  </si>
  <si>
    <t>Město N. Bor</t>
  </si>
  <si>
    <t>DIČ:</t>
  </si>
  <si>
    <t>Uchazeč:</t>
  </si>
  <si>
    <t>Vyplň údaj</t>
  </si>
  <si>
    <t>Projektant:</t>
  </si>
  <si>
    <t>R. Voce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</si>
  <si>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</si>
  <si>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</si>
  <si>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</si>
  <si>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</si>
  <si>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</si>
  <si>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</si>
  <si>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</si>
  <si>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</si>
  <si>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</si>
  <si>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</si>
  <si>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</si>
  <si>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</si>
  <si>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</si>
  <si>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</si>
  <si>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</si>
  <si>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</si>
  <si>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</si>
  <si>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</si>
  <si>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</si>
  <si>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</si>
  <si>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</si>
  <si>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</si>
  <si>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</si>
  <si>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</si>
  <si>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</si>
  <si>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</si>
  <si>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</si>
  <si>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</si>
  <si>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</si>
  <si>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</si>
  <si>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</si>
  <si>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</si>
  <si>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</si>
  <si>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</si>
  <si>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</si>
  <si>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</si>
  <si>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</si>
  <si>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</si>
  <si>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</si>
  <si>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</si>
  <si>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</si>
  <si>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</si>
  <si>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</si>
  <si>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</si>
  <si>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</si>
  <si>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</si>
  <si>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</si>
  <si>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</si>
  <si>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</si>
  <si>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Započitatelné náklady</t>
  </si>
  <si>
    <t>STA</t>
  </si>
  <si>
    <t>1</t>
  </si>
  <si>
    <t>{a2ca325d-edcc-42ec-8f84-da2dd706d646}</t>
  </si>
  <si>
    <t>2</t>
  </si>
  <si>
    <t>/</t>
  </si>
  <si>
    <t>Soupis</t>
  </si>
  <si>
    <t>###NOINSERT###</t>
  </si>
  <si>
    <t>01a</t>
  </si>
  <si>
    <t>Bleskosvod</t>
  </si>
  <si>
    <t>{39a0b2c8-1d38-4268-b7ff-7063535f8702}</t>
  </si>
  <si>
    <t>01b</t>
  </si>
  <si>
    <t>VRN</t>
  </si>
  <si>
    <t>{3c35f0b4-888b-4c60-ab9d-db13d454aaac}</t>
  </si>
  <si>
    <t>02</t>
  </si>
  <si>
    <t>Nezapočitatelné náklady</t>
  </si>
  <si>
    <t>{3245a19a-9695-433a-b2f9-b332e0bd6c60}</t>
  </si>
  <si>
    <t>KRYCÍ LIST SOUPISU PRACÍ</t>
  </si>
  <si>
    <t>Objekt:</t>
  </si>
  <si>
    <t>01 - Započitatelné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</si>
  <si>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</si>
  <si>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</si>
  <si>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</si>
  <si>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</si>
  <si>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</si>
  <si>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</si>
  <si>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</si>
  <si>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</si>
  <si>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</si>
  <si>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</si>
  <si>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</si>
  <si>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</si>
  <si>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</si>
  <si>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</si>
  <si>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</si>
  <si>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</si>
  <si>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</si>
  <si>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</si>
  <si>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</si>
  <si>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</si>
  <si>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</si>
  <si>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</si>
  <si>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</si>
  <si>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</si>
  <si>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</si>
  <si>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</si>
  <si>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</si>
  <si>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</si>
  <si>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</si>
  <si>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</si>
  <si>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</si>
  <si>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</si>
  <si>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</si>
  <si>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</si>
  <si>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</si>
  <si>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</si>
  <si>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</si>
  <si>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</si>
  <si>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</si>
  <si>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317235811</t>
  </si>
  <si>
    <t>Doplnění zdiva hlavních a kordónových říms cihlami pálenými na maltu</t>
  </si>
  <si>
    <t>m3</t>
  </si>
  <si>
    <t>CS ÚRS 2020 01</t>
  </si>
  <si>
    <t>4</t>
  </si>
  <si>
    <t>-660358191</t>
  </si>
  <si>
    <t>PP</t>
  </si>
  <si>
    <t>Doplnění zdiva hlavních a kordonových říms  s dodáním hmot, cihlami pálenými na maltu</t>
  </si>
  <si>
    <t>VV</t>
  </si>
  <si>
    <t>0,065*0,14*0,29*100</t>
  </si>
  <si>
    <t>6</t>
  </si>
  <si>
    <t>Úpravy povrchů, podlahy a osazování výplní</t>
  </si>
  <si>
    <t>622325352</t>
  </si>
  <si>
    <t>Oprava vnější vápenné omítky s celoplošným přeštukováním členitosti 2 v rozsahu do 20%</t>
  </si>
  <si>
    <t>m2</t>
  </si>
  <si>
    <t>2131492873</t>
  </si>
  <si>
    <t>Oprava vápenné omítky s celoplošným přeštukováním vnějších ploch stupně členitosti 2, v rozsahu opravované plochy přes 10 do 20%</t>
  </si>
  <si>
    <t>P</t>
  </si>
  <si>
    <t>Poznámka k položce:_x000D_
skladba omítky dle popisu TZ</t>
  </si>
  <si>
    <t>38*2"štíty</t>
  </si>
  <si>
    <t>622325353</t>
  </si>
  <si>
    <t>Oprava vnější vápenné omítky s celoplošným přeštukováním členitosti 2 v rozsahu do 30%</t>
  </si>
  <si>
    <t>-1685252237</t>
  </si>
  <si>
    <t>Oprava vápenné omítky s celoplošným přeštukováním vnějších ploch stupně členitosti 2, v rozsahu opravované plochy přes 20 do 30%</t>
  </si>
  <si>
    <t>8,03"malý komín</t>
  </si>
  <si>
    <t>622325355</t>
  </si>
  <si>
    <t>Oprava vnější vápenné omítky s celoplošným přeštukováním členitosti 2 v rozsahu do 40%</t>
  </si>
  <si>
    <t>-905161951</t>
  </si>
  <si>
    <t>Oprava vápenné omítky s celoplošným přeštukováním vnějších ploch stupně členitosti 2, v rozsahu opravované plochy přes 30 do 40%</t>
  </si>
  <si>
    <t>142,5"římsa</t>
  </si>
  <si>
    <t>5</t>
  </si>
  <si>
    <t>622325359</t>
  </si>
  <si>
    <t>Oprava vnější vápenné omítky s celoplošným přeštukováním členitosti 2 v rozsahu do 100%</t>
  </si>
  <si>
    <t>-2031904864</t>
  </si>
  <si>
    <t>Oprava vápenné omítky s celoplošným přeštukováním vnějších ploch stupně členitosti 2, v rozsahu opravované plochy přes 80 do 100%</t>
  </si>
  <si>
    <t>18,05"velký komín</t>
  </si>
  <si>
    <t>9</t>
  </si>
  <si>
    <t>Ostatní konstrukce a práce, bourání</t>
  </si>
  <si>
    <t>945421110</t>
  </si>
  <si>
    <t>Hydraulická zvedací plošina na automobilovém podvozku výška zdvihu do 18 m včetně obsluhy</t>
  </si>
  <si>
    <t>hod</t>
  </si>
  <si>
    <t>-1316386085</t>
  </si>
  <si>
    <t>Hydraulická zvedací plošina včetně obsluhy  instalovaná na automobilovém podvozku, výšky zdvihu do 18 m</t>
  </si>
  <si>
    <t>7</t>
  </si>
  <si>
    <t>953944122</t>
  </si>
  <si>
    <t>Vstřelování hřebů rozměru do 10x90 mm</t>
  </si>
  <si>
    <t>kus</t>
  </si>
  <si>
    <t>-1213526226</t>
  </si>
  <si>
    <t>Vstřelování hřebů černých nebo pozinkovaných  pro různá připevnění nebo kotvení stavebních konstrukcí, předmětů apod. všech typů ( A,B,C,D ), rozměru Ø 10x30 až 90 mm</t>
  </si>
  <si>
    <t>120</t>
  </si>
  <si>
    <t>8</t>
  </si>
  <si>
    <t>M</t>
  </si>
  <si>
    <t>60514114</t>
  </si>
  <si>
    <t>řezivo jehličnaté lať impregnovaná dl 4 m</t>
  </si>
  <si>
    <t>-2083499193</t>
  </si>
  <si>
    <t>114*0,04*0,06"vodorovné latě 60/40 mm (pro přistřelení do žb stropní desky) pro rošt z prken a svislých latí</t>
  </si>
  <si>
    <t>978015331</t>
  </si>
  <si>
    <t>Otlučení (osekání) vnější vápenné nebo vápenocementové omítky stupně členitosti 1 a 2 rozsahu do 20%</t>
  </si>
  <si>
    <t>79405476</t>
  </si>
  <si>
    <t>Otlučení vápenných nebo vápenocementových omítek vnějších ploch s vyškrabáním spar a s očištěním zdiva stupně členitosti 1 a 2, v rozsahu přes 10 do 20 %</t>
  </si>
  <si>
    <t>10</t>
  </si>
  <si>
    <t>978015341</t>
  </si>
  <si>
    <t>Otlučení (osekání) vnější vápenné nebo vápenocementové omítky stupně členitosti 1 a 2 rozsahu do 30%</t>
  </si>
  <si>
    <t>-1391472651</t>
  </si>
  <si>
    <t>Otlučení vápenných nebo vápenocementových omítek vnějších ploch s vyškrabáním spar a s očištěním zdiva stupně členitosti 1 a 2, v rozsahu přes 10 do 30 %</t>
  </si>
  <si>
    <t>11</t>
  </si>
  <si>
    <t>978015351</t>
  </si>
  <si>
    <t>Otlučení (osekání) vnější vápenné nebo vápenocementové omítky stupně členitosti 1 a 2 rozsahu do 40%</t>
  </si>
  <si>
    <t>695245734</t>
  </si>
  <si>
    <t>Otlučení vápenných nebo vápenocementových omítek vnějších ploch s vyškrabáním spar a s očištěním zdiva stupně členitosti 1 a 2, v rozsahu přes 30 do 40 %</t>
  </si>
  <si>
    <t>12</t>
  </si>
  <si>
    <t>978015391</t>
  </si>
  <si>
    <t>Otlučení (osekání) vnější vápenné nebo vápenocementové omítky stupně členitosti 1 a 2 do 100%</t>
  </si>
  <si>
    <t>539523702</t>
  </si>
  <si>
    <t>Otlučení vápenných nebo vápenocementových omítek vnějších ploch s vyškrabáním spar a s očištěním zdiva stupně členitosti 1 a 2, v rozsahu přes 80 do 100 %</t>
  </si>
  <si>
    <t>13</t>
  </si>
  <si>
    <t>985131111</t>
  </si>
  <si>
    <t>Očištění ploch stěn, rubu kleneb a podlah tlakovou vodou</t>
  </si>
  <si>
    <t>51820987</t>
  </si>
  <si>
    <t>Poznámka k položce:_x000D_
opravované omítky a římsy</t>
  </si>
  <si>
    <t>142,5+38*2</t>
  </si>
  <si>
    <t>14</t>
  </si>
  <si>
    <t>985131311</t>
  </si>
  <si>
    <t>Ruční dočištění ploch stěn, rubu kleneb a podlah ocelových kartáči</t>
  </si>
  <si>
    <t>-393101642</t>
  </si>
  <si>
    <t>Očištění ploch stěn, rubu kleneb a podlah ruční dočištění ocelovými kartáči</t>
  </si>
  <si>
    <t>985221113</t>
  </si>
  <si>
    <t>Doplnění zdiva kamenem do aktivované malty se spárami dl přes 12 m/m2</t>
  </si>
  <si>
    <t>-493365410</t>
  </si>
  <si>
    <t>Doplnění zdiva ručně do aktivované malty kamenem délky spáry na 1 m2 upravované plochy přes 12 m</t>
  </si>
  <si>
    <t>0,012*30"doplnění říms pískovcem</t>
  </si>
  <si>
    <t>16</t>
  </si>
  <si>
    <t>58381086</t>
  </si>
  <si>
    <t>kámen lomový upravený štípaný (80, 40, 20 cm) pískovec</t>
  </si>
  <si>
    <t>t</t>
  </si>
  <si>
    <t>-530582399</t>
  </si>
  <si>
    <t>0,36*2,3 'Přepočtené koeficientem množství</t>
  </si>
  <si>
    <t>17</t>
  </si>
  <si>
    <t>985441112</t>
  </si>
  <si>
    <t>Přídavná šroubovitá nerezová výztuž 1 táhlo D 6 mm v drážce v cihelném zdivu hl do 70 mm</t>
  </si>
  <si>
    <t>m</t>
  </si>
  <si>
    <t>704585494</t>
  </si>
  <si>
    <t>Přídavná šroubovitá nerezová výztuž pro sanaci trhlin v drážce včetně vyfrézování a zalití kotevní maltou v cihelném nebo kamenném zdivu hloubky do 70 mm 1 táhlo průměru 6 mm</t>
  </si>
  <si>
    <t>0,3*2*10</t>
  </si>
  <si>
    <t>18</t>
  </si>
  <si>
    <t>985442112</t>
  </si>
  <si>
    <t>Přídavná šroubovitá nerezová výztuž 1 kotva D 6 mm ve vrtu vyvrtaném příklepem</t>
  </si>
  <si>
    <t>994548911</t>
  </si>
  <si>
    <t>Přídavná šroubovitá nerezová výztuž pro sanaci trhlin ve vrtu včetně vyvrtání příklepovými vrtáky a zalití kotevní maltou 1 kotva průměru 6 mm</t>
  </si>
  <si>
    <t>19</t>
  </si>
  <si>
    <t>988R</t>
  </si>
  <si>
    <t>Lešení nutné pro provedení prací po celou dobu stavby</t>
  </si>
  <si>
    <t>soubor</t>
  </si>
  <si>
    <t>869929425</t>
  </si>
  <si>
    <t>Poznámka k položce:_x000D_
přístup na střechu z fasády, lešení v prostoru krovu, zajištění přístupu do objektu, ochrana portálu a znaku, zakrytí lešení sítí</t>
  </si>
  <si>
    <t>997</t>
  </si>
  <si>
    <t>Přesun sutě</t>
  </si>
  <si>
    <t>20</t>
  </si>
  <si>
    <t>997013001</t>
  </si>
  <si>
    <t>Vyklizení ulehlé suti z prostorů do 15 m2 s naložením z hl do 2 m</t>
  </si>
  <si>
    <t>1797367696</t>
  </si>
  <si>
    <t>Vyklizení ulehlé suti na vzdálenost do 3 m od okraje vyklízeného prostoru nebo s naložením na dopravní prostředek z prostorů o půdorysné ploše do 15 m2 z výšky (hloubky) do 2 m</t>
  </si>
  <si>
    <t>Poznámka k položce:_x000D_
•	Vyčištění prostoru na korunní římse od veškerých biologických a jiných nečistot (zbytky stavební sutě…)</t>
  </si>
  <si>
    <t>997013153</t>
  </si>
  <si>
    <t>Vnitrostaveništní doprava suti a vybouraných hmot pro budovy v do 12 m s omezením mechanizace</t>
  </si>
  <si>
    <t>1197787807</t>
  </si>
  <si>
    <t>Vnitrostaveništní doprava suti a vybouraných hmot  vodorovně do 50 m svisle s omezením mechanizace pro budovy a haly výšky přes 9 do 12 m</t>
  </si>
  <si>
    <t>22</t>
  </si>
  <si>
    <t>997013501</t>
  </si>
  <si>
    <t>Odvoz suti a vybouraných hmot na skládku nebo meziskládku do 1 km se složením</t>
  </si>
  <si>
    <t>1195318651</t>
  </si>
  <si>
    <t>Odvoz suti a vybouraných hmot na skládku nebo meziskládku  se složením, na vzdálenost do 1 km</t>
  </si>
  <si>
    <t>23</t>
  </si>
  <si>
    <t>997013509</t>
  </si>
  <si>
    <t>Příplatek k odvozu suti a vybouraných hmot na skládku ZKD 1 km přes 1 km</t>
  </si>
  <si>
    <t>-216313824</t>
  </si>
  <si>
    <t>Odvoz suti a vybouraných hmot na skládku nebo meziskládku  se složením, na vzdálenost Příplatek k ceně za každý další i započatý 1 km přes 1 km</t>
  </si>
  <si>
    <t>78,397*5 'Přepočtené koeficientem množství</t>
  </si>
  <si>
    <t>24</t>
  </si>
  <si>
    <t>997013609</t>
  </si>
  <si>
    <t>Poplatek za uložení na skládce (skládkovné) stavebního odpadu ze směsí nebo oddělených frakcí betonu, cihel a keramických výrobků kód odpadu 17 01 07</t>
  </si>
  <si>
    <t>-1149018306</t>
  </si>
  <si>
    <t>Poplatek za uložení stavebního odpadu na skládce (skládkovné) ze směsí nebo oddělených frakcí betonu, cihel a keramických výrobků zatříděného do Katalogu odpadů pod kódem 17 01 07</t>
  </si>
  <si>
    <t>25</t>
  </si>
  <si>
    <t>997013631</t>
  </si>
  <si>
    <t>Poplatek za uložení na skládce (skládkovné) stavebního odpadu směsného kód odpadu 17 09 04</t>
  </si>
  <si>
    <t>-1352861119</t>
  </si>
  <si>
    <t>Poplatek za uložení stavebního odpadu na skládce (skládkovné) směsného stavebního a demoličního zatříděného do Katalogu odpadů pod kódem 17 09 04</t>
  </si>
  <si>
    <t>94,534-39,226-5,243</t>
  </si>
  <si>
    <t>26</t>
  </si>
  <si>
    <t>997013811</t>
  </si>
  <si>
    <t>Poplatek za uložení na skládce (skládkovné) stavebního odpadu dřevěného kód odpadu 17 02 01</t>
  </si>
  <si>
    <t>-1173663357</t>
  </si>
  <si>
    <t>Poplatek za uložení stavebního odpadu na skládce (skládkovné) dřevěného zatříděného do Katalogu odpadů pod kódem 17 02 01</t>
  </si>
  <si>
    <t>998</t>
  </si>
  <si>
    <t>Přesun hmot</t>
  </si>
  <si>
    <t>27</t>
  </si>
  <si>
    <t>998011002</t>
  </si>
  <si>
    <t>Přesun hmot pro budovy zděné v do 12 m</t>
  </si>
  <si>
    <t>-348467980</t>
  </si>
  <si>
    <t>Přesun hmot pro budovy občanské výstavby, bydlení, výrobu a služby  s nosnou svislou konstrukcí zděnou z cihel, tvárnic nebo kamene vodorovná dopravní vzdálenost do 100 m pro budovy výšky přes 6 do 12 m</t>
  </si>
  <si>
    <t>PSV</t>
  </si>
  <si>
    <t>Práce a dodávky PSV</t>
  </si>
  <si>
    <t>712</t>
  </si>
  <si>
    <t>Povlakové krytiny</t>
  </si>
  <si>
    <t>28</t>
  </si>
  <si>
    <t>712600832</t>
  </si>
  <si>
    <t>Odstranění povlakové krytiny střech přes 30° dvouvrstvé</t>
  </si>
  <si>
    <t>-1699669398</t>
  </si>
  <si>
    <t>Odstranění ze střech šikmých přes 30° do 45°  krytiny povlakové dvouvrstvé</t>
  </si>
  <si>
    <t>1352,78</t>
  </si>
  <si>
    <t>713</t>
  </si>
  <si>
    <t>Izolace tepelné</t>
  </si>
  <si>
    <t>29</t>
  </si>
  <si>
    <t>713110811</t>
  </si>
  <si>
    <t>Odstranění tepelné izolace stropů volně kladené z vláknitých materiálů suchých tl do 100 mm</t>
  </si>
  <si>
    <t>-2089771989</t>
  </si>
  <si>
    <t>Odstranění tepelné izolace stropů nebo podhledů z rohoží, pásů, dílců, desek, bloků volně kladených z vláknitých materiálů suchých, tloušťka izolace do 100 mm</t>
  </si>
  <si>
    <t>435,84*2"izolace stropu půdy na sdk podhledu-dvě vrstvy (2x8cm)</t>
  </si>
  <si>
    <t>30</t>
  </si>
  <si>
    <t>713120811</t>
  </si>
  <si>
    <t>Odstranění tepelné izolace podlah volně kladené z vláknitých materiálů suchých tl do 100 mm</t>
  </si>
  <si>
    <t>1107387224</t>
  </si>
  <si>
    <t>Odstranění tepelné izolace podlah z rohoží, pásů, dílců, desek, bloků podlah volně kladených nebo mezi trámy z vláknitých materiálů suchých, tloušťka izolace do 100 mm</t>
  </si>
  <si>
    <t>120,84*2"v prostoru za předsazenou sdk stěnou (na podlaze) dvě vrstvy (2x8cm)</t>
  </si>
  <si>
    <t>751</t>
  </si>
  <si>
    <t>Vzduchotechnika</t>
  </si>
  <si>
    <t>31</t>
  </si>
  <si>
    <t>751525812</t>
  </si>
  <si>
    <t>Demontáž a zpětná montáž  potrubí VZT</t>
  </si>
  <si>
    <t>1866250274</t>
  </si>
  <si>
    <t>762</t>
  </si>
  <si>
    <t>Konstrukce tesařské</t>
  </si>
  <si>
    <t>32</t>
  </si>
  <si>
    <t>762083111</t>
  </si>
  <si>
    <t>Impregnace řeziva proti dřevokaznému hmyzu a houbám máčením třída ohrožení 1 a 2</t>
  </si>
  <si>
    <t>-582226186</t>
  </si>
  <si>
    <t>Práce společné pro tesařské konstrukce  impregnace řeziva máčením proti dřevokaznému hmyzu a houbám, třída ohrožení 1 a 2 (dřevo v interiéru)</t>
  </si>
  <si>
    <t>31,258</t>
  </si>
  <si>
    <t>33</t>
  </si>
  <si>
    <t>762112110</t>
  </si>
  <si>
    <t>Montáž tesařských stěn na hladko z hraněného řeziva průřezové plochy do 120 cm2</t>
  </si>
  <si>
    <t>-1783823132</t>
  </si>
  <si>
    <t>Montáž konstrukce stěn a příček na hladko (bez zářezů)  z hraněného a polohraněného řeziva, průřezové plochy do 120 cm2</t>
  </si>
  <si>
    <t>142,56"vislé latě 60/40 mm pro rošt z prken</t>
  </si>
  <si>
    <t>34</t>
  </si>
  <si>
    <t>-1618418312</t>
  </si>
  <si>
    <t>142,560*0,04*0,06</t>
  </si>
  <si>
    <t>35</t>
  </si>
  <si>
    <t>762131177</t>
  </si>
  <si>
    <t>Montáž bednění stěn z hrubých prken na osovou vzdálenost do 250 mm</t>
  </si>
  <si>
    <t>579607768</t>
  </si>
  <si>
    <t>Montáž bednění stěn  z hrubých prken tl. do 32 mm na osovou vzdálenost do 250 mm</t>
  </si>
  <si>
    <t>31,81"rošt z prken tl.24mm pro zaslepení prostoru</t>
  </si>
  <si>
    <t>36</t>
  </si>
  <si>
    <t>60515111</t>
  </si>
  <si>
    <t>řezivo jehličnaté boční prkno 20-30mm</t>
  </si>
  <si>
    <t>1395541631</t>
  </si>
  <si>
    <t>31,810*0,025</t>
  </si>
  <si>
    <t>37</t>
  </si>
  <si>
    <t>762195000</t>
  </si>
  <si>
    <t>Spojovací prostředky pro montáž stěn, příček, bednění stěn</t>
  </si>
  <si>
    <t>-211105176</t>
  </si>
  <si>
    <t>Spojovací prostředky stěn a příček  hřebíky, svory, fixační prkna</t>
  </si>
  <si>
    <t>0,795+0,342</t>
  </si>
  <si>
    <t>38</t>
  </si>
  <si>
    <t>762331921</t>
  </si>
  <si>
    <t>Vyřezání části střešní vazby průřezové plochy řeziva do 224 cm2 délky do 3 m</t>
  </si>
  <si>
    <t>-869093617</t>
  </si>
  <si>
    <t>Vázané konstrukce krovů  vyřezání části střešní vazby průřezové plochy řeziva přes 120 do 224 cm2, délky vyřezané části krovového prvku do 3 m</t>
  </si>
  <si>
    <t>Poznámka k položce:_x000D_
v montáži všech prvků zahrnuto podepření a vyrovnání</t>
  </si>
  <si>
    <t>1,7*116"výměna námětky spodní střechy krátké</t>
  </si>
  <si>
    <t>1*122"výměna námětky horní střechy krátké</t>
  </si>
  <si>
    <t>1,4*4"výměna námětky horní střechy krátké (na nárožních krokvích)</t>
  </si>
  <si>
    <t>Součet</t>
  </si>
  <si>
    <t>39</t>
  </si>
  <si>
    <t>762331922</t>
  </si>
  <si>
    <t>Vyřezání části střešní vazby průřezové plochy řeziva do 224 cm2 délky do 5 m</t>
  </si>
  <si>
    <t>-2146001194</t>
  </si>
  <si>
    <t>Vázané konstrukce krovů  vyřezání části střešní vazby průřezové plochy řeziva přes 120 do 224 cm2, délky vyřezané části krovového prvku přes 3 do 5 m</t>
  </si>
  <si>
    <t>3,3*122"výměna námětky horní střechy dlouhé</t>
  </si>
  <si>
    <t>3,7*4"výměna námětky horní střechy dlouhé  (na nárožních krokvích)</t>
  </si>
  <si>
    <t>40</t>
  </si>
  <si>
    <t>762331931</t>
  </si>
  <si>
    <t>Vyřezání části střešní vazby průřezové plochy řeziva do 288 cm2 délky do 3 m</t>
  </si>
  <si>
    <t>-1965002018</t>
  </si>
  <si>
    <t>Vázané konstrukce krovů  vyřezání části střešní vazby průřezové plochy řeziva přes 224 do 288 cm2, délky vyřezané části krovového prvku do 3 m</t>
  </si>
  <si>
    <t>2,3*6"doplnění odříznutých částí krokví u hřebene horní střechy -nutné vystojkování+protézování</t>
  </si>
  <si>
    <t>2,5*4"výměna ďořezových krokví v nárožích horní střechy</t>
  </si>
  <si>
    <t>1,7*4"doplnění chybějících ďořezových krokví v nárožích horní střechy</t>
  </si>
  <si>
    <t>1,5"doplnění vyříznuté (zeslabené) horní vaznice (protéza)</t>
  </si>
  <si>
    <t>41</t>
  </si>
  <si>
    <t>762331932</t>
  </si>
  <si>
    <t>Vyřezání části střešní vazby průřezové plochy řeziva do 288 cm2 délky do 5 m</t>
  </si>
  <si>
    <t>1687113104</t>
  </si>
  <si>
    <t>Vázané konstrukce krovů  vyřezání části střešní vazby průřezové plochy řeziva přes 224 do 288 cm2, délky vyřezané části krovového prvku přes 3 do 5 m</t>
  </si>
  <si>
    <t>3,3*4"doplnění chybějících ďořezových krokví v nárožích horní střechy</t>
  </si>
  <si>
    <t>3,2"doplnění chybějící výměny u ořezaných krokví v oblasti velkého komína</t>
  </si>
  <si>
    <t>42</t>
  </si>
  <si>
    <t>762331942</t>
  </si>
  <si>
    <t>Vyřezání části střešní vazby průřezové plochy řeziva do 450 cm2 délky do 5 m</t>
  </si>
  <si>
    <t>-736669216</t>
  </si>
  <si>
    <t>Vázané konstrukce krovů  vyřezání části střešní vazby průřezové plochy řeziva přes 288 do 450 cm2, délky vyřezané části krovového prvku přes 3 do 5 m</t>
  </si>
  <si>
    <t>3,3*3"výměna chybějících nebo neúplných hambálků horní střechy</t>
  </si>
  <si>
    <t>43</t>
  </si>
  <si>
    <t>762332922</t>
  </si>
  <si>
    <t>Doplnění části střešní vazby z hranolů průřezové plochy do 224 cm2 včetně materiálu</t>
  </si>
  <si>
    <t>-413649285</t>
  </si>
  <si>
    <t>Vázané konstrukce krovů  doplnění části střešní vazby z hranolů, nebo hranolků (materiál v ceně), průřezové plochy přes 120 do 224 cm2</t>
  </si>
  <si>
    <t>44</t>
  </si>
  <si>
    <t>762332923</t>
  </si>
  <si>
    <t>Doplnění části střešní vazby z hranolů průřezové plochy do 288 cm2 včetně materiálu</t>
  </si>
  <si>
    <t>1385352445</t>
  </si>
  <si>
    <t>Vázané konstrukce krovů  doplnění části střešní vazby z hranolů, nebo hranolků (materiál v ceně), průřezové plochy přes 224 do 288 cm2</t>
  </si>
  <si>
    <t>45</t>
  </si>
  <si>
    <t>762332924</t>
  </si>
  <si>
    <t>Doplnění části střešní vazby z hranolů průřezové plochy do 450 cm2 včetně materiálu</t>
  </si>
  <si>
    <t>-74263549</t>
  </si>
  <si>
    <t>Vázané konstrukce krovů  doplnění části střešní vazby z hranolů, nebo hranolků (materiál v ceně), průřezové plochy přes 288 do 450 cm2</t>
  </si>
  <si>
    <t>46</t>
  </si>
  <si>
    <t>762333911</t>
  </si>
  <si>
    <t>Otesání části střešní vazby z hranolů průřezové plochy do 120 cm2</t>
  </si>
  <si>
    <t>-1269375858</t>
  </si>
  <si>
    <t>Vázané konstrukce krovů  otesání části střešní vazby z hranolů, nebo hranolků, průřezové plochy do 120 cm2</t>
  </si>
  <si>
    <t>47</t>
  </si>
  <si>
    <t>762333912</t>
  </si>
  <si>
    <t>Otesání části střešní vazby z hranolů průřezové plochy do 224 cm2</t>
  </si>
  <si>
    <t>368529575</t>
  </si>
  <si>
    <t>Vázané konstrukce krovů  otesání části střešní vazby z hranolů, nebo hranolků, průřezové plochy přes 120 do 224 cm2</t>
  </si>
  <si>
    <t>48</t>
  </si>
  <si>
    <t>762333913</t>
  </si>
  <si>
    <t>Otesání části střešní vazby z hranolů průřezové plochy do 288 cm2</t>
  </si>
  <si>
    <t>566864241</t>
  </si>
  <si>
    <t>Vázané konstrukce krovů  otesání části střešní vazby z hranolů, nebo hranolků, průřezové plochy přes 224 do 288 cm2</t>
  </si>
  <si>
    <t>49</t>
  </si>
  <si>
    <t>762333914</t>
  </si>
  <si>
    <t>Otesání části střešní vazby z hranolů průřezové plochy do 450 cm2</t>
  </si>
  <si>
    <t>-1876449416</t>
  </si>
  <si>
    <t>Vázané konstrukce krovů  otesání části střešní vazby z hranolů, nebo hranolků, průřezové plochy přes 288 do 450 cm2</t>
  </si>
  <si>
    <t>50</t>
  </si>
  <si>
    <t>762333915</t>
  </si>
  <si>
    <t>Otesání části střešní vazby z hranolů průřezové plochy přes 450 cm2</t>
  </si>
  <si>
    <t>302152440</t>
  </si>
  <si>
    <t>Vázané konstrukce krovů  otesání části střešní vazby z hranolů, nebo hranolků, průřezové plochy přes 450 cm2</t>
  </si>
  <si>
    <t>51</t>
  </si>
  <si>
    <t>762341210</t>
  </si>
  <si>
    <t>Montáž bednění střech rovných a šikmých sklonu do 60° z hrubých prken na sraz</t>
  </si>
  <si>
    <t>1934780393</t>
  </si>
  <si>
    <t>Bednění a laťování montáž bednění střech rovných a šikmých sklonu do 60° s vyřezáním otvorů z prken hrubých na sraz tl. do 32 mm</t>
  </si>
  <si>
    <t xml:space="preserve">315"Plocha spodní úrovně střechy </t>
  </si>
  <si>
    <t>23,74"korunní římsa ve štítech</t>
  </si>
  <si>
    <t>440,76"Plocha horní úrovně střechy</t>
  </si>
  <si>
    <t>26,14"bednění ve hřebeni</t>
  </si>
  <si>
    <t>39,76"bednění podél nárožních krokví</t>
  </si>
  <si>
    <t>51,4"Plocha lomu mansardy</t>
  </si>
  <si>
    <t>39,84"Plocha pod lomem mansardy (vytvoření odvětrávané mezery)</t>
  </si>
  <si>
    <t>52</t>
  </si>
  <si>
    <t>-726768110</t>
  </si>
  <si>
    <t>936,640*0,025*1,1</t>
  </si>
  <si>
    <t>53</t>
  </si>
  <si>
    <t>762341811</t>
  </si>
  <si>
    <t>Demontáž bednění střech z prken</t>
  </si>
  <si>
    <t>238464805</t>
  </si>
  <si>
    <t>Demontáž bednění a laťování  bednění střech rovných, obloukových, sklonu do 60° se všemi nadstřešními konstrukcemi z prken hrubých, hoblovaných tl. do 32 mm</t>
  </si>
  <si>
    <t>54</t>
  </si>
  <si>
    <t>762342314</t>
  </si>
  <si>
    <t>Montáž laťování na střechách složitých sklonu do 60° osové vzdálenosti do 360 mm</t>
  </si>
  <si>
    <t>-1212282833</t>
  </si>
  <si>
    <t>Bednění a laťování montáž laťování střech složitých sklonu do 60° při osové vzdálenosti latí přes 150 do 360 mm</t>
  </si>
  <si>
    <t>1352,77</t>
  </si>
  <si>
    <t>55</t>
  </si>
  <si>
    <t>2024584620</t>
  </si>
  <si>
    <t>8116,63*0,04*0,06</t>
  </si>
  <si>
    <t>56</t>
  </si>
  <si>
    <t>762342441</t>
  </si>
  <si>
    <t>Montáž lišt trojúhelníkových nebo kontralatí na střechách sklonu do 60°</t>
  </si>
  <si>
    <t>-258587150</t>
  </si>
  <si>
    <t>Bednění a laťování montáž lišt trojúhelníkových nebo kontralatí</t>
  </si>
  <si>
    <t>521,66" latě  80/40 mm pro sněhové zachytávače  +10 % prořez</t>
  </si>
  <si>
    <t>1075,34"pro podepření šablon mimo standardní polohu latí - spodní střecha</t>
  </si>
  <si>
    <t>752,4"(pro podepření šablon mimo standardní polohu latí) - horní střecha</t>
  </si>
  <si>
    <t>84,89"hřebenová/nárožní lať 50/30mm +10 % prořez</t>
  </si>
  <si>
    <t>681,83"kontralatě spodní střechy 60/40 mm (včetně prořezu)</t>
  </si>
  <si>
    <t>309,57"kontralatě spodní střechy 60/40 mm pro vyrovnání střešního pláště (včetně prořezu)</t>
  </si>
  <si>
    <t>879,81"kontralatě horní střechy 50/50 mm  (včetně prořezu)</t>
  </si>
  <si>
    <t>439,91"kontralatě horní střechy 50/50 mm pro vyrovnání střešního pláště (včetně prořezu)</t>
  </si>
  <si>
    <t>41,8"pomocné latě pro montáž lemování sedlové střechy polovičním lemem ve štítech</t>
  </si>
  <si>
    <t>509,32"montáž lemování sedlové střechy polovičním lemem ve hřebeni a nárožích</t>
  </si>
  <si>
    <t>20"hoblované  prkno štítových říms spodní střechy ze sibiřského modřínu tl.30mm a šířky 200mm</t>
  </si>
  <si>
    <t>57</t>
  </si>
  <si>
    <t>-38810488</t>
  </si>
  <si>
    <t>521,66*0,08*0,04" latě  80/40 mm pro sněhové zachytávače  +10 % prořez</t>
  </si>
  <si>
    <t>1075,34*0,06*0,04"pro podepření šablon mimo standardní polohu latí - spodní střecha</t>
  </si>
  <si>
    <t>752,4*0,06*0,04"(pro podepření šablon mimo standardní polohu latí) - horní střecha</t>
  </si>
  <si>
    <t>84,89*0,05*0,03"hřebenová/nárožní lať 50/30mm +10 % prořez</t>
  </si>
  <si>
    <t>681,83*0,06*0,04"kontralatě spodní střechy 60/40 mm (včetně prořezu)</t>
  </si>
  <si>
    <t>309,57*0,06*0,04"kontralatě spodní střechy 60/40 mm pro vyrovnání střešního pláště (včetně prořezu)</t>
  </si>
  <si>
    <t>879,81*0,05*0,05"kontralatě horní střechy 50/50 mm  (včetně prořezu)</t>
  </si>
  <si>
    <t>439,91*0,05*0,05"kontralatě horní střechy 50/50 mm pro vyrovnání střešního pláště (včetně prořezu)</t>
  </si>
  <si>
    <t>41,8*0,05*0,05"pomocné latě pro montáž lemování sedlové střechy polovičním lemem ve štítech</t>
  </si>
  <si>
    <t>509,32*0,05*0,015"montáž lemování sedlové střechy polovičním lemem ve hřebeni a nárožích</t>
  </si>
  <si>
    <t>58</t>
  </si>
  <si>
    <t>60516110</t>
  </si>
  <si>
    <t>řezivo modřínové sušené tl 30mm</t>
  </si>
  <si>
    <t>265598038</t>
  </si>
  <si>
    <t>20*0,2*0,03</t>
  </si>
  <si>
    <t>59</t>
  </si>
  <si>
    <t>762395000</t>
  </si>
  <si>
    <t>Spojovací prostředky krovů, bednění, laťování, nadstřešních konstrukcí</t>
  </si>
  <si>
    <t>1207562456</t>
  </si>
  <si>
    <t>Spojovací prostředky krovů, bednění a laťování, nadstřešních konstrukcí  svory, prkna, hřebíky, pásová ocel, vruty</t>
  </si>
  <si>
    <t>0,12+12,349+19,48+31,358</t>
  </si>
  <si>
    <t>35,28</t>
  </si>
  <si>
    <t>60</t>
  </si>
  <si>
    <t>762595001</t>
  </si>
  <si>
    <t>Spojovací prostředky pro položení dřevěných podlah a zakrytí kanálů</t>
  </si>
  <si>
    <t>-1812588081</t>
  </si>
  <si>
    <t>Spojovací prostředky podlah a podkladových konstrukcí hřebíky, vruty</t>
  </si>
  <si>
    <t>408,48</t>
  </si>
  <si>
    <t>61</t>
  </si>
  <si>
    <t>998762103</t>
  </si>
  <si>
    <t>Přesun hmot tonážní pro kce tesařské v objektech v do 24 m</t>
  </si>
  <si>
    <t>1603699418</t>
  </si>
  <si>
    <t>Přesun hmot pro konstrukce tesařské  stanovený z hmotnosti přesunovaného materiálu vodorovná dopravní vzdálenost do 50 m v objektech výšky přes 12 do 24 m</t>
  </si>
  <si>
    <t>764</t>
  </si>
  <si>
    <t>Konstrukce klempířské</t>
  </si>
  <si>
    <t>62</t>
  </si>
  <si>
    <t>764001801</t>
  </si>
  <si>
    <t>Demontáž podkladního plechu do suti</t>
  </si>
  <si>
    <t>-2063644759</t>
  </si>
  <si>
    <t>Demontáž klempířských konstrukcí podkladního plechu do suti</t>
  </si>
  <si>
    <t>398</t>
  </si>
  <si>
    <t>63</t>
  </si>
  <si>
    <t>764001811</t>
  </si>
  <si>
    <t>Demontáž dilatační lišty do suti</t>
  </si>
  <si>
    <t>2080729492</t>
  </si>
  <si>
    <t>Demontáž klempířských konstrukcí dilatační lišty do suti</t>
  </si>
  <si>
    <t>64</t>
  </si>
  <si>
    <t>764001821</t>
  </si>
  <si>
    <t>Demontáž krytiny ze svitků nebo tabulí do suti</t>
  </si>
  <si>
    <t>1922849720</t>
  </si>
  <si>
    <t>Demontáž klempířských konstrukcí krytiny ze svitků nebo tabulí do suti</t>
  </si>
  <si>
    <t>99"střechy vikýřů</t>
  </si>
  <si>
    <t>1,3*0,9+2,46*1,3"komíny</t>
  </si>
  <si>
    <t>22*2"boky a masky</t>
  </si>
  <si>
    <t>65</t>
  </si>
  <si>
    <t>764001851</t>
  </si>
  <si>
    <t>Demontáž hřebene s větrací mřížkou nebo hřebenovým plechem do suti</t>
  </si>
  <si>
    <t>-275757686</t>
  </si>
  <si>
    <t>Demontáž klempířských konstrukcí oplechování hřebene s větrací mřížkou nebo podkladním plechem do suti</t>
  </si>
  <si>
    <t>66</t>
  </si>
  <si>
    <t>764001871</t>
  </si>
  <si>
    <t>Demontáž nároží s větrací mřížkou nebo nárožním plechem do suti</t>
  </si>
  <si>
    <t>2030679618</t>
  </si>
  <si>
    <t>Demontáž klempířských konstrukcí oplechování nároží s větrací mřížkou nebo podkladním plechem do suti</t>
  </si>
  <si>
    <t>67</t>
  </si>
  <si>
    <t>764001891</t>
  </si>
  <si>
    <t>Demontáž úžlabí do suti</t>
  </si>
  <si>
    <t>-813354221</t>
  </si>
  <si>
    <t>Demontáž klempířských konstrukcí oplechování úžlabí do suti</t>
  </si>
  <si>
    <t>2*22</t>
  </si>
  <si>
    <t>68</t>
  </si>
  <si>
    <t>764002812</t>
  </si>
  <si>
    <t>Demontáž okapového plechu do suti v krytině skládané</t>
  </si>
  <si>
    <t>1426252617</t>
  </si>
  <si>
    <t>Demontáž klempířských konstrukcí okapového plechu do suti, v krytině skládané</t>
  </si>
  <si>
    <t>69</t>
  </si>
  <si>
    <t>764002821</t>
  </si>
  <si>
    <t>Demontáž střešního výlezu do suti</t>
  </si>
  <si>
    <t>268408613</t>
  </si>
  <si>
    <t>Demontáž klempířských konstrukcí střešního výlezu do suti</t>
  </si>
  <si>
    <t>70</t>
  </si>
  <si>
    <t>764002831</t>
  </si>
  <si>
    <t>Demontáž sněhového zachytávače do suti</t>
  </si>
  <si>
    <t>-295417004</t>
  </si>
  <si>
    <t>Demontáž klempířských konstrukcí sněhového zachytávače do suti</t>
  </si>
  <si>
    <t>71</t>
  </si>
  <si>
    <t>764002871</t>
  </si>
  <si>
    <t>Demontáž lemování zdí do suti</t>
  </si>
  <si>
    <t>1942982839</t>
  </si>
  <si>
    <t>Demontáž klempířských konstrukcí lemování zdí do suti</t>
  </si>
  <si>
    <t>72</t>
  </si>
  <si>
    <t>764002881</t>
  </si>
  <si>
    <t>Demontáž lemování střešních prostupů do suti</t>
  </si>
  <si>
    <t>786380410</t>
  </si>
  <si>
    <t>Demontáž klempířských konstrukcí lemování střešních prostupů do suti</t>
  </si>
  <si>
    <t>73</t>
  </si>
  <si>
    <t>764003801</t>
  </si>
  <si>
    <t>Demontáž lemování trub, konzol, držáků, ventilačních nástavců a jiných kusových prvků do suti</t>
  </si>
  <si>
    <t>-1599171269</t>
  </si>
  <si>
    <t>Demontáž klempířských konstrukcí lemování trub, konzol, držáků, ventilačních nástavců a ostatních kusových prvků do suti</t>
  </si>
  <si>
    <t>74</t>
  </si>
  <si>
    <t>764004801</t>
  </si>
  <si>
    <t>Demontáž podokapního žlabu do suti</t>
  </si>
  <si>
    <t>2093358246</t>
  </si>
  <si>
    <t>Demontáž klempířských konstrukcí žlabu podokapního do suti</t>
  </si>
  <si>
    <t>147+24</t>
  </si>
  <si>
    <t>75</t>
  </si>
  <si>
    <t>764004861</t>
  </si>
  <si>
    <t>Demontáž svodu do suti</t>
  </si>
  <si>
    <t>-1750612881</t>
  </si>
  <si>
    <t>Demontáž klempířských konstrukcí svodu do suti</t>
  </si>
  <si>
    <t>52+2</t>
  </si>
  <si>
    <t>76</t>
  </si>
  <si>
    <t>764011424</t>
  </si>
  <si>
    <t>Podkladní plech z PZ plechu pro hřebeny, nároží, úžlabí nebo okapové hrany tl. 1,0 mm rš 330 mm</t>
  </si>
  <si>
    <t>419665497</t>
  </si>
  <si>
    <t>Podkladní plech z pozinkovaného plechu tloušťky 1,0 mm pro TiZn rš 330 mm</t>
  </si>
  <si>
    <t>33,92"K1.2</t>
  </si>
  <si>
    <t>108,62"K2.2</t>
  </si>
  <si>
    <t>107,818"K3.6</t>
  </si>
  <si>
    <t>20,674"K4.4</t>
  </si>
  <si>
    <t>77</t>
  </si>
  <si>
    <t>764011441</t>
  </si>
  <si>
    <t>Podkladní plech z PZ plechu pro hřebeny, nároží, úžlabí nebo okapové hrany tl. 1,0 mm rš 150 mm</t>
  </si>
  <si>
    <t>-1951821500</t>
  </si>
  <si>
    <t>Podkladní plech z pozinkovaného plechu tloušťky 1,0 mm pro TiZn rš 150 mm</t>
  </si>
  <si>
    <t>20"K 5.2</t>
  </si>
  <si>
    <t>107,818"K3.7</t>
  </si>
  <si>
    <t>78</t>
  </si>
  <si>
    <t>764141413</t>
  </si>
  <si>
    <t xml:space="preserve">Krytina střechy rovné drážkováním ze svitků z TiZn předzvětralého plechu rš 670 mm sklonu do 60° </t>
  </si>
  <si>
    <t>2084069058</t>
  </si>
  <si>
    <t>Krytina ze svitků nebo tabulí z titanzinkového předzvětralého plechu s úpravou u okapů, prostupů a výčnělků střechy rovné drážkováním ze svitků rš 670 mm, sklon střechy přes 30 do 60°</t>
  </si>
  <si>
    <t xml:space="preserve">Poznámka k položce:_x000D_
včetně příponek 6ks/m2_x000D_
</t>
  </si>
  <si>
    <t>34"K1</t>
  </si>
  <si>
    <t>65,172"K2</t>
  </si>
  <si>
    <t>79</t>
  </si>
  <si>
    <t>7641415R1</t>
  </si>
  <si>
    <t>Zatahovací  pás  K1.1.</t>
  </si>
  <si>
    <t>-1546409795</t>
  </si>
  <si>
    <t>80</t>
  </si>
  <si>
    <t>7641415R10</t>
  </si>
  <si>
    <t>Ochrana vzduchové mezery K.3.4.</t>
  </si>
  <si>
    <t>-1916579204</t>
  </si>
  <si>
    <t>81</t>
  </si>
  <si>
    <t>7641415R11</t>
  </si>
  <si>
    <t>Okapnice na krytině . K 3.1.</t>
  </si>
  <si>
    <t>1664093599</t>
  </si>
  <si>
    <t>82</t>
  </si>
  <si>
    <t>7641415R12</t>
  </si>
  <si>
    <t>Ochrana vzduchové mezery K.3.3.</t>
  </si>
  <si>
    <t>-649515216</t>
  </si>
  <si>
    <t>83</t>
  </si>
  <si>
    <t>7641415R13</t>
  </si>
  <si>
    <t>Ochrana vzduchové mezery K.3.5.</t>
  </si>
  <si>
    <t>1326943948</t>
  </si>
  <si>
    <t>84</t>
  </si>
  <si>
    <t>7641415R14</t>
  </si>
  <si>
    <t>Okapnice na krytině 4.1.</t>
  </si>
  <si>
    <t>1092878032</t>
  </si>
  <si>
    <t>85</t>
  </si>
  <si>
    <t>7641415R15</t>
  </si>
  <si>
    <t>Ochrana vzduchové mezery K 4.2.</t>
  </si>
  <si>
    <t>-418652722</t>
  </si>
  <si>
    <t>86</t>
  </si>
  <si>
    <t>7641415R16</t>
  </si>
  <si>
    <t>Okapnice   K 4.3.</t>
  </si>
  <si>
    <t>-2054962748</t>
  </si>
  <si>
    <t>Okapnice  K 4.3.</t>
  </si>
  <si>
    <t>87</t>
  </si>
  <si>
    <t>7641415R17</t>
  </si>
  <si>
    <t xml:space="preserve">Štítová lišta* K 5.1. </t>
  </si>
  <si>
    <t>-644194052</t>
  </si>
  <si>
    <t>88</t>
  </si>
  <si>
    <t>7641415R18</t>
  </si>
  <si>
    <t>Spodní čelní oplechování  K 6.1.</t>
  </si>
  <si>
    <t>-2036496304</t>
  </si>
  <si>
    <t>89</t>
  </si>
  <si>
    <t>7641415R19</t>
  </si>
  <si>
    <t>Boční lemování  K 6.2.</t>
  </si>
  <si>
    <t>1499957010</t>
  </si>
  <si>
    <t>90</t>
  </si>
  <si>
    <t>7641415R2</t>
  </si>
  <si>
    <t>Krycí  lišta K 1.5.</t>
  </si>
  <si>
    <t>-1833850184</t>
  </si>
  <si>
    <t>Kryc  lišta K 1.5.</t>
  </si>
  <si>
    <t>91</t>
  </si>
  <si>
    <t>7641415R20</t>
  </si>
  <si>
    <t>Úžlabí  K 6.3.</t>
  </si>
  <si>
    <t>-1222414037</t>
  </si>
  <si>
    <t>92</t>
  </si>
  <si>
    <t>7641415R21</t>
  </si>
  <si>
    <t>Okapnice na krytině  K 6.4.</t>
  </si>
  <si>
    <t>-1682407942</t>
  </si>
  <si>
    <t>93</t>
  </si>
  <si>
    <t>7641415R22</t>
  </si>
  <si>
    <t>Ochrana vzduchové mezery K.6.5.</t>
  </si>
  <si>
    <t>-142280086</t>
  </si>
  <si>
    <t>94</t>
  </si>
  <si>
    <t>7641415R23</t>
  </si>
  <si>
    <t>Okapnice K 6.6.</t>
  </si>
  <si>
    <t>-181733595</t>
  </si>
  <si>
    <t>Okapnice   K 6.6.</t>
  </si>
  <si>
    <t>95</t>
  </si>
  <si>
    <t>7641415R24</t>
  </si>
  <si>
    <t>Oplechování boční římsy  K 6.7.</t>
  </si>
  <si>
    <t>712749868</t>
  </si>
  <si>
    <t>96</t>
  </si>
  <si>
    <t>7641415R25</t>
  </si>
  <si>
    <t xml:space="preserve">Příponkový pás K 6.8. </t>
  </si>
  <si>
    <t>160801447</t>
  </si>
  <si>
    <t>97</t>
  </si>
  <si>
    <t>7641415R26</t>
  </si>
  <si>
    <t>Zásuvná kapsa  K 6.9.</t>
  </si>
  <si>
    <t>1147621581</t>
  </si>
  <si>
    <t>98</t>
  </si>
  <si>
    <t>7641415R27</t>
  </si>
  <si>
    <t>Lemovací lišta k oknu K.6.10</t>
  </si>
  <si>
    <t>-103675751</t>
  </si>
  <si>
    <t>99</t>
  </si>
  <si>
    <t>7641415R28</t>
  </si>
  <si>
    <t>Oplechování ostění K 6.11.</t>
  </si>
  <si>
    <t>305892583</t>
  </si>
  <si>
    <t>100</t>
  </si>
  <si>
    <t>7641415R29</t>
  </si>
  <si>
    <t>Boční lemování ostění K 6.12.</t>
  </si>
  <si>
    <t>903112169</t>
  </si>
  <si>
    <t>101</t>
  </si>
  <si>
    <t>7641415R3</t>
  </si>
  <si>
    <t>Ochrana vzduchové mezery K.1.4.</t>
  </si>
  <si>
    <t>-987010653</t>
  </si>
  <si>
    <t>102</t>
  </si>
  <si>
    <t>7641415R30</t>
  </si>
  <si>
    <t>Spodní díl oplechování masky K 6.13.</t>
  </si>
  <si>
    <t>745750572</t>
  </si>
  <si>
    <t>103</t>
  </si>
  <si>
    <t>7641415R31</t>
  </si>
  <si>
    <t>Oplechování masky K 6.14.</t>
  </si>
  <si>
    <t>-1769280817</t>
  </si>
  <si>
    <t>104</t>
  </si>
  <si>
    <t>7641415R32</t>
  </si>
  <si>
    <t>Přechodový plech pod krytinu K 6.15</t>
  </si>
  <si>
    <t>2127659378</t>
  </si>
  <si>
    <t>105</t>
  </si>
  <si>
    <t>7641415R33</t>
  </si>
  <si>
    <t>Spodní čelní oplechování K 7.1.</t>
  </si>
  <si>
    <t>-1635992642</t>
  </si>
  <si>
    <t>106</t>
  </si>
  <si>
    <t>7641415R34</t>
  </si>
  <si>
    <t>Boční oplechování K 7.2.</t>
  </si>
  <si>
    <t>63066831</t>
  </si>
  <si>
    <t>107</t>
  </si>
  <si>
    <t>7641415R35</t>
  </si>
  <si>
    <t>Horní oplechování  K 7.3.</t>
  </si>
  <si>
    <t>-529038499</t>
  </si>
  <si>
    <t>108</t>
  </si>
  <si>
    <t>7641415R36</t>
  </si>
  <si>
    <t>Kryc lišta K 7.4.</t>
  </si>
  <si>
    <t>897234481</t>
  </si>
  <si>
    <t>109</t>
  </si>
  <si>
    <t>7641415R37</t>
  </si>
  <si>
    <t xml:space="preserve">Oplechování hlavice komína </t>
  </si>
  <si>
    <t>842484152</t>
  </si>
  <si>
    <t>1,59</t>
  </si>
  <si>
    <t>3,98</t>
  </si>
  <si>
    <t>110</t>
  </si>
  <si>
    <t>7641415R38</t>
  </si>
  <si>
    <t>Spodní čelní oplechování K 8.1.</t>
  </si>
  <si>
    <t>-537347414</t>
  </si>
  <si>
    <t>111</t>
  </si>
  <si>
    <t>7641415R39</t>
  </si>
  <si>
    <t>Boční oplechování K 8.2.</t>
  </si>
  <si>
    <t>-948619294</t>
  </si>
  <si>
    <t>112</t>
  </si>
  <si>
    <t>7641415R4</t>
  </si>
  <si>
    <t>Okapnička. K 1.3.</t>
  </si>
  <si>
    <t>1156195898</t>
  </si>
  <si>
    <t>113</t>
  </si>
  <si>
    <t>7641415R40</t>
  </si>
  <si>
    <t>Horní oplechování  K 8.3.</t>
  </si>
  <si>
    <t>-1342144291</t>
  </si>
  <si>
    <t>114</t>
  </si>
  <si>
    <t>7641415R41</t>
  </si>
  <si>
    <t>Kryc lišta K 8.4.</t>
  </si>
  <si>
    <t>1132750720</t>
  </si>
  <si>
    <t>Kryc  lišta K 8.4.</t>
  </si>
  <si>
    <t>115</t>
  </si>
  <si>
    <t>7641415R42</t>
  </si>
  <si>
    <t xml:space="preserve">Výroba prostupů </t>
  </si>
  <si>
    <t>153765931</t>
  </si>
  <si>
    <t>116</t>
  </si>
  <si>
    <t>7641415R5</t>
  </si>
  <si>
    <t>Zatahovací  pás  K2.1.</t>
  </si>
  <si>
    <t>-87634809</t>
  </si>
  <si>
    <t>117</t>
  </si>
  <si>
    <t>7641415R6</t>
  </si>
  <si>
    <t>Ochrana vzduchové mezery K.2.4.</t>
  </si>
  <si>
    <t>-1600783222</t>
  </si>
  <si>
    <t>118</t>
  </si>
  <si>
    <t>7641415R8</t>
  </si>
  <si>
    <t>Okapnice na krytině . K 2.3.</t>
  </si>
  <si>
    <t>-1025102972</t>
  </si>
  <si>
    <t>119</t>
  </si>
  <si>
    <t>7641415R9</t>
  </si>
  <si>
    <t>Dolní okapnice   K 3.2.</t>
  </si>
  <si>
    <t>-732177386</t>
  </si>
  <si>
    <t>764345421</t>
  </si>
  <si>
    <t>Lemování trub, konzol, držáků z TiZn předzvětralého plechu střech s krytinou skládanou D do 75 mm</t>
  </si>
  <si>
    <t>1873920713</t>
  </si>
  <si>
    <t>Lemování trub,konzol,držáků a ostatních prvků z titanzinkového předzvětralého plechu střech s krytinou skládanou mimo prejzovou nebo z plechu, průměr do 75 mm</t>
  </si>
  <si>
    <t>121</t>
  </si>
  <si>
    <t>764541404</t>
  </si>
  <si>
    <t>Žlab podokapní půlkruhový z TiZn předzvětralého plechu rš 280 mm</t>
  </si>
  <si>
    <t>1004614363</t>
  </si>
  <si>
    <t>Žlab podokapní z titanzinkového předzvětralého plechu včetně háků a čel půlkruhový rš 280 mm</t>
  </si>
  <si>
    <t>122</t>
  </si>
  <si>
    <t>764541407</t>
  </si>
  <si>
    <t>Žlab podokapní půlkruhový z TiZn předzvětralého plechu rš 400 mm</t>
  </si>
  <si>
    <t>1683914771</t>
  </si>
  <si>
    <t>Žlab podokapní z titanzinkového předzvětralého plechu včetně háků a čel půlkruhový rš 400 mm</t>
  </si>
  <si>
    <t>123</t>
  </si>
  <si>
    <t>764541424</t>
  </si>
  <si>
    <t>Roh nebo kout půlkruhového podokapního žlabu z TiZn předzvětralého plechu rš 280 mm</t>
  </si>
  <si>
    <t>47356712</t>
  </si>
  <si>
    <t>Žlab podokapní z titanzinkového předzvětralého plechu včetně háků a čel roh nebo kout, žlabu půlkruhového rš 280 mm</t>
  </si>
  <si>
    <t>124</t>
  </si>
  <si>
    <t>764541427</t>
  </si>
  <si>
    <t>Roh nebo kout půlkruhového podokapního žlabu z TiZn předzvětralého plechu rš 400 mm</t>
  </si>
  <si>
    <t>1374192758</t>
  </si>
  <si>
    <t>Žlab podokapní z titanzinkového předzvětralého plechu včetně háků a čel roh nebo kout, žlabu půlkruhového rš 400 mm</t>
  </si>
  <si>
    <t>125</t>
  </si>
  <si>
    <t>764541449</t>
  </si>
  <si>
    <t>Kotlík oválný (trychtýřový) pro podokapní žlaby z TiZn předzvětralého plechu 400/120 mm</t>
  </si>
  <si>
    <t>-2094489726</t>
  </si>
  <si>
    <t>Žlab podokapní z titanzinkového předzvětralého plechu včetně háků a čel kotlík oválný (trychtýřový), rš žlabu/průměr svodu 400/120 mm</t>
  </si>
  <si>
    <t>126</t>
  </si>
  <si>
    <t>764548422</t>
  </si>
  <si>
    <t>Svody kruhové včetně objímek, kolen, odskoků z TiZn předzvětralého plechu průměru 80 mm</t>
  </si>
  <si>
    <t>-766859297</t>
  </si>
  <si>
    <t>Svod z titanzinkového předzvětralého plechu včetně objímek, kolen a odskoků kruhový, průměru 80 mm</t>
  </si>
  <si>
    <t>127</t>
  </si>
  <si>
    <t>764548424</t>
  </si>
  <si>
    <t>Svody kruhové včetně objímek, kolen, odskoků z TiZn předzvětralého plechu průměru 120 mm</t>
  </si>
  <si>
    <t>48917599</t>
  </si>
  <si>
    <t>Svod z titanzinkového předzvětralého plechu včetně objímek, kolen a odskoků kruhový, průměru 120 mm</t>
  </si>
  <si>
    <t>128</t>
  </si>
  <si>
    <t>998764103</t>
  </si>
  <si>
    <t>Přesun hmot tonážní pro konstrukce klempířské v objektech v do 24 m</t>
  </si>
  <si>
    <t>-781268134</t>
  </si>
  <si>
    <t>Přesun hmot pro konstrukce klempířské stanovený z hmotnosti přesunovaného materiálu vodorovná dopravní vzdálenost do 50 m v objektech výšky přes 12 do 24 m</t>
  </si>
  <si>
    <t>765</t>
  </si>
  <si>
    <t>Krytina skládaná</t>
  </si>
  <si>
    <t>129</t>
  </si>
  <si>
    <t>765125111R</t>
  </si>
  <si>
    <t xml:space="preserve">Montáž rozdělovacího, spojovacího hřebenáče </t>
  </si>
  <si>
    <t>759216262</t>
  </si>
  <si>
    <t>Montáž střešních doplňků krytiny -  doplňků hřebene a nároží rozdělovacího, spojovacího hřebenáče</t>
  </si>
  <si>
    <t>130</t>
  </si>
  <si>
    <t>59244386R</t>
  </si>
  <si>
    <t>hřebenáč rozdělovací</t>
  </si>
  <si>
    <t>-341394861</t>
  </si>
  <si>
    <t>131</t>
  </si>
  <si>
    <t>765125121R</t>
  </si>
  <si>
    <t xml:space="preserve">Montáž uzávěry hřebene </t>
  </si>
  <si>
    <t>1655217573</t>
  </si>
  <si>
    <t>Montáž střešních doplňků  hřebene a nároží uzávěry hřebene</t>
  </si>
  <si>
    <t>132</t>
  </si>
  <si>
    <t>59244032R</t>
  </si>
  <si>
    <t xml:space="preserve">uzávěra hřebene </t>
  </si>
  <si>
    <t>-297506168</t>
  </si>
  <si>
    <t>133</t>
  </si>
  <si>
    <t>765131801</t>
  </si>
  <si>
    <t>Demontáž vláknocementové skládané krytiny sklonu do 30° do suti</t>
  </si>
  <si>
    <t>807414981</t>
  </si>
  <si>
    <t>Demontáž vláknocementové krytiny skládané  sklonu do 30° do suti</t>
  </si>
  <si>
    <t>515,95+52,25"spodní střecha</t>
  </si>
  <si>
    <t>733,18+51,4"horní střecha</t>
  </si>
  <si>
    <t>134</t>
  </si>
  <si>
    <t>765133001</t>
  </si>
  <si>
    <t>Krytina vláknocementová sklonu do 30° skládaná ze šablon s povrchem hladkým</t>
  </si>
  <si>
    <t>439253668</t>
  </si>
  <si>
    <t>Krytina vláknocementová skládaná ze šablon  jednoduché krytí sklonu do 30° s povrchem hladkým</t>
  </si>
  <si>
    <t>Poznámka k položce:_x000D_
materiál a prvky dle výpisu střešních šablon a doplňků krytiny</t>
  </si>
  <si>
    <t>1377</t>
  </si>
  <si>
    <t>135</t>
  </si>
  <si>
    <t>765133011</t>
  </si>
  <si>
    <t>Okapová hrana vláknocementové krytiny jednoduché krytí ze šablon povrchem hladkým</t>
  </si>
  <si>
    <t>1376980273</t>
  </si>
  <si>
    <t>Krytina vláknocementová skládaná ze šablon  okapová hrana, krytí jednoduché lemovací řadou, s povrchem hladkým</t>
  </si>
  <si>
    <t>136</t>
  </si>
  <si>
    <t>765133021</t>
  </si>
  <si>
    <t>Nároží vláknocementové krytiny jednoduché ze šablon povrchem hladkým</t>
  </si>
  <si>
    <t>-1295128671</t>
  </si>
  <si>
    <t>Krytina vláknocementová skládaná ze šablon  nároží jednoduché ze šablon, s povrchem hladkým</t>
  </si>
  <si>
    <t>137</t>
  </si>
  <si>
    <t>765133029</t>
  </si>
  <si>
    <t>Nároží vláknocementové krytiny z hřebenáčů s větracím pásem</t>
  </si>
  <si>
    <t>-326601436</t>
  </si>
  <si>
    <t>Krytina vláknocementová skládaná ze šablon  nároží z  hřebenáčů s vloženým větracím pásem</t>
  </si>
  <si>
    <t>138</t>
  </si>
  <si>
    <t>765133031</t>
  </si>
  <si>
    <t>Hřeben vláknocementové krytiny jednoduché ze šablon povrchem hladkým</t>
  </si>
  <si>
    <t>-1828054320</t>
  </si>
  <si>
    <t>Krytina vláknocementová skládaná ze šablon  hřeben jednoduchý ze šablon, s povrchem hladkým</t>
  </si>
  <si>
    <t>139</t>
  </si>
  <si>
    <t>59161171</t>
  </si>
  <si>
    <t>držák hřebenových nárožních latí 30mm</t>
  </si>
  <si>
    <t>-1068390365</t>
  </si>
  <si>
    <t>140</t>
  </si>
  <si>
    <t>765133035</t>
  </si>
  <si>
    <t>Hřeben vláknocementové krytiny z hřebenáčů s větracím pásem</t>
  </si>
  <si>
    <t>710493557</t>
  </si>
  <si>
    <t>Krytina vláknocementová skládaná ze šablon  hřeben z  hřebenáčů s vloženým větracím pásem</t>
  </si>
  <si>
    <t>141</t>
  </si>
  <si>
    <t>765133091</t>
  </si>
  <si>
    <t>Příplatek k cenám vláknocementové krytiny ze šablon na laťování</t>
  </si>
  <si>
    <t>-2087907944</t>
  </si>
  <si>
    <t>Krytina vláknocementová skládaná ze šablon  Příplatek k cenám za sklon přes 30°, na laťování</t>
  </si>
  <si>
    <t>1377-24,48</t>
  </si>
  <si>
    <t>142</t>
  </si>
  <si>
    <t>765133093</t>
  </si>
  <si>
    <t>Příplatek k cenám vláknocementové krytiny ze šablon na bednění</t>
  </si>
  <si>
    <t>578770479</t>
  </si>
  <si>
    <t>Krytina vláknocementová skládaná ze šablon  Příplatek k cenám za sklon přes 30°, na bednění</t>
  </si>
  <si>
    <t>24,48"vikýře</t>
  </si>
  <si>
    <t>143</t>
  </si>
  <si>
    <t>765135013</t>
  </si>
  <si>
    <t>Montáž střešních výlezů skládané vláknocementové krytiny plochy do 1,0m2</t>
  </si>
  <si>
    <t>-16319794</t>
  </si>
  <si>
    <t>Montáž střešních doplňků vláknocementové krytiny skládané  střešních výlezů, plochy jednotlivě přes 0,25 do 1,0 m2</t>
  </si>
  <si>
    <t>144</t>
  </si>
  <si>
    <t>59161154R</t>
  </si>
  <si>
    <t>výlez na střechu 750x830mm plech TiZn pro vláknocementové krytiny</t>
  </si>
  <si>
    <t>225127867</t>
  </si>
  <si>
    <t>výlez na střechu 750x830mm plech TiZn  pro vláknocementové krytiny</t>
  </si>
  <si>
    <t>145</t>
  </si>
  <si>
    <t>765191023</t>
  </si>
  <si>
    <t>Montáž pojistné hydroizolační nebo parotěsné kladené ve sklonu přes 20° s lepenými spoji na bednění</t>
  </si>
  <si>
    <t>66850246</t>
  </si>
  <si>
    <t>Montáž pojistné hydroizolační nebo parotěsné fólie kladené ve sklonu přes 20° s lepenými přesahy na bednění nebo tepelnou izolaci</t>
  </si>
  <si>
    <t xml:space="preserve">515,96"fólie spodní střechy </t>
  </si>
  <si>
    <t>23,74"fólie spodní úrovně střechy (korunní římsa ve štítech)</t>
  </si>
  <si>
    <t>119,48"fólie spodní střechy-prostor za předsazenou sdk stěnou (pro aplikaci foukané izolace)</t>
  </si>
  <si>
    <t>52,25"fólie střechy vikýřů</t>
  </si>
  <si>
    <t>24,48"fólie - boky vikýřů</t>
  </si>
  <si>
    <t>25,08"fólie - maska vikýřů</t>
  </si>
  <si>
    <t>733,18"fólie horní střechy</t>
  </si>
  <si>
    <t>51,4"fólie  lomu mansardy</t>
  </si>
  <si>
    <t>30,87"fólie horní střechy -překrytí ve vrcholu a nároží</t>
  </si>
  <si>
    <t>146</t>
  </si>
  <si>
    <t>28329037</t>
  </si>
  <si>
    <t>fólie kontaktní difuzně propustná pro doplňkovou hydroizolační vrstvu, čtyřvrstvá mikroporézní PP 210g/m2</t>
  </si>
  <si>
    <t>905728913</t>
  </si>
  <si>
    <t>1576,44*1,1 'Přepočtené koeficientem množství</t>
  </si>
  <si>
    <t>147</t>
  </si>
  <si>
    <t>998765103</t>
  </si>
  <si>
    <t>Přesun hmot tonážní pro krytiny skládané v objektech v do 24 m</t>
  </si>
  <si>
    <t>1867284601</t>
  </si>
  <si>
    <t>Přesun hmot pro krytiny skládané stanovený z hmotnosti přesunovaného materiálu vodorovná dopravní vzdálenost do 50 m na objektech výšky přes 12 do 24 m</t>
  </si>
  <si>
    <t>767</t>
  </si>
  <si>
    <t>Konstrukce zámečnické</t>
  </si>
  <si>
    <t>148</t>
  </si>
  <si>
    <t>767851104</t>
  </si>
  <si>
    <t>Montáž lávek komínových - kompletní celé lávky</t>
  </si>
  <si>
    <t>360926131</t>
  </si>
  <si>
    <t>Montáž komínových lávek  kompletní celé lávky</t>
  </si>
  <si>
    <t>149</t>
  </si>
  <si>
    <t>54879003</t>
  </si>
  <si>
    <t>patrona chemická M12x110mm</t>
  </si>
  <si>
    <t>-1659495447</t>
  </si>
  <si>
    <t>150</t>
  </si>
  <si>
    <t>54879215</t>
  </si>
  <si>
    <t>šroub kotevní žárový Pz chemické patrony M12x110/28</t>
  </si>
  <si>
    <t>-1089770654</t>
  </si>
  <si>
    <t>151</t>
  </si>
  <si>
    <t>767851803</t>
  </si>
  <si>
    <t>Demontáž komínových lávek - celé komínové lávky</t>
  </si>
  <si>
    <t>-1958094327</t>
  </si>
  <si>
    <t>Demontáž komínových lávek  kompletní celé lávky</t>
  </si>
  <si>
    <t>152</t>
  </si>
  <si>
    <t>767852R</t>
  </si>
  <si>
    <t>Demontáž a zpětná montáý VZT jednotky na lávce</t>
  </si>
  <si>
    <t>-1554508482</t>
  </si>
  <si>
    <t>153</t>
  </si>
  <si>
    <t>767852R2</t>
  </si>
  <si>
    <t>demontáž a zpětná montáž klimatizační jednotky nad serverem</t>
  </si>
  <si>
    <t>-1287592552</t>
  </si>
  <si>
    <t>154</t>
  </si>
  <si>
    <t>767852R3</t>
  </si>
  <si>
    <t>Demontáž a zpětná montáž ocelových stožárů pro elektronické zařízení</t>
  </si>
  <si>
    <t>-2141073954</t>
  </si>
  <si>
    <t>155</t>
  </si>
  <si>
    <t>767996701</t>
  </si>
  <si>
    <t>Demontáž atypických zámečnických konstrukcí řezáním hmotnosti jednotlivých dílů do 50 kg</t>
  </si>
  <si>
    <t>kg</t>
  </si>
  <si>
    <t>-453801812</t>
  </si>
  <si>
    <t>Demontáž ostatních zámečnických konstrukcí  o hmotnosti jednotlivých dílů řezáním do 50 kg</t>
  </si>
  <si>
    <t xml:space="preserve">48*2"válcované profily Ič.140, délky 2,95m vetknuté do komínového tělesa </t>
  </si>
  <si>
    <t>156</t>
  </si>
  <si>
    <t>767999R</t>
  </si>
  <si>
    <t>Použití jeřábu a plošiny pro montáže</t>
  </si>
  <si>
    <t>HR</t>
  </si>
  <si>
    <t>1984591008</t>
  </si>
  <si>
    <t>783</t>
  </si>
  <si>
    <t>Dokončovací práce - nátěry</t>
  </si>
  <si>
    <t>157</t>
  </si>
  <si>
    <t>783201201R</t>
  </si>
  <si>
    <t>Okartáčování tesařských konstrukcí před provedením nátěru</t>
  </si>
  <si>
    <t>-1815221937</t>
  </si>
  <si>
    <t>Poznámka k položce:_x000D_
•	Očištění prvků, které nevykazují žádné poškození dřevní hmoty, by mělo být provedeno šetrně měkkými kartáči bez zásahu do struktury dřeva a povrchu trámů se stopami po ručním tesání,</t>
  </si>
  <si>
    <t>158</t>
  </si>
  <si>
    <t>783201401</t>
  </si>
  <si>
    <t>Ometení tesařských konstrukcí před provedením nátěru</t>
  </si>
  <si>
    <t>2139083113</t>
  </si>
  <si>
    <t>Příprava podkladu tesařských konstrukcí před provedením nátěru ometení</t>
  </si>
  <si>
    <t>2053,68</t>
  </si>
  <si>
    <t>159</t>
  </si>
  <si>
    <t>78320140R1</t>
  </si>
  <si>
    <t>Osekání tesařských konstrukcí - odstranění poškozené hmoty</t>
  </si>
  <si>
    <t>226626472</t>
  </si>
  <si>
    <t>Poznámka k položce:_x000D_
•	Prvky povrchově poškozené (zejména od dřevokazného hmyzu) zbavit citlivým osekáním poškozené dřevní hmoty (předpoklad 30% celkové plochy)</t>
  </si>
  <si>
    <t>1377,000*0,3</t>
  </si>
  <si>
    <t>160</t>
  </si>
  <si>
    <t>783223121</t>
  </si>
  <si>
    <t>Napouštěcí dvojnásobný akrylátový biocidní nátěr tesařských konstrukcí zabudovaných do konstrukce</t>
  </si>
  <si>
    <t>4631210</t>
  </si>
  <si>
    <t>Napouštěcí nátěr tesařských konstrukcí zabudovaných do konstrukce proti dřevokazným houbám, hmyzu a plísním dvojnásobný akrylátový</t>
  </si>
  <si>
    <t>Poznámka k položce:_x000D_
doporučen bezbarvý přípravek Lignofix super ředěný v poměru 1:10, typové označení (dle ČSN 49 0600-1): FB, P, IP, 1, 2, 3, S, D včetně likvidačního účinku na dřevokazný hmyz..</t>
  </si>
  <si>
    <t>161</t>
  </si>
  <si>
    <t>783823133</t>
  </si>
  <si>
    <t>Penetrační silikátový nátěr hladkých, tenkovrstvých zrnitých nebo štukových omítek</t>
  </si>
  <si>
    <t>-251231036</t>
  </si>
  <si>
    <t>Penetrační nátěr omítek hladkých omítek hladkých, zrnitých tenkovrstvých nebo štukových stupně členitosti 1 a 2 silikátový</t>
  </si>
  <si>
    <t>162</t>
  </si>
  <si>
    <t>783826615</t>
  </si>
  <si>
    <t>Hydrofobizační transparentní silikonový nátěr omítek stupně členitosti 1 a 2</t>
  </si>
  <si>
    <t>-1216311126</t>
  </si>
  <si>
    <t>Hydrofobizační nátěr omítek silikonový, transparentní, povrchů hladkých omítek hladkých, zrnitých tenkovrstvých nebo štukových stupně členitosti 1 a 2</t>
  </si>
  <si>
    <t>13,6*0,05*2</t>
  </si>
  <si>
    <t>0,88*0,2*4</t>
  </si>
  <si>
    <t>163</t>
  </si>
  <si>
    <t>783827123</t>
  </si>
  <si>
    <t>Krycí jednonásobný silikátový nátěr omítek stupně členitosti 1 a 2</t>
  </si>
  <si>
    <t>232538424</t>
  </si>
  <si>
    <t>Krycí (ochranný ) nátěr omítek jednonásobný hladkých omítek hladkých, zrnitých tenkovrstvých nebo štukových stupně členitosti 1 a 2 silikátový</t>
  </si>
  <si>
    <t>38*2*2"štíty</t>
  </si>
  <si>
    <t>142,5*2"římsa</t>
  </si>
  <si>
    <t>Soupis:</t>
  </si>
  <si>
    <t>01a - Bleskosvod</t>
  </si>
  <si>
    <t xml:space="preserve"> </t>
  </si>
  <si>
    <t xml:space="preserve">    D1 - 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</si>
  <si>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</si>
  <si>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</si>
  <si>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</si>
  <si>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</si>
  <si>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</si>
  <si>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</si>
  <si>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971033141</t>
  </si>
  <si>
    <t>Demontáž stávajícího hromosvodu v prostoru stavby</t>
  </si>
  <si>
    <t>D1</t>
  </si>
  <si>
    <t>743</t>
  </si>
  <si>
    <t>Elektromontáže - hrubá montáž</t>
  </si>
  <si>
    <t>718111222</t>
  </si>
  <si>
    <t>Trubka korugovaná 50/41</t>
  </si>
  <si>
    <t>341828522</t>
  </si>
  <si>
    <t>718111220</t>
  </si>
  <si>
    <t>Trubka korugovaná 100/91</t>
  </si>
  <si>
    <t>341828520</t>
  </si>
  <si>
    <t>744</t>
  </si>
  <si>
    <t>Elektromontáže - rozvody vodičů měděných</t>
  </si>
  <si>
    <t>746</t>
  </si>
  <si>
    <t>Elektromontáže - soubory pro vodiče</t>
  </si>
  <si>
    <t>68500240</t>
  </si>
  <si>
    <t>OZNAC.STITEK C.1</t>
  </si>
  <si>
    <t>ks</t>
  </si>
  <si>
    <t>345723090</t>
  </si>
  <si>
    <t>páska stahovací kabelová VPP 4/280</t>
  </si>
  <si>
    <t>100 kus</t>
  </si>
  <si>
    <t>747</t>
  </si>
  <si>
    <t>Elektromontáže - kompletace rozvodů</t>
  </si>
  <si>
    <t>748</t>
  </si>
  <si>
    <t>Elektromontáže - osvětlovací zařízení a svítidla</t>
  </si>
  <si>
    <t>749</t>
  </si>
  <si>
    <t>Elektromontáže - ostatní práce a konstrukce</t>
  </si>
  <si>
    <t>749115515</t>
  </si>
  <si>
    <t>zemnící drát FeZn d10</t>
  </si>
  <si>
    <t>340520000</t>
  </si>
  <si>
    <t>749322286</t>
  </si>
  <si>
    <t>Podpěra vedení</t>
  </si>
  <si>
    <t>340550876R</t>
  </si>
  <si>
    <t>Podpěra PV 23 / PV22a pod střešní krytinu</t>
  </si>
  <si>
    <t>340550879R</t>
  </si>
  <si>
    <t>Podpěra PV15a - hřebenová</t>
  </si>
  <si>
    <t>749322289</t>
  </si>
  <si>
    <t>Svorky hromosvodové do 4 šroubů</t>
  </si>
  <si>
    <t>340550876R.1</t>
  </si>
  <si>
    <t>Svorka křížová SK</t>
  </si>
  <si>
    <t>340550085R</t>
  </si>
  <si>
    <t>Svorka univerzální SU</t>
  </si>
  <si>
    <t>340085486R</t>
  </si>
  <si>
    <t>Svorka okapová SO</t>
  </si>
  <si>
    <t>340550844R</t>
  </si>
  <si>
    <t>Svorka SR02a,b</t>
  </si>
  <si>
    <t>340578849R</t>
  </si>
  <si>
    <t>Svorka na potrubí</t>
  </si>
  <si>
    <t>340578227R</t>
  </si>
  <si>
    <t>Svorka spojovací SS</t>
  </si>
  <si>
    <t>749359811</t>
  </si>
  <si>
    <t>Zemnící tyč d=1,0m</t>
  </si>
  <si>
    <t>340556885R</t>
  </si>
  <si>
    <t>Zemnící tyč d=1,0m vč. svrorky</t>
  </si>
  <si>
    <t>749300748</t>
  </si>
  <si>
    <t>Svorka AB vč. pásky Cu</t>
  </si>
  <si>
    <t>340550123</t>
  </si>
  <si>
    <t>749115555</t>
  </si>
  <si>
    <t>zemnící drát AlMgSi d8 polotvrdý</t>
  </si>
  <si>
    <t>340521555</t>
  </si>
  <si>
    <t>749008122</t>
  </si>
  <si>
    <t>zemnicí páska FeZn 30/4</t>
  </si>
  <si>
    <t>340520874</t>
  </si>
  <si>
    <t>zemnící páska FeZn 30/4</t>
  </si>
  <si>
    <t>749008107</t>
  </si>
  <si>
    <t>Distanční izolační tyč vč. příslušentví</t>
  </si>
  <si>
    <t>340520452</t>
  </si>
  <si>
    <t>Distanční izolační tyč d=60cm vč. příslušentví</t>
  </si>
  <si>
    <t>749000848</t>
  </si>
  <si>
    <t>Tyčový jímač d= 2,5m vč. svorky a příslušenství</t>
  </si>
  <si>
    <t>340520848</t>
  </si>
  <si>
    <t>Tyčový jímač AlMgSi d= 2,5m vč. svorky a příslušenství</t>
  </si>
  <si>
    <t>749000840</t>
  </si>
  <si>
    <t>Tyčový jímač d= 4,0m vč. svorky, objímek  a příslušenství</t>
  </si>
  <si>
    <t>340520812</t>
  </si>
  <si>
    <t>Tyčový jímač AlMgSi d= 4,0m vč. svorky, objímek a příslušenství</t>
  </si>
  <si>
    <t>74991111R</t>
  </si>
  <si>
    <t>Podružný, spojovací, připojovací, kotevní a upevňovací materiál, svorky a - veškeré příslušenství,</t>
  </si>
  <si>
    <t>340550847R</t>
  </si>
  <si>
    <t>Podružný, spojovací, připojovací, kotevní a upevňovací materiál, svorky a - veškeré příslušenství</t>
  </si>
  <si>
    <t>01b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</si>
  <si>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</si>
  <si>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</si>
  <si>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</si>
  <si>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</si>
  <si>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</si>
  <si>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</si>
  <si>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</si>
  <si>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1024</t>
  </si>
  <si>
    <t>477223566</t>
  </si>
  <si>
    <t>Poznámka k položce:_x000D_
zahrnuto DIO, značení, signalizace, ochrana zeleně, mobilní oplocení, úklid po ZS</t>
  </si>
  <si>
    <t>02 - Nezapočitatelné náklady</t>
  </si>
  <si>
    <t xml:space="preserve">    1 - Zemní práce</t>
  </si>
  <si>
    <t xml:space="preserve">    5 - Komunikace pozemní</t>
  </si>
  <si>
    <t xml:space="preserve">    721 - Zdravotechnika - vnitřní kanalizace</t>
  </si>
  <si>
    <t xml:space="preserve">    740 - Elektromontáže - zkoušky a revize</t>
  </si>
  <si>
    <t>VRN9 - Ostatní náklady</t>
  </si>
  <si>
    <t>Zemní práce</t>
  </si>
  <si>
    <t>113106023</t>
  </si>
  <si>
    <t>Rozebrání dlažeb při překopech komunikací pro pěší ze zámkové dlažby ručně</t>
  </si>
  <si>
    <t>1214368518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</si>
  <si>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</si>
  <si>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1*2</t>
  </si>
  <si>
    <t>133212011</t>
  </si>
  <si>
    <t>Hloubení šachet v hornině třídy těžitelnosti I, skupiny 3, plocha výkopu do 4 m2 ručně</t>
  </si>
  <si>
    <t>1077254184</t>
  </si>
  <si>
    <t>Hloubení šachet ručně zapažených i nezapažených v horninách třídy těžitelnosti I skupiny 3, půdorysná plocha výkopu do 4 m2</t>
  </si>
  <si>
    <t>0,6*0,6*0,8*2"oprava lapačů</t>
  </si>
  <si>
    <t>174111101</t>
  </si>
  <si>
    <t>Zásyp jam, šachet rýh nebo kolem objektů sypaninou se zhutněním ručně</t>
  </si>
  <si>
    <t>-228245933</t>
  </si>
  <si>
    <t>Zásyp sypaninou z jakékoliv horniny ručně s uložením výkopku ve vrstvách se zhutněním jam, šachet, rýh nebo kolem objektů v těchto vykopávkách</t>
  </si>
  <si>
    <t>181411131</t>
  </si>
  <si>
    <t>Založení parkového trávníku výsevem plochy do 1000 m2 v rovině a ve svahu do 1:5</t>
  </si>
  <si>
    <t>-1901393474</t>
  </si>
  <si>
    <t>Založení trávníku na půdě předem připravené plochy do 1000 m2 výsevem včetně utažení parkového v rovině nebo na svahu do 1:5</t>
  </si>
  <si>
    <t>Poznámka k položce:_x000D_
úprava plochy po zrušení ZS</t>
  </si>
  <si>
    <t>00572410</t>
  </si>
  <si>
    <t>osivo směs travní parková</t>
  </si>
  <si>
    <t>2036404423</t>
  </si>
  <si>
    <t>378*0,015 'Přepočtené koeficientem množství</t>
  </si>
  <si>
    <t>181951111</t>
  </si>
  <si>
    <t>Úprava pláně v hornině třídy těžitelnosti I, skupiny 1 až 3 bez zhutnění</t>
  </si>
  <si>
    <t>1559381090</t>
  </si>
  <si>
    <t>Úprava pláně vyrovnáním výškových rozdílů strojně v hornině třídy těžitelnosti I, skupiny 1 až 3 bez zhutnění</t>
  </si>
  <si>
    <t>64+314</t>
  </si>
  <si>
    <t>Komunikace pozemní</t>
  </si>
  <si>
    <t>596211110</t>
  </si>
  <si>
    <t>Kladení zámkové dlažby komunikací pro pěší tl 60 mm skupiny A pl do 50 m2</t>
  </si>
  <si>
    <t>1959231856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</si>
  <si>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</si>
  <si>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619991001</t>
  </si>
  <si>
    <t>Zakrytí podlah fólií přilepenou lepící páskou</t>
  </si>
  <si>
    <t>-1560232818</t>
  </si>
  <si>
    <t>Zakrytí vnitřních ploch před znečištěním  včetně pozdějšího odkrytí podlah fólií přilepenou lepící páskou</t>
  </si>
  <si>
    <t>51*15</t>
  </si>
  <si>
    <t>632450132</t>
  </si>
  <si>
    <t>Vyrovnávací cementový potěr tl do 30 mm ze suchých směsí provedený v ploše</t>
  </si>
  <si>
    <t>-687023937</t>
  </si>
  <si>
    <t>Potěr cementový vyrovnávací ze suchých směsí  v ploše o průměrné (střední) tl. přes 20 do 30 mm</t>
  </si>
  <si>
    <t>1,31*0,87</t>
  </si>
  <si>
    <t>2,46*1,26"komínové hlavy</t>
  </si>
  <si>
    <t>952902601</t>
  </si>
  <si>
    <t>Čištění budov vysátí prachu z trámů</t>
  </si>
  <si>
    <t>329499528</t>
  </si>
  <si>
    <t>Čištění budov při provádění oprav a udržovacích prací  vysátím prachu z trámů, nosníků apod.</t>
  </si>
  <si>
    <t>120,84"odkryté části krovu spodní střechy v prostoru za předsazenou sdk stěnou (na podlaze)</t>
  </si>
  <si>
    <t>140,46"korunní římsy</t>
  </si>
  <si>
    <t xml:space="preserve">14,55"zdiva obou štítů v prostoru horní půdy </t>
  </si>
  <si>
    <t>952902611</t>
  </si>
  <si>
    <t>Čištění budov vysátí prachu z ostatních ploch</t>
  </si>
  <si>
    <t>-595683290</t>
  </si>
  <si>
    <t>Čištění budov při provádění oprav a udržovacích prací  vysátím prachu z ostatních ploch</t>
  </si>
  <si>
    <t>408,48"na podlahových fošnách stropu půdy</t>
  </si>
  <si>
    <t>435,84"z povrchu sdk podhledu a parotěsu po očištění trámů stropu půdy</t>
  </si>
  <si>
    <t>979051121</t>
  </si>
  <si>
    <t>Očištění zámkových dlaždic se spárováním z kameniva těženého při překopech inženýrských sítí</t>
  </si>
  <si>
    <t>-961932773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</si>
  <si>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</si>
  <si>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997014R</t>
  </si>
  <si>
    <t>dezinfekce prostoru půdy odbornou firmou</t>
  </si>
  <si>
    <t>1352507670</t>
  </si>
  <si>
    <t>713111111</t>
  </si>
  <si>
    <t>Montáž izolace tepelné vrchem stropů volně kladenými rohožemi, pásy, dílci, deskami</t>
  </si>
  <si>
    <t>370845445</t>
  </si>
  <si>
    <t>Montáž tepelné izolace stropů rohožemi, pásy, dílci, deskami, bloky (izolační materiál ve specifikaci) vrchem bez překrytí lepenkou kladenými volně</t>
  </si>
  <si>
    <t>713114112R</t>
  </si>
  <si>
    <t>Tepelná foukaná izolace celulózová vlákna vodorovná volná tl do 250 mm</t>
  </si>
  <si>
    <t>1885377669</t>
  </si>
  <si>
    <t>Tepelná foukaná izolace vodorovných konstrukcí z celulózových vláken otevřená volně foukaná, tloušťky vrstvy přes 150 do 250 mm</t>
  </si>
  <si>
    <t>71,91"izolace stropu půdy na sdk podhledu, objem. hm. 55kg/m2</t>
  </si>
  <si>
    <t>19,33"na podlaze (mezi předsazenou sdk příčkou a pětibokou pozednicí),  objem. hm. 45kg/m2</t>
  </si>
  <si>
    <t>713114114R</t>
  </si>
  <si>
    <t>Tepelná foukaná izolace celulózová vlákna vodorovná volná tl do 350 mm</t>
  </si>
  <si>
    <t>-643561635</t>
  </si>
  <si>
    <t xml:space="preserve">Tepelná foukaná izolace vodorovných konstrukcí z celulózových vláken otevřená volně foukaná, tloušťky vrstvy přes 300 do 350 mm </t>
  </si>
  <si>
    <t>37,35"izolace v prostoru na korunní římse,  objem. hm. 45kg/m2</t>
  </si>
  <si>
    <t>713121121</t>
  </si>
  <si>
    <t>Montáž izolace tepelné podlah volně kladenými rohožemi, pásy, dílci, deskami 2 vrstvy</t>
  </si>
  <si>
    <t>947496342</t>
  </si>
  <si>
    <t>Montáž tepelné izolace podlah rohožemi, pásy, deskami, dílci, bloky (izolační materiál ve specifikaci) kladenými volně dvouvrstvá</t>
  </si>
  <si>
    <t>120,84"v prostoru za předsazenou sdk stěnou (na podlaze) dvě vrstvy (2x8cm)</t>
  </si>
  <si>
    <t>63150821</t>
  </si>
  <si>
    <t>pás tepelně izolační pro všechny druhy nezatížených izolací λ=0,038-0,039 tl 80mm</t>
  </si>
  <si>
    <t>-1396262211</t>
  </si>
  <si>
    <t>120,84*0,2"20% doplnění jedné vrstvy</t>
  </si>
  <si>
    <t>713134112R</t>
  </si>
  <si>
    <t>Tepelná foukaná izolace celulózová vlákna stěn tl do 200 mm</t>
  </si>
  <si>
    <t>-715175448</t>
  </si>
  <si>
    <t>Tepelná foukaná izolace stěn z celulózových vláken, tloušťky vrstvy přes 150 do 200 mm</t>
  </si>
  <si>
    <t>20,16" izolace předsazené sdk příčky (svsle)  objem. hm. 60kg/m2 (typ C)</t>
  </si>
  <si>
    <t>998713102</t>
  </si>
  <si>
    <t>Přesun hmot tonážní pro izolace tepelné v objektech v do 12 m</t>
  </si>
  <si>
    <t>-1745881205</t>
  </si>
  <si>
    <t>Přesun hmot pro izolace tepelné stanovený z hmotnosti přesunovaného materiálu vodorovná dopravní vzdálenost do 50 m v objektech výšky přes 6 m do 12 m</t>
  </si>
  <si>
    <t>998713103</t>
  </si>
  <si>
    <t>Přesun hmot tonážní pro izolace tepelné v objektech v do 24 m</t>
  </si>
  <si>
    <t>-2052897700</t>
  </si>
  <si>
    <t>Přesun hmot pro izolace tepelné stanovený z hmotnosti přesunovaného materiálu vodorovná dopravní vzdálenost do 50 m v objektech výšky přes 12 m do 24 m</t>
  </si>
  <si>
    <t>999R</t>
  </si>
  <si>
    <t>Nespecifikované práce a přípomoce vč. drobného materiálu</t>
  </si>
  <si>
    <t>566665479</t>
  </si>
  <si>
    <t>721</t>
  </si>
  <si>
    <t>Zdravotechnika - vnitřní kanalizace</t>
  </si>
  <si>
    <t>721170975</t>
  </si>
  <si>
    <t>Potrubí z PVC krácení trub DN 125</t>
  </si>
  <si>
    <t>972702587</t>
  </si>
  <si>
    <t>Opravy odpadního potrubí plastového  krácení trub DN 125</t>
  </si>
  <si>
    <t>721171916</t>
  </si>
  <si>
    <t>Potrubí z PP propojení potrubí DN 125</t>
  </si>
  <si>
    <t>-1947500663</t>
  </si>
  <si>
    <t>Opravy odpadního potrubí plastového  propojení dosavadního potrubí DN 125</t>
  </si>
  <si>
    <t>721173746</t>
  </si>
  <si>
    <t>Potrubí kanalizační z PE větrací DN 100</t>
  </si>
  <si>
    <t>-1492306027</t>
  </si>
  <si>
    <t>Potrubí z trub polyetylenových svařované větrací DN 100</t>
  </si>
  <si>
    <t>2*1,5</t>
  </si>
  <si>
    <t>721241102</t>
  </si>
  <si>
    <t>Lapač střešních splavenin z litiny DN 125</t>
  </si>
  <si>
    <t>-1697100247</t>
  </si>
  <si>
    <t>Lapače střešních splavenin litinové DN 125</t>
  </si>
  <si>
    <t>721300922</t>
  </si>
  <si>
    <t>Pročištění svodů ležatých do DN 300</t>
  </si>
  <si>
    <t>-947638697</t>
  </si>
  <si>
    <t>Pročištění  ležatých svodů do DN 300</t>
  </si>
  <si>
    <t>721300942</t>
  </si>
  <si>
    <t>Pročištění lapačů střešních splavenin</t>
  </si>
  <si>
    <t>1522216160</t>
  </si>
  <si>
    <t>Pročištění  lapačů střešních splavenin</t>
  </si>
  <si>
    <t>740</t>
  </si>
  <si>
    <t>Elektromontáže - zkoušky a revize</t>
  </si>
  <si>
    <t>740991200</t>
  </si>
  <si>
    <t>Celková prohlídka hromosvodového zařízení do 1 milionu Kč vč. měření svodů</t>
  </si>
  <si>
    <t>285362191</t>
  </si>
  <si>
    <t>762331912</t>
  </si>
  <si>
    <t>Vyřezání části střešní vazby průřezové plochy řeziva do 120 cm2 délky do 5 m</t>
  </si>
  <si>
    <t>638761666</t>
  </si>
  <si>
    <t>Vázané konstrukce krovů  vyřezání části střešní vazby průřezové plochy řeziva do 120 cm2, délky krovového prvku přes 3 do 5 m</t>
  </si>
  <si>
    <t>128,500"rezerva pro výměnu fošny na dřev.římse v lomu mansardy</t>
  </si>
  <si>
    <t>1961467520</t>
  </si>
  <si>
    <t>0,8*40"rezerva pro výměnu námětky spodní střechy (na korunní římse v obou štítech)</t>
  </si>
  <si>
    <t>1193625838</t>
  </si>
  <si>
    <t xml:space="preserve">142,54"rezerva pro výměnu fošny na korunní římse </t>
  </si>
  <si>
    <t>74781457</t>
  </si>
  <si>
    <t xml:space="preserve">3*30"rezerva pro výměnu dlouhé námětky spodní střechy </t>
  </si>
  <si>
    <t>2,3*10"rezerva pro doplnění částí krokví u hřebene horní střechy -nutné vystojkování+protézování</t>
  </si>
  <si>
    <t>2,2*20"rezerva pro výměnu části krokve spodní střechy-nutné vystojkování+protézování</t>
  </si>
  <si>
    <t>762331933</t>
  </si>
  <si>
    <t>Vyřezání části střešní vazby průřezové plochy řeziva do 288 cm2 délky do 8 m</t>
  </si>
  <si>
    <t>64454400</t>
  </si>
  <si>
    <t>Vázané konstrukce krovů  vyřezání části střešní vazby průřezové plochy řeziva přes 224 do 288 cm2, délky vyřezané části krovového prvku přes 5 do 8 m</t>
  </si>
  <si>
    <t>6,5*20"rezerva pro výměnu celé krokve horní střechy</t>
  </si>
  <si>
    <t>762331944</t>
  </si>
  <si>
    <t>Vyřezání části střešní vazby průřezové plochy řeziva do 450 cm2 délky přes 8 m</t>
  </si>
  <si>
    <t>312573691</t>
  </si>
  <si>
    <t>Vázané konstrukce krovů  vyřezání části střešní vazby průřezové plochy řeziva přes 288 do 450 cm2, délky vyřezané části krovového prvku přes 8 m</t>
  </si>
  <si>
    <t>8,4*4"rezerva pro výměnu nárožní krokve horní střechy -nutné vystojkování</t>
  </si>
  <si>
    <t>762331952</t>
  </si>
  <si>
    <t>Vyřezání části střešní vazby průřezové plochy řeziva přes 450 cm2 délky do 5 m</t>
  </si>
  <si>
    <t>-1551251295</t>
  </si>
  <si>
    <t>Vázané konstrukce krovů  vyřezání části střešní vazby průřezové plochy řeziva průřezové plochy řeziva přes 450 cm2, délky vyřezané části krovového prvku přes 3 do 5 m</t>
  </si>
  <si>
    <t>128,5"rezerva pro výměnu dřev.římsy v lomu mansardy</t>
  </si>
  <si>
    <t>762332921</t>
  </si>
  <si>
    <t>Doplnění části střešní vazby z hranolů průřezové plochy do 120 cm2 včetně materiálu</t>
  </si>
  <si>
    <t>-1470792388</t>
  </si>
  <si>
    <t>Vázané konstrukce krovů  doplnění části střešní vazby z hranolů, nebo hranolků (materiál v ceně), průřezové plochy do 120 cm2</t>
  </si>
  <si>
    <t>-1761817434</t>
  </si>
  <si>
    <t>-880061170</t>
  </si>
  <si>
    <t>772291632</t>
  </si>
  <si>
    <t>762332925</t>
  </si>
  <si>
    <t>Doplnění části střešní vazby z hranolů průřezové plochy do 600 cm2 včetně materiálu</t>
  </si>
  <si>
    <t>388255742</t>
  </si>
  <si>
    <t>Vázané konstrukce krovů  doplnění části střešní vazby z hranolů, nebo hranolků (materiál v ceně), průřezové plochy přes 450 do 600 cm2</t>
  </si>
  <si>
    <t>330429227</t>
  </si>
  <si>
    <t>200"rezerva případné další výměny</t>
  </si>
  <si>
    <t>1750995252</t>
  </si>
  <si>
    <t>200*0,025*1,1</t>
  </si>
  <si>
    <t>-457531757</t>
  </si>
  <si>
    <t>762523108</t>
  </si>
  <si>
    <t>Položení podlahy z hoblovaných fošen na sraz</t>
  </si>
  <si>
    <t>-1174659468</t>
  </si>
  <si>
    <t>Položení podlah  hoblovaných na sraz z fošen</t>
  </si>
  <si>
    <t>Poznámka k položce:_x000D_
Plocha podlahy z vysušených hoblovaných fošen tl.40mm (po zhoblování) , šířka fošen bude min. 180mm + 10 % prořez</t>
  </si>
  <si>
    <t>60516106</t>
  </si>
  <si>
    <t>řezivo borové sušené tl 50mm</t>
  </si>
  <si>
    <t>684529619</t>
  </si>
  <si>
    <t>408,48*0,05*1,1</t>
  </si>
  <si>
    <t>-1622124066</t>
  </si>
  <si>
    <t>764141R43</t>
  </si>
  <si>
    <t>dotěsněním systémovými prvky k okenním rámům  - lepení polyuretanovým lepidlem</t>
  </si>
  <si>
    <t>1426321697</t>
  </si>
  <si>
    <t>764141R44</t>
  </si>
  <si>
    <t xml:space="preserve">těsnění boků vikýřů předstlačenými impregnovanými komprimačními páskami </t>
  </si>
  <si>
    <t>1329750143</t>
  </si>
  <si>
    <t>Poznámka k položce:_x000D_
UV odolný materiál např. TP600. Rozměr pásky se předpokládá 8-15x20mm.</t>
  </si>
  <si>
    <t>764243456R</t>
  </si>
  <si>
    <t>Sněhový zachytávač krytiny  průběžný dvoutrubkový ve specifikaci dle výpisu dtřešních prvků</t>
  </si>
  <si>
    <t>-515435460</t>
  </si>
  <si>
    <t>765135001</t>
  </si>
  <si>
    <t>Montáž střešních doplňků skládané vláknocementové krytiny plochy do 0,2m2</t>
  </si>
  <si>
    <t>18342248</t>
  </si>
  <si>
    <t>Montáž střešních doplňků vláknocementové krytiny skládané  speciálních desek větracích hlavic, ventilačních prostupů, anténních prostupů, prostupových hlavic, kovových univerzálních apod., plochy jednotlivě do 0,2 m2</t>
  </si>
  <si>
    <t>59161148</t>
  </si>
  <si>
    <t>hlavice větrací plast pro šablony vláknocementové krytiny</t>
  </si>
  <si>
    <t>-61216447</t>
  </si>
  <si>
    <t>59161148R</t>
  </si>
  <si>
    <t>Pružná ventilační hlavice pro šablony vláknocementové krytiny</t>
  </si>
  <si>
    <t>-726911957</t>
  </si>
  <si>
    <t>59161152</t>
  </si>
  <si>
    <t>prostup anténní pro krytinu vláknocementovou plast 400x400mm Dmax 60mm</t>
  </si>
  <si>
    <t>-609782768</t>
  </si>
  <si>
    <t>765135051</t>
  </si>
  <si>
    <t>Montáž držáku protisněhové zábrany skládané vláknocementové krytiny</t>
  </si>
  <si>
    <t>1296109466</t>
  </si>
  <si>
    <t>Montáž střešních doplňků vláknocementové krytiny skládané  protisněhové zábrany držáku</t>
  </si>
  <si>
    <t>59161171R</t>
  </si>
  <si>
    <t>držák pro sněhové zábrany</t>
  </si>
  <si>
    <t>1424248840</t>
  </si>
  <si>
    <t>765191031</t>
  </si>
  <si>
    <t>Lepení těsnících pásků pod kontralatě</t>
  </si>
  <si>
    <t>1313398590</t>
  </si>
  <si>
    <t>Montáž pojistné hydroizolační nebo parotěsné fólie lepení těsnících pásků pod kontralatě</t>
  </si>
  <si>
    <t>28329303</t>
  </si>
  <si>
    <t>páska těsnící jednostranně lepící butylkaučuková pod kontralatě š 50mm</t>
  </si>
  <si>
    <t>-2036741423</t>
  </si>
  <si>
    <t xml:space="preserve">Poznámka k položce:_x000D_
Specifikace těsnící pásky pro kontralatě:_x000D_
Jednostranně lepicí páska šířky 60 mm, tl.3 mm ze speciálního polyetylénu s uzavřenou strukturou pórů, k těsnění perforací způsobených montáží kontralatí. Teplotní odolnost pásky bude min. -40 °C až +80 °C. Páska musí být vhodná pro použitou difúzní fólii střechy._x000D_
Celková délka těsnící pásky pod kontralatě činí 1562 bm._x000D_
 _x000D_
•       Specifikace těsnící pásky pro prostupy (komíny, výlezové poklopy):_x000D_
Jednostranně lepicí průtažná páska pro řešení detailů a napojení v exteriéru. Butylkaučukové lepidlo bez obsahu rozpouštědel, z horní strany kašírované průtažnou textilií, z rubu silikonizovaná ochranná fólie ve středu dělená. Šířka pásky: 100 mm; tloušťka: 1,3 mm_x000D_
Teplotní odolnost pásky bude min. -40 °C až +80 °C. Páska musí být vhodná pro použitou difúzní fólii střechy_x000D_
</t>
  </si>
  <si>
    <t>1560*1,1 'Přepočtené koeficientem množství</t>
  </si>
  <si>
    <t>765192001</t>
  </si>
  <si>
    <t>Nouzové (provizorní) zakrytí střechy plachtou</t>
  </si>
  <si>
    <t>-209938021</t>
  </si>
  <si>
    <t>Nouzové zakrytí střechy plachtou</t>
  </si>
  <si>
    <t>783801401</t>
  </si>
  <si>
    <t>Ometení omítek před provedením nátěru</t>
  </si>
  <si>
    <t>1317571481</t>
  </si>
  <si>
    <t>Příprava podkladu omítek před provedením nátěru ometení</t>
  </si>
  <si>
    <t>VRN9</t>
  </si>
  <si>
    <t>Ostatní náklady</t>
  </si>
  <si>
    <t>092100000DR</t>
  </si>
  <si>
    <t>Demontáž a opětná montáž anténní a komunikační techniky v místě stavby</t>
  </si>
  <si>
    <t>1017624962</t>
  </si>
  <si>
    <t>092100000R</t>
  </si>
  <si>
    <t>Nastavení a parametrizace anténní a komunikační techniky</t>
  </si>
  <si>
    <t>-1215689125</t>
  </si>
  <si>
    <t>092100120R</t>
  </si>
  <si>
    <t>Fixace svodu mimo stavbu</t>
  </si>
  <si>
    <t>-1709465677</t>
  </si>
  <si>
    <t>092109494</t>
  </si>
  <si>
    <t>Sonda pro zapojení základového zemniče k zemnícím tyčím 0,5x0,5x0,8m vč. záhozu a uvedení do původního stavu</t>
  </si>
  <si>
    <t>1551040562</t>
  </si>
  <si>
    <t>092203041</t>
  </si>
  <si>
    <t>Ekologická likvidace odpadů</t>
  </si>
  <si>
    <t>561504365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</si>
</sst>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1"/>
      <c r="AQ5" s="21"/>
      <c r="AR5" s="19"/>
      <c r="BE5" s="27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1"/>
      <c r="AQ6" s="21"/>
      <c r="AR6" s="19"/>
      <c r="BE6" s="27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6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7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6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7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7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6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76"/>
      <c r="BS13" s="16" t="s">
        <v>6</v>
      </c>
    </row>
    <row r="14" spans="1:74" ht="12.75">
      <c r="B14" s="20"/>
      <c r="C14" s="21"/>
      <c r="D14" s="21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7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6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7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76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6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7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76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6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6"/>
    </row>
    <row r="23" spans="1:71" s="1" customFormat="1" ht="16.5" customHeight="1">
      <c r="B23" s="20"/>
      <c r="C23" s="21"/>
      <c r="D23" s="21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1"/>
      <c r="AP23" s="21"/>
      <c r="AQ23" s="21"/>
      <c r="AR23" s="19"/>
      <c r="BE23" s="27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6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4">
        <f>ROUND(AG94,2)</f>
        <v>0</v>
      </c>
      <c r="AL26" s="285"/>
      <c r="AM26" s="285"/>
      <c r="AN26" s="285"/>
      <c r="AO26" s="285"/>
      <c r="AP26" s="35"/>
      <c r="AQ26" s="35"/>
      <c r="AR26" s="38"/>
      <c r="BE26" s="27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6" t="s">
        <v>37</v>
      </c>
      <c r="M28" s="286"/>
      <c r="N28" s="286"/>
      <c r="O28" s="286"/>
      <c r="P28" s="286"/>
      <c r="Q28" s="35"/>
      <c r="R28" s="35"/>
      <c r="S28" s="35"/>
      <c r="T28" s="35"/>
      <c r="U28" s="35"/>
      <c r="V28" s="35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5"/>
      <c r="AG28" s="35"/>
      <c r="AH28" s="35"/>
      <c r="AI28" s="35"/>
      <c r="AJ28" s="35"/>
      <c r="AK28" s="286" t="s">
        <v>39</v>
      </c>
      <c r="AL28" s="286"/>
      <c r="AM28" s="286"/>
      <c r="AN28" s="286"/>
      <c r="AO28" s="286"/>
      <c r="AP28" s="35"/>
      <c r="AQ28" s="35"/>
      <c r="AR28" s="38"/>
      <c r="BE28" s="276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68">
        <v>0.21</v>
      </c>
      <c r="M29" s="269"/>
      <c r="N29" s="269"/>
      <c r="O29" s="269"/>
      <c r="P29" s="269"/>
      <c r="Q29" s="40"/>
      <c r="R29" s="40"/>
      <c r="S29" s="40"/>
      <c r="T29" s="40"/>
      <c r="U29" s="40"/>
      <c r="V29" s="40"/>
      <c r="W29" s="270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0"/>
      <c r="AG29" s="40"/>
      <c r="AH29" s="40"/>
      <c r="AI29" s="40"/>
      <c r="AJ29" s="40"/>
      <c r="AK29" s="270">
        <f>ROUND(AV94, 2)</f>
        <v>0</v>
      </c>
      <c r="AL29" s="269"/>
      <c r="AM29" s="269"/>
      <c r="AN29" s="269"/>
      <c r="AO29" s="269"/>
      <c r="AP29" s="40"/>
      <c r="AQ29" s="40"/>
      <c r="AR29" s="41"/>
      <c r="BE29" s="277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68">
        <v>0.15</v>
      </c>
      <c r="M30" s="269"/>
      <c r="N30" s="269"/>
      <c r="O30" s="269"/>
      <c r="P30" s="269"/>
      <c r="Q30" s="40"/>
      <c r="R30" s="40"/>
      <c r="S30" s="40"/>
      <c r="T30" s="40"/>
      <c r="U30" s="40"/>
      <c r="V30" s="40"/>
      <c r="W30" s="270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0"/>
      <c r="AG30" s="40"/>
      <c r="AH30" s="40"/>
      <c r="AI30" s="40"/>
      <c r="AJ30" s="40"/>
      <c r="AK30" s="270">
        <f>ROUND(AW94, 2)</f>
        <v>0</v>
      </c>
      <c r="AL30" s="269"/>
      <c r="AM30" s="269"/>
      <c r="AN30" s="269"/>
      <c r="AO30" s="269"/>
      <c r="AP30" s="40"/>
      <c r="AQ30" s="40"/>
      <c r="AR30" s="41"/>
      <c r="BE30" s="277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68">
        <v>0.21</v>
      </c>
      <c r="M31" s="269"/>
      <c r="N31" s="269"/>
      <c r="O31" s="269"/>
      <c r="P31" s="269"/>
      <c r="Q31" s="40"/>
      <c r="R31" s="40"/>
      <c r="S31" s="40"/>
      <c r="T31" s="40"/>
      <c r="U31" s="40"/>
      <c r="V31" s="40"/>
      <c r="W31" s="270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0"/>
      <c r="AG31" s="40"/>
      <c r="AH31" s="40"/>
      <c r="AI31" s="40"/>
      <c r="AJ31" s="40"/>
      <c r="AK31" s="270">
        <v>0</v>
      </c>
      <c r="AL31" s="269"/>
      <c r="AM31" s="269"/>
      <c r="AN31" s="269"/>
      <c r="AO31" s="269"/>
      <c r="AP31" s="40"/>
      <c r="AQ31" s="40"/>
      <c r="AR31" s="41"/>
      <c r="BE31" s="277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68">
        <v>0.15</v>
      </c>
      <c r="M32" s="269"/>
      <c r="N32" s="269"/>
      <c r="O32" s="269"/>
      <c r="P32" s="269"/>
      <c r="Q32" s="40"/>
      <c r="R32" s="40"/>
      <c r="S32" s="40"/>
      <c r="T32" s="40"/>
      <c r="U32" s="40"/>
      <c r="V32" s="40"/>
      <c r="W32" s="270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0"/>
      <c r="AG32" s="40"/>
      <c r="AH32" s="40"/>
      <c r="AI32" s="40"/>
      <c r="AJ32" s="40"/>
      <c r="AK32" s="270">
        <v>0</v>
      </c>
      <c r="AL32" s="269"/>
      <c r="AM32" s="269"/>
      <c r="AN32" s="269"/>
      <c r="AO32" s="269"/>
      <c r="AP32" s="40"/>
      <c r="AQ32" s="40"/>
      <c r="AR32" s="41"/>
      <c r="BE32" s="277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68">
        <v>0</v>
      </c>
      <c r="M33" s="269"/>
      <c r="N33" s="269"/>
      <c r="O33" s="269"/>
      <c r="P33" s="269"/>
      <c r="Q33" s="40"/>
      <c r="R33" s="40"/>
      <c r="S33" s="40"/>
      <c r="T33" s="40"/>
      <c r="U33" s="40"/>
      <c r="V33" s="40"/>
      <c r="W33" s="270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0"/>
      <c r="AG33" s="40"/>
      <c r="AH33" s="40"/>
      <c r="AI33" s="40"/>
      <c r="AJ33" s="40"/>
      <c r="AK33" s="270">
        <v>0</v>
      </c>
      <c r="AL33" s="269"/>
      <c r="AM33" s="269"/>
      <c r="AN33" s="269"/>
      <c r="AO33" s="269"/>
      <c r="AP33" s="40"/>
      <c r="AQ33" s="40"/>
      <c r="AR33" s="41"/>
      <c r="BE33" s="277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6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74" t="s">
        <v>48</v>
      </c>
      <c r="Y35" s="272"/>
      <c r="Z35" s="272"/>
      <c r="AA35" s="272"/>
      <c r="AB35" s="272"/>
      <c r="AC35" s="44"/>
      <c r="AD35" s="44"/>
      <c r="AE35" s="44"/>
      <c r="AF35" s="44"/>
      <c r="AG35" s="44"/>
      <c r="AH35" s="44"/>
      <c r="AI35" s="44"/>
      <c r="AJ35" s="44"/>
      <c r="AK35" s="271">
        <f>SUM(AK26:AK33)</f>
        <v>0</v>
      </c>
      <c r="AL35" s="272"/>
      <c r="AM35" s="272"/>
      <c r="AN35" s="272"/>
      <c r="AO35" s="27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20201102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301" t="str">
        <f>K6</f>
        <v>Oprava střešního pláště č.p.1, nám. Míru Nový Bor</v>
      </c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Nový Bor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303" t="str">
        <f>IF(AN8= "","",AN8)</f>
        <v>2. 11. 2020</v>
      </c>
      <c r="AN87" s="303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N. Bor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310" t="str">
        <f>IF(E17="","",E17)</f>
        <v>R. Voce</v>
      </c>
      <c r="AN89" s="311"/>
      <c r="AO89" s="311"/>
      <c r="AP89" s="311"/>
      <c r="AQ89" s="35"/>
      <c r="AR89" s="38"/>
      <c r="AS89" s="304" t="s">
        <v>56</v>
      </c>
      <c r="AT89" s="30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310" t="str">
        <f>IF(E20="","",E20)</f>
        <v>J. Nešněra</v>
      </c>
      <c r="AN90" s="311"/>
      <c r="AO90" s="311"/>
      <c r="AP90" s="311"/>
      <c r="AQ90" s="35"/>
      <c r="AR90" s="38"/>
      <c r="AS90" s="306"/>
      <c r="AT90" s="30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308"/>
      <c r="AT91" s="30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93" t="s">
        <v>57</v>
      </c>
      <c r="D92" s="294"/>
      <c r="E92" s="294"/>
      <c r="F92" s="294"/>
      <c r="G92" s="294"/>
      <c r="H92" s="72"/>
      <c r="I92" s="296" t="s">
        <v>58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5" t="s">
        <v>59</v>
      </c>
      <c r="AH92" s="294"/>
      <c r="AI92" s="294"/>
      <c r="AJ92" s="294"/>
      <c r="AK92" s="294"/>
      <c r="AL92" s="294"/>
      <c r="AM92" s="294"/>
      <c r="AN92" s="296" t="s">
        <v>60</v>
      </c>
      <c r="AO92" s="294"/>
      <c r="AP92" s="297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99">
        <f>ROUND(AG95+AG99,2)</f>
        <v>0</v>
      </c>
      <c r="AH94" s="299"/>
      <c r="AI94" s="299"/>
      <c r="AJ94" s="299"/>
      <c r="AK94" s="299"/>
      <c r="AL94" s="299"/>
      <c r="AM94" s="299"/>
      <c r="AN94" s="300">
        <f t="shared" ref="AN94:AN99" si="0">SUM(AG94,AT94)</f>
        <v>0</v>
      </c>
      <c r="AO94" s="300"/>
      <c r="AP94" s="300"/>
      <c r="AQ94" s="84" t="s">
        <v>1</v>
      </c>
      <c r="AR94" s="85"/>
      <c r="AS94" s="86">
        <f>ROUND(AS95+AS99,2)</f>
        <v>0</v>
      </c>
      <c r="AT94" s="87">
        <f t="shared" ref="AT94:AT99" si="1">ROUND(SUM(AV94:AW94),2)</f>
        <v>0</v>
      </c>
      <c r="AU94" s="88">
        <f>ROUND(AU95+AU99,5)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ROUND(AZ95+AZ99,2)</f>
        <v>0</v>
      </c>
      <c r="BA94" s="87">
        <f>ROUND(BA95+BA99,2)</f>
        <v>0</v>
      </c>
      <c r="BB94" s="87">
        <f>ROUND(BB95+BB99,2)</f>
        <v>0</v>
      </c>
      <c r="BC94" s="87">
        <f>ROUND(BC95+BC99,2)</f>
        <v>0</v>
      </c>
      <c r="BD94" s="89">
        <f>ROUND(BD95+BD99,2)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B95" s="92"/>
      <c r="C95" s="93"/>
      <c r="D95" s="292" t="s">
        <v>80</v>
      </c>
      <c r="E95" s="292"/>
      <c r="F95" s="292"/>
      <c r="G95" s="292"/>
      <c r="H95" s="292"/>
      <c r="I95" s="94"/>
      <c r="J95" s="292" t="s">
        <v>81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8">
        <f>ROUND(SUM(AG96:AG98),2)</f>
        <v>0</v>
      </c>
      <c r="AH95" s="291"/>
      <c r="AI95" s="291"/>
      <c r="AJ95" s="291"/>
      <c r="AK95" s="291"/>
      <c r="AL95" s="291"/>
      <c r="AM95" s="291"/>
      <c r="AN95" s="290">
        <f t="shared" si="0"/>
        <v>0</v>
      </c>
      <c r="AO95" s="291"/>
      <c r="AP95" s="291"/>
      <c r="AQ95" s="95" t="s">
        <v>82</v>
      </c>
      <c r="AR95" s="96"/>
      <c r="AS95" s="97">
        <f>ROUND(SUM(AS96:AS98),2)</f>
        <v>0</v>
      </c>
      <c r="AT95" s="98">
        <f t="shared" si="1"/>
        <v>0</v>
      </c>
      <c r="AU95" s="99">
        <f>ROUND(SUM(AU96:AU98),5)</f>
        <v>0</v>
      </c>
      <c r="AV95" s="98">
        <f>ROUND(AZ95*L29,2)</f>
        <v>0</v>
      </c>
      <c r="AW95" s="98">
        <f>ROUND(BA95*L30,2)</f>
        <v>0</v>
      </c>
      <c r="AX95" s="98">
        <f>ROUND(BB95*L29,2)</f>
        <v>0</v>
      </c>
      <c r="AY95" s="98">
        <f>ROUND(BC95*L30,2)</f>
        <v>0</v>
      </c>
      <c r="AZ95" s="98">
        <f>ROUND(SUM(AZ96:AZ98),2)</f>
        <v>0</v>
      </c>
      <c r="BA95" s="98">
        <f>ROUND(SUM(BA96:BA98),2)</f>
        <v>0</v>
      </c>
      <c r="BB95" s="98">
        <f>ROUND(SUM(BB96:BB98),2)</f>
        <v>0</v>
      </c>
      <c r="BC95" s="98">
        <f>ROUND(SUM(BC96:BC98),2)</f>
        <v>0</v>
      </c>
      <c r="BD95" s="100">
        <f>ROUND(SUM(BD96:BD98),2)</f>
        <v>0</v>
      </c>
      <c r="BS95" s="101" t="s">
        <v>75</v>
      </c>
      <c r="BT95" s="101" t="s">
        <v>83</v>
      </c>
      <c r="BV95" s="101" t="s">
        <v>78</v>
      </c>
      <c r="BW95" s="101" t="s">
        <v>84</v>
      </c>
      <c r="BX95" s="101" t="s">
        <v>5</v>
      </c>
      <c r="CL95" s="101" t="s">
        <v>1</v>
      </c>
      <c r="CM95" s="101" t="s">
        <v>85</v>
      </c>
    </row>
    <row r="96" spans="1:91" s="4" customFormat="1" ht="16.5" customHeight="1">
      <c r="A96" s="102" t="s">
        <v>86</v>
      </c>
      <c r="B96" s="57"/>
      <c r="C96" s="103"/>
      <c r="D96" s="103"/>
      <c r="E96" s="289" t="s">
        <v>80</v>
      </c>
      <c r="F96" s="289"/>
      <c r="G96" s="289"/>
      <c r="H96" s="289"/>
      <c r="I96" s="289"/>
      <c r="J96" s="103"/>
      <c r="K96" s="289" t="s">
        <v>81</v>
      </c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7">
        <f>'01 - Započitatelné náklady'!J30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104" t="s">
        <v>87</v>
      </c>
      <c r="AR96" s="59"/>
      <c r="AS96" s="105">
        <v>0</v>
      </c>
      <c r="AT96" s="106">
        <f t="shared" si="1"/>
        <v>0</v>
      </c>
      <c r="AU96" s="107">
        <f>'01 - Započitatelné náklady'!P131</f>
        <v>0</v>
      </c>
      <c r="AV96" s="106">
        <f>'01 - Započitatelné náklady'!J33</f>
        <v>0</v>
      </c>
      <c r="AW96" s="106">
        <f>'01 - Započitatelné náklady'!J34</f>
        <v>0</v>
      </c>
      <c r="AX96" s="106">
        <f>'01 - Započitatelné náklady'!J35</f>
        <v>0</v>
      </c>
      <c r="AY96" s="106">
        <f>'01 - Započitatelné náklady'!J36</f>
        <v>0</v>
      </c>
      <c r="AZ96" s="106">
        <f>'01 - Započitatelné náklady'!F33</f>
        <v>0</v>
      </c>
      <c r="BA96" s="106">
        <f>'01 - Započitatelné náklady'!F34</f>
        <v>0</v>
      </c>
      <c r="BB96" s="106">
        <f>'01 - Započitatelné náklady'!F35</f>
        <v>0</v>
      </c>
      <c r="BC96" s="106">
        <f>'01 - Započitatelné náklady'!F36</f>
        <v>0</v>
      </c>
      <c r="BD96" s="108">
        <f>'01 - Započitatelné náklady'!F37</f>
        <v>0</v>
      </c>
      <c r="BT96" s="109" t="s">
        <v>85</v>
      </c>
      <c r="BU96" s="109" t="s">
        <v>88</v>
      </c>
      <c r="BV96" s="109" t="s">
        <v>78</v>
      </c>
      <c r="BW96" s="109" t="s">
        <v>84</v>
      </c>
      <c r="BX96" s="109" t="s">
        <v>5</v>
      </c>
      <c r="CL96" s="109" t="s">
        <v>1</v>
      </c>
      <c r="CM96" s="109" t="s">
        <v>85</v>
      </c>
    </row>
    <row r="97" spans="1:91" s="4" customFormat="1" ht="16.5" customHeight="1">
      <c r="A97" s="102" t="s">
        <v>86</v>
      </c>
      <c r="B97" s="57"/>
      <c r="C97" s="103"/>
      <c r="D97" s="103"/>
      <c r="E97" s="289" t="s">
        <v>89</v>
      </c>
      <c r="F97" s="289"/>
      <c r="G97" s="289"/>
      <c r="H97" s="289"/>
      <c r="I97" s="289"/>
      <c r="J97" s="103"/>
      <c r="K97" s="289" t="s">
        <v>90</v>
      </c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7">
        <f>'01a - Bleskosvod'!J32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104" t="s">
        <v>87</v>
      </c>
      <c r="AR97" s="59"/>
      <c r="AS97" s="105">
        <v>0</v>
      </c>
      <c r="AT97" s="106">
        <f t="shared" si="1"/>
        <v>0</v>
      </c>
      <c r="AU97" s="107">
        <f>'01a - Bleskosvod'!P130</f>
        <v>0</v>
      </c>
      <c r="AV97" s="106">
        <f>'01a - Bleskosvod'!J35</f>
        <v>0</v>
      </c>
      <c r="AW97" s="106">
        <f>'01a - Bleskosvod'!J36</f>
        <v>0</v>
      </c>
      <c r="AX97" s="106">
        <f>'01a - Bleskosvod'!J37</f>
        <v>0</v>
      </c>
      <c r="AY97" s="106">
        <f>'01a - Bleskosvod'!J38</f>
        <v>0</v>
      </c>
      <c r="AZ97" s="106">
        <f>'01a - Bleskosvod'!F35</f>
        <v>0</v>
      </c>
      <c r="BA97" s="106">
        <f>'01a - Bleskosvod'!F36</f>
        <v>0</v>
      </c>
      <c r="BB97" s="106">
        <f>'01a - Bleskosvod'!F37</f>
        <v>0</v>
      </c>
      <c r="BC97" s="106">
        <f>'01a - Bleskosvod'!F38</f>
        <v>0</v>
      </c>
      <c r="BD97" s="108">
        <f>'01a - Bleskosvod'!F39</f>
        <v>0</v>
      </c>
      <c r="BT97" s="109" t="s">
        <v>85</v>
      </c>
      <c r="BV97" s="109" t="s">
        <v>78</v>
      </c>
      <c r="BW97" s="109" t="s">
        <v>91</v>
      </c>
      <c r="BX97" s="109" t="s">
        <v>84</v>
      </c>
      <c r="CL97" s="109" t="s">
        <v>1</v>
      </c>
    </row>
    <row r="98" spans="1:91" s="4" customFormat="1" ht="16.5" customHeight="1">
      <c r="A98" s="102" t="s">
        <v>86</v>
      </c>
      <c r="B98" s="57"/>
      <c r="C98" s="103"/>
      <c r="D98" s="103"/>
      <c r="E98" s="289" t="s">
        <v>92</v>
      </c>
      <c r="F98" s="289"/>
      <c r="G98" s="289"/>
      <c r="H98" s="289"/>
      <c r="I98" s="289"/>
      <c r="J98" s="103"/>
      <c r="K98" s="289" t="s">
        <v>93</v>
      </c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7">
        <f>'01b - VRN'!J32</f>
        <v>0</v>
      </c>
      <c r="AH98" s="288"/>
      <c r="AI98" s="288"/>
      <c r="AJ98" s="288"/>
      <c r="AK98" s="288"/>
      <c r="AL98" s="288"/>
      <c r="AM98" s="288"/>
      <c r="AN98" s="287">
        <f t="shared" si="0"/>
        <v>0</v>
      </c>
      <c r="AO98" s="288"/>
      <c r="AP98" s="288"/>
      <c r="AQ98" s="104" t="s">
        <v>87</v>
      </c>
      <c r="AR98" s="59"/>
      <c r="AS98" s="105">
        <v>0</v>
      </c>
      <c r="AT98" s="106">
        <f t="shared" si="1"/>
        <v>0</v>
      </c>
      <c r="AU98" s="107">
        <f>'01b - VRN'!P122</f>
        <v>0</v>
      </c>
      <c r="AV98" s="106">
        <f>'01b - VRN'!J35</f>
        <v>0</v>
      </c>
      <c r="AW98" s="106">
        <f>'01b - VRN'!J36</f>
        <v>0</v>
      </c>
      <c r="AX98" s="106">
        <f>'01b - VRN'!J37</f>
        <v>0</v>
      </c>
      <c r="AY98" s="106">
        <f>'01b - VRN'!J38</f>
        <v>0</v>
      </c>
      <c r="AZ98" s="106">
        <f>'01b - VRN'!F35</f>
        <v>0</v>
      </c>
      <c r="BA98" s="106">
        <f>'01b - VRN'!F36</f>
        <v>0</v>
      </c>
      <c r="BB98" s="106">
        <f>'01b - VRN'!F37</f>
        <v>0</v>
      </c>
      <c r="BC98" s="106">
        <f>'01b - VRN'!F38</f>
        <v>0</v>
      </c>
      <c r="BD98" s="108">
        <f>'01b - VRN'!F39</f>
        <v>0</v>
      </c>
      <c r="BT98" s="109" t="s">
        <v>85</v>
      </c>
      <c r="BV98" s="109" t="s">
        <v>78</v>
      </c>
      <c r="BW98" s="109" t="s">
        <v>94</v>
      </c>
      <c r="BX98" s="109" t="s">
        <v>84</v>
      </c>
      <c r="CL98" s="109" t="s">
        <v>1</v>
      </c>
    </row>
    <row r="99" spans="1:91" s="7" customFormat="1" ht="16.5" customHeight="1">
      <c r="A99" s="102" t="s">
        <v>86</v>
      </c>
      <c r="B99" s="92"/>
      <c r="C99" s="93"/>
      <c r="D99" s="292" t="s">
        <v>95</v>
      </c>
      <c r="E99" s="292"/>
      <c r="F99" s="292"/>
      <c r="G99" s="292"/>
      <c r="H99" s="292"/>
      <c r="I99" s="94"/>
      <c r="J99" s="292" t="s">
        <v>96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0">
        <f>'02 - Nezapočitatelné náklady'!J30</f>
        <v>0</v>
      </c>
      <c r="AH99" s="291"/>
      <c r="AI99" s="291"/>
      <c r="AJ99" s="291"/>
      <c r="AK99" s="291"/>
      <c r="AL99" s="291"/>
      <c r="AM99" s="291"/>
      <c r="AN99" s="290">
        <f t="shared" si="0"/>
        <v>0</v>
      </c>
      <c r="AO99" s="291"/>
      <c r="AP99" s="291"/>
      <c r="AQ99" s="95" t="s">
        <v>82</v>
      </c>
      <c r="AR99" s="96"/>
      <c r="AS99" s="110">
        <v>0</v>
      </c>
      <c r="AT99" s="111">
        <f t="shared" si="1"/>
        <v>0</v>
      </c>
      <c r="AU99" s="112">
        <f>'02 - Nezapočitatelné náklady'!P130</f>
        <v>0</v>
      </c>
      <c r="AV99" s="111">
        <f>'02 - Nezapočitatelné náklady'!J33</f>
        <v>0</v>
      </c>
      <c r="AW99" s="111">
        <f>'02 - Nezapočitatelné náklady'!J34</f>
        <v>0</v>
      </c>
      <c r="AX99" s="111">
        <f>'02 - Nezapočitatelné náklady'!J35</f>
        <v>0</v>
      </c>
      <c r="AY99" s="111">
        <f>'02 - Nezapočitatelné náklady'!J36</f>
        <v>0</v>
      </c>
      <c r="AZ99" s="111">
        <f>'02 - Nezapočitatelné náklady'!F33</f>
        <v>0</v>
      </c>
      <c r="BA99" s="111">
        <f>'02 - Nezapočitatelné náklady'!F34</f>
        <v>0</v>
      </c>
      <c r="BB99" s="111">
        <f>'02 - Nezapočitatelné náklady'!F35</f>
        <v>0</v>
      </c>
      <c r="BC99" s="111">
        <f>'02 - Nezapočitatelné náklady'!F36</f>
        <v>0</v>
      </c>
      <c r="BD99" s="113">
        <f>'02 - Nezapočitatelné náklady'!F37</f>
        <v>0</v>
      </c>
      <c r="BT99" s="101" t="s">
        <v>83</v>
      </c>
      <c r="BV99" s="101" t="s">
        <v>78</v>
      </c>
      <c r="BW99" s="101" t="s">
        <v>97</v>
      </c>
      <c r="BX99" s="101" t="s">
        <v>5</v>
      </c>
      <c r="CL99" s="101" t="s">
        <v>1</v>
      </c>
      <c r="CM99" s="101" t="s">
        <v>85</v>
      </c>
    </row>
    <row r="100" spans="1:91" s="2" customFormat="1" ht="30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sheetProtection password="CB43" sheet="1" objects="1" scenarios="1"/>
  <mergeCells count="58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E96:I96"/>
    <mergeCell ref="K96:AF96"/>
    <mergeCell ref="AG96:AM96"/>
    <mergeCell ref="K97:AF97"/>
    <mergeCell ref="AN97:AP97"/>
    <mergeCell ref="E97:I97"/>
    <mergeCell ref="AG97:AM97"/>
    <mergeCell ref="E98:I98"/>
    <mergeCell ref="K98:AF98"/>
    <mergeCell ref="AN99:AP99"/>
    <mergeCell ref="AG99:AM99"/>
    <mergeCell ref="D99:H99"/>
    <mergeCell ref="J99:AF99"/>
    <mergeCell ref="W30:AE30"/>
    <mergeCell ref="AK30:AO30"/>
    <mergeCell ref="L30:P30"/>
    <mergeCell ref="AK31:AO31"/>
    <mergeCell ref="AG98:AM98"/>
    <mergeCell ref="AN98:AP98"/>
    <mergeCell ref="AN96:AP96"/>
    <mergeCell ref="L85:AO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6" location="'01 - Započitatelné náklady'!C2" display="/"/>
    <hyperlink ref="A97" location="'01a - Bleskosvod'!C2" display="/"/>
    <hyperlink ref="A98" location="'01b - VRN'!C2" display="/"/>
    <hyperlink ref="A99" location="'02 - Nezapočitatelné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36"/>
  <sheetViews>
    <sheetView showGridLines="0" topLeftCell="A163" workbookViewId="0">
      <selection activeCell="H150" sqref="H150:I15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6" t="s">
        <v>84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85</v>
      </c>
    </row>
    <row r="4" spans="1:46" s="1" customFormat="1" ht="24.95" customHeight="1">
      <c r="B4" s="19"/>
      <c r="D4" s="118" t="s">
        <v>98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6.5" customHeight="1">
      <c r="B7" s="19"/>
      <c r="E7" s="315" t="str">
        <f>'Rekapitulace stavby'!K6</f>
        <v>Oprava střešního pláště č.p.1, nám. Míru Nový Bor</v>
      </c>
      <c r="F7" s="316"/>
      <c r="G7" s="316"/>
      <c r="H7" s="316"/>
      <c r="I7" s="114"/>
      <c r="L7" s="19"/>
    </row>
    <row r="8" spans="1:46" s="2" customFormat="1" ht="12" customHeight="1">
      <c r="A8" s="33"/>
      <c r="B8" s="38"/>
      <c r="C8" s="33"/>
      <c r="D8" s="120" t="s">
        <v>99</v>
      </c>
      <c r="E8" s="33"/>
      <c r="F8" s="33"/>
      <c r="G8" s="33"/>
      <c r="H8" s="33"/>
      <c r="I8" s="121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7" t="s">
        <v>100</v>
      </c>
      <c r="F9" s="318"/>
      <c r="G9" s="318"/>
      <c r="H9" s="318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0" t="s">
        <v>18</v>
      </c>
      <c r="E11" s="33"/>
      <c r="F11" s="109" t="s">
        <v>1</v>
      </c>
      <c r="G11" s="33"/>
      <c r="H11" s="33"/>
      <c r="I11" s="122" t="s">
        <v>19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0" t="s">
        <v>20</v>
      </c>
      <c r="E12" s="33"/>
      <c r="F12" s="109" t="s">
        <v>21</v>
      </c>
      <c r="G12" s="33"/>
      <c r="H12" s="33"/>
      <c r="I12" s="122" t="s">
        <v>22</v>
      </c>
      <c r="J12" s="123" t="str">
        <f>'Rekapitulace stavby'!AN8</f>
        <v>2. 11. 2020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21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24</v>
      </c>
      <c r="E14" s="33"/>
      <c r="F14" s="33"/>
      <c r="G14" s="33"/>
      <c r="H14" s="33"/>
      <c r="I14" s="122" t="s">
        <v>25</v>
      </c>
      <c r="J14" s="109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26</v>
      </c>
      <c r="F15" s="33"/>
      <c r="G15" s="33"/>
      <c r="H15" s="33"/>
      <c r="I15" s="122" t="s">
        <v>27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21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0" t="s">
        <v>28</v>
      </c>
      <c r="E17" s="33"/>
      <c r="F17" s="33"/>
      <c r="G17" s="33"/>
      <c r="H17" s="33"/>
      <c r="I17" s="122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9" t="str">
        <f>'Rekapitulace stavby'!E14</f>
        <v>Vyplň údaj</v>
      </c>
      <c r="F18" s="320"/>
      <c r="G18" s="320"/>
      <c r="H18" s="320"/>
      <c r="I18" s="122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21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0" t="s">
        <v>30</v>
      </c>
      <c r="E20" s="33"/>
      <c r="F20" s="33"/>
      <c r="G20" s="33"/>
      <c r="H20" s="33"/>
      <c r="I20" s="122" t="s">
        <v>25</v>
      </c>
      <c r="J20" s="109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31</v>
      </c>
      <c r="F21" s="33"/>
      <c r="G21" s="33"/>
      <c r="H21" s="33"/>
      <c r="I21" s="122" t="s">
        <v>27</v>
      </c>
      <c r="J21" s="109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21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0" t="s">
        <v>33</v>
      </c>
      <c r="E23" s="33"/>
      <c r="F23" s="33"/>
      <c r="G23" s="33"/>
      <c r="H23" s="33"/>
      <c r="I23" s="122" t="s">
        <v>25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34</v>
      </c>
      <c r="F24" s="33"/>
      <c r="G24" s="33"/>
      <c r="H24" s="33"/>
      <c r="I24" s="122" t="s">
        <v>27</v>
      </c>
      <c r="J24" s="109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21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0" t="s">
        <v>35</v>
      </c>
      <c r="E26" s="33"/>
      <c r="F26" s="33"/>
      <c r="G26" s="33"/>
      <c r="H26" s="33"/>
      <c r="I26" s="121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21" t="s">
        <v>1</v>
      </c>
      <c r="F27" s="321"/>
      <c r="G27" s="321"/>
      <c r="H27" s="321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8"/>
      <c r="E29" s="128"/>
      <c r="F29" s="128"/>
      <c r="G29" s="128"/>
      <c r="H29" s="128"/>
      <c r="I29" s="129"/>
      <c r="J29" s="128"/>
      <c r="K29" s="12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30" t="s">
        <v>36</v>
      </c>
      <c r="E30" s="33"/>
      <c r="F30" s="33"/>
      <c r="G30" s="33"/>
      <c r="H30" s="33"/>
      <c r="I30" s="121"/>
      <c r="J30" s="131">
        <f>ROUND(J131,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32" t="s">
        <v>38</v>
      </c>
      <c r="G32" s="33"/>
      <c r="H32" s="33"/>
      <c r="I32" s="133" t="s">
        <v>37</v>
      </c>
      <c r="J32" s="132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4" t="s">
        <v>40</v>
      </c>
      <c r="E33" s="120" t="s">
        <v>41</v>
      </c>
      <c r="F33" s="135">
        <f>ROUND((SUM(BE131:BE635)),  2)</f>
        <v>0</v>
      </c>
      <c r="G33" s="33"/>
      <c r="H33" s="33"/>
      <c r="I33" s="136">
        <v>0.21</v>
      </c>
      <c r="J33" s="135">
        <f>ROUND(((SUM(BE131:BE635))*I33),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20" t="s">
        <v>42</v>
      </c>
      <c r="F34" s="135">
        <f>ROUND((SUM(BF131:BF635)),  2)</f>
        <v>0</v>
      </c>
      <c r="G34" s="33"/>
      <c r="H34" s="33"/>
      <c r="I34" s="136">
        <v>0.15</v>
      </c>
      <c r="J34" s="135">
        <f>ROUND(((SUM(BF131:BF635))*I34),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20" t="s">
        <v>43</v>
      </c>
      <c r="F35" s="135">
        <f>ROUND((SUM(BG131:BG635)),  2)</f>
        <v>0</v>
      </c>
      <c r="G35" s="33"/>
      <c r="H35" s="33"/>
      <c r="I35" s="136">
        <v>0.21</v>
      </c>
      <c r="J35" s="135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20" t="s">
        <v>44</v>
      </c>
      <c r="F36" s="135">
        <f>ROUND((SUM(BH131:BH635)),  2)</f>
        <v>0</v>
      </c>
      <c r="G36" s="33"/>
      <c r="H36" s="33"/>
      <c r="I36" s="136">
        <v>0.15</v>
      </c>
      <c r="J36" s="135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45</v>
      </c>
      <c r="F37" s="135">
        <f>ROUND((SUM(BI131:BI635)),  2)</f>
        <v>0</v>
      </c>
      <c r="G37" s="33"/>
      <c r="H37" s="33"/>
      <c r="I37" s="136">
        <v>0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21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7"/>
      <c r="D39" s="138" t="s">
        <v>46</v>
      </c>
      <c r="E39" s="139"/>
      <c r="F39" s="139"/>
      <c r="G39" s="140" t="s">
        <v>47</v>
      </c>
      <c r="H39" s="141" t="s">
        <v>48</v>
      </c>
      <c r="I39" s="142"/>
      <c r="J39" s="143">
        <f>SUM(J30:J37)</f>
        <v>0</v>
      </c>
      <c r="K39" s="144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14"/>
      <c r="L41" s="19"/>
    </row>
    <row r="42" spans="1:31" s="1" customFormat="1" ht="14.45" customHeight="1">
      <c r="B42" s="19"/>
      <c r="I42" s="114"/>
      <c r="L42" s="19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5" t="s">
        <v>49</v>
      </c>
      <c r="E50" s="146"/>
      <c r="F50" s="146"/>
      <c r="G50" s="145" t="s">
        <v>50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8" t="s">
        <v>51</v>
      </c>
      <c r="E61" s="149"/>
      <c r="F61" s="150" t="s">
        <v>52</v>
      </c>
      <c r="G61" s="148" t="s">
        <v>51</v>
      </c>
      <c r="H61" s="149"/>
      <c r="I61" s="151"/>
      <c r="J61" s="152" t="s">
        <v>52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5" t="s">
        <v>53</v>
      </c>
      <c r="E65" s="153"/>
      <c r="F65" s="153"/>
      <c r="G65" s="145" t="s">
        <v>54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8" t="s">
        <v>51</v>
      </c>
      <c r="E76" s="149"/>
      <c r="F76" s="150" t="s">
        <v>52</v>
      </c>
      <c r="G76" s="148" t="s">
        <v>51</v>
      </c>
      <c r="H76" s="149"/>
      <c r="I76" s="151"/>
      <c r="J76" s="152" t="s">
        <v>52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3" t="str">
        <f>E7</f>
        <v>Oprava střešního pláště č.p.1, nám. Míru Nový Bor</v>
      </c>
      <c r="F85" s="314"/>
      <c r="G85" s="314"/>
      <c r="H85" s="314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5"/>
      <c r="E86" s="35"/>
      <c r="F86" s="35"/>
      <c r="G86" s="35"/>
      <c r="H86" s="35"/>
      <c r="I86" s="121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01" t="str">
        <f>E9</f>
        <v>01 - Započitatelné náklady</v>
      </c>
      <c r="F87" s="312"/>
      <c r="G87" s="312"/>
      <c r="H87" s="31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Nový Bor</v>
      </c>
      <c r="G89" s="35"/>
      <c r="H89" s="35"/>
      <c r="I89" s="122" t="s">
        <v>22</v>
      </c>
      <c r="J89" s="65" t="str">
        <f>IF(J12="","",J12)</f>
        <v>2. 11. 2020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N. Bor</v>
      </c>
      <c r="G91" s="35"/>
      <c r="H91" s="35"/>
      <c r="I91" s="122" t="s">
        <v>30</v>
      </c>
      <c r="J91" s="31" t="str">
        <f>E21</f>
        <v>R. Voce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22" t="s">
        <v>33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21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61" t="s">
        <v>102</v>
      </c>
      <c r="D94" s="162"/>
      <c r="E94" s="162"/>
      <c r="F94" s="162"/>
      <c r="G94" s="162"/>
      <c r="H94" s="162"/>
      <c r="I94" s="163"/>
      <c r="J94" s="164" t="s">
        <v>103</v>
      </c>
      <c r="K94" s="16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5" t="s">
        <v>104</v>
      </c>
      <c r="D96" s="35"/>
      <c r="E96" s="35"/>
      <c r="F96" s="35"/>
      <c r="G96" s="35"/>
      <c r="H96" s="35"/>
      <c r="I96" s="121"/>
      <c r="J96" s="83">
        <f>J131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105</v>
      </c>
    </row>
    <row r="97" spans="1:31" s="9" customFormat="1" ht="24.95" customHeight="1">
      <c r="B97" s="166"/>
      <c r="C97" s="167"/>
      <c r="D97" s="168" t="s">
        <v>106</v>
      </c>
      <c r="E97" s="169"/>
      <c r="F97" s="169"/>
      <c r="G97" s="169"/>
      <c r="H97" s="169"/>
      <c r="I97" s="170"/>
      <c r="J97" s="171">
        <f>J132</f>
        <v>0</v>
      </c>
      <c r="K97" s="167"/>
      <c r="L97" s="172"/>
    </row>
    <row r="98" spans="1:31" s="10" customFormat="1" ht="19.899999999999999" customHeight="1">
      <c r="B98" s="173"/>
      <c r="C98" s="103"/>
      <c r="D98" s="174" t="s">
        <v>107</v>
      </c>
      <c r="E98" s="175"/>
      <c r="F98" s="175"/>
      <c r="G98" s="175"/>
      <c r="H98" s="175"/>
      <c r="I98" s="176"/>
      <c r="J98" s="177">
        <f>J133</f>
        <v>0</v>
      </c>
      <c r="K98" s="103"/>
      <c r="L98" s="178"/>
    </row>
    <row r="99" spans="1:31" s="10" customFormat="1" ht="19.899999999999999" customHeight="1">
      <c r="B99" s="173"/>
      <c r="C99" s="103"/>
      <c r="D99" s="174" t="s">
        <v>108</v>
      </c>
      <c r="E99" s="175"/>
      <c r="F99" s="175"/>
      <c r="G99" s="175"/>
      <c r="H99" s="175"/>
      <c r="I99" s="176"/>
      <c r="J99" s="177">
        <f>J137</f>
        <v>0</v>
      </c>
      <c r="K99" s="103"/>
      <c r="L99" s="178"/>
    </row>
    <row r="100" spans="1:31" s="10" customFormat="1" ht="19.899999999999999" customHeight="1">
      <c r="B100" s="173"/>
      <c r="C100" s="103"/>
      <c r="D100" s="174" t="s">
        <v>109</v>
      </c>
      <c r="E100" s="175"/>
      <c r="F100" s="175"/>
      <c r="G100" s="175"/>
      <c r="H100" s="175"/>
      <c r="I100" s="176"/>
      <c r="J100" s="177">
        <f>J154</f>
        <v>0</v>
      </c>
      <c r="K100" s="103"/>
      <c r="L100" s="178"/>
    </row>
    <row r="101" spans="1:31" s="10" customFormat="1" ht="19.899999999999999" customHeight="1">
      <c r="B101" s="173"/>
      <c r="C101" s="103"/>
      <c r="D101" s="174" t="s">
        <v>110</v>
      </c>
      <c r="E101" s="175"/>
      <c r="F101" s="175"/>
      <c r="G101" s="175"/>
      <c r="H101" s="175"/>
      <c r="I101" s="176"/>
      <c r="J101" s="177">
        <f>J192</f>
        <v>0</v>
      </c>
      <c r="K101" s="103"/>
      <c r="L101" s="178"/>
    </row>
    <row r="102" spans="1:31" s="10" customFormat="1" ht="19.899999999999999" customHeight="1">
      <c r="B102" s="173"/>
      <c r="C102" s="103"/>
      <c r="D102" s="174" t="s">
        <v>111</v>
      </c>
      <c r="E102" s="175"/>
      <c r="F102" s="175"/>
      <c r="G102" s="175"/>
      <c r="H102" s="175"/>
      <c r="I102" s="176"/>
      <c r="J102" s="177">
        <f>J211</f>
        <v>0</v>
      </c>
      <c r="K102" s="103"/>
      <c r="L102" s="178"/>
    </row>
    <row r="103" spans="1:31" s="9" customFormat="1" ht="24.95" customHeight="1">
      <c r="B103" s="166"/>
      <c r="C103" s="167"/>
      <c r="D103" s="168" t="s">
        <v>112</v>
      </c>
      <c r="E103" s="169"/>
      <c r="F103" s="169"/>
      <c r="G103" s="169"/>
      <c r="H103" s="169"/>
      <c r="I103" s="170"/>
      <c r="J103" s="171">
        <f>J214</f>
        <v>0</v>
      </c>
      <c r="K103" s="167"/>
      <c r="L103" s="172"/>
    </row>
    <row r="104" spans="1:31" s="10" customFormat="1" ht="19.899999999999999" customHeight="1">
      <c r="B104" s="173"/>
      <c r="C104" s="103"/>
      <c r="D104" s="174" t="s">
        <v>113</v>
      </c>
      <c r="E104" s="175"/>
      <c r="F104" s="175"/>
      <c r="G104" s="175"/>
      <c r="H104" s="175"/>
      <c r="I104" s="176"/>
      <c r="J104" s="177">
        <f>J215</f>
        <v>0</v>
      </c>
      <c r="K104" s="103"/>
      <c r="L104" s="178"/>
    </row>
    <row r="105" spans="1:31" s="10" customFormat="1" ht="19.899999999999999" customHeight="1">
      <c r="B105" s="173"/>
      <c r="C105" s="103"/>
      <c r="D105" s="174" t="s">
        <v>114</v>
      </c>
      <c r="E105" s="175"/>
      <c r="F105" s="175"/>
      <c r="G105" s="175"/>
      <c r="H105" s="175"/>
      <c r="I105" s="176"/>
      <c r="J105" s="177">
        <f>J219</f>
        <v>0</v>
      </c>
      <c r="K105" s="103"/>
      <c r="L105" s="178"/>
    </row>
    <row r="106" spans="1:31" s="10" customFormat="1" ht="19.899999999999999" customHeight="1">
      <c r="B106" s="173"/>
      <c r="C106" s="103"/>
      <c r="D106" s="174" t="s">
        <v>115</v>
      </c>
      <c r="E106" s="175"/>
      <c r="F106" s="175"/>
      <c r="G106" s="175"/>
      <c r="H106" s="175"/>
      <c r="I106" s="176"/>
      <c r="J106" s="177">
        <f>J226</f>
        <v>0</v>
      </c>
      <c r="K106" s="103"/>
      <c r="L106" s="178"/>
    </row>
    <row r="107" spans="1:31" s="10" customFormat="1" ht="19.899999999999999" customHeight="1">
      <c r="B107" s="173"/>
      <c r="C107" s="103"/>
      <c r="D107" s="174" t="s">
        <v>116</v>
      </c>
      <c r="E107" s="175"/>
      <c r="F107" s="175"/>
      <c r="G107" s="175"/>
      <c r="H107" s="175"/>
      <c r="I107" s="176"/>
      <c r="J107" s="177">
        <f>J229</f>
        <v>0</v>
      </c>
      <c r="K107" s="103"/>
      <c r="L107" s="178"/>
    </row>
    <row r="108" spans="1:31" s="10" customFormat="1" ht="19.899999999999999" customHeight="1">
      <c r="B108" s="173"/>
      <c r="C108" s="103"/>
      <c r="D108" s="174" t="s">
        <v>117</v>
      </c>
      <c r="E108" s="175"/>
      <c r="F108" s="175"/>
      <c r="G108" s="175"/>
      <c r="H108" s="175"/>
      <c r="I108" s="176"/>
      <c r="J108" s="177">
        <f>J375</f>
        <v>0</v>
      </c>
      <c r="K108" s="103"/>
      <c r="L108" s="178"/>
    </row>
    <row r="109" spans="1:31" s="10" customFormat="1" ht="19.899999999999999" customHeight="1">
      <c r="B109" s="173"/>
      <c r="C109" s="103"/>
      <c r="D109" s="174" t="s">
        <v>118</v>
      </c>
      <c r="E109" s="175"/>
      <c r="F109" s="175"/>
      <c r="G109" s="175"/>
      <c r="H109" s="175"/>
      <c r="I109" s="176"/>
      <c r="J109" s="177">
        <f>J533</f>
        <v>0</v>
      </c>
      <c r="K109" s="103"/>
      <c r="L109" s="178"/>
    </row>
    <row r="110" spans="1:31" s="10" customFormat="1" ht="19.899999999999999" customHeight="1">
      <c r="B110" s="173"/>
      <c r="C110" s="103"/>
      <c r="D110" s="174" t="s">
        <v>119</v>
      </c>
      <c r="E110" s="175"/>
      <c r="F110" s="175"/>
      <c r="G110" s="175"/>
      <c r="H110" s="175"/>
      <c r="I110" s="176"/>
      <c r="J110" s="177">
        <f>J590</f>
        <v>0</v>
      </c>
      <c r="K110" s="103"/>
      <c r="L110" s="178"/>
    </row>
    <row r="111" spans="1:31" s="10" customFormat="1" ht="19.899999999999999" customHeight="1">
      <c r="B111" s="173"/>
      <c r="C111" s="103"/>
      <c r="D111" s="174" t="s">
        <v>120</v>
      </c>
      <c r="E111" s="175"/>
      <c r="F111" s="175"/>
      <c r="G111" s="175"/>
      <c r="H111" s="175"/>
      <c r="I111" s="176"/>
      <c r="J111" s="177">
        <f>J610</f>
        <v>0</v>
      </c>
      <c r="K111" s="103"/>
      <c r="L111" s="178"/>
    </row>
    <row r="112" spans="1:31" s="2" customFormat="1" ht="21.75" customHeight="1">
      <c r="A112" s="33"/>
      <c r="B112" s="34"/>
      <c r="C112" s="35"/>
      <c r="D112" s="35"/>
      <c r="E112" s="35"/>
      <c r="F112" s="35"/>
      <c r="G112" s="35"/>
      <c r="H112" s="35"/>
      <c r="I112" s="121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53"/>
      <c r="C113" s="54"/>
      <c r="D113" s="54"/>
      <c r="E113" s="54"/>
      <c r="F113" s="54"/>
      <c r="G113" s="54"/>
      <c r="H113" s="54"/>
      <c r="I113" s="157"/>
      <c r="J113" s="54"/>
      <c r="K113" s="54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5"/>
      <c r="C117" s="56"/>
      <c r="D117" s="56"/>
      <c r="E117" s="56"/>
      <c r="F117" s="56"/>
      <c r="G117" s="56"/>
      <c r="H117" s="56"/>
      <c r="I117" s="160"/>
      <c r="J117" s="56"/>
      <c r="K117" s="56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121</v>
      </c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5"/>
      <c r="D121" s="35"/>
      <c r="E121" s="313" t="str">
        <f>E7</f>
        <v>Oprava střešního pláště č.p.1, nám. Míru Nový Bor</v>
      </c>
      <c r="F121" s="314"/>
      <c r="G121" s="314"/>
      <c r="H121" s="314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99</v>
      </c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301" t="str">
        <f>E9</f>
        <v>01 - Započitatelné náklady</v>
      </c>
      <c r="F123" s="312"/>
      <c r="G123" s="312"/>
      <c r="H123" s="312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20</v>
      </c>
      <c r="D125" s="35"/>
      <c r="E125" s="35"/>
      <c r="F125" s="26" t="str">
        <f>F12</f>
        <v>Nový Bor</v>
      </c>
      <c r="G125" s="35"/>
      <c r="H125" s="35"/>
      <c r="I125" s="122" t="s">
        <v>22</v>
      </c>
      <c r="J125" s="65" t="str">
        <f>IF(J12="","",J12)</f>
        <v>2. 11. 2020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24</v>
      </c>
      <c r="D127" s="35"/>
      <c r="E127" s="35"/>
      <c r="F127" s="26" t="str">
        <f>E15</f>
        <v>Město N. Bor</v>
      </c>
      <c r="G127" s="35"/>
      <c r="H127" s="35"/>
      <c r="I127" s="122" t="s">
        <v>30</v>
      </c>
      <c r="J127" s="31" t="str">
        <f>E21</f>
        <v>R. Voce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28</v>
      </c>
      <c r="D128" s="35"/>
      <c r="E128" s="35"/>
      <c r="F128" s="26" t="str">
        <f>IF(E18="","",E18)</f>
        <v>Vyplň údaj</v>
      </c>
      <c r="G128" s="35"/>
      <c r="H128" s="35"/>
      <c r="I128" s="122" t="s">
        <v>33</v>
      </c>
      <c r="J128" s="31" t="str">
        <f>E24</f>
        <v>J. Nešněra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79"/>
      <c r="B130" s="180"/>
      <c r="C130" s="181" t="s">
        <v>122</v>
      </c>
      <c r="D130" s="182" t="s">
        <v>61</v>
      </c>
      <c r="E130" s="182" t="s">
        <v>57</v>
      </c>
      <c r="F130" s="182" t="s">
        <v>58</v>
      </c>
      <c r="G130" s="182" t="s">
        <v>123</v>
      </c>
      <c r="H130" s="182" t="s">
        <v>124</v>
      </c>
      <c r="I130" s="183" t="s">
        <v>125</v>
      </c>
      <c r="J130" s="182" t="s">
        <v>103</v>
      </c>
      <c r="K130" s="184" t="s">
        <v>126</v>
      </c>
      <c r="L130" s="185"/>
      <c r="M130" s="74" t="s">
        <v>1</v>
      </c>
      <c r="N130" s="75" t="s">
        <v>40</v>
      </c>
      <c r="O130" s="75" t="s">
        <v>127</v>
      </c>
      <c r="P130" s="75" t="s">
        <v>128</v>
      </c>
      <c r="Q130" s="75" t="s">
        <v>129</v>
      </c>
      <c r="R130" s="75" t="s">
        <v>130</v>
      </c>
      <c r="S130" s="75" t="s">
        <v>131</v>
      </c>
      <c r="T130" s="76" t="s">
        <v>132</v>
      </c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</row>
    <row r="131" spans="1:65" s="2" customFormat="1" ht="22.9" customHeight="1">
      <c r="A131" s="33"/>
      <c r="B131" s="34"/>
      <c r="C131" s="81" t="s">
        <v>133</v>
      </c>
      <c r="D131" s="35"/>
      <c r="E131" s="35"/>
      <c r="F131" s="35"/>
      <c r="G131" s="35"/>
      <c r="H131" s="35"/>
      <c r="I131" s="121"/>
      <c r="J131" s="186">
        <f>BK131</f>
        <v>0</v>
      </c>
      <c r="K131" s="35"/>
      <c r="L131" s="38"/>
      <c r="M131" s="77"/>
      <c r="N131" s="187"/>
      <c r="O131" s="78"/>
      <c r="P131" s="188">
        <f>P132+P214</f>
        <v>0</v>
      </c>
      <c r="Q131" s="78"/>
      <c r="R131" s="188">
        <f>R132+R214</f>
        <v>77.42100047000001</v>
      </c>
      <c r="S131" s="78"/>
      <c r="T131" s="189">
        <f>T132+T214</f>
        <v>78.396951319999985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75</v>
      </c>
      <c r="AU131" s="16" t="s">
        <v>105</v>
      </c>
      <c r="BK131" s="190">
        <f>BK132+BK214</f>
        <v>0</v>
      </c>
    </row>
    <row r="132" spans="1:65" s="12" customFormat="1" ht="25.9" customHeight="1">
      <c r="B132" s="191"/>
      <c r="C132" s="192"/>
      <c r="D132" s="193" t="s">
        <v>75</v>
      </c>
      <c r="E132" s="194" t="s">
        <v>134</v>
      </c>
      <c r="F132" s="194" t="s">
        <v>135</v>
      </c>
      <c r="G132" s="192"/>
      <c r="H132" s="192"/>
      <c r="I132" s="195"/>
      <c r="J132" s="196">
        <f>BK132</f>
        <v>0</v>
      </c>
      <c r="K132" s="192"/>
      <c r="L132" s="197"/>
      <c r="M132" s="198"/>
      <c r="N132" s="199"/>
      <c r="O132" s="199"/>
      <c r="P132" s="200">
        <f>P133+P137+P154+P192+P211</f>
        <v>0</v>
      </c>
      <c r="Q132" s="199"/>
      <c r="R132" s="200">
        <f>R133+R137+R154+R192+R211</f>
        <v>7.1920707999999998</v>
      </c>
      <c r="S132" s="199"/>
      <c r="T132" s="201">
        <f>T133+T137+T154+T192+T211</f>
        <v>11.242929999999999</v>
      </c>
      <c r="AR132" s="202" t="s">
        <v>83</v>
      </c>
      <c r="AT132" s="203" t="s">
        <v>75</v>
      </c>
      <c r="AU132" s="203" t="s">
        <v>76</v>
      </c>
      <c r="AY132" s="202" t="s">
        <v>136</v>
      </c>
      <c r="BK132" s="204">
        <f>BK133+BK137+BK154+BK192+BK211</f>
        <v>0</v>
      </c>
    </row>
    <row r="133" spans="1:65" s="12" customFormat="1" ht="22.9" customHeight="1">
      <c r="B133" s="191"/>
      <c r="C133" s="192"/>
      <c r="D133" s="193" t="s">
        <v>75</v>
      </c>
      <c r="E133" s="205" t="s">
        <v>137</v>
      </c>
      <c r="F133" s="205" t="s">
        <v>138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SUM(P134:P136)</f>
        <v>0</v>
      </c>
      <c r="Q133" s="199"/>
      <c r="R133" s="200">
        <f>SUM(R134:R136)</f>
        <v>0.50384400000000007</v>
      </c>
      <c r="S133" s="199"/>
      <c r="T133" s="201">
        <f>SUM(T134:T136)</f>
        <v>0</v>
      </c>
      <c r="AR133" s="202" t="s">
        <v>83</v>
      </c>
      <c r="AT133" s="203" t="s">
        <v>75</v>
      </c>
      <c r="AU133" s="203" t="s">
        <v>83</v>
      </c>
      <c r="AY133" s="202" t="s">
        <v>136</v>
      </c>
      <c r="BK133" s="204">
        <f>SUM(BK134:BK136)</f>
        <v>0</v>
      </c>
    </row>
    <row r="134" spans="1:65" s="2" customFormat="1" ht="21.75" customHeight="1">
      <c r="A134" s="33"/>
      <c r="B134" s="34"/>
      <c r="C134" s="207" t="s">
        <v>83</v>
      </c>
      <c r="D134" s="207" t="s">
        <v>139</v>
      </c>
      <c r="E134" s="208" t="s">
        <v>140</v>
      </c>
      <c r="F134" s="209" t="s">
        <v>141</v>
      </c>
      <c r="G134" s="210" t="s">
        <v>142</v>
      </c>
      <c r="H134" s="211">
        <v>0.26400000000000001</v>
      </c>
      <c r="I134" s="212"/>
      <c r="J134" s="213">
        <f>ROUND(I134*H134,2)</f>
        <v>0</v>
      </c>
      <c r="K134" s="209" t="s">
        <v>143</v>
      </c>
      <c r="L134" s="38"/>
      <c r="M134" s="214" t="s">
        <v>1</v>
      </c>
      <c r="N134" s="215" t="s">
        <v>41</v>
      </c>
      <c r="O134" s="70"/>
      <c r="P134" s="216">
        <f>O134*H134</f>
        <v>0</v>
      </c>
      <c r="Q134" s="216">
        <v>1.9085000000000001</v>
      </c>
      <c r="R134" s="216">
        <f>Q134*H134</f>
        <v>0.50384400000000007</v>
      </c>
      <c r="S134" s="216">
        <v>0</v>
      </c>
      <c r="T134" s="21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8" t="s">
        <v>144</v>
      </c>
      <c r="AT134" s="218" t="s">
        <v>139</v>
      </c>
      <c r="AU134" s="218" t="s">
        <v>85</v>
      </c>
      <c r="AY134" s="16" t="s">
        <v>136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6" t="s">
        <v>83</v>
      </c>
      <c r="BK134" s="219">
        <f>ROUND(I134*H134,2)</f>
        <v>0</v>
      </c>
      <c r="BL134" s="16" t="s">
        <v>144</v>
      </c>
      <c r="BM134" s="218" t="s">
        <v>145</v>
      </c>
    </row>
    <row r="135" spans="1:65" s="2" customFormat="1" ht="19.5">
      <c r="A135" s="33"/>
      <c r="B135" s="34"/>
      <c r="C135" s="35"/>
      <c r="D135" s="220" t="s">
        <v>146</v>
      </c>
      <c r="E135" s="35"/>
      <c r="F135" s="221" t="s">
        <v>147</v>
      </c>
      <c r="G135" s="35"/>
      <c r="H135" s="35"/>
      <c r="I135" s="121"/>
      <c r="J135" s="35"/>
      <c r="K135" s="35"/>
      <c r="L135" s="38"/>
      <c r="M135" s="222"/>
      <c r="N135" s="223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146</v>
      </c>
      <c r="AU135" s="16" t="s">
        <v>85</v>
      </c>
    </row>
    <row r="136" spans="1:65" s="13" customFormat="1">
      <c r="B136" s="224"/>
      <c r="C136" s="225"/>
      <c r="D136" s="220" t="s">
        <v>148</v>
      </c>
      <c r="E136" s="226" t="s">
        <v>1</v>
      </c>
      <c r="F136" s="227" t="s">
        <v>149</v>
      </c>
      <c r="G136" s="225"/>
      <c r="H136" s="228">
        <v>0.26400000000000001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148</v>
      </c>
      <c r="AU136" s="234" t="s">
        <v>85</v>
      </c>
      <c r="AV136" s="13" t="s">
        <v>85</v>
      </c>
      <c r="AW136" s="13" t="s">
        <v>32</v>
      </c>
      <c r="AX136" s="13" t="s">
        <v>83</v>
      </c>
      <c r="AY136" s="234" t="s">
        <v>136</v>
      </c>
    </row>
    <row r="137" spans="1:65" s="12" customFormat="1" ht="22.9" customHeight="1">
      <c r="B137" s="191"/>
      <c r="C137" s="192"/>
      <c r="D137" s="193" t="s">
        <v>75</v>
      </c>
      <c r="E137" s="205" t="s">
        <v>150</v>
      </c>
      <c r="F137" s="205" t="s">
        <v>151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SUM(P138:P153)</f>
        <v>0</v>
      </c>
      <c r="Q137" s="199"/>
      <c r="R137" s="200">
        <f>SUM(R138:R153)</f>
        <v>5.5038444000000002</v>
      </c>
      <c r="S137" s="199"/>
      <c r="T137" s="201">
        <f>SUM(T138:T153)</f>
        <v>0</v>
      </c>
      <c r="AR137" s="202" t="s">
        <v>83</v>
      </c>
      <c r="AT137" s="203" t="s">
        <v>75</v>
      </c>
      <c r="AU137" s="203" t="s">
        <v>83</v>
      </c>
      <c r="AY137" s="202" t="s">
        <v>136</v>
      </c>
      <c r="BK137" s="204">
        <f>SUM(BK138:BK153)</f>
        <v>0</v>
      </c>
    </row>
    <row r="138" spans="1:65" s="2" customFormat="1" ht="21.75" customHeight="1">
      <c r="A138" s="33"/>
      <c r="B138" s="34"/>
      <c r="C138" s="207" t="s">
        <v>85</v>
      </c>
      <c r="D138" s="207" t="s">
        <v>139</v>
      </c>
      <c r="E138" s="208" t="s">
        <v>152</v>
      </c>
      <c r="F138" s="209" t="s">
        <v>153</v>
      </c>
      <c r="G138" s="210" t="s">
        <v>154</v>
      </c>
      <c r="H138" s="211">
        <v>76</v>
      </c>
      <c r="I138" s="212"/>
      <c r="J138" s="213">
        <f>ROUND(I138*H138,2)</f>
        <v>0</v>
      </c>
      <c r="K138" s="209" t="s">
        <v>143</v>
      </c>
      <c r="L138" s="38"/>
      <c r="M138" s="214" t="s">
        <v>1</v>
      </c>
      <c r="N138" s="215" t="s">
        <v>41</v>
      </c>
      <c r="O138" s="70"/>
      <c r="P138" s="216">
        <f>O138*H138</f>
        <v>0</v>
      </c>
      <c r="Q138" s="216">
        <v>1.188E-2</v>
      </c>
      <c r="R138" s="216">
        <f>Q138*H138</f>
        <v>0.90288000000000002</v>
      </c>
      <c r="S138" s="216">
        <v>0</v>
      </c>
      <c r="T138" s="21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8" t="s">
        <v>144</v>
      </c>
      <c r="AT138" s="218" t="s">
        <v>139</v>
      </c>
      <c r="AU138" s="218" t="s">
        <v>85</v>
      </c>
      <c r="AY138" s="16" t="s">
        <v>136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6" t="s">
        <v>83</v>
      </c>
      <c r="BK138" s="219">
        <f>ROUND(I138*H138,2)</f>
        <v>0</v>
      </c>
      <c r="BL138" s="16" t="s">
        <v>144</v>
      </c>
      <c r="BM138" s="218" t="s">
        <v>155</v>
      </c>
    </row>
    <row r="139" spans="1:65" s="2" customFormat="1" ht="29.25">
      <c r="A139" s="33"/>
      <c r="B139" s="34"/>
      <c r="C139" s="35"/>
      <c r="D139" s="220" t="s">
        <v>146</v>
      </c>
      <c r="E139" s="35"/>
      <c r="F139" s="221" t="s">
        <v>156</v>
      </c>
      <c r="G139" s="35"/>
      <c r="H139" s="35"/>
      <c r="I139" s="121"/>
      <c r="J139" s="35"/>
      <c r="K139" s="35"/>
      <c r="L139" s="38"/>
      <c r="M139" s="222"/>
      <c r="N139" s="223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146</v>
      </c>
      <c r="AU139" s="16" t="s">
        <v>85</v>
      </c>
    </row>
    <row r="140" spans="1:65" s="2" customFormat="1" ht="19.5">
      <c r="A140" s="33"/>
      <c r="B140" s="34"/>
      <c r="C140" s="35"/>
      <c r="D140" s="220" t="s">
        <v>157</v>
      </c>
      <c r="E140" s="35"/>
      <c r="F140" s="235" t="s">
        <v>158</v>
      </c>
      <c r="G140" s="35"/>
      <c r="H140" s="35"/>
      <c r="I140" s="121"/>
      <c r="J140" s="35"/>
      <c r="K140" s="35"/>
      <c r="L140" s="38"/>
      <c r="M140" s="222"/>
      <c r="N140" s="223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157</v>
      </c>
      <c r="AU140" s="16" t="s">
        <v>85</v>
      </c>
    </row>
    <row r="141" spans="1:65" s="13" customFormat="1">
      <c r="B141" s="224"/>
      <c r="C141" s="225"/>
      <c r="D141" s="220" t="s">
        <v>148</v>
      </c>
      <c r="E141" s="226" t="s">
        <v>1</v>
      </c>
      <c r="F141" s="227" t="s">
        <v>159</v>
      </c>
      <c r="G141" s="225"/>
      <c r="H141" s="228">
        <v>76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148</v>
      </c>
      <c r="AU141" s="234" t="s">
        <v>85</v>
      </c>
      <c r="AV141" s="13" t="s">
        <v>85</v>
      </c>
      <c r="AW141" s="13" t="s">
        <v>32</v>
      </c>
      <c r="AX141" s="13" t="s">
        <v>83</v>
      </c>
      <c r="AY141" s="234" t="s">
        <v>136</v>
      </c>
    </row>
    <row r="142" spans="1:65" s="2" customFormat="1" ht="21.75" customHeight="1">
      <c r="A142" s="33"/>
      <c r="B142" s="34"/>
      <c r="C142" s="207" t="s">
        <v>137</v>
      </c>
      <c r="D142" s="207" t="s">
        <v>139</v>
      </c>
      <c r="E142" s="208" t="s">
        <v>160</v>
      </c>
      <c r="F142" s="209" t="s">
        <v>161</v>
      </c>
      <c r="G142" s="210" t="s">
        <v>154</v>
      </c>
      <c r="H142" s="211">
        <v>8.0299999999999994</v>
      </c>
      <c r="I142" s="212"/>
      <c r="J142" s="213">
        <f>ROUND(I142*H142,2)</f>
        <v>0</v>
      </c>
      <c r="K142" s="209" t="s">
        <v>143</v>
      </c>
      <c r="L142" s="38"/>
      <c r="M142" s="214" t="s">
        <v>1</v>
      </c>
      <c r="N142" s="215" t="s">
        <v>41</v>
      </c>
      <c r="O142" s="70"/>
      <c r="P142" s="216">
        <f>O142*H142</f>
        <v>0</v>
      </c>
      <c r="Q142" s="216">
        <v>1.7829999999999999E-2</v>
      </c>
      <c r="R142" s="216">
        <f>Q142*H142</f>
        <v>0.14317489999999997</v>
      </c>
      <c r="S142" s="216">
        <v>0</v>
      </c>
      <c r="T142" s="21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8" t="s">
        <v>144</v>
      </c>
      <c r="AT142" s="218" t="s">
        <v>139</v>
      </c>
      <c r="AU142" s="218" t="s">
        <v>85</v>
      </c>
      <c r="AY142" s="16" t="s">
        <v>136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6" t="s">
        <v>83</v>
      </c>
      <c r="BK142" s="219">
        <f>ROUND(I142*H142,2)</f>
        <v>0</v>
      </c>
      <c r="BL142" s="16" t="s">
        <v>144</v>
      </c>
      <c r="BM142" s="218" t="s">
        <v>162</v>
      </c>
    </row>
    <row r="143" spans="1:65" s="2" customFormat="1" ht="29.25">
      <c r="A143" s="33"/>
      <c r="B143" s="34"/>
      <c r="C143" s="35"/>
      <c r="D143" s="220" t="s">
        <v>146</v>
      </c>
      <c r="E143" s="35"/>
      <c r="F143" s="221" t="s">
        <v>163</v>
      </c>
      <c r="G143" s="35"/>
      <c r="H143" s="35"/>
      <c r="I143" s="121"/>
      <c r="J143" s="35"/>
      <c r="K143" s="35"/>
      <c r="L143" s="38"/>
      <c r="M143" s="222"/>
      <c r="N143" s="223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146</v>
      </c>
      <c r="AU143" s="16" t="s">
        <v>85</v>
      </c>
    </row>
    <row r="144" spans="1:65" s="2" customFormat="1" ht="19.5">
      <c r="A144" s="33"/>
      <c r="B144" s="34"/>
      <c r="C144" s="35"/>
      <c r="D144" s="220" t="s">
        <v>157</v>
      </c>
      <c r="E144" s="35"/>
      <c r="F144" s="235" t="s">
        <v>158</v>
      </c>
      <c r="G144" s="35"/>
      <c r="H144" s="35"/>
      <c r="I144" s="121"/>
      <c r="J144" s="35"/>
      <c r="K144" s="35"/>
      <c r="L144" s="38"/>
      <c r="M144" s="222"/>
      <c r="N144" s="223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157</v>
      </c>
      <c r="AU144" s="16" t="s">
        <v>85</v>
      </c>
    </row>
    <row r="145" spans="1:65" s="13" customFormat="1">
      <c r="B145" s="224"/>
      <c r="C145" s="225"/>
      <c r="D145" s="220" t="s">
        <v>148</v>
      </c>
      <c r="E145" s="226" t="s">
        <v>1</v>
      </c>
      <c r="F145" s="227" t="s">
        <v>164</v>
      </c>
      <c r="G145" s="225"/>
      <c r="H145" s="228">
        <v>8.0299999999999994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148</v>
      </c>
      <c r="AU145" s="234" t="s">
        <v>85</v>
      </c>
      <c r="AV145" s="13" t="s">
        <v>85</v>
      </c>
      <c r="AW145" s="13" t="s">
        <v>32</v>
      </c>
      <c r="AX145" s="13" t="s">
        <v>83</v>
      </c>
      <c r="AY145" s="234" t="s">
        <v>136</v>
      </c>
    </row>
    <row r="146" spans="1:65" s="2" customFormat="1" ht="21.75" customHeight="1">
      <c r="A146" s="33"/>
      <c r="B146" s="34"/>
      <c r="C146" s="207" t="s">
        <v>144</v>
      </c>
      <c r="D146" s="207" t="s">
        <v>139</v>
      </c>
      <c r="E146" s="208" t="s">
        <v>165</v>
      </c>
      <c r="F146" s="209" t="s">
        <v>166</v>
      </c>
      <c r="G146" s="210" t="s">
        <v>154</v>
      </c>
      <c r="H146" s="211">
        <v>142.5</v>
      </c>
      <c r="I146" s="212"/>
      <c r="J146" s="213">
        <f>ROUND(I146*H146,2)</f>
        <v>0</v>
      </c>
      <c r="K146" s="209" t="s">
        <v>143</v>
      </c>
      <c r="L146" s="38"/>
      <c r="M146" s="214" t="s">
        <v>1</v>
      </c>
      <c r="N146" s="215" t="s">
        <v>41</v>
      </c>
      <c r="O146" s="70"/>
      <c r="P146" s="216">
        <f>O146*H146</f>
        <v>0</v>
      </c>
      <c r="Q146" s="216">
        <v>2.376E-2</v>
      </c>
      <c r="R146" s="216">
        <f>Q146*H146</f>
        <v>3.3858000000000001</v>
      </c>
      <c r="S146" s="216">
        <v>0</v>
      </c>
      <c r="T146" s="21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8" t="s">
        <v>144</v>
      </c>
      <c r="AT146" s="218" t="s">
        <v>139</v>
      </c>
      <c r="AU146" s="218" t="s">
        <v>85</v>
      </c>
      <c r="AY146" s="16" t="s">
        <v>136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6" t="s">
        <v>83</v>
      </c>
      <c r="BK146" s="219">
        <f>ROUND(I146*H146,2)</f>
        <v>0</v>
      </c>
      <c r="BL146" s="16" t="s">
        <v>144</v>
      </c>
      <c r="BM146" s="218" t="s">
        <v>167</v>
      </c>
    </row>
    <row r="147" spans="1:65" s="2" customFormat="1" ht="29.25">
      <c r="A147" s="33"/>
      <c r="B147" s="34"/>
      <c r="C147" s="35"/>
      <c r="D147" s="220" t="s">
        <v>146</v>
      </c>
      <c r="E147" s="35"/>
      <c r="F147" s="221" t="s">
        <v>168</v>
      </c>
      <c r="G147" s="35"/>
      <c r="H147" s="35"/>
      <c r="I147" s="121"/>
      <c r="J147" s="35"/>
      <c r="K147" s="35"/>
      <c r="L147" s="38"/>
      <c r="M147" s="222"/>
      <c r="N147" s="223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146</v>
      </c>
      <c r="AU147" s="16" t="s">
        <v>85</v>
      </c>
    </row>
    <row r="148" spans="1:65" s="2" customFormat="1" ht="19.5">
      <c r="A148" s="33"/>
      <c r="B148" s="34"/>
      <c r="C148" s="35"/>
      <c r="D148" s="220" t="s">
        <v>157</v>
      </c>
      <c r="E148" s="35"/>
      <c r="F148" s="235" t="s">
        <v>158</v>
      </c>
      <c r="G148" s="35"/>
      <c r="H148" s="35"/>
      <c r="I148" s="121"/>
      <c r="J148" s="35"/>
      <c r="K148" s="35"/>
      <c r="L148" s="38"/>
      <c r="M148" s="222"/>
      <c r="N148" s="223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157</v>
      </c>
      <c r="AU148" s="16" t="s">
        <v>85</v>
      </c>
    </row>
    <row r="149" spans="1:65" s="13" customFormat="1">
      <c r="B149" s="224"/>
      <c r="C149" s="225"/>
      <c r="D149" s="220" t="s">
        <v>148</v>
      </c>
      <c r="E149" s="226" t="s">
        <v>1</v>
      </c>
      <c r="F149" s="227" t="s">
        <v>169</v>
      </c>
      <c r="G149" s="225"/>
      <c r="H149" s="228">
        <v>142.5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148</v>
      </c>
      <c r="AU149" s="234" t="s">
        <v>85</v>
      </c>
      <c r="AV149" s="13" t="s">
        <v>85</v>
      </c>
      <c r="AW149" s="13" t="s">
        <v>32</v>
      </c>
      <c r="AX149" s="13" t="s">
        <v>83</v>
      </c>
      <c r="AY149" s="234" t="s">
        <v>136</v>
      </c>
    </row>
    <row r="150" spans="1:65" s="2" customFormat="1" ht="21.75" customHeight="1">
      <c r="A150" s="33"/>
      <c r="B150" s="34"/>
      <c r="C150" s="207" t="s">
        <v>170</v>
      </c>
      <c r="D150" s="207" t="s">
        <v>139</v>
      </c>
      <c r="E150" s="208" t="s">
        <v>171</v>
      </c>
      <c r="F150" s="209" t="s">
        <v>172</v>
      </c>
      <c r="G150" s="210" t="s">
        <v>154</v>
      </c>
      <c r="H150" s="211">
        <v>18.05</v>
      </c>
      <c r="I150" s="212"/>
      <c r="J150" s="213">
        <f>ROUND(I150*H150,2)</f>
        <v>0</v>
      </c>
      <c r="K150" s="209" t="s">
        <v>143</v>
      </c>
      <c r="L150" s="38"/>
      <c r="M150" s="214" t="s">
        <v>1</v>
      </c>
      <c r="N150" s="215" t="s">
        <v>41</v>
      </c>
      <c r="O150" s="70"/>
      <c r="P150" s="216">
        <f>O150*H150</f>
        <v>0</v>
      </c>
      <c r="Q150" s="216">
        <v>5.9389999999999998E-2</v>
      </c>
      <c r="R150" s="216">
        <f>Q150*H150</f>
        <v>1.0719894999999999</v>
      </c>
      <c r="S150" s="216">
        <v>0</v>
      </c>
      <c r="T150" s="21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8" t="s">
        <v>144</v>
      </c>
      <c r="AT150" s="218" t="s">
        <v>139</v>
      </c>
      <c r="AU150" s="218" t="s">
        <v>85</v>
      </c>
      <c r="AY150" s="16" t="s">
        <v>136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6" t="s">
        <v>83</v>
      </c>
      <c r="BK150" s="219">
        <f>ROUND(I150*H150,2)</f>
        <v>0</v>
      </c>
      <c r="BL150" s="16" t="s">
        <v>144</v>
      </c>
      <c r="BM150" s="218" t="s">
        <v>173</v>
      </c>
    </row>
    <row r="151" spans="1:65" s="2" customFormat="1" ht="29.25">
      <c r="A151" s="33"/>
      <c r="B151" s="34"/>
      <c r="C151" s="35"/>
      <c r="D151" s="220" t="s">
        <v>146</v>
      </c>
      <c r="E151" s="35"/>
      <c r="F151" s="221" t="s">
        <v>174</v>
      </c>
      <c r="G151" s="35"/>
      <c r="H151" s="35"/>
      <c r="I151" s="121"/>
      <c r="J151" s="35"/>
      <c r="K151" s="35"/>
      <c r="L151" s="38"/>
      <c r="M151" s="222"/>
      <c r="N151" s="223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146</v>
      </c>
      <c r="AU151" s="16" t="s">
        <v>85</v>
      </c>
    </row>
    <row r="152" spans="1:65" s="2" customFormat="1" ht="19.5">
      <c r="A152" s="33"/>
      <c r="B152" s="34"/>
      <c r="C152" s="35"/>
      <c r="D152" s="220" t="s">
        <v>157</v>
      </c>
      <c r="E152" s="35"/>
      <c r="F152" s="235" t="s">
        <v>158</v>
      </c>
      <c r="G152" s="35"/>
      <c r="H152" s="35"/>
      <c r="I152" s="121"/>
      <c r="J152" s="35"/>
      <c r="K152" s="35"/>
      <c r="L152" s="38"/>
      <c r="M152" s="222"/>
      <c r="N152" s="223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157</v>
      </c>
      <c r="AU152" s="16" t="s">
        <v>85</v>
      </c>
    </row>
    <row r="153" spans="1:65" s="13" customFormat="1">
      <c r="B153" s="224"/>
      <c r="C153" s="225"/>
      <c r="D153" s="220" t="s">
        <v>148</v>
      </c>
      <c r="E153" s="226" t="s">
        <v>1</v>
      </c>
      <c r="F153" s="227" t="s">
        <v>175</v>
      </c>
      <c r="G153" s="225"/>
      <c r="H153" s="228">
        <v>18.05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148</v>
      </c>
      <c r="AU153" s="234" t="s">
        <v>85</v>
      </c>
      <c r="AV153" s="13" t="s">
        <v>85</v>
      </c>
      <c r="AW153" s="13" t="s">
        <v>32</v>
      </c>
      <c r="AX153" s="13" t="s">
        <v>83</v>
      </c>
      <c r="AY153" s="234" t="s">
        <v>136</v>
      </c>
    </row>
    <row r="154" spans="1:65" s="12" customFormat="1" ht="22.9" customHeight="1">
      <c r="B154" s="191"/>
      <c r="C154" s="192"/>
      <c r="D154" s="193" t="s">
        <v>75</v>
      </c>
      <c r="E154" s="205" t="s">
        <v>176</v>
      </c>
      <c r="F154" s="205" t="s">
        <v>177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SUM(P155:P191)</f>
        <v>0</v>
      </c>
      <c r="Q154" s="199"/>
      <c r="R154" s="200">
        <f>SUM(R155:R191)</f>
        <v>1.1843824000000001</v>
      </c>
      <c r="S154" s="199"/>
      <c r="T154" s="201">
        <f>SUM(T155:T191)</f>
        <v>5.2429299999999994</v>
      </c>
      <c r="AR154" s="202" t="s">
        <v>83</v>
      </c>
      <c r="AT154" s="203" t="s">
        <v>75</v>
      </c>
      <c r="AU154" s="203" t="s">
        <v>83</v>
      </c>
      <c r="AY154" s="202" t="s">
        <v>136</v>
      </c>
      <c r="BK154" s="204">
        <f>SUM(BK155:BK191)</f>
        <v>0</v>
      </c>
    </row>
    <row r="155" spans="1:65" s="2" customFormat="1" ht="21.75" customHeight="1">
      <c r="A155" s="33"/>
      <c r="B155" s="34"/>
      <c r="C155" s="207" t="s">
        <v>150</v>
      </c>
      <c r="D155" s="207" t="s">
        <v>139</v>
      </c>
      <c r="E155" s="208" t="s">
        <v>178</v>
      </c>
      <c r="F155" s="209" t="s">
        <v>179</v>
      </c>
      <c r="G155" s="210" t="s">
        <v>180</v>
      </c>
      <c r="H155" s="211">
        <v>8</v>
      </c>
      <c r="I155" s="212"/>
      <c r="J155" s="213">
        <f>ROUND(I155*H155,2)</f>
        <v>0</v>
      </c>
      <c r="K155" s="209" t="s">
        <v>143</v>
      </c>
      <c r="L155" s="38"/>
      <c r="M155" s="214" t="s">
        <v>1</v>
      </c>
      <c r="N155" s="215" t="s">
        <v>41</v>
      </c>
      <c r="O155" s="70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8" t="s">
        <v>144</v>
      </c>
      <c r="AT155" s="218" t="s">
        <v>139</v>
      </c>
      <c r="AU155" s="218" t="s">
        <v>85</v>
      </c>
      <c r="AY155" s="16" t="s">
        <v>136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144</v>
      </c>
      <c r="BM155" s="218" t="s">
        <v>181</v>
      </c>
    </row>
    <row r="156" spans="1:65" s="2" customFormat="1" ht="19.5">
      <c r="A156" s="33"/>
      <c r="B156" s="34"/>
      <c r="C156" s="35"/>
      <c r="D156" s="220" t="s">
        <v>146</v>
      </c>
      <c r="E156" s="35"/>
      <c r="F156" s="221" t="s">
        <v>182</v>
      </c>
      <c r="G156" s="35"/>
      <c r="H156" s="35"/>
      <c r="I156" s="121"/>
      <c r="J156" s="35"/>
      <c r="K156" s="35"/>
      <c r="L156" s="38"/>
      <c r="M156" s="222"/>
      <c r="N156" s="223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146</v>
      </c>
      <c r="AU156" s="16" t="s">
        <v>85</v>
      </c>
    </row>
    <row r="157" spans="1:65" s="2" customFormat="1" ht="16.5" customHeight="1">
      <c r="A157" s="33"/>
      <c r="B157" s="34"/>
      <c r="C157" s="207" t="s">
        <v>183</v>
      </c>
      <c r="D157" s="207" t="s">
        <v>139</v>
      </c>
      <c r="E157" s="208" t="s">
        <v>184</v>
      </c>
      <c r="F157" s="209" t="s">
        <v>185</v>
      </c>
      <c r="G157" s="210" t="s">
        <v>186</v>
      </c>
      <c r="H157" s="211">
        <v>120</v>
      </c>
      <c r="I157" s="212"/>
      <c r="J157" s="213">
        <f>ROUND(I157*H157,2)</f>
        <v>0</v>
      </c>
      <c r="K157" s="209" t="s">
        <v>143</v>
      </c>
      <c r="L157" s="38"/>
      <c r="M157" s="214" t="s">
        <v>1</v>
      </c>
      <c r="N157" s="215" t="s">
        <v>41</v>
      </c>
      <c r="O157" s="70"/>
      <c r="P157" s="216">
        <f>O157*H157</f>
        <v>0</v>
      </c>
      <c r="Q157" s="216">
        <v>1.0000000000000001E-5</v>
      </c>
      <c r="R157" s="216">
        <f>Q157*H157</f>
        <v>1.2000000000000001E-3</v>
      </c>
      <c r="S157" s="216">
        <v>0</v>
      </c>
      <c r="T157" s="21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8" t="s">
        <v>144</v>
      </c>
      <c r="AT157" s="218" t="s">
        <v>139</v>
      </c>
      <c r="AU157" s="218" t="s">
        <v>85</v>
      </c>
      <c r="AY157" s="16" t="s">
        <v>136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6" t="s">
        <v>83</v>
      </c>
      <c r="BK157" s="219">
        <f>ROUND(I157*H157,2)</f>
        <v>0</v>
      </c>
      <c r="BL157" s="16" t="s">
        <v>144</v>
      </c>
      <c r="BM157" s="218" t="s">
        <v>187</v>
      </c>
    </row>
    <row r="158" spans="1:65" s="2" customFormat="1" ht="29.25">
      <c r="A158" s="33"/>
      <c r="B158" s="34"/>
      <c r="C158" s="35"/>
      <c r="D158" s="220" t="s">
        <v>146</v>
      </c>
      <c r="E158" s="35"/>
      <c r="F158" s="221" t="s">
        <v>188</v>
      </c>
      <c r="G158" s="35"/>
      <c r="H158" s="35"/>
      <c r="I158" s="121"/>
      <c r="J158" s="35"/>
      <c r="K158" s="35"/>
      <c r="L158" s="38"/>
      <c r="M158" s="222"/>
      <c r="N158" s="223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146</v>
      </c>
      <c r="AU158" s="16" t="s">
        <v>85</v>
      </c>
    </row>
    <row r="159" spans="1:65" s="13" customFormat="1">
      <c r="B159" s="224"/>
      <c r="C159" s="225"/>
      <c r="D159" s="220" t="s">
        <v>148</v>
      </c>
      <c r="E159" s="226" t="s">
        <v>1</v>
      </c>
      <c r="F159" s="227" t="s">
        <v>189</v>
      </c>
      <c r="G159" s="225"/>
      <c r="H159" s="228">
        <v>120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148</v>
      </c>
      <c r="AU159" s="234" t="s">
        <v>85</v>
      </c>
      <c r="AV159" s="13" t="s">
        <v>85</v>
      </c>
      <c r="AW159" s="13" t="s">
        <v>32</v>
      </c>
      <c r="AX159" s="13" t="s">
        <v>83</v>
      </c>
      <c r="AY159" s="234" t="s">
        <v>136</v>
      </c>
    </row>
    <row r="160" spans="1:65" s="2" customFormat="1" ht="16.5" customHeight="1">
      <c r="A160" s="33"/>
      <c r="B160" s="34"/>
      <c r="C160" s="236" t="s">
        <v>190</v>
      </c>
      <c r="D160" s="236" t="s">
        <v>191</v>
      </c>
      <c r="E160" s="237" t="s">
        <v>192</v>
      </c>
      <c r="F160" s="238" t="s">
        <v>193</v>
      </c>
      <c r="G160" s="239" t="s">
        <v>142</v>
      </c>
      <c r="H160" s="240">
        <v>0.27400000000000002</v>
      </c>
      <c r="I160" s="241"/>
      <c r="J160" s="242">
        <f>ROUND(I160*H160,2)</f>
        <v>0</v>
      </c>
      <c r="K160" s="238" t="s">
        <v>143</v>
      </c>
      <c r="L160" s="243"/>
      <c r="M160" s="244" t="s">
        <v>1</v>
      </c>
      <c r="N160" s="245" t="s">
        <v>41</v>
      </c>
      <c r="O160" s="70"/>
      <c r="P160" s="216">
        <f>O160*H160</f>
        <v>0</v>
      </c>
      <c r="Q160" s="216">
        <v>0.55000000000000004</v>
      </c>
      <c r="R160" s="216">
        <f>Q160*H160</f>
        <v>0.15070000000000003</v>
      </c>
      <c r="S160" s="216">
        <v>0</v>
      </c>
      <c r="T160" s="21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8" t="s">
        <v>190</v>
      </c>
      <c r="AT160" s="218" t="s">
        <v>191</v>
      </c>
      <c r="AU160" s="218" t="s">
        <v>85</v>
      </c>
      <c r="AY160" s="16" t="s">
        <v>136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6" t="s">
        <v>83</v>
      </c>
      <c r="BK160" s="219">
        <f>ROUND(I160*H160,2)</f>
        <v>0</v>
      </c>
      <c r="BL160" s="16" t="s">
        <v>144</v>
      </c>
      <c r="BM160" s="218" t="s">
        <v>194</v>
      </c>
    </row>
    <row r="161" spans="1:65" s="2" customFormat="1">
      <c r="A161" s="33"/>
      <c r="B161" s="34"/>
      <c r="C161" s="35"/>
      <c r="D161" s="220" t="s">
        <v>146</v>
      </c>
      <c r="E161" s="35"/>
      <c r="F161" s="221" t="s">
        <v>193</v>
      </c>
      <c r="G161" s="35"/>
      <c r="H161" s="35"/>
      <c r="I161" s="121"/>
      <c r="J161" s="35"/>
      <c r="K161" s="35"/>
      <c r="L161" s="38"/>
      <c r="M161" s="222"/>
      <c r="N161" s="223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146</v>
      </c>
      <c r="AU161" s="16" t="s">
        <v>85</v>
      </c>
    </row>
    <row r="162" spans="1:65" s="13" customFormat="1" ht="22.5">
      <c r="B162" s="224"/>
      <c r="C162" s="225"/>
      <c r="D162" s="220" t="s">
        <v>148</v>
      </c>
      <c r="E162" s="226" t="s">
        <v>1</v>
      </c>
      <c r="F162" s="227" t="s">
        <v>195</v>
      </c>
      <c r="G162" s="225"/>
      <c r="H162" s="228">
        <v>0.27400000000000002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148</v>
      </c>
      <c r="AU162" s="234" t="s">
        <v>85</v>
      </c>
      <c r="AV162" s="13" t="s">
        <v>85</v>
      </c>
      <c r="AW162" s="13" t="s">
        <v>32</v>
      </c>
      <c r="AX162" s="13" t="s">
        <v>83</v>
      </c>
      <c r="AY162" s="234" t="s">
        <v>136</v>
      </c>
    </row>
    <row r="163" spans="1:65" s="2" customFormat="1" ht="33" customHeight="1">
      <c r="A163" s="33"/>
      <c r="B163" s="34"/>
      <c r="C163" s="207" t="s">
        <v>176</v>
      </c>
      <c r="D163" s="207" t="s">
        <v>139</v>
      </c>
      <c r="E163" s="208" t="s">
        <v>196</v>
      </c>
      <c r="F163" s="209" t="s">
        <v>197</v>
      </c>
      <c r="G163" s="210" t="s">
        <v>154</v>
      </c>
      <c r="H163" s="211">
        <v>76</v>
      </c>
      <c r="I163" s="212"/>
      <c r="J163" s="213">
        <f>ROUND(I163*H163,2)</f>
        <v>0</v>
      </c>
      <c r="K163" s="209" t="s">
        <v>143</v>
      </c>
      <c r="L163" s="38"/>
      <c r="M163" s="214" t="s">
        <v>1</v>
      </c>
      <c r="N163" s="215" t="s">
        <v>41</v>
      </c>
      <c r="O163" s="70"/>
      <c r="P163" s="216">
        <f>O163*H163</f>
        <v>0</v>
      </c>
      <c r="Q163" s="216">
        <v>0</v>
      </c>
      <c r="R163" s="216">
        <f>Q163*H163</f>
        <v>0</v>
      </c>
      <c r="S163" s="216">
        <v>0.01</v>
      </c>
      <c r="T163" s="217">
        <f>S163*H163</f>
        <v>0.76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8" t="s">
        <v>144</v>
      </c>
      <c r="AT163" s="218" t="s">
        <v>139</v>
      </c>
      <c r="AU163" s="218" t="s">
        <v>85</v>
      </c>
      <c r="AY163" s="16" t="s">
        <v>136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144</v>
      </c>
      <c r="BM163" s="218" t="s">
        <v>198</v>
      </c>
    </row>
    <row r="164" spans="1:65" s="2" customFormat="1" ht="29.25">
      <c r="A164" s="33"/>
      <c r="B164" s="34"/>
      <c r="C164" s="35"/>
      <c r="D164" s="220" t="s">
        <v>146</v>
      </c>
      <c r="E164" s="35"/>
      <c r="F164" s="221" t="s">
        <v>199</v>
      </c>
      <c r="G164" s="35"/>
      <c r="H164" s="35"/>
      <c r="I164" s="121"/>
      <c r="J164" s="35"/>
      <c r="K164" s="35"/>
      <c r="L164" s="38"/>
      <c r="M164" s="222"/>
      <c r="N164" s="223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146</v>
      </c>
      <c r="AU164" s="16" t="s">
        <v>85</v>
      </c>
    </row>
    <row r="165" spans="1:65" s="2" customFormat="1" ht="33" customHeight="1">
      <c r="A165" s="33"/>
      <c r="B165" s="34"/>
      <c r="C165" s="207" t="s">
        <v>200</v>
      </c>
      <c r="D165" s="207" t="s">
        <v>139</v>
      </c>
      <c r="E165" s="208" t="s">
        <v>201</v>
      </c>
      <c r="F165" s="209" t="s">
        <v>202</v>
      </c>
      <c r="G165" s="210" t="s">
        <v>154</v>
      </c>
      <c r="H165" s="211">
        <v>8.0299999999999994</v>
      </c>
      <c r="I165" s="212"/>
      <c r="J165" s="213">
        <f>ROUND(I165*H165,2)</f>
        <v>0</v>
      </c>
      <c r="K165" s="209" t="s">
        <v>143</v>
      </c>
      <c r="L165" s="38"/>
      <c r="M165" s="214" t="s">
        <v>1</v>
      </c>
      <c r="N165" s="215" t="s">
        <v>41</v>
      </c>
      <c r="O165" s="70"/>
      <c r="P165" s="216">
        <f>O165*H165</f>
        <v>0</v>
      </c>
      <c r="Q165" s="216">
        <v>0</v>
      </c>
      <c r="R165" s="216">
        <f>Q165*H165</f>
        <v>0</v>
      </c>
      <c r="S165" s="216">
        <v>1.6E-2</v>
      </c>
      <c r="T165" s="217">
        <f>S165*H165</f>
        <v>0.12847999999999998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8" t="s">
        <v>144</v>
      </c>
      <c r="AT165" s="218" t="s">
        <v>139</v>
      </c>
      <c r="AU165" s="218" t="s">
        <v>85</v>
      </c>
      <c r="AY165" s="16" t="s">
        <v>136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6" t="s">
        <v>83</v>
      </c>
      <c r="BK165" s="219">
        <f>ROUND(I165*H165,2)</f>
        <v>0</v>
      </c>
      <c r="BL165" s="16" t="s">
        <v>144</v>
      </c>
      <c r="BM165" s="218" t="s">
        <v>203</v>
      </c>
    </row>
    <row r="166" spans="1:65" s="2" customFormat="1" ht="29.25">
      <c r="A166" s="33"/>
      <c r="B166" s="34"/>
      <c r="C166" s="35"/>
      <c r="D166" s="220" t="s">
        <v>146</v>
      </c>
      <c r="E166" s="35"/>
      <c r="F166" s="221" t="s">
        <v>204</v>
      </c>
      <c r="G166" s="35"/>
      <c r="H166" s="35"/>
      <c r="I166" s="121"/>
      <c r="J166" s="35"/>
      <c r="K166" s="35"/>
      <c r="L166" s="38"/>
      <c r="M166" s="222"/>
      <c r="N166" s="223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146</v>
      </c>
      <c r="AU166" s="16" t="s">
        <v>85</v>
      </c>
    </row>
    <row r="167" spans="1:65" s="2" customFormat="1" ht="33" customHeight="1">
      <c r="A167" s="33"/>
      <c r="B167" s="34"/>
      <c r="C167" s="207" t="s">
        <v>205</v>
      </c>
      <c r="D167" s="207" t="s">
        <v>139</v>
      </c>
      <c r="E167" s="208" t="s">
        <v>206</v>
      </c>
      <c r="F167" s="209" t="s">
        <v>207</v>
      </c>
      <c r="G167" s="210" t="s">
        <v>154</v>
      </c>
      <c r="H167" s="211">
        <v>142.5</v>
      </c>
      <c r="I167" s="212"/>
      <c r="J167" s="213">
        <f>ROUND(I167*H167,2)</f>
        <v>0</v>
      </c>
      <c r="K167" s="209" t="s">
        <v>143</v>
      </c>
      <c r="L167" s="38"/>
      <c r="M167" s="214" t="s">
        <v>1</v>
      </c>
      <c r="N167" s="215" t="s">
        <v>41</v>
      </c>
      <c r="O167" s="70"/>
      <c r="P167" s="216">
        <f>O167*H167</f>
        <v>0</v>
      </c>
      <c r="Q167" s="216">
        <v>0</v>
      </c>
      <c r="R167" s="216">
        <f>Q167*H167</f>
        <v>0</v>
      </c>
      <c r="S167" s="216">
        <v>2.3E-2</v>
      </c>
      <c r="T167" s="217">
        <f>S167*H167</f>
        <v>3.2774999999999999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8" t="s">
        <v>144</v>
      </c>
      <c r="AT167" s="218" t="s">
        <v>139</v>
      </c>
      <c r="AU167" s="218" t="s">
        <v>85</v>
      </c>
      <c r="AY167" s="16" t="s">
        <v>136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144</v>
      </c>
      <c r="BM167" s="218" t="s">
        <v>208</v>
      </c>
    </row>
    <row r="168" spans="1:65" s="2" customFormat="1" ht="29.25">
      <c r="A168" s="33"/>
      <c r="B168" s="34"/>
      <c r="C168" s="35"/>
      <c r="D168" s="220" t="s">
        <v>146</v>
      </c>
      <c r="E168" s="35"/>
      <c r="F168" s="221" t="s">
        <v>209</v>
      </c>
      <c r="G168" s="35"/>
      <c r="H168" s="35"/>
      <c r="I168" s="121"/>
      <c r="J168" s="35"/>
      <c r="K168" s="35"/>
      <c r="L168" s="38"/>
      <c r="M168" s="222"/>
      <c r="N168" s="223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146</v>
      </c>
      <c r="AU168" s="16" t="s">
        <v>85</v>
      </c>
    </row>
    <row r="169" spans="1:65" s="2" customFormat="1" ht="33" customHeight="1">
      <c r="A169" s="33"/>
      <c r="B169" s="34"/>
      <c r="C169" s="207" t="s">
        <v>210</v>
      </c>
      <c r="D169" s="207" t="s">
        <v>139</v>
      </c>
      <c r="E169" s="208" t="s">
        <v>211</v>
      </c>
      <c r="F169" s="209" t="s">
        <v>212</v>
      </c>
      <c r="G169" s="210" t="s">
        <v>154</v>
      </c>
      <c r="H169" s="211">
        <v>18.05</v>
      </c>
      <c r="I169" s="212"/>
      <c r="J169" s="213">
        <f>ROUND(I169*H169,2)</f>
        <v>0</v>
      </c>
      <c r="K169" s="209" t="s">
        <v>143</v>
      </c>
      <c r="L169" s="38"/>
      <c r="M169" s="214" t="s">
        <v>1</v>
      </c>
      <c r="N169" s="215" t="s">
        <v>41</v>
      </c>
      <c r="O169" s="70"/>
      <c r="P169" s="216">
        <f>O169*H169</f>
        <v>0</v>
      </c>
      <c r="Q169" s="216">
        <v>0</v>
      </c>
      <c r="R169" s="216">
        <f>Q169*H169</f>
        <v>0</v>
      </c>
      <c r="S169" s="216">
        <v>5.8999999999999997E-2</v>
      </c>
      <c r="T169" s="217">
        <f>S169*H169</f>
        <v>1.0649500000000001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8" t="s">
        <v>144</v>
      </c>
      <c r="AT169" s="218" t="s">
        <v>139</v>
      </c>
      <c r="AU169" s="218" t="s">
        <v>85</v>
      </c>
      <c r="AY169" s="16" t="s">
        <v>136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6" t="s">
        <v>83</v>
      </c>
      <c r="BK169" s="219">
        <f>ROUND(I169*H169,2)</f>
        <v>0</v>
      </c>
      <c r="BL169" s="16" t="s">
        <v>144</v>
      </c>
      <c r="BM169" s="218" t="s">
        <v>213</v>
      </c>
    </row>
    <row r="170" spans="1:65" s="2" customFormat="1" ht="29.25">
      <c r="A170" s="33"/>
      <c r="B170" s="34"/>
      <c r="C170" s="35"/>
      <c r="D170" s="220" t="s">
        <v>146</v>
      </c>
      <c r="E170" s="35"/>
      <c r="F170" s="221" t="s">
        <v>214</v>
      </c>
      <c r="G170" s="35"/>
      <c r="H170" s="35"/>
      <c r="I170" s="121"/>
      <c r="J170" s="35"/>
      <c r="K170" s="35"/>
      <c r="L170" s="38"/>
      <c r="M170" s="222"/>
      <c r="N170" s="223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146</v>
      </c>
      <c r="AU170" s="16" t="s">
        <v>85</v>
      </c>
    </row>
    <row r="171" spans="1:65" s="2" customFormat="1" ht="21.75" customHeight="1">
      <c r="A171" s="33"/>
      <c r="B171" s="34"/>
      <c r="C171" s="207" t="s">
        <v>215</v>
      </c>
      <c r="D171" s="207" t="s">
        <v>139</v>
      </c>
      <c r="E171" s="208" t="s">
        <v>216</v>
      </c>
      <c r="F171" s="209" t="s">
        <v>217</v>
      </c>
      <c r="G171" s="210" t="s">
        <v>154</v>
      </c>
      <c r="H171" s="211">
        <v>218.5</v>
      </c>
      <c r="I171" s="212"/>
      <c r="J171" s="213">
        <f>ROUND(I171*H171,2)</f>
        <v>0</v>
      </c>
      <c r="K171" s="209" t="s">
        <v>143</v>
      </c>
      <c r="L171" s="38"/>
      <c r="M171" s="214" t="s">
        <v>1</v>
      </c>
      <c r="N171" s="215" t="s">
        <v>41</v>
      </c>
      <c r="O171" s="70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8" t="s">
        <v>144</v>
      </c>
      <c r="AT171" s="218" t="s">
        <v>139</v>
      </c>
      <c r="AU171" s="218" t="s">
        <v>85</v>
      </c>
      <c r="AY171" s="16" t="s">
        <v>136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6" t="s">
        <v>83</v>
      </c>
      <c r="BK171" s="219">
        <f>ROUND(I171*H171,2)</f>
        <v>0</v>
      </c>
      <c r="BL171" s="16" t="s">
        <v>144</v>
      </c>
      <c r="BM171" s="218" t="s">
        <v>218</v>
      </c>
    </row>
    <row r="172" spans="1:65" s="2" customFormat="1">
      <c r="A172" s="33"/>
      <c r="B172" s="34"/>
      <c r="C172" s="35"/>
      <c r="D172" s="220" t="s">
        <v>146</v>
      </c>
      <c r="E172" s="35"/>
      <c r="F172" s="221" t="s">
        <v>217</v>
      </c>
      <c r="G172" s="35"/>
      <c r="H172" s="35"/>
      <c r="I172" s="121"/>
      <c r="J172" s="35"/>
      <c r="K172" s="35"/>
      <c r="L172" s="38"/>
      <c r="M172" s="222"/>
      <c r="N172" s="223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146</v>
      </c>
      <c r="AU172" s="16" t="s">
        <v>85</v>
      </c>
    </row>
    <row r="173" spans="1:65" s="2" customFormat="1" ht="19.5">
      <c r="A173" s="33"/>
      <c r="B173" s="34"/>
      <c r="C173" s="35"/>
      <c r="D173" s="220" t="s">
        <v>157</v>
      </c>
      <c r="E173" s="35"/>
      <c r="F173" s="235" t="s">
        <v>219</v>
      </c>
      <c r="G173" s="35"/>
      <c r="H173" s="35"/>
      <c r="I173" s="121"/>
      <c r="J173" s="35"/>
      <c r="K173" s="35"/>
      <c r="L173" s="38"/>
      <c r="M173" s="222"/>
      <c r="N173" s="223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157</v>
      </c>
      <c r="AU173" s="16" t="s">
        <v>85</v>
      </c>
    </row>
    <row r="174" spans="1:65" s="13" customFormat="1">
      <c r="B174" s="224"/>
      <c r="C174" s="225"/>
      <c r="D174" s="220" t="s">
        <v>148</v>
      </c>
      <c r="E174" s="226" t="s">
        <v>1</v>
      </c>
      <c r="F174" s="227" t="s">
        <v>220</v>
      </c>
      <c r="G174" s="225"/>
      <c r="H174" s="228">
        <v>218.5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148</v>
      </c>
      <c r="AU174" s="234" t="s">
        <v>85</v>
      </c>
      <c r="AV174" s="13" t="s">
        <v>85</v>
      </c>
      <c r="AW174" s="13" t="s">
        <v>32</v>
      </c>
      <c r="AX174" s="13" t="s">
        <v>83</v>
      </c>
      <c r="AY174" s="234" t="s">
        <v>136</v>
      </c>
    </row>
    <row r="175" spans="1:65" s="2" customFormat="1" ht="21.75" customHeight="1">
      <c r="A175" s="33"/>
      <c r="B175" s="34"/>
      <c r="C175" s="207" t="s">
        <v>221</v>
      </c>
      <c r="D175" s="207" t="s">
        <v>139</v>
      </c>
      <c r="E175" s="208" t="s">
        <v>222</v>
      </c>
      <c r="F175" s="209" t="s">
        <v>223</v>
      </c>
      <c r="G175" s="210" t="s">
        <v>154</v>
      </c>
      <c r="H175" s="211">
        <v>218.5</v>
      </c>
      <c r="I175" s="212"/>
      <c r="J175" s="213">
        <f>ROUND(I175*H175,2)</f>
        <v>0</v>
      </c>
      <c r="K175" s="209" t="s">
        <v>143</v>
      </c>
      <c r="L175" s="38"/>
      <c r="M175" s="214" t="s">
        <v>1</v>
      </c>
      <c r="N175" s="215" t="s">
        <v>41</v>
      </c>
      <c r="O175" s="70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8" t="s">
        <v>144</v>
      </c>
      <c r="AT175" s="218" t="s">
        <v>139</v>
      </c>
      <c r="AU175" s="218" t="s">
        <v>85</v>
      </c>
      <c r="AY175" s="16" t="s">
        <v>136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6" t="s">
        <v>83</v>
      </c>
      <c r="BK175" s="219">
        <f>ROUND(I175*H175,2)</f>
        <v>0</v>
      </c>
      <c r="BL175" s="16" t="s">
        <v>144</v>
      </c>
      <c r="BM175" s="218" t="s">
        <v>224</v>
      </c>
    </row>
    <row r="176" spans="1:65" s="2" customFormat="1" ht="19.5">
      <c r="A176" s="33"/>
      <c r="B176" s="34"/>
      <c r="C176" s="35"/>
      <c r="D176" s="220" t="s">
        <v>146</v>
      </c>
      <c r="E176" s="35"/>
      <c r="F176" s="221" t="s">
        <v>225</v>
      </c>
      <c r="G176" s="35"/>
      <c r="H176" s="35"/>
      <c r="I176" s="121"/>
      <c r="J176" s="35"/>
      <c r="K176" s="35"/>
      <c r="L176" s="38"/>
      <c r="M176" s="222"/>
      <c r="N176" s="223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146</v>
      </c>
      <c r="AU176" s="16" t="s">
        <v>85</v>
      </c>
    </row>
    <row r="177" spans="1:65" s="2" customFormat="1" ht="21.75" customHeight="1">
      <c r="A177" s="33"/>
      <c r="B177" s="34"/>
      <c r="C177" s="207" t="s">
        <v>8</v>
      </c>
      <c r="D177" s="207" t="s">
        <v>139</v>
      </c>
      <c r="E177" s="208" t="s">
        <v>226</v>
      </c>
      <c r="F177" s="209" t="s">
        <v>227</v>
      </c>
      <c r="G177" s="210" t="s">
        <v>142</v>
      </c>
      <c r="H177" s="211">
        <v>0.36</v>
      </c>
      <c r="I177" s="212"/>
      <c r="J177" s="213">
        <f>ROUND(I177*H177,2)</f>
        <v>0</v>
      </c>
      <c r="K177" s="209" t="s">
        <v>143</v>
      </c>
      <c r="L177" s="38"/>
      <c r="M177" s="214" t="s">
        <v>1</v>
      </c>
      <c r="N177" s="215" t="s">
        <v>41</v>
      </c>
      <c r="O177" s="70"/>
      <c r="P177" s="216">
        <f>O177*H177</f>
        <v>0</v>
      </c>
      <c r="Q177" s="216">
        <v>0.54034000000000004</v>
      </c>
      <c r="R177" s="216">
        <f>Q177*H177</f>
        <v>0.19452240000000001</v>
      </c>
      <c r="S177" s="216">
        <v>0</v>
      </c>
      <c r="T177" s="21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8" t="s">
        <v>144</v>
      </c>
      <c r="AT177" s="218" t="s">
        <v>139</v>
      </c>
      <c r="AU177" s="218" t="s">
        <v>85</v>
      </c>
      <c r="AY177" s="16" t="s">
        <v>136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144</v>
      </c>
      <c r="BM177" s="218" t="s">
        <v>228</v>
      </c>
    </row>
    <row r="178" spans="1:65" s="2" customFormat="1" ht="19.5">
      <c r="A178" s="33"/>
      <c r="B178" s="34"/>
      <c r="C178" s="35"/>
      <c r="D178" s="220" t="s">
        <v>146</v>
      </c>
      <c r="E178" s="35"/>
      <c r="F178" s="221" t="s">
        <v>229</v>
      </c>
      <c r="G178" s="35"/>
      <c r="H178" s="35"/>
      <c r="I178" s="121"/>
      <c r="J178" s="35"/>
      <c r="K178" s="35"/>
      <c r="L178" s="38"/>
      <c r="M178" s="222"/>
      <c r="N178" s="223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146</v>
      </c>
      <c r="AU178" s="16" t="s">
        <v>85</v>
      </c>
    </row>
    <row r="179" spans="1:65" s="13" customFormat="1">
      <c r="B179" s="224"/>
      <c r="C179" s="225"/>
      <c r="D179" s="220" t="s">
        <v>148</v>
      </c>
      <c r="E179" s="226" t="s">
        <v>1</v>
      </c>
      <c r="F179" s="227" t="s">
        <v>230</v>
      </c>
      <c r="G179" s="225"/>
      <c r="H179" s="228">
        <v>0.36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148</v>
      </c>
      <c r="AU179" s="234" t="s">
        <v>85</v>
      </c>
      <c r="AV179" s="13" t="s">
        <v>85</v>
      </c>
      <c r="AW179" s="13" t="s">
        <v>32</v>
      </c>
      <c r="AX179" s="13" t="s">
        <v>83</v>
      </c>
      <c r="AY179" s="234" t="s">
        <v>136</v>
      </c>
    </row>
    <row r="180" spans="1:65" s="2" customFormat="1" ht="21.75" customHeight="1">
      <c r="A180" s="33"/>
      <c r="B180" s="34"/>
      <c r="C180" s="236" t="s">
        <v>231</v>
      </c>
      <c r="D180" s="236" t="s">
        <v>191</v>
      </c>
      <c r="E180" s="237" t="s">
        <v>232</v>
      </c>
      <c r="F180" s="238" t="s">
        <v>233</v>
      </c>
      <c r="G180" s="239" t="s">
        <v>234</v>
      </c>
      <c r="H180" s="240">
        <v>0.82799999999999996</v>
      </c>
      <c r="I180" s="241"/>
      <c r="J180" s="242">
        <f>ROUND(I180*H180,2)</f>
        <v>0</v>
      </c>
      <c r="K180" s="238" t="s">
        <v>143</v>
      </c>
      <c r="L180" s="243"/>
      <c r="M180" s="244" t="s">
        <v>1</v>
      </c>
      <c r="N180" s="245" t="s">
        <v>41</v>
      </c>
      <c r="O180" s="70"/>
      <c r="P180" s="216">
        <f>O180*H180</f>
        <v>0</v>
      </c>
      <c r="Q180" s="216">
        <v>1</v>
      </c>
      <c r="R180" s="216">
        <f>Q180*H180</f>
        <v>0.82799999999999996</v>
      </c>
      <c r="S180" s="216">
        <v>0</v>
      </c>
      <c r="T180" s="21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8" t="s">
        <v>190</v>
      </c>
      <c r="AT180" s="218" t="s">
        <v>191</v>
      </c>
      <c r="AU180" s="218" t="s">
        <v>85</v>
      </c>
      <c r="AY180" s="16" t="s">
        <v>136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6" t="s">
        <v>83</v>
      </c>
      <c r="BK180" s="219">
        <f>ROUND(I180*H180,2)</f>
        <v>0</v>
      </c>
      <c r="BL180" s="16" t="s">
        <v>144</v>
      </c>
      <c r="BM180" s="218" t="s">
        <v>235</v>
      </c>
    </row>
    <row r="181" spans="1:65" s="2" customFormat="1">
      <c r="A181" s="33"/>
      <c r="B181" s="34"/>
      <c r="C181" s="35"/>
      <c r="D181" s="220" t="s">
        <v>146</v>
      </c>
      <c r="E181" s="35"/>
      <c r="F181" s="221" t="s">
        <v>233</v>
      </c>
      <c r="G181" s="35"/>
      <c r="H181" s="35"/>
      <c r="I181" s="121"/>
      <c r="J181" s="35"/>
      <c r="K181" s="35"/>
      <c r="L181" s="38"/>
      <c r="M181" s="222"/>
      <c r="N181" s="223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146</v>
      </c>
      <c r="AU181" s="16" t="s">
        <v>85</v>
      </c>
    </row>
    <row r="182" spans="1:65" s="13" customFormat="1">
      <c r="B182" s="224"/>
      <c r="C182" s="225"/>
      <c r="D182" s="220" t="s">
        <v>148</v>
      </c>
      <c r="E182" s="225"/>
      <c r="F182" s="227" t="s">
        <v>236</v>
      </c>
      <c r="G182" s="225"/>
      <c r="H182" s="228">
        <v>0.82799999999999996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148</v>
      </c>
      <c r="AU182" s="234" t="s">
        <v>85</v>
      </c>
      <c r="AV182" s="13" t="s">
        <v>85</v>
      </c>
      <c r="AW182" s="13" t="s">
        <v>4</v>
      </c>
      <c r="AX182" s="13" t="s">
        <v>83</v>
      </c>
      <c r="AY182" s="234" t="s">
        <v>136</v>
      </c>
    </row>
    <row r="183" spans="1:65" s="2" customFormat="1" ht="21.75" customHeight="1">
      <c r="A183" s="33"/>
      <c r="B183" s="34"/>
      <c r="C183" s="207" t="s">
        <v>237</v>
      </c>
      <c r="D183" s="207" t="s">
        <v>139</v>
      </c>
      <c r="E183" s="208" t="s">
        <v>238</v>
      </c>
      <c r="F183" s="209" t="s">
        <v>239</v>
      </c>
      <c r="G183" s="210" t="s">
        <v>240</v>
      </c>
      <c r="H183" s="211">
        <v>6</v>
      </c>
      <c r="I183" s="212"/>
      <c r="J183" s="213">
        <f>ROUND(I183*H183,2)</f>
        <v>0</v>
      </c>
      <c r="K183" s="209" t="s">
        <v>143</v>
      </c>
      <c r="L183" s="38"/>
      <c r="M183" s="214" t="s">
        <v>1</v>
      </c>
      <c r="N183" s="215" t="s">
        <v>41</v>
      </c>
      <c r="O183" s="70"/>
      <c r="P183" s="216">
        <f>O183*H183</f>
        <v>0</v>
      </c>
      <c r="Q183" s="216">
        <v>1.1299999999999999E-3</v>
      </c>
      <c r="R183" s="216">
        <f>Q183*H183</f>
        <v>6.7799999999999996E-3</v>
      </c>
      <c r="S183" s="216">
        <v>1E-3</v>
      </c>
      <c r="T183" s="217">
        <f>S183*H183</f>
        <v>6.0000000000000001E-3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8" t="s">
        <v>144</v>
      </c>
      <c r="AT183" s="218" t="s">
        <v>139</v>
      </c>
      <c r="AU183" s="218" t="s">
        <v>85</v>
      </c>
      <c r="AY183" s="16" t="s">
        <v>136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144</v>
      </c>
      <c r="BM183" s="218" t="s">
        <v>241</v>
      </c>
    </row>
    <row r="184" spans="1:65" s="2" customFormat="1" ht="29.25">
      <c r="A184" s="33"/>
      <c r="B184" s="34"/>
      <c r="C184" s="35"/>
      <c r="D184" s="220" t="s">
        <v>146</v>
      </c>
      <c r="E184" s="35"/>
      <c r="F184" s="221" t="s">
        <v>242</v>
      </c>
      <c r="G184" s="35"/>
      <c r="H184" s="35"/>
      <c r="I184" s="121"/>
      <c r="J184" s="35"/>
      <c r="K184" s="35"/>
      <c r="L184" s="38"/>
      <c r="M184" s="222"/>
      <c r="N184" s="223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146</v>
      </c>
      <c r="AU184" s="16" t="s">
        <v>85</v>
      </c>
    </row>
    <row r="185" spans="1:65" s="13" customFormat="1">
      <c r="B185" s="224"/>
      <c r="C185" s="225"/>
      <c r="D185" s="220" t="s">
        <v>148</v>
      </c>
      <c r="E185" s="226" t="s">
        <v>1</v>
      </c>
      <c r="F185" s="227" t="s">
        <v>243</v>
      </c>
      <c r="G185" s="225"/>
      <c r="H185" s="228">
        <v>6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148</v>
      </c>
      <c r="AU185" s="234" t="s">
        <v>85</v>
      </c>
      <c r="AV185" s="13" t="s">
        <v>85</v>
      </c>
      <c r="AW185" s="13" t="s">
        <v>32</v>
      </c>
      <c r="AX185" s="13" t="s">
        <v>83</v>
      </c>
      <c r="AY185" s="234" t="s">
        <v>136</v>
      </c>
    </row>
    <row r="186" spans="1:65" s="2" customFormat="1" ht="21.75" customHeight="1">
      <c r="A186" s="33"/>
      <c r="B186" s="34"/>
      <c r="C186" s="207" t="s">
        <v>244</v>
      </c>
      <c r="D186" s="207" t="s">
        <v>139</v>
      </c>
      <c r="E186" s="208" t="s">
        <v>245</v>
      </c>
      <c r="F186" s="209" t="s">
        <v>246</v>
      </c>
      <c r="G186" s="210" t="s">
        <v>240</v>
      </c>
      <c r="H186" s="211">
        <v>6</v>
      </c>
      <c r="I186" s="212"/>
      <c r="J186" s="213">
        <f>ROUND(I186*H186,2)</f>
        <v>0</v>
      </c>
      <c r="K186" s="209" t="s">
        <v>143</v>
      </c>
      <c r="L186" s="38"/>
      <c r="M186" s="214" t="s">
        <v>1</v>
      </c>
      <c r="N186" s="215" t="s">
        <v>41</v>
      </c>
      <c r="O186" s="70"/>
      <c r="P186" s="216">
        <f>O186*H186</f>
        <v>0</v>
      </c>
      <c r="Q186" s="216">
        <v>5.2999999999999998E-4</v>
      </c>
      <c r="R186" s="216">
        <f>Q186*H186</f>
        <v>3.1799999999999997E-3</v>
      </c>
      <c r="S186" s="216">
        <v>1E-3</v>
      </c>
      <c r="T186" s="217">
        <f>S186*H186</f>
        <v>6.0000000000000001E-3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8" t="s">
        <v>144</v>
      </c>
      <c r="AT186" s="218" t="s">
        <v>139</v>
      </c>
      <c r="AU186" s="218" t="s">
        <v>85</v>
      </c>
      <c r="AY186" s="16" t="s">
        <v>136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6" t="s">
        <v>83</v>
      </c>
      <c r="BK186" s="219">
        <f>ROUND(I186*H186,2)</f>
        <v>0</v>
      </c>
      <c r="BL186" s="16" t="s">
        <v>144</v>
      </c>
      <c r="BM186" s="218" t="s">
        <v>247</v>
      </c>
    </row>
    <row r="187" spans="1:65" s="2" customFormat="1" ht="29.25">
      <c r="A187" s="33"/>
      <c r="B187" s="34"/>
      <c r="C187" s="35"/>
      <c r="D187" s="220" t="s">
        <v>146</v>
      </c>
      <c r="E187" s="35"/>
      <c r="F187" s="221" t="s">
        <v>248</v>
      </c>
      <c r="G187" s="35"/>
      <c r="H187" s="35"/>
      <c r="I187" s="121"/>
      <c r="J187" s="35"/>
      <c r="K187" s="35"/>
      <c r="L187" s="38"/>
      <c r="M187" s="222"/>
      <c r="N187" s="223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146</v>
      </c>
      <c r="AU187" s="16" t="s">
        <v>85</v>
      </c>
    </row>
    <row r="188" spans="1:65" s="13" customFormat="1">
      <c r="B188" s="224"/>
      <c r="C188" s="225"/>
      <c r="D188" s="220" t="s">
        <v>148</v>
      </c>
      <c r="E188" s="226" t="s">
        <v>1</v>
      </c>
      <c r="F188" s="227" t="s">
        <v>243</v>
      </c>
      <c r="G188" s="225"/>
      <c r="H188" s="228">
        <v>6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148</v>
      </c>
      <c r="AU188" s="234" t="s">
        <v>85</v>
      </c>
      <c r="AV188" s="13" t="s">
        <v>85</v>
      </c>
      <c r="AW188" s="13" t="s">
        <v>32</v>
      </c>
      <c r="AX188" s="13" t="s">
        <v>83</v>
      </c>
      <c r="AY188" s="234" t="s">
        <v>136</v>
      </c>
    </row>
    <row r="189" spans="1:65" s="2" customFormat="1" ht="16.5" customHeight="1">
      <c r="A189" s="33"/>
      <c r="B189" s="34"/>
      <c r="C189" s="207" t="s">
        <v>249</v>
      </c>
      <c r="D189" s="207" t="s">
        <v>139</v>
      </c>
      <c r="E189" s="208" t="s">
        <v>250</v>
      </c>
      <c r="F189" s="209" t="s">
        <v>251</v>
      </c>
      <c r="G189" s="210" t="s">
        <v>252</v>
      </c>
      <c r="H189" s="211">
        <v>1</v>
      </c>
      <c r="I189" s="212"/>
      <c r="J189" s="213">
        <f>ROUND(I189*H189,2)</f>
        <v>0</v>
      </c>
      <c r="K189" s="209" t="s">
        <v>1</v>
      </c>
      <c r="L189" s="38"/>
      <c r="M189" s="214" t="s">
        <v>1</v>
      </c>
      <c r="N189" s="215" t="s">
        <v>41</v>
      </c>
      <c r="O189" s="70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8" t="s">
        <v>144</v>
      </c>
      <c r="AT189" s="218" t="s">
        <v>139</v>
      </c>
      <c r="AU189" s="218" t="s">
        <v>85</v>
      </c>
      <c r="AY189" s="16" t="s">
        <v>136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6" t="s">
        <v>83</v>
      </c>
      <c r="BK189" s="219">
        <f>ROUND(I189*H189,2)</f>
        <v>0</v>
      </c>
      <c r="BL189" s="16" t="s">
        <v>144</v>
      </c>
      <c r="BM189" s="218" t="s">
        <v>253</v>
      </c>
    </row>
    <row r="190" spans="1:65" s="2" customFormat="1">
      <c r="A190" s="33"/>
      <c r="B190" s="34"/>
      <c r="C190" s="35"/>
      <c r="D190" s="220" t="s">
        <v>146</v>
      </c>
      <c r="E190" s="35"/>
      <c r="F190" s="221" t="s">
        <v>251</v>
      </c>
      <c r="G190" s="35"/>
      <c r="H190" s="35"/>
      <c r="I190" s="121"/>
      <c r="J190" s="35"/>
      <c r="K190" s="35"/>
      <c r="L190" s="38"/>
      <c r="M190" s="222"/>
      <c r="N190" s="223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146</v>
      </c>
      <c r="AU190" s="16" t="s">
        <v>85</v>
      </c>
    </row>
    <row r="191" spans="1:65" s="2" customFormat="1" ht="29.25">
      <c r="A191" s="33"/>
      <c r="B191" s="34"/>
      <c r="C191" s="35"/>
      <c r="D191" s="220" t="s">
        <v>157</v>
      </c>
      <c r="E191" s="35"/>
      <c r="F191" s="235" t="s">
        <v>254</v>
      </c>
      <c r="G191" s="35"/>
      <c r="H191" s="35"/>
      <c r="I191" s="121"/>
      <c r="J191" s="35"/>
      <c r="K191" s="35"/>
      <c r="L191" s="38"/>
      <c r="M191" s="222"/>
      <c r="N191" s="223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157</v>
      </c>
      <c r="AU191" s="16" t="s">
        <v>85</v>
      </c>
    </row>
    <row r="192" spans="1:65" s="12" customFormat="1" ht="22.9" customHeight="1">
      <c r="B192" s="191"/>
      <c r="C192" s="192"/>
      <c r="D192" s="193" t="s">
        <v>75</v>
      </c>
      <c r="E192" s="205" t="s">
        <v>255</v>
      </c>
      <c r="F192" s="205" t="s">
        <v>256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SUM(P193:P210)</f>
        <v>0</v>
      </c>
      <c r="Q192" s="199"/>
      <c r="R192" s="200">
        <f>SUM(R193:R210)</f>
        <v>0</v>
      </c>
      <c r="S192" s="199"/>
      <c r="T192" s="201">
        <f>SUM(T193:T210)</f>
        <v>6</v>
      </c>
      <c r="AR192" s="202" t="s">
        <v>83</v>
      </c>
      <c r="AT192" s="203" t="s">
        <v>75</v>
      </c>
      <c r="AU192" s="203" t="s">
        <v>83</v>
      </c>
      <c r="AY192" s="202" t="s">
        <v>136</v>
      </c>
      <c r="BK192" s="204">
        <f>SUM(BK193:BK210)</f>
        <v>0</v>
      </c>
    </row>
    <row r="193" spans="1:65" s="2" customFormat="1" ht="21.75" customHeight="1">
      <c r="A193" s="33"/>
      <c r="B193" s="34"/>
      <c r="C193" s="207" t="s">
        <v>257</v>
      </c>
      <c r="D193" s="207" t="s">
        <v>139</v>
      </c>
      <c r="E193" s="208" t="s">
        <v>258</v>
      </c>
      <c r="F193" s="209" t="s">
        <v>259</v>
      </c>
      <c r="G193" s="210" t="s">
        <v>142</v>
      </c>
      <c r="H193" s="211">
        <v>4</v>
      </c>
      <c r="I193" s="212"/>
      <c r="J193" s="213">
        <f>ROUND(I193*H193,2)</f>
        <v>0</v>
      </c>
      <c r="K193" s="209" t="s">
        <v>143</v>
      </c>
      <c r="L193" s="38"/>
      <c r="M193" s="214" t="s">
        <v>1</v>
      </c>
      <c r="N193" s="215" t="s">
        <v>41</v>
      </c>
      <c r="O193" s="70"/>
      <c r="P193" s="216">
        <f>O193*H193</f>
        <v>0</v>
      </c>
      <c r="Q193" s="216">
        <v>0</v>
      </c>
      <c r="R193" s="216">
        <f>Q193*H193</f>
        <v>0</v>
      </c>
      <c r="S193" s="216">
        <v>1.5</v>
      </c>
      <c r="T193" s="217">
        <f>S193*H193</f>
        <v>6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8" t="s">
        <v>144</v>
      </c>
      <c r="AT193" s="218" t="s">
        <v>139</v>
      </c>
      <c r="AU193" s="218" t="s">
        <v>85</v>
      </c>
      <c r="AY193" s="16" t="s">
        <v>136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6" t="s">
        <v>83</v>
      </c>
      <c r="BK193" s="219">
        <f>ROUND(I193*H193,2)</f>
        <v>0</v>
      </c>
      <c r="BL193" s="16" t="s">
        <v>144</v>
      </c>
      <c r="BM193" s="218" t="s">
        <v>260</v>
      </c>
    </row>
    <row r="194" spans="1:65" s="2" customFormat="1" ht="29.25">
      <c r="A194" s="33"/>
      <c r="B194" s="34"/>
      <c r="C194" s="35"/>
      <c r="D194" s="220" t="s">
        <v>146</v>
      </c>
      <c r="E194" s="35"/>
      <c r="F194" s="221" t="s">
        <v>261</v>
      </c>
      <c r="G194" s="35"/>
      <c r="H194" s="35"/>
      <c r="I194" s="121"/>
      <c r="J194" s="35"/>
      <c r="K194" s="35"/>
      <c r="L194" s="38"/>
      <c r="M194" s="222"/>
      <c r="N194" s="223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146</v>
      </c>
      <c r="AU194" s="16" t="s">
        <v>85</v>
      </c>
    </row>
    <row r="195" spans="1:65" s="2" customFormat="1" ht="29.25">
      <c r="A195" s="33"/>
      <c r="B195" s="34"/>
      <c r="C195" s="35"/>
      <c r="D195" s="220" t="s">
        <v>157</v>
      </c>
      <c r="E195" s="35"/>
      <c r="F195" s="235" t="s">
        <v>262</v>
      </c>
      <c r="G195" s="35"/>
      <c r="H195" s="35"/>
      <c r="I195" s="121"/>
      <c r="J195" s="35"/>
      <c r="K195" s="35"/>
      <c r="L195" s="38"/>
      <c r="M195" s="222"/>
      <c r="N195" s="223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157</v>
      </c>
      <c r="AU195" s="16" t="s">
        <v>85</v>
      </c>
    </row>
    <row r="196" spans="1:65" s="13" customFormat="1">
      <c r="B196" s="224"/>
      <c r="C196" s="225"/>
      <c r="D196" s="220" t="s">
        <v>148</v>
      </c>
      <c r="E196" s="226" t="s">
        <v>1</v>
      </c>
      <c r="F196" s="227" t="s">
        <v>144</v>
      </c>
      <c r="G196" s="225"/>
      <c r="H196" s="228">
        <v>4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148</v>
      </c>
      <c r="AU196" s="234" t="s">
        <v>85</v>
      </c>
      <c r="AV196" s="13" t="s">
        <v>85</v>
      </c>
      <c r="AW196" s="13" t="s">
        <v>32</v>
      </c>
      <c r="AX196" s="13" t="s">
        <v>83</v>
      </c>
      <c r="AY196" s="234" t="s">
        <v>136</v>
      </c>
    </row>
    <row r="197" spans="1:65" s="2" customFormat="1" ht="21.75" customHeight="1">
      <c r="A197" s="33"/>
      <c r="B197" s="34"/>
      <c r="C197" s="207" t="s">
        <v>7</v>
      </c>
      <c r="D197" s="207" t="s">
        <v>139</v>
      </c>
      <c r="E197" s="208" t="s">
        <v>263</v>
      </c>
      <c r="F197" s="209" t="s">
        <v>264</v>
      </c>
      <c r="G197" s="210" t="s">
        <v>234</v>
      </c>
      <c r="H197" s="211">
        <v>78.397000000000006</v>
      </c>
      <c r="I197" s="212"/>
      <c r="J197" s="213">
        <f>ROUND(I197*H197,2)</f>
        <v>0</v>
      </c>
      <c r="K197" s="209" t="s">
        <v>143</v>
      </c>
      <c r="L197" s="38"/>
      <c r="M197" s="214" t="s">
        <v>1</v>
      </c>
      <c r="N197" s="215" t="s">
        <v>41</v>
      </c>
      <c r="O197" s="70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8" t="s">
        <v>144</v>
      </c>
      <c r="AT197" s="218" t="s">
        <v>139</v>
      </c>
      <c r="AU197" s="218" t="s">
        <v>85</v>
      </c>
      <c r="AY197" s="16" t="s">
        <v>136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6" t="s">
        <v>83</v>
      </c>
      <c r="BK197" s="219">
        <f>ROUND(I197*H197,2)</f>
        <v>0</v>
      </c>
      <c r="BL197" s="16" t="s">
        <v>144</v>
      </c>
      <c r="BM197" s="218" t="s">
        <v>265</v>
      </c>
    </row>
    <row r="198" spans="1:65" s="2" customFormat="1" ht="29.25">
      <c r="A198" s="33"/>
      <c r="B198" s="34"/>
      <c r="C198" s="35"/>
      <c r="D198" s="220" t="s">
        <v>146</v>
      </c>
      <c r="E198" s="35"/>
      <c r="F198" s="221" t="s">
        <v>266</v>
      </c>
      <c r="G198" s="35"/>
      <c r="H198" s="35"/>
      <c r="I198" s="121"/>
      <c r="J198" s="35"/>
      <c r="K198" s="35"/>
      <c r="L198" s="38"/>
      <c r="M198" s="222"/>
      <c r="N198" s="223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146</v>
      </c>
      <c r="AU198" s="16" t="s">
        <v>85</v>
      </c>
    </row>
    <row r="199" spans="1:65" s="2" customFormat="1" ht="21.75" customHeight="1">
      <c r="A199" s="33"/>
      <c r="B199" s="34"/>
      <c r="C199" s="207" t="s">
        <v>267</v>
      </c>
      <c r="D199" s="207" t="s">
        <v>139</v>
      </c>
      <c r="E199" s="208" t="s">
        <v>268</v>
      </c>
      <c r="F199" s="209" t="s">
        <v>269</v>
      </c>
      <c r="G199" s="210" t="s">
        <v>234</v>
      </c>
      <c r="H199" s="211">
        <v>78.397000000000006</v>
      </c>
      <c r="I199" s="212"/>
      <c r="J199" s="213">
        <f>ROUND(I199*H199,2)</f>
        <v>0</v>
      </c>
      <c r="K199" s="209" t="s">
        <v>143</v>
      </c>
      <c r="L199" s="38"/>
      <c r="M199" s="214" t="s">
        <v>1</v>
      </c>
      <c r="N199" s="215" t="s">
        <v>41</v>
      </c>
      <c r="O199" s="70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8" t="s">
        <v>144</v>
      </c>
      <c r="AT199" s="218" t="s">
        <v>139</v>
      </c>
      <c r="AU199" s="218" t="s">
        <v>85</v>
      </c>
      <c r="AY199" s="16" t="s">
        <v>136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6" t="s">
        <v>83</v>
      </c>
      <c r="BK199" s="219">
        <f>ROUND(I199*H199,2)</f>
        <v>0</v>
      </c>
      <c r="BL199" s="16" t="s">
        <v>144</v>
      </c>
      <c r="BM199" s="218" t="s">
        <v>270</v>
      </c>
    </row>
    <row r="200" spans="1:65" s="2" customFormat="1" ht="19.5">
      <c r="A200" s="33"/>
      <c r="B200" s="34"/>
      <c r="C200" s="35"/>
      <c r="D200" s="220" t="s">
        <v>146</v>
      </c>
      <c r="E200" s="35"/>
      <c r="F200" s="221" t="s">
        <v>271</v>
      </c>
      <c r="G200" s="35"/>
      <c r="H200" s="35"/>
      <c r="I200" s="121"/>
      <c r="J200" s="35"/>
      <c r="K200" s="35"/>
      <c r="L200" s="38"/>
      <c r="M200" s="222"/>
      <c r="N200" s="223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146</v>
      </c>
      <c r="AU200" s="16" t="s">
        <v>85</v>
      </c>
    </row>
    <row r="201" spans="1:65" s="2" customFormat="1" ht="21.75" customHeight="1">
      <c r="A201" s="33"/>
      <c r="B201" s="34"/>
      <c r="C201" s="207" t="s">
        <v>272</v>
      </c>
      <c r="D201" s="207" t="s">
        <v>139</v>
      </c>
      <c r="E201" s="208" t="s">
        <v>273</v>
      </c>
      <c r="F201" s="209" t="s">
        <v>274</v>
      </c>
      <c r="G201" s="210" t="s">
        <v>234</v>
      </c>
      <c r="H201" s="211">
        <v>391.98500000000001</v>
      </c>
      <c r="I201" s="212"/>
      <c r="J201" s="213">
        <f>ROUND(I201*H201,2)</f>
        <v>0</v>
      </c>
      <c r="K201" s="209" t="s">
        <v>143</v>
      </c>
      <c r="L201" s="38"/>
      <c r="M201" s="214" t="s">
        <v>1</v>
      </c>
      <c r="N201" s="215" t="s">
        <v>41</v>
      </c>
      <c r="O201" s="70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8" t="s">
        <v>144</v>
      </c>
      <c r="AT201" s="218" t="s">
        <v>139</v>
      </c>
      <c r="AU201" s="218" t="s">
        <v>85</v>
      </c>
      <c r="AY201" s="16" t="s">
        <v>136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6" t="s">
        <v>83</v>
      </c>
      <c r="BK201" s="219">
        <f>ROUND(I201*H201,2)</f>
        <v>0</v>
      </c>
      <c r="BL201" s="16" t="s">
        <v>144</v>
      </c>
      <c r="BM201" s="218" t="s">
        <v>275</v>
      </c>
    </row>
    <row r="202" spans="1:65" s="2" customFormat="1" ht="29.25">
      <c r="A202" s="33"/>
      <c r="B202" s="34"/>
      <c r="C202" s="35"/>
      <c r="D202" s="220" t="s">
        <v>146</v>
      </c>
      <c r="E202" s="35"/>
      <c r="F202" s="221" t="s">
        <v>276</v>
      </c>
      <c r="G202" s="35"/>
      <c r="H202" s="35"/>
      <c r="I202" s="121"/>
      <c r="J202" s="35"/>
      <c r="K202" s="35"/>
      <c r="L202" s="38"/>
      <c r="M202" s="222"/>
      <c r="N202" s="223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146</v>
      </c>
      <c r="AU202" s="16" t="s">
        <v>85</v>
      </c>
    </row>
    <row r="203" spans="1:65" s="13" customFormat="1">
      <c r="B203" s="224"/>
      <c r="C203" s="225"/>
      <c r="D203" s="220" t="s">
        <v>148</v>
      </c>
      <c r="E203" s="225"/>
      <c r="F203" s="227" t="s">
        <v>277</v>
      </c>
      <c r="G203" s="225"/>
      <c r="H203" s="228">
        <v>391.98500000000001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148</v>
      </c>
      <c r="AU203" s="234" t="s">
        <v>85</v>
      </c>
      <c r="AV203" s="13" t="s">
        <v>85</v>
      </c>
      <c r="AW203" s="13" t="s">
        <v>4</v>
      </c>
      <c r="AX203" s="13" t="s">
        <v>83</v>
      </c>
      <c r="AY203" s="234" t="s">
        <v>136</v>
      </c>
    </row>
    <row r="204" spans="1:65" s="2" customFormat="1" ht="44.25" customHeight="1">
      <c r="A204" s="33"/>
      <c r="B204" s="34"/>
      <c r="C204" s="207" t="s">
        <v>278</v>
      </c>
      <c r="D204" s="207" t="s">
        <v>139</v>
      </c>
      <c r="E204" s="208" t="s">
        <v>279</v>
      </c>
      <c r="F204" s="209" t="s">
        <v>280</v>
      </c>
      <c r="G204" s="210" t="s">
        <v>234</v>
      </c>
      <c r="H204" s="211">
        <v>5.2430000000000003</v>
      </c>
      <c r="I204" s="212"/>
      <c r="J204" s="213">
        <f>ROUND(I204*H204,2)</f>
        <v>0</v>
      </c>
      <c r="K204" s="209" t="s">
        <v>143</v>
      </c>
      <c r="L204" s="38"/>
      <c r="M204" s="214" t="s">
        <v>1</v>
      </c>
      <c r="N204" s="215" t="s">
        <v>41</v>
      </c>
      <c r="O204" s="70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8" t="s">
        <v>144</v>
      </c>
      <c r="AT204" s="218" t="s">
        <v>139</v>
      </c>
      <c r="AU204" s="218" t="s">
        <v>85</v>
      </c>
      <c r="AY204" s="16" t="s">
        <v>136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6" t="s">
        <v>83</v>
      </c>
      <c r="BK204" s="219">
        <f>ROUND(I204*H204,2)</f>
        <v>0</v>
      </c>
      <c r="BL204" s="16" t="s">
        <v>144</v>
      </c>
      <c r="BM204" s="218" t="s">
        <v>281</v>
      </c>
    </row>
    <row r="205" spans="1:65" s="2" customFormat="1" ht="29.25">
      <c r="A205" s="33"/>
      <c r="B205" s="34"/>
      <c r="C205" s="35"/>
      <c r="D205" s="220" t="s">
        <v>146</v>
      </c>
      <c r="E205" s="35"/>
      <c r="F205" s="221" t="s">
        <v>282</v>
      </c>
      <c r="G205" s="35"/>
      <c r="H205" s="35"/>
      <c r="I205" s="121"/>
      <c r="J205" s="35"/>
      <c r="K205" s="35"/>
      <c r="L205" s="38"/>
      <c r="M205" s="222"/>
      <c r="N205" s="223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146</v>
      </c>
      <c r="AU205" s="16" t="s">
        <v>85</v>
      </c>
    </row>
    <row r="206" spans="1:65" s="2" customFormat="1" ht="21.75" customHeight="1">
      <c r="A206" s="33"/>
      <c r="B206" s="34"/>
      <c r="C206" s="207" t="s">
        <v>283</v>
      </c>
      <c r="D206" s="207" t="s">
        <v>139</v>
      </c>
      <c r="E206" s="208" t="s">
        <v>284</v>
      </c>
      <c r="F206" s="209" t="s">
        <v>285</v>
      </c>
      <c r="G206" s="210" t="s">
        <v>234</v>
      </c>
      <c r="H206" s="211">
        <v>50.064999999999998</v>
      </c>
      <c r="I206" s="212"/>
      <c r="J206" s="213">
        <f>ROUND(I206*H206,2)</f>
        <v>0</v>
      </c>
      <c r="K206" s="209" t="s">
        <v>143</v>
      </c>
      <c r="L206" s="38"/>
      <c r="M206" s="214" t="s">
        <v>1</v>
      </c>
      <c r="N206" s="215" t="s">
        <v>41</v>
      </c>
      <c r="O206" s="70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8" t="s">
        <v>144</v>
      </c>
      <c r="AT206" s="218" t="s">
        <v>139</v>
      </c>
      <c r="AU206" s="218" t="s">
        <v>85</v>
      </c>
      <c r="AY206" s="16" t="s">
        <v>136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6" t="s">
        <v>83</v>
      </c>
      <c r="BK206" s="219">
        <f>ROUND(I206*H206,2)</f>
        <v>0</v>
      </c>
      <c r="BL206" s="16" t="s">
        <v>144</v>
      </c>
      <c r="BM206" s="218" t="s">
        <v>286</v>
      </c>
    </row>
    <row r="207" spans="1:65" s="2" customFormat="1" ht="29.25">
      <c r="A207" s="33"/>
      <c r="B207" s="34"/>
      <c r="C207" s="35"/>
      <c r="D207" s="220" t="s">
        <v>146</v>
      </c>
      <c r="E207" s="35"/>
      <c r="F207" s="221" t="s">
        <v>287</v>
      </c>
      <c r="G207" s="35"/>
      <c r="H207" s="35"/>
      <c r="I207" s="121"/>
      <c r="J207" s="35"/>
      <c r="K207" s="35"/>
      <c r="L207" s="38"/>
      <c r="M207" s="222"/>
      <c r="N207" s="223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146</v>
      </c>
      <c r="AU207" s="16" t="s">
        <v>85</v>
      </c>
    </row>
    <row r="208" spans="1:65" s="13" customFormat="1">
      <c r="B208" s="224"/>
      <c r="C208" s="225"/>
      <c r="D208" s="220" t="s">
        <v>148</v>
      </c>
      <c r="E208" s="226" t="s">
        <v>1</v>
      </c>
      <c r="F208" s="227" t="s">
        <v>288</v>
      </c>
      <c r="G208" s="225"/>
      <c r="H208" s="228">
        <v>50.064999999999998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148</v>
      </c>
      <c r="AU208" s="234" t="s">
        <v>85</v>
      </c>
      <c r="AV208" s="13" t="s">
        <v>85</v>
      </c>
      <c r="AW208" s="13" t="s">
        <v>32</v>
      </c>
      <c r="AX208" s="13" t="s">
        <v>83</v>
      </c>
      <c r="AY208" s="234" t="s">
        <v>136</v>
      </c>
    </row>
    <row r="209" spans="1:65" s="2" customFormat="1" ht="21.75" customHeight="1">
      <c r="A209" s="33"/>
      <c r="B209" s="34"/>
      <c r="C209" s="207" t="s">
        <v>289</v>
      </c>
      <c r="D209" s="207" t="s">
        <v>139</v>
      </c>
      <c r="E209" s="208" t="s">
        <v>290</v>
      </c>
      <c r="F209" s="209" t="s">
        <v>291</v>
      </c>
      <c r="G209" s="210" t="s">
        <v>234</v>
      </c>
      <c r="H209" s="211">
        <v>39.225999999999999</v>
      </c>
      <c r="I209" s="212"/>
      <c r="J209" s="213">
        <f>ROUND(I209*H209,2)</f>
        <v>0</v>
      </c>
      <c r="K209" s="209" t="s">
        <v>143</v>
      </c>
      <c r="L209" s="38"/>
      <c r="M209" s="214" t="s">
        <v>1</v>
      </c>
      <c r="N209" s="215" t="s">
        <v>41</v>
      </c>
      <c r="O209" s="70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8" t="s">
        <v>144</v>
      </c>
      <c r="AT209" s="218" t="s">
        <v>139</v>
      </c>
      <c r="AU209" s="218" t="s">
        <v>85</v>
      </c>
      <c r="AY209" s="16" t="s">
        <v>136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6" t="s">
        <v>83</v>
      </c>
      <c r="BK209" s="219">
        <f>ROUND(I209*H209,2)</f>
        <v>0</v>
      </c>
      <c r="BL209" s="16" t="s">
        <v>144</v>
      </c>
      <c r="BM209" s="218" t="s">
        <v>292</v>
      </c>
    </row>
    <row r="210" spans="1:65" s="2" customFormat="1" ht="19.5">
      <c r="A210" s="33"/>
      <c r="B210" s="34"/>
      <c r="C210" s="35"/>
      <c r="D210" s="220" t="s">
        <v>146</v>
      </c>
      <c r="E210" s="35"/>
      <c r="F210" s="221" t="s">
        <v>293</v>
      </c>
      <c r="G210" s="35"/>
      <c r="H210" s="35"/>
      <c r="I210" s="121"/>
      <c r="J210" s="35"/>
      <c r="K210" s="35"/>
      <c r="L210" s="38"/>
      <c r="M210" s="222"/>
      <c r="N210" s="223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146</v>
      </c>
      <c r="AU210" s="16" t="s">
        <v>85</v>
      </c>
    </row>
    <row r="211" spans="1:65" s="12" customFormat="1" ht="22.9" customHeight="1">
      <c r="B211" s="191"/>
      <c r="C211" s="192"/>
      <c r="D211" s="193" t="s">
        <v>75</v>
      </c>
      <c r="E211" s="205" t="s">
        <v>294</v>
      </c>
      <c r="F211" s="205" t="s">
        <v>295</v>
      </c>
      <c r="G211" s="192"/>
      <c r="H211" s="192"/>
      <c r="I211" s="195"/>
      <c r="J211" s="206">
        <f>BK211</f>
        <v>0</v>
      </c>
      <c r="K211" s="192"/>
      <c r="L211" s="197"/>
      <c r="M211" s="198"/>
      <c r="N211" s="199"/>
      <c r="O211" s="199"/>
      <c r="P211" s="200">
        <f>SUM(P212:P213)</f>
        <v>0</v>
      </c>
      <c r="Q211" s="199"/>
      <c r="R211" s="200">
        <f>SUM(R212:R213)</f>
        <v>0</v>
      </c>
      <c r="S211" s="199"/>
      <c r="T211" s="201">
        <f>SUM(T212:T213)</f>
        <v>0</v>
      </c>
      <c r="AR211" s="202" t="s">
        <v>83</v>
      </c>
      <c r="AT211" s="203" t="s">
        <v>75</v>
      </c>
      <c r="AU211" s="203" t="s">
        <v>83</v>
      </c>
      <c r="AY211" s="202" t="s">
        <v>136</v>
      </c>
      <c r="BK211" s="204">
        <f>SUM(BK212:BK213)</f>
        <v>0</v>
      </c>
    </row>
    <row r="212" spans="1:65" s="2" customFormat="1" ht="16.5" customHeight="1">
      <c r="A212" s="33"/>
      <c r="B212" s="34"/>
      <c r="C212" s="207" t="s">
        <v>296</v>
      </c>
      <c r="D212" s="207" t="s">
        <v>139</v>
      </c>
      <c r="E212" s="208" t="s">
        <v>297</v>
      </c>
      <c r="F212" s="209" t="s">
        <v>298</v>
      </c>
      <c r="G212" s="210" t="s">
        <v>234</v>
      </c>
      <c r="H212" s="211">
        <v>7.1920000000000002</v>
      </c>
      <c r="I212" s="212"/>
      <c r="J212" s="213">
        <f>ROUND(I212*H212,2)</f>
        <v>0</v>
      </c>
      <c r="K212" s="209" t="s">
        <v>143</v>
      </c>
      <c r="L212" s="38"/>
      <c r="M212" s="214" t="s">
        <v>1</v>
      </c>
      <c r="N212" s="215" t="s">
        <v>41</v>
      </c>
      <c r="O212" s="70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8" t="s">
        <v>144</v>
      </c>
      <c r="AT212" s="218" t="s">
        <v>139</v>
      </c>
      <c r="AU212" s="218" t="s">
        <v>85</v>
      </c>
      <c r="AY212" s="16" t="s">
        <v>136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6" t="s">
        <v>83</v>
      </c>
      <c r="BK212" s="219">
        <f>ROUND(I212*H212,2)</f>
        <v>0</v>
      </c>
      <c r="BL212" s="16" t="s">
        <v>144</v>
      </c>
      <c r="BM212" s="218" t="s">
        <v>299</v>
      </c>
    </row>
    <row r="213" spans="1:65" s="2" customFormat="1" ht="39">
      <c r="A213" s="33"/>
      <c r="B213" s="34"/>
      <c r="C213" s="35"/>
      <c r="D213" s="220" t="s">
        <v>146</v>
      </c>
      <c r="E213" s="35"/>
      <c r="F213" s="221" t="s">
        <v>300</v>
      </c>
      <c r="G213" s="35"/>
      <c r="H213" s="35"/>
      <c r="I213" s="121"/>
      <c r="J213" s="35"/>
      <c r="K213" s="35"/>
      <c r="L213" s="38"/>
      <c r="M213" s="222"/>
      <c r="N213" s="223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146</v>
      </c>
      <c r="AU213" s="16" t="s">
        <v>85</v>
      </c>
    </row>
    <row r="214" spans="1:65" s="12" customFormat="1" ht="25.9" customHeight="1">
      <c r="B214" s="191"/>
      <c r="C214" s="192"/>
      <c r="D214" s="193" t="s">
        <v>75</v>
      </c>
      <c r="E214" s="194" t="s">
        <v>301</v>
      </c>
      <c r="F214" s="194" t="s">
        <v>302</v>
      </c>
      <c r="G214" s="192"/>
      <c r="H214" s="192"/>
      <c r="I214" s="195"/>
      <c r="J214" s="196">
        <f>BK214</f>
        <v>0</v>
      </c>
      <c r="K214" s="192"/>
      <c r="L214" s="197"/>
      <c r="M214" s="198"/>
      <c r="N214" s="199"/>
      <c r="O214" s="199"/>
      <c r="P214" s="200">
        <f>P215+P219+P226+P229+P375+P533+P590+P610</f>
        <v>0</v>
      </c>
      <c r="Q214" s="199"/>
      <c r="R214" s="200">
        <f>R215+R219+R226+R229+R375+R533+R590+R610</f>
        <v>70.228929670000014</v>
      </c>
      <c r="S214" s="199"/>
      <c r="T214" s="201">
        <f>T215+T219+T226+T229+T375+T533+T590+T610</f>
        <v>67.154021319999984</v>
      </c>
      <c r="AR214" s="202" t="s">
        <v>85</v>
      </c>
      <c r="AT214" s="203" t="s">
        <v>75</v>
      </c>
      <c r="AU214" s="203" t="s">
        <v>76</v>
      </c>
      <c r="AY214" s="202" t="s">
        <v>136</v>
      </c>
      <c r="BK214" s="204">
        <f>BK215+BK219+BK226+BK229+BK375+BK533+BK590+BK610</f>
        <v>0</v>
      </c>
    </row>
    <row r="215" spans="1:65" s="12" customFormat="1" ht="22.9" customHeight="1">
      <c r="B215" s="191"/>
      <c r="C215" s="192"/>
      <c r="D215" s="193" t="s">
        <v>75</v>
      </c>
      <c r="E215" s="205" t="s">
        <v>303</v>
      </c>
      <c r="F215" s="205" t="s">
        <v>304</v>
      </c>
      <c r="G215" s="192"/>
      <c r="H215" s="192"/>
      <c r="I215" s="195"/>
      <c r="J215" s="206">
        <f>BK215</f>
        <v>0</v>
      </c>
      <c r="K215" s="192"/>
      <c r="L215" s="197"/>
      <c r="M215" s="198"/>
      <c r="N215" s="199"/>
      <c r="O215" s="199"/>
      <c r="P215" s="200">
        <f>SUM(P216:P218)</f>
        <v>0</v>
      </c>
      <c r="Q215" s="199"/>
      <c r="R215" s="200">
        <f>SUM(R216:R218)</f>
        <v>0</v>
      </c>
      <c r="S215" s="199"/>
      <c r="T215" s="201">
        <f>SUM(T216:T218)</f>
        <v>13.527799999999999</v>
      </c>
      <c r="AR215" s="202" t="s">
        <v>85</v>
      </c>
      <c r="AT215" s="203" t="s">
        <v>75</v>
      </c>
      <c r="AU215" s="203" t="s">
        <v>83</v>
      </c>
      <c r="AY215" s="202" t="s">
        <v>136</v>
      </c>
      <c r="BK215" s="204">
        <f>SUM(BK216:BK218)</f>
        <v>0</v>
      </c>
    </row>
    <row r="216" spans="1:65" s="2" customFormat="1" ht="16.5" customHeight="1">
      <c r="A216" s="33"/>
      <c r="B216" s="34"/>
      <c r="C216" s="207" t="s">
        <v>305</v>
      </c>
      <c r="D216" s="207" t="s">
        <v>139</v>
      </c>
      <c r="E216" s="208" t="s">
        <v>306</v>
      </c>
      <c r="F216" s="209" t="s">
        <v>307</v>
      </c>
      <c r="G216" s="210" t="s">
        <v>154</v>
      </c>
      <c r="H216" s="211">
        <v>1352.78</v>
      </c>
      <c r="I216" s="212"/>
      <c r="J216" s="213">
        <f>ROUND(I216*H216,2)</f>
        <v>0</v>
      </c>
      <c r="K216" s="209" t="s">
        <v>143</v>
      </c>
      <c r="L216" s="38"/>
      <c r="M216" s="214" t="s">
        <v>1</v>
      </c>
      <c r="N216" s="215" t="s">
        <v>41</v>
      </c>
      <c r="O216" s="70"/>
      <c r="P216" s="216">
        <f>O216*H216</f>
        <v>0</v>
      </c>
      <c r="Q216" s="216">
        <v>0</v>
      </c>
      <c r="R216" s="216">
        <f>Q216*H216</f>
        <v>0</v>
      </c>
      <c r="S216" s="216">
        <v>0.01</v>
      </c>
      <c r="T216" s="217">
        <f>S216*H216</f>
        <v>13.527799999999999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8" t="s">
        <v>231</v>
      </c>
      <c r="AT216" s="218" t="s">
        <v>139</v>
      </c>
      <c r="AU216" s="218" t="s">
        <v>85</v>
      </c>
      <c r="AY216" s="16" t="s">
        <v>136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6" t="s">
        <v>83</v>
      </c>
      <c r="BK216" s="219">
        <f>ROUND(I216*H216,2)</f>
        <v>0</v>
      </c>
      <c r="BL216" s="16" t="s">
        <v>231</v>
      </c>
      <c r="BM216" s="218" t="s">
        <v>308</v>
      </c>
    </row>
    <row r="217" spans="1:65" s="2" customFormat="1" ht="19.5">
      <c r="A217" s="33"/>
      <c r="B217" s="34"/>
      <c r="C217" s="35"/>
      <c r="D217" s="220" t="s">
        <v>146</v>
      </c>
      <c r="E217" s="35"/>
      <c r="F217" s="221" t="s">
        <v>309</v>
      </c>
      <c r="G217" s="35"/>
      <c r="H217" s="35"/>
      <c r="I217" s="121"/>
      <c r="J217" s="35"/>
      <c r="K217" s="35"/>
      <c r="L217" s="38"/>
      <c r="M217" s="222"/>
      <c r="N217" s="223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146</v>
      </c>
      <c r="AU217" s="16" t="s">
        <v>85</v>
      </c>
    </row>
    <row r="218" spans="1:65" s="13" customFormat="1">
      <c r="B218" s="224"/>
      <c r="C218" s="225"/>
      <c r="D218" s="220" t="s">
        <v>148</v>
      </c>
      <c r="E218" s="226" t="s">
        <v>1</v>
      </c>
      <c r="F218" s="227" t="s">
        <v>310</v>
      </c>
      <c r="G218" s="225"/>
      <c r="H218" s="228">
        <v>1352.78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148</v>
      </c>
      <c r="AU218" s="234" t="s">
        <v>85</v>
      </c>
      <c r="AV218" s="13" t="s">
        <v>85</v>
      </c>
      <c r="AW218" s="13" t="s">
        <v>32</v>
      </c>
      <c r="AX218" s="13" t="s">
        <v>83</v>
      </c>
      <c r="AY218" s="234" t="s">
        <v>136</v>
      </c>
    </row>
    <row r="219" spans="1:65" s="12" customFormat="1" ht="22.9" customHeight="1">
      <c r="B219" s="191"/>
      <c r="C219" s="192"/>
      <c r="D219" s="193" t="s">
        <v>75</v>
      </c>
      <c r="E219" s="205" t="s">
        <v>311</v>
      </c>
      <c r="F219" s="205" t="s">
        <v>312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SUM(P220:P225)</f>
        <v>0</v>
      </c>
      <c r="Q219" s="199"/>
      <c r="R219" s="200">
        <f>SUM(R220:R225)</f>
        <v>0</v>
      </c>
      <c r="S219" s="199"/>
      <c r="T219" s="201">
        <f>SUM(T220:T225)</f>
        <v>2.0420639999999999</v>
      </c>
      <c r="AR219" s="202" t="s">
        <v>85</v>
      </c>
      <c r="AT219" s="203" t="s">
        <v>75</v>
      </c>
      <c r="AU219" s="203" t="s">
        <v>83</v>
      </c>
      <c r="AY219" s="202" t="s">
        <v>136</v>
      </c>
      <c r="BK219" s="204">
        <f>SUM(BK220:BK225)</f>
        <v>0</v>
      </c>
    </row>
    <row r="220" spans="1:65" s="2" customFormat="1" ht="21.75" customHeight="1">
      <c r="A220" s="33"/>
      <c r="B220" s="34"/>
      <c r="C220" s="207" t="s">
        <v>313</v>
      </c>
      <c r="D220" s="207" t="s">
        <v>139</v>
      </c>
      <c r="E220" s="208" t="s">
        <v>314</v>
      </c>
      <c r="F220" s="209" t="s">
        <v>315</v>
      </c>
      <c r="G220" s="210" t="s">
        <v>154</v>
      </c>
      <c r="H220" s="211">
        <v>871.68</v>
      </c>
      <c r="I220" s="212"/>
      <c r="J220" s="213">
        <f>ROUND(I220*H220,2)</f>
        <v>0</v>
      </c>
      <c r="K220" s="209" t="s">
        <v>143</v>
      </c>
      <c r="L220" s="38"/>
      <c r="M220" s="214" t="s">
        <v>1</v>
      </c>
      <c r="N220" s="215" t="s">
        <v>41</v>
      </c>
      <c r="O220" s="70"/>
      <c r="P220" s="216">
        <f>O220*H220</f>
        <v>0</v>
      </c>
      <c r="Q220" s="216">
        <v>0</v>
      </c>
      <c r="R220" s="216">
        <f>Q220*H220</f>
        <v>0</v>
      </c>
      <c r="S220" s="216">
        <v>1.4E-3</v>
      </c>
      <c r="T220" s="217">
        <f>S220*H220</f>
        <v>1.2203519999999999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8" t="s">
        <v>231</v>
      </c>
      <c r="AT220" s="218" t="s">
        <v>139</v>
      </c>
      <c r="AU220" s="218" t="s">
        <v>85</v>
      </c>
      <c r="AY220" s="16" t="s">
        <v>136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6" t="s">
        <v>83</v>
      </c>
      <c r="BK220" s="219">
        <f>ROUND(I220*H220,2)</f>
        <v>0</v>
      </c>
      <c r="BL220" s="16" t="s">
        <v>231</v>
      </c>
      <c r="BM220" s="218" t="s">
        <v>316</v>
      </c>
    </row>
    <row r="221" spans="1:65" s="2" customFormat="1" ht="29.25">
      <c r="A221" s="33"/>
      <c r="B221" s="34"/>
      <c r="C221" s="35"/>
      <c r="D221" s="220" t="s">
        <v>146</v>
      </c>
      <c r="E221" s="35"/>
      <c r="F221" s="221" t="s">
        <v>317</v>
      </c>
      <c r="G221" s="35"/>
      <c r="H221" s="35"/>
      <c r="I221" s="121"/>
      <c r="J221" s="35"/>
      <c r="K221" s="35"/>
      <c r="L221" s="38"/>
      <c r="M221" s="222"/>
      <c r="N221" s="223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146</v>
      </c>
      <c r="AU221" s="16" t="s">
        <v>85</v>
      </c>
    </row>
    <row r="222" spans="1:65" s="13" customFormat="1" ht="22.5">
      <c r="B222" s="224"/>
      <c r="C222" s="225"/>
      <c r="D222" s="220" t="s">
        <v>148</v>
      </c>
      <c r="E222" s="226" t="s">
        <v>1</v>
      </c>
      <c r="F222" s="227" t="s">
        <v>318</v>
      </c>
      <c r="G222" s="225"/>
      <c r="H222" s="228">
        <v>871.68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148</v>
      </c>
      <c r="AU222" s="234" t="s">
        <v>85</v>
      </c>
      <c r="AV222" s="13" t="s">
        <v>85</v>
      </c>
      <c r="AW222" s="13" t="s">
        <v>32</v>
      </c>
      <c r="AX222" s="13" t="s">
        <v>83</v>
      </c>
      <c r="AY222" s="234" t="s">
        <v>136</v>
      </c>
    </row>
    <row r="223" spans="1:65" s="2" customFormat="1" ht="21.75" customHeight="1">
      <c r="A223" s="33"/>
      <c r="B223" s="34"/>
      <c r="C223" s="207" t="s">
        <v>319</v>
      </c>
      <c r="D223" s="207" t="s">
        <v>139</v>
      </c>
      <c r="E223" s="208" t="s">
        <v>320</v>
      </c>
      <c r="F223" s="209" t="s">
        <v>321</v>
      </c>
      <c r="G223" s="210" t="s">
        <v>154</v>
      </c>
      <c r="H223" s="211">
        <v>241.68</v>
      </c>
      <c r="I223" s="212"/>
      <c r="J223" s="213">
        <f>ROUND(I223*H223,2)</f>
        <v>0</v>
      </c>
      <c r="K223" s="209" t="s">
        <v>143</v>
      </c>
      <c r="L223" s="38"/>
      <c r="M223" s="214" t="s">
        <v>1</v>
      </c>
      <c r="N223" s="215" t="s">
        <v>41</v>
      </c>
      <c r="O223" s="70"/>
      <c r="P223" s="216">
        <f>O223*H223</f>
        <v>0</v>
      </c>
      <c r="Q223" s="216">
        <v>0</v>
      </c>
      <c r="R223" s="216">
        <f>Q223*H223</f>
        <v>0</v>
      </c>
      <c r="S223" s="216">
        <v>3.3999999999999998E-3</v>
      </c>
      <c r="T223" s="217">
        <f>S223*H223</f>
        <v>0.821712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8" t="s">
        <v>231</v>
      </c>
      <c r="AT223" s="218" t="s">
        <v>139</v>
      </c>
      <c r="AU223" s="218" t="s">
        <v>85</v>
      </c>
      <c r="AY223" s="16" t="s">
        <v>136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6" t="s">
        <v>83</v>
      </c>
      <c r="BK223" s="219">
        <f>ROUND(I223*H223,2)</f>
        <v>0</v>
      </c>
      <c r="BL223" s="16" t="s">
        <v>231</v>
      </c>
      <c r="BM223" s="218" t="s">
        <v>322</v>
      </c>
    </row>
    <row r="224" spans="1:65" s="2" customFormat="1" ht="29.25">
      <c r="A224" s="33"/>
      <c r="B224" s="34"/>
      <c r="C224" s="35"/>
      <c r="D224" s="220" t="s">
        <v>146</v>
      </c>
      <c r="E224" s="35"/>
      <c r="F224" s="221" t="s">
        <v>323</v>
      </c>
      <c r="G224" s="35"/>
      <c r="H224" s="35"/>
      <c r="I224" s="121"/>
      <c r="J224" s="35"/>
      <c r="K224" s="35"/>
      <c r="L224" s="38"/>
      <c r="M224" s="222"/>
      <c r="N224" s="223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146</v>
      </c>
      <c r="AU224" s="16" t="s">
        <v>85</v>
      </c>
    </row>
    <row r="225" spans="1:65" s="13" customFormat="1" ht="22.5">
      <c r="B225" s="224"/>
      <c r="C225" s="225"/>
      <c r="D225" s="220" t="s">
        <v>148</v>
      </c>
      <c r="E225" s="226" t="s">
        <v>1</v>
      </c>
      <c r="F225" s="227" t="s">
        <v>324</v>
      </c>
      <c r="G225" s="225"/>
      <c r="H225" s="228">
        <v>241.68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148</v>
      </c>
      <c r="AU225" s="234" t="s">
        <v>85</v>
      </c>
      <c r="AV225" s="13" t="s">
        <v>85</v>
      </c>
      <c r="AW225" s="13" t="s">
        <v>32</v>
      </c>
      <c r="AX225" s="13" t="s">
        <v>83</v>
      </c>
      <c r="AY225" s="234" t="s">
        <v>136</v>
      </c>
    </row>
    <row r="226" spans="1:65" s="12" customFormat="1" ht="22.9" customHeight="1">
      <c r="B226" s="191"/>
      <c r="C226" s="192"/>
      <c r="D226" s="193" t="s">
        <v>75</v>
      </c>
      <c r="E226" s="205" t="s">
        <v>325</v>
      </c>
      <c r="F226" s="205" t="s">
        <v>326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SUM(P227:P228)</f>
        <v>0</v>
      </c>
      <c r="Q226" s="199"/>
      <c r="R226" s="200">
        <f>SUM(R227:R228)</f>
        <v>0</v>
      </c>
      <c r="S226" s="199"/>
      <c r="T226" s="201">
        <f>SUM(T227:T228)</f>
        <v>1.8500000000000003E-2</v>
      </c>
      <c r="AR226" s="202" t="s">
        <v>85</v>
      </c>
      <c r="AT226" s="203" t="s">
        <v>75</v>
      </c>
      <c r="AU226" s="203" t="s">
        <v>83</v>
      </c>
      <c r="AY226" s="202" t="s">
        <v>136</v>
      </c>
      <c r="BK226" s="204">
        <f>SUM(BK227:BK228)</f>
        <v>0</v>
      </c>
    </row>
    <row r="227" spans="1:65" s="2" customFormat="1" ht="16.5" customHeight="1">
      <c r="A227" s="33"/>
      <c r="B227" s="34"/>
      <c r="C227" s="207" t="s">
        <v>327</v>
      </c>
      <c r="D227" s="207" t="s">
        <v>139</v>
      </c>
      <c r="E227" s="208" t="s">
        <v>328</v>
      </c>
      <c r="F227" s="209" t="s">
        <v>329</v>
      </c>
      <c r="G227" s="210" t="s">
        <v>240</v>
      </c>
      <c r="H227" s="211">
        <v>5</v>
      </c>
      <c r="I227" s="212"/>
      <c r="J227" s="213">
        <f>ROUND(I227*H227,2)</f>
        <v>0</v>
      </c>
      <c r="K227" s="209" t="s">
        <v>143</v>
      </c>
      <c r="L227" s="38"/>
      <c r="M227" s="214" t="s">
        <v>1</v>
      </c>
      <c r="N227" s="215" t="s">
        <v>41</v>
      </c>
      <c r="O227" s="70"/>
      <c r="P227" s="216">
        <f>O227*H227</f>
        <v>0</v>
      </c>
      <c r="Q227" s="216">
        <v>0</v>
      </c>
      <c r="R227" s="216">
        <f>Q227*H227</f>
        <v>0</v>
      </c>
      <c r="S227" s="216">
        <v>3.7000000000000002E-3</v>
      </c>
      <c r="T227" s="217">
        <f>S227*H227</f>
        <v>1.8500000000000003E-2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8" t="s">
        <v>231</v>
      </c>
      <c r="AT227" s="218" t="s">
        <v>139</v>
      </c>
      <c r="AU227" s="218" t="s">
        <v>85</v>
      </c>
      <c r="AY227" s="16" t="s">
        <v>136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6" t="s">
        <v>83</v>
      </c>
      <c r="BK227" s="219">
        <f>ROUND(I227*H227,2)</f>
        <v>0</v>
      </c>
      <c r="BL227" s="16" t="s">
        <v>231</v>
      </c>
      <c r="BM227" s="218" t="s">
        <v>330</v>
      </c>
    </row>
    <row r="228" spans="1:65" s="2" customFormat="1">
      <c r="A228" s="33"/>
      <c r="B228" s="34"/>
      <c r="C228" s="35"/>
      <c r="D228" s="220" t="s">
        <v>146</v>
      </c>
      <c r="E228" s="35"/>
      <c r="F228" s="221" t="s">
        <v>329</v>
      </c>
      <c r="G228" s="35"/>
      <c r="H228" s="35"/>
      <c r="I228" s="121"/>
      <c r="J228" s="35"/>
      <c r="K228" s="35"/>
      <c r="L228" s="38"/>
      <c r="M228" s="222"/>
      <c r="N228" s="223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146</v>
      </c>
      <c r="AU228" s="16" t="s">
        <v>85</v>
      </c>
    </row>
    <row r="229" spans="1:65" s="12" customFormat="1" ht="22.9" customHeight="1">
      <c r="B229" s="191"/>
      <c r="C229" s="192"/>
      <c r="D229" s="193" t="s">
        <v>75</v>
      </c>
      <c r="E229" s="205" t="s">
        <v>331</v>
      </c>
      <c r="F229" s="205" t="s">
        <v>332</v>
      </c>
      <c r="G229" s="192"/>
      <c r="H229" s="192"/>
      <c r="I229" s="195"/>
      <c r="J229" s="206">
        <f>BK229</f>
        <v>0</v>
      </c>
      <c r="K229" s="192"/>
      <c r="L229" s="197"/>
      <c r="M229" s="198"/>
      <c r="N229" s="199"/>
      <c r="O229" s="199"/>
      <c r="P229" s="200">
        <f>SUM(P230:P374)</f>
        <v>0</v>
      </c>
      <c r="Q229" s="199"/>
      <c r="R229" s="200">
        <f>SUM(R230:R374)</f>
        <v>46.032876370000004</v>
      </c>
      <c r="S229" s="199"/>
      <c r="T229" s="201">
        <f>SUM(T230:T374)</f>
        <v>23.609168999999998</v>
      </c>
      <c r="AR229" s="202" t="s">
        <v>85</v>
      </c>
      <c r="AT229" s="203" t="s">
        <v>75</v>
      </c>
      <c r="AU229" s="203" t="s">
        <v>83</v>
      </c>
      <c r="AY229" s="202" t="s">
        <v>136</v>
      </c>
      <c r="BK229" s="204">
        <f>SUM(BK230:BK374)</f>
        <v>0</v>
      </c>
    </row>
    <row r="230" spans="1:65" s="2" customFormat="1" ht="21.75" customHeight="1">
      <c r="A230" s="33"/>
      <c r="B230" s="34"/>
      <c r="C230" s="207" t="s">
        <v>333</v>
      </c>
      <c r="D230" s="207" t="s">
        <v>139</v>
      </c>
      <c r="E230" s="208" t="s">
        <v>334</v>
      </c>
      <c r="F230" s="209" t="s">
        <v>335</v>
      </c>
      <c r="G230" s="210" t="s">
        <v>142</v>
      </c>
      <c r="H230" s="211">
        <v>31.257999999999999</v>
      </c>
      <c r="I230" s="212"/>
      <c r="J230" s="213">
        <f>ROUND(I230*H230,2)</f>
        <v>0</v>
      </c>
      <c r="K230" s="209" t="s">
        <v>143</v>
      </c>
      <c r="L230" s="38"/>
      <c r="M230" s="214" t="s">
        <v>1</v>
      </c>
      <c r="N230" s="215" t="s">
        <v>41</v>
      </c>
      <c r="O230" s="70"/>
      <c r="P230" s="216">
        <f>O230*H230</f>
        <v>0</v>
      </c>
      <c r="Q230" s="216">
        <v>1.2199999999999999E-3</v>
      </c>
      <c r="R230" s="216">
        <f>Q230*H230</f>
        <v>3.8134759999999997E-2</v>
      </c>
      <c r="S230" s="216">
        <v>0</v>
      </c>
      <c r="T230" s="21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8" t="s">
        <v>231</v>
      </c>
      <c r="AT230" s="218" t="s">
        <v>139</v>
      </c>
      <c r="AU230" s="218" t="s">
        <v>85</v>
      </c>
      <c r="AY230" s="16" t="s">
        <v>136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6" t="s">
        <v>83</v>
      </c>
      <c r="BK230" s="219">
        <f>ROUND(I230*H230,2)</f>
        <v>0</v>
      </c>
      <c r="BL230" s="16" t="s">
        <v>231</v>
      </c>
      <c r="BM230" s="218" t="s">
        <v>336</v>
      </c>
    </row>
    <row r="231" spans="1:65" s="2" customFormat="1" ht="29.25">
      <c r="A231" s="33"/>
      <c r="B231" s="34"/>
      <c r="C231" s="35"/>
      <c r="D231" s="220" t="s">
        <v>146</v>
      </c>
      <c r="E231" s="35"/>
      <c r="F231" s="221" t="s">
        <v>337</v>
      </c>
      <c r="G231" s="35"/>
      <c r="H231" s="35"/>
      <c r="I231" s="121"/>
      <c r="J231" s="35"/>
      <c r="K231" s="35"/>
      <c r="L231" s="38"/>
      <c r="M231" s="222"/>
      <c r="N231" s="223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146</v>
      </c>
      <c r="AU231" s="16" t="s">
        <v>85</v>
      </c>
    </row>
    <row r="232" spans="1:65" s="13" customFormat="1">
      <c r="B232" s="224"/>
      <c r="C232" s="225"/>
      <c r="D232" s="220" t="s">
        <v>148</v>
      </c>
      <c r="E232" s="226" t="s">
        <v>1</v>
      </c>
      <c r="F232" s="227" t="s">
        <v>338</v>
      </c>
      <c r="G232" s="225"/>
      <c r="H232" s="228">
        <v>31.257999999999999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148</v>
      </c>
      <c r="AU232" s="234" t="s">
        <v>85</v>
      </c>
      <c r="AV232" s="13" t="s">
        <v>85</v>
      </c>
      <c r="AW232" s="13" t="s">
        <v>32</v>
      </c>
      <c r="AX232" s="13" t="s">
        <v>83</v>
      </c>
      <c r="AY232" s="234" t="s">
        <v>136</v>
      </c>
    </row>
    <row r="233" spans="1:65" s="2" customFormat="1" ht="21.75" customHeight="1">
      <c r="A233" s="33"/>
      <c r="B233" s="34"/>
      <c r="C233" s="207" t="s">
        <v>339</v>
      </c>
      <c r="D233" s="207" t="s">
        <v>139</v>
      </c>
      <c r="E233" s="208" t="s">
        <v>340</v>
      </c>
      <c r="F233" s="209" t="s">
        <v>341</v>
      </c>
      <c r="G233" s="210" t="s">
        <v>240</v>
      </c>
      <c r="H233" s="211">
        <v>142.56</v>
      </c>
      <c r="I233" s="212"/>
      <c r="J233" s="213">
        <f>ROUND(I233*H233,2)</f>
        <v>0</v>
      </c>
      <c r="K233" s="209" t="s">
        <v>143</v>
      </c>
      <c r="L233" s="38"/>
      <c r="M233" s="214" t="s">
        <v>1</v>
      </c>
      <c r="N233" s="215" t="s">
        <v>41</v>
      </c>
      <c r="O233" s="70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8" t="s">
        <v>231</v>
      </c>
      <c r="AT233" s="218" t="s">
        <v>139</v>
      </c>
      <c r="AU233" s="218" t="s">
        <v>85</v>
      </c>
      <c r="AY233" s="16" t="s">
        <v>136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6" t="s">
        <v>83</v>
      </c>
      <c r="BK233" s="219">
        <f>ROUND(I233*H233,2)</f>
        <v>0</v>
      </c>
      <c r="BL233" s="16" t="s">
        <v>231</v>
      </c>
      <c r="BM233" s="218" t="s">
        <v>342</v>
      </c>
    </row>
    <row r="234" spans="1:65" s="2" customFormat="1" ht="19.5">
      <c r="A234" s="33"/>
      <c r="B234" s="34"/>
      <c r="C234" s="35"/>
      <c r="D234" s="220" t="s">
        <v>146</v>
      </c>
      <c r="E234" s="35"/>
      <c r="F234" s="221" t="s">
        <v>343</v>
      </c>
      <c r="G234" s="35"/>
      <c r="H234" s="35"/>
      <c r="I234" s="121"/>
      <c r="J234" s="35"/>
      <c r="K234" s="35"/>
      <c r="L234" s="38"/>
      <c r="M234" s="222"/>
      <c r="N234" s="223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146</v>
      </c>
      <c r="AU234" s="16" t="s">
        <v>85</v>
      </c>
    </row>
    <row r="235" spans="1:65" s="13" customFormat="1">
      <c r="B235" s="224"/>
      <c r="C235" s="225"/>
      <c r="D235" s="220" t="s">
        <v>148</v>
      </c>
      <c r="E235" s="226" t="s">
        <v>1</v>
      </c>
      <c r="F235" s="227" t="s">
        <v>344</v>
      </c>
      <c r="G235" s="225"/>
      <c r="H235" s="228">
        <v>142.56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148</v>
      </c>
      <c r="AU235" s="234" t="s">
        <v>85</v>
      </c>
      <c r="AV235" s="13" t="s">
        <v>85</v>
      </c>
      <c r="AW235" s="13" t="s">
        <v>32</v>
      </c>
      <c r="AX235" s="13" t="s">
        <v>83</v>
      </c>
      <c r="AY235" s="234" t="s">
        <v>136</v>
      </c>
    </row>
    <row r="236" spans="1:65" s="2" customFormat="1" ht="16.5" customHeight="1">
      <c r="A236" s="33"/>
      <c r="B236" s="34"/>
      <c r="C236" s="236" t="s">
        <v>345</v>
      </c>
      <c r="D236" s="236" t="s">
        <v>191</v>
      </c>
      <c r="E236" s="237" t="s">
        <v>192</v>
      </c>
      <c r="F236" s="238" t="s">
        <v>193</v>
      </c>
      <c r="G236" s="239" t="s">
        <v>142</v>
      </c>
      <c r="H236" s="240">
        <v>0.34200000000000003</v>
      </c>
      <c r="I236" s="241"/>
      <c r="J236" s="242">
        <f>ROUND(I236*H236,2)</f>
        <v>0</v>
      </c>
      <c r="K236" s="238" t="s">
        <v>143</v>
      </c>
      <c r="L236" s="243"/>
      <c r="M236" s="244" t="s">
        <v>1</v>
      </c>
      <c r="N236" s="245" t="s">
        <v>41</v>
      </c>
      <c r="O236" s="70"/>
      <c r="P236" s="216">
        <f>O236*H236</f>
        <v>0</v>
      </c>
      <c r="Q236" s="216">
        <v>0.55000000000000004</v>
      </c>
      <c r="R236" s="216">
        <f>Q236*H236</f>
        <v>0.18810000000000002</v>
      </c>
      <c r="S236" s="216">
        <v>0</v>
      </c>
      <c r="T236" s="21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8" t="s">
        <v>333</v>
      </c>
      <c r="AT236" s="218" t="s">
        <v>191</v>
      </c>
      <c r="AU236" s="218" t="s">
        <v>85</v>
      </c>
      <c r="AY236" s="16" t="s">
        <v>136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6" t="s">
        <v>83</v>
      </c>
      <c r="BK236" s="219">
        <f>ROUND(I236*H236,2)</f>
        <v>0</v>
      </c>
      <c r="BL236" s="16" t="s">
        <v>231</v>
      </c>
      <c r="BM236" s="218" t="s">
        <v>346</v>
      </c>
    </row>
    <row r="237" spans="1:65" s="2" customFormat="1">
      <c r="A237" s="33"/>
      <c r="B237" s="34"/>
      <c r="C237" s="35"/>
      <c r="D237" s="220" t="s">
        <v>146</v>
      </c>
      <c r="E237" s="35"/>
      <c r="F237" s="221" t="s">
        <v>193</v>
      </c>
      <c r="G237" s="35"/>
      <c r="H237" s="35"/>
      <c r="I237" s="121"/>
      <c r="J237" s="35"/>
      <c r="K237" s="35"/>
      <c r="L237" s="38"/>
      <c r="M237" s="222"/>
      <c r="N237" s="223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146</v>
      </c>
      <c r="AU237" s="16" t="s">
        <v>85</v>
      </c>
    </row>
    <row r="238" spans="1:65" s="13" customFormat="1">
      <c r="B238" s="224"/>
      <c r="C238" s="225"/>
      <c r="D238" s="220" t="s">
        <v>148</v>
      </c>
      <c r="E238" s="226" t="s">
        <v>1</v>
      </c>
      <c r="F238" s="227" t="s">
        <v>347</v>
      </c>
      <c r="G238" s="225"/>
      <c r="H238" s="228">
        <v>0.34200000000000003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148</v>
      </c>
      <c r="AU238" s="234" t="s">
        <v>85</v>
      </c>
      <c r="AV238" s="13" t="s">
        <v>85</v>
      </c>
      <c r="AW238" s="13" t="s">
        <v>32</v>
      </c>
      <c r="AX238" s="13" t="s">
        <v>83</v>
      </c>
      <c r="AY238" s="234" t="s">
        <v>136</v>
      </c>
    </row>
    <row r="239" spans="1:65" s="2" customFormat="1" ht="21.75" customHeight="1">
      <c r="A239" s="33"/>
      <c r="B239" s="34"/>
      <c r="C239" s="207" t="s">
        <v>348</v>
      </c>
      <c r="D239" s="207" t="s">
        <v>139</v>
      </c>
      <c r="E239" s="208" t="s">
        <v>349</v>
      </c>
      <c r="F239" s="209" t="s">
        <v>350</v>
      </c>
      <c r="G239" s="210" t="s">
        <v>154</v>
      </c>
      <c r="H239" s="211">
        <v>31.81</v>
      </c>
      <c r="I239" s="212"/>
      <c r="J239" s="213">
        <f>ROUND(I239*H239,2)</f>
        <v>0</v>
      </c>
      <c r="K239" s="209" t="s">
        <v>143</v>
      </c>
      <c r="L239" s="38"/>
      <c r="M239" s="214" t="s">
        <v>1</v>
      </c>
      <c r="N239" s="215" t="s">
        <v>41</v>
      </c>
      <c r="O239" s="70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8" t="s">
        <v>231</v>
      </c>
      <c r="AT239" s="218" t="s">
        <v>139</v>
      </c>
      <c r="AU239" s="218" t="s">
        <v>85</v>
      </c>
      <c r="AY239" s="16" t="s">
        <v>136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6" t="s">
        <v>83</v>
      </c>
      <c r="BK239" s="219">
        <f>ROUND(I239*H239,2)</f>
        <v>0</v>
      </c>
      <c r="BL239" s="16" t="s">
        <v>231</v>
      </c>
      <c r="BM239" s="218" t="s">
        <v>351</v>
      </c>
    </row>
    <row r="240" spans="1:65" s="2" customFormat="1" ht="19.5">
      <c r="A240" s="33"/>
      <c r="B240" s="34"/>
      <c r="C240" s="35"/>
      <c r="D240" s="220" t="s">
        <v>146</v>
      </c>
      <c r="E240" s="35"/>
      <c r="F240" s="221" t="s">
        <v>352</v>
      </c>
      <c r="G240" s="35"/>
      <c r="H240" s="35"/>
      <c r="I240" s="121"/>
      <c r="J240" s="35"/>
      <c r="K240" s="35"/>
      <c r="L240" s="38"/>
      <c r="M240" s="222"/>
      <c r="N240" s="223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146</v>
      </c>
      <c r="AU240" s="16" t="s">
        <v>85</v>
      </c>
    </row>
    <row r="241" spans="1:65" s="13" customFormat="1">
      <c r="B241" s="224"/>
      <c r="C241" s="225"/>
      <c r="D241" s="220" t="s">
        <v>148</v>
      </c>
      <c r="E241" s="226" t="s">
        <v>1</v>
      </c>
      <c r="F241" s="227" t="s">
        <v>353</v>
      </c>
      <c r="G241" s="225"/>
      <c r="H241" s="228">
        <v>31.81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148</v>
      </c>
      <c r="AU241" s="234" t="s">
        <v>85</v>
      </c>
      <c r="AV241" s="13" t="s">
        <v>85</v>
      </c>
      <c r="AW241" s="13" t="s">
        <v>32</v>
      </c>
      <c r="AX241" s="13" t="s">
        <v>83</v>
      </c>
      <c r="AY241" s="234" t="s">
        <v>136</v>
      </c>
    </row>
    <row r="242" spans="1:65" s="2" customFormat="1" ht="16.5" customHeight="1">
      <c r="A242" s="33"/>
      <c r="B242" s="34"/>
      <c r="C242" s="236" t="s">
        <v>354</v>
      </c>
      <c r="D242" s="236" t="s">
        <v>191</v>
      </c>
      <c r="E242" s="237" t="s">
        <v>355</v>
      </c>
      <c r="F242" s="238" t="s">
        <v>356</v>
      </c>
      <c r="G242" s="239" t="s">
        <v>142</v>
      </c>
      <c r="H242" s="240">
        <v>0.79500000000000004</v>
      </c>
      <c r="I242" s="241"/>
      <c r="J242" s="242">
        <f>ROUND(I242*H242,2)</f>
        <v>0</v>
      </c>
      <c r="K242" s="238" t="s">
        <v>143</v>
      </c>
      <c r="L242" s="243"/>
      <c r="M242" s="244" t="s">
        <v>1</v>
      </c>
      <c r="N242" s="245" t="s">
        <v>41</v>
      </c>
      <c r="O242" s="70"/>
      <c r="P242" s="216">
        <f>O242*H242</f>
        <v>0</v>
      </c>
      <c r="Q242" s="216">
        <v>0.55000000000000004</v>
      </c>
      <c r="R242" s="216">
        <f>Q242*H242</f>
        <v>0.43725000000000008</v>
      </c>
      <c r="S242" s="216">
        <v>0</v>
      </c>
      <c r="T242" s="21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8" t="s">
        <v>333</v>
      </c>
      <c r="AT242" s="218" t="s">
        <v>191</v>
      </c>
      <c r="AU242" s="218" t="s">
        <v>85</v>
      </c>
      <c r="AY242" s="16" t="s">
        <v>136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6" t="s">
        <v>83</v>
      </c>
      <c r="BK242" s="219">
        <f>ROUND(I242*H242,2)</f>
        <v>0</v>
      </c>
      <c r="BL242" s="16" t="s">
        <v>231</v>
      </c>
      <c r="BM242" s="218" t="s">
        <v>357</v>
      </c>
    </row>
    <row r="243" spans="1:65" s="2" customFormat="1">
      <c r="A243" s="33"/>
      <c r="B243" s="34"/>
      <c r="C243" s="35"/>
      <c r="D243" s="220" t="s">
        <v>146</v>
      </c>
      <c r="E243" s="35"/>
      <c r="F243" s="221" t="s">
        <v>356</v>
      </c>
      <c r="G243" s="35"/>
      <c r="H243" s="35"/>
      <c r="I243" s="121"/>
      <c r="J243" s="35"/>
      <c r="K243" s="35"/>
      <c r="L243" s="38"/>
      <c r="M243" s="222"/>
      <c r="N243" s="223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146</v>
      </c>
      <c r="AU243" s="16" t="s">
        <v>85</v>
      </c>
    </row>
    <row r="244" spans="1:65" s="13" customFormat="1">
      <c r="B244" s="224"/>
      <c r="C244" s="225"/>
      <c r="D244" s="220" t="s">
        <v>148</v>
      </c>
      <c r="E244" s="226" t="s">
        <v>1</v>
      </c>
      <c r="F244" s="227" t="s">
        <v>358</v>
      </c>
      <c r="G244" s="225"/>
      <c r="H244" s="228">
        <v>0.79500000000000004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148</v>
      </c>
      <c r="AU244" s="234" t="s">
        <v>85</v>
      </c>
      <c r="AV244" s="13" t="s">
        <v>85</v>
      </c>
      <c r="AW244" s="13" t="s">
        <v>32</v>
      </c>
      <c r="AX244" s="13" t="s">
        <v>83</v>
      </c>
      <c r="AY244" s="234" t="s">
        <v>136</v>
      </c>
    </row>
    <row r="245" spans="1:65" s="2" customFormat="1" ht="21.75" customHeight="1">
      <c r="A245" s="33"/>
      <c r="B245" s="34"/>
      <c r="C245" s="207" t="s">
        <v>359</v>
      </c>
      <c r="D245" s="207" t="s">
        <v>139</v>
      </c>
      <c r="E245" s="208" t="s">
        <v>360</v>
      </c>
      <c r="F245" s="209" t="s">
        <v>361</v>
      </c>
      <c r="G245" s="210" t="s">
        <v>142</v>
      </c>
      <c r="H245" s="211">
        <v>1.137</v>
      </c>
      <c r="I245" s="212"/>
      <c r="J245" s="213">
        <f>ROUND(I245*H245,2)</f>
        <v>0</v>
      </c>
      <c r="K245" s="209" t="s">
        <v>143</v>
      </c>
      <c r="L245" s="38"/>
      <c r="M245" s="214" t="s">
        <v>1</v>
      </c>
      <c r="N245" s="215" t="s">
        <v>41</v>
      </c>
      <c r="O245" s="70"/>
      <c r="P245" s="216">
        <f>O245*H245</f>
        <v>0</v>
      </c>
      <c r="Q245" s="216">
        <v>1.2659999999999999E-2</v>
      </c>
      <c r="R245" s="216">
        <f>Q245*H245</f>
        <v>1.439442E-2</v>
      </c>
      <c r="S245" s="216">
        <v>0</v>
      </c>
      <c r="T245" s="21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8" t="s">
        <v>231</v>
      </c>
      <c r="AT245" s="218" t="s">
        <v>139</v>
      </c>
      <c r="AU245" s="218" t="s">
        <v>85</v>
      </c>
      <c r="AY245" s="16" t="s">
        <v>136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6" t="s">
        <v>83</v>
      </c>
      <c r="BK245" s="219">
        <f>ROUND(I245*H245,2)</f>
        <v>0</v>
      </c>
      <c r="BL245" s="16" t="s">
        <v>231</v>
      </c>
      <c r="BM245" s="218" t="s">
        <v>362</v>
      </c>
    </row>
    <row r="246" spans="1:65" s="2" customFormat="1">
      <c r="A246" s="33"/>
      <c r="B246" s="34"/>
      <c r="C246" s="35"/>
      <c r="D246" s="220" t="s">
        <v>146</v>
      </c>
      <c r="E246" s="35"/>
      <c r="F246" s="221" t="s">
        <v>363</v>
      </c>
      <c r="G246" s="35"/>
      <c r="H246" s="35"/>
      <c r="I246" s="121"/>
      <c r="J246" s="35"/>
      <c r="K246" s="35"/>
      <c r="L246" s="38"/>
      <c r="M246" s="222"/>
      <c r="N246" s="223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146</v>
      </c>
      <c r="AU246" s="16" t="s">
        <v>85</v>
      </c>
    </row>
    <row r="247" spans="1:65" s="13" customFormat="1">
      <c r="B247" s="224"/>
      <c r="C247" s="225"/>
      <c r="D247" s="220" t="s">
        <v>148</v>
      </c>
      <c r="E247" s="226" t="s">
        <v>1</v>
      </c>
      <c r="F247" s="227" t="s">
        <v>364</v>
      </c>
      <c r="G247" s="225"/>
      <c r="H247" s="228">
        <v>1.137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148</v>
      </c>
      <c r="AU247" s="234" t="s">
        <v>85</v>
      </c>
      <c r="AV247" s="13" t="s">
        <v>85</v>
      </c>
      <c r="AW247" s="13" t="s">
        <v>32</v>
      </c>
      <c r="AX247" s="13" t="s">
        <v>83</v>
      </c>
      <c r="AY247" s="234" t="s">
        <v>136</v>
      </c>
    </row>
    <row r="248" spans="1:65" s="2" customFormat="1" ht="21.75" customHeight="1">
      <c r="A248" s="33"/>
      <c r="B248" s="34"/>
      <c r="C248" s="207" t="s">
        <v>365</v>
      </c>
      <c r="D248" s="207" t="s">
        <v>139</v>
      </c>
      <c r="E248" s="208" t="s">
        <v>366</v>
      </c>
      <c r="F248" s="209" t="s">
        <v>367</v>
      </c>
      <c r="G248" s="210" t="s">
        <v>240</v>
      </c>
      <c r="H248" s="211">
        <v>324.8</v>
      </c>
      <c r="I248" s="212"/>
      <c r="J248" s="213">
        <f>ROUND(I248*H248,2)</f>
        <v>0</v>
      </c>
      <c r="K248" s="209" t="s">
        <v>143</v>
      </c>
      <c r="L248" s="38"/>
      <c r="M248" s="214" t="s">
        <v>1</v>
      </c>
      <c r="N248" s="215" t="s">
        <v>41</v>
      </c>
      <c r="O248" s="70"/>
      <c r="P248" s="216">
        <f>O248*H248</f>
        <v>0</v>
      </c>
      <c r="Q248" s="216">
        <v>0</v>
      </c>
      <c r="R248" s="216">
        <f>Q248*H248</f>
        <v>0</v>
      </c>
      <c r="S248" s="216">
        <v>1.2319999999999999E-2</v>
      </c>
      <c r="T248" s="217">
        <f>S248*H248</f>
        <v>4.0015359999999998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8" t="s">
        <v>231</v>
      </c>
      <c r="AT248" s="218" t="s">
        <v>139</v>
      </c>
      <c r="AU248" s="218" t="s">
        <v>85</v>
      </c>
      <c r="AY248" s="16" t="s">
        <v>136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6" t="s">
        <v>83</v>
      </c>
      <c r="BK248" s="219">
        <f>ROUND(I248*H248,2)</f>
        <v>0</v>
      </c>
      <c r="BL248" s="16" t="s">
        <v>231</v>
      </c>
      <c r="BM248" s="218" t="s">
        <v>368</v>
      </c>
    </row>
    <row r="249" spans="1:65" s="2" customFormat="1" ht="29.25">
      <c r="A249" s="33"/>
      <c r="B249" s="34"/>
      <c r="C249" s="35"/>
      <c r="D249" s="220" t="s">
        <v>146</v>
      </c>
      <c r="E249" s="35"/>
      <c r="F249" s="221" t="s">
        <v>369</v>
      </c>
      <c r="G249" s="35"/>
      <c r="H249" s="35"/>
      <c r="I249" s="121"/>
      <c r="J249" s="35"/>
      <c r="K249" s="35"/>
      <c r="L249" s="38"/>
      <c r="M249" s="222"/>
      <c r="N249" s="223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146</v>
      </c>
      <c r="AU249" s="16" t="s">
        <v>85</v>
      </c>
    </row>
    <row r="250" spans="1:65" s="2" customFormat="1" ht="19.5">
      <c r="A250" s="33"/>
      <c r="B250" s="34"/>
      <c r="C250" s="35"/>
      <c r="D250" s="220" t="s">
        <v>157</v>
      </c>
      <c r="E250" s="35"/>
      <c r="F250" s="235" t="s">
        <v>370</v>
      </c>
      <c r="G250" s="35"/>
      <c r="H250" s="35"/>
      <c r="I250" s="121"/>
      <c r="J250" s="35"/>
      <c r="K250" s="35"/>
      <c r="L250" s="38"/>
      <c r="M250" s="222"/>
      <c r="N250" s="223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157</v>
      </c>
      <c r="AU250" s="16" t="s">
        <v>85</v>
      </c>
    </row>
    <row r="251" spans="1:65" s="13" customFormat="1">
      <c r="B251" s="224"/>
      <c r="C251" s="225"/>
      <c r="D251" s="220" t="s">
        <v>148</v>
      </c>
      <c r="E251" s="226" t="s">
        <v>1</v>
      </c>
      <c r="F251" s="227" t="s">
        <v>371</v>
      </c>
      <c r="G251" s="225"/>
      <c r="H251" s="228">
        <v>197.2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148</v>
      </c>
      <c r="AU251" s="234" t="s">
        <v>85</v>
      </c>
      <c r="AV251" s="13" t="s">
        <v>85</v>
      </c>
      <c r="AW251" s="13" t="s">
        <v>32</v>
      </c>
      <c r="AX251" s="13" t="s">
        <v>76</v>
      </c>
      <c r="AY251" s="234" t="s">
        <v>136</v>
      </c>
    </row>
    <row r="252" spans="1:65" s="13" customFormat="1">
      <c r="B252" s="224"/>
      <c r="C252" s="225"/>
      <c r="D252" s="220" t="s">
        <v>148</v>
      </c>
      <c r="E252" s="226" t="s">
        <v>1</v>
      </c>
      <c r="F252" s="227" t="s">
        <v>372</v>
      </c>
      <c r="G252" s="225"/>
      <c r="H252" s="228">
        <v>122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148</v>
      </c>
      <c r="AU252" s="234" t="s">
        <v>85</v>
      </c>
      <c r="AV252" s="13" t="s">
        <v>85</v>
      </c>
      <c r="AW252" s="13" t="s">
        <v>32</v>
      </c>
      <c r="AX252" s="13" t="s">
        <v>76</v>
      </c>
      <c r="AY252" s="234" t="s">
        <v>136</v>
      </c>
    </row>
    <row r="253" spans="1:65" s="13" customFormat="1" ht="22.5">
      <c r="B253" s="224"/>
      <c r="C253" s="225"/>
      <c r="D253" s="220" t="s">
        <v>148</v>
      </c>
      <c r="E253" s="226" t="s">
        <v>1</v>
      </c>
      <c r="F253" s="227" t="s">
        <v>373</v>
      </c>
      <c r="G253" s="225"/>
      <c r="H253" s="228">
        <v>5.6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148</v>
      </c>
      <c r="AU253" s="234" t="s">
        <v>85</v>
      </c>
      <c r="AV253" s="13" t="s">
        <v>85</v>
      </c>
      <c r="AW253" s="13" t="s">
        <v>32</v>
      </c>
      <c r="AX253" s="13" t="s">
        <v>76</v>
      </c>
      <c r="AY253" s="234" t="s">
        <v>136</v>
      </c>
    </row>
    <row r="254" spans="1:65" s="14" customFormat="1">
      <c r="B254" s="246"/>
      <c r="C254" s="247"/>
      <c r="D254" s="220" t="s">
        <v>148</v>
      </c>
      <c r="E254" s="248" t="s">
        <v>1</v>
      </c>
      <c r="F254" s="249" t="s">
        <v>374</v>
      </c>
      <c r="G254" s="247"/>
      <c r="H254" s="250">
        <v>324.8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148</v>
      </c>
      <c r="AU254" s="256" t="s">
        <v>85</v>
      </c>
      <c r="AV254" s="14" t="s">
        <v>144</v>
      </c>
      <c r="AW254" s="14" t="s">
        <v>32</v>
      </c>
      <c r="AX254" s="14" t="s">
        <v>83</v>
      </c>
      <c r="AY254" s="256" t="s">
        <v>136</v>
      </c>
    </row>
    <row r="255" spans="1:65" s="2" customFormat="1" ht="21.75" customHeight="1">
      <c r="A255" s="33"/>
      <c r="B255" s="34"/>
      <c r="C255" s="207" t="s">
        <v>375</v>
      </c>
      <c r="D255" s="207" t="s">
        <v>139</v>
      </c>
      <c r="E255" s="208" t="s">
        <v>376</v>
      </c>
      <c r="F255" s="209" t="s">
        <v>377</v>
      </c>
      <c r="G255" s="210" t="s">
        <v>240</v>
      </c>
      <c r="H255" s="211">
        <v>417.4</v>
      </c>
      <c r="I255" s="212"/>
      <c r="J255" s="213">
        <f>ROUND(I255*H255,2)</f>
        <v>0</v>
      </c>
      <c r="K255" s="209" t="s">
        <v>143</v>
      </c>
      <c r="L255" s="38"/>
      <c r="M255" s="214" t="s">
        <v>1</v>
      </c>
      <c r="N255" s="215" t="s">
        <v>41</v>
      </c>
      <c r="O255" s="70"/>
      <c r="P255" s="216">
        <f>O255*H255</f>
        <v>0</v>
      </c>
      <c r="Q255" s="216">
        <v>0</v>
      </c>
      <c r="R255" s="216">
        <f>Q255*H255</f>
        <v>0</v>
      </c>
      <c r="S255" s="216">
        <v>1.2319999999999999E-2</v>
      </c>
      <c r="T255" s="217">
        <f>S255*H255</f>
        <v>5.1423679999999994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8" t="s">
        <v>231</v>
      </c>
      <c r="AT255" s="218" t="s">
        <v>139</v>
      </c>
      <c r="AU255" s="218" t="s">
        <v>85</v>
      </c>
      <c r="AY255" s="16" t="s">
        <v>136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6" t="s">
        <v>83</v>
      </c>
      <c r="BK255" s="219">
        <f>ROUND(I255*H255,2)</f>
        <v>0</v>
      </c>
      <c r="BL255" s="16" t="s">
        <v>231</v>
      </c>
      <c r="BM255" s="218" t="s">
        <v>378</v>
      </c>
    </row>
    <row r="256" spans="1:65" s="2" customFormat="1" ht="29.25">
      <c r="A256" s="33"/>
      <c r="B256" s="34"/>
      <c r="C256" s="35"/>
      <c r="D256" s="220" t="s">
        <v>146</v>
      </c>
      <c r="E256" s="35"/>
      <c r="F256" s="221" t="s">
        <v>379</v>
      </c>
      <c r="G256" s="35"/>
      <c r="H256" s="35"/>
      <c r="I256" s="121"/>
      <c r="J256" s="35"/>
      <c r="K256" s="35"/>
      <c r="L256" s="38"/>
      <c r="M256" s="222"/>
      <c r="N256" s="223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146</v>
      </c>
      <c r="AU256" s="16" t="s">
        <v>85</v>
      </c>
    </row>
    <row r="257" spans="1:65" s="13" customFormat="1">
      <c r="B257" s="224"/>
      <c r="C257" s="225"/>
      <c r="D257" s="220" t="s">
        <v>148</v>
      </c>
      <c r="E257" s="226" t="s">
        <v>1</v>
      </c>
      <c r="F257" s="227" t="s">
        <v>380</v>
      </c>
      <c r="G257" s="225"/>
      <c r="H257" s="228">
        <v>402.6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148</v>
      </c>
      <c r="AU257" s="234" t="s">
        <v>85</v>
      </c>
      <c r="AV257" s="13" t="s">
        <v>85</v>
      </c>
      <c r="AW257" s="13" t="s">
        <v>32</v>
      </c>
      <c r="AX257" s="13" t="s">
        <v>76</v>
      </c>
      <c r="AY257" s="234" t="s">
        <v>136</v>
      </c>
    </row>
    <row r="258" spans="1:65" s="13" customFormat="1" ht="22.5">
      <c r="B258" s="224"/>
      <c r="C258" s="225"/>
      <c r="D258" s="220" t="s">
        <v>148</v>
      </c>
      <c r="E258" s="226" t="s">
        <v>1</v>
      </c>
      <c r="F258" s="227" t="s">
        <v>381</v>
      </c>
      <c r="G258" s="225"/>
      <c r="H258" s="228">
        <v>14.8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148</v>
      </c>
      <c r="AU258" s="234" t="s">
        <v>85</v>
      </c>
      <c r="AV258" s="13" t="s">
        <v>85</v>
      </c>
      <c r="AW258" s="13" t="s">
        <v>32</v>
      </c>
      <c r="AX258" s="13" t="s">
        <v>76</v>
      </c>
      <c r="AY258" s="234" t="s">
        <v>136</v>
      </c>
    </row>
    <row r="259" spans="1:65" s="14" customFormat="1">
      <c r="B259" s="246"/>
      <c r="C259" s="247"/>
      <c r="D259" s="220" t="s">
        <v>148</v>
      </c>
      <c r="E259" s="248" t="s">
        <v>1</v>
      </c>
      <c r="F259" s="249" t="s">
        <v>374</v>
      </c>
      <c r="G259" s="247"/>
      <c r="H259" s="250">
        <v>417.40000000000003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AT259" s="256" t="s">
        <v>148</v>
      </c>
      <c r="AU259" s="256" t="s">
        <v>85</v>
      </c>
      <c r="AV259" s="14" t="s">
        <v>144</v>
      </c>
      <c r="AW259" s="14" t="s">
        <v>32</v>
      </c>
      <c r="AX259" s="14" t="s">
        <v>83</v>
      </c>
      <c r="AY259" s="256" t="s">
        <v>136</v>
      </c>
    </row>
    <row r="260" spans="1:65" s="2" customFormat="1" ht="21.75" customHeight="1">
      <c r="A260" s="33"/>
      <c r="B260" s="34"/>
      <c r="C260" s="207" t="s">
        <v>382</v>
      </c>
      <c r="D260" s="207" t="s">
        <v>139</v>
      </c>
      <c r="E260" s="208" t="s">
        <v>383</v>
      </c>
      <c r="F260" s="209" t="s">
        <v>384</v>
      </c>
      <c r="G260" s="210" t="s">
        <v>240</v>
      </c>
      <c r="H260" s="211">
        <v>32.1</v>
      </c>
      <c r="I260" s="212"/>
      <c r="J260" s="213">
        <f>ROUND(I260*H260,2)</f>
        <v>0</v>
      </c>
      <c r="K260" s="209" t="s">
        <v>143</v>
      </c>
      <c r="L260" s="38"/>
      <c r="M260" s="214" t="s">
        <v>1</v>
      </c>
      <c r="N260" s="215" t="s">
        <v>41</v>
      </c>
      <c r="O260" s="70"/>
      <c r="P260" s="216">
        <f>O260*H260</f>
        <v>0</v>
      </c>
      <c r="Q260" s="216">
        <v>0</v>
      </c>
      <c r="R260" s="216">
        <f>Q260*H260</f>
        <v>0</v>
      </c>
      <c r="S260" s="216">
        <v>1.584E-2</v>
      </c>
      <c r="T260" s="217">
        <f>S260*H260</f>
        <v>0.50846400000000003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8" t="s">
        <v>231</v>
      </c>
      <c r="AT260" s="218" t="s">
        <v>139</v>
      </c>
      <c r="AU260" s="218" t="s">
        <v>85</v>
      </c>
      <c r="AY260" s="16" t="s">
        <v>136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6" t="s">
        <v>83</v>
      </c>
      <c r="BK260" s="219">
        <f>ROUND(I260*H260,2)</f>
        <v>0</v>
      </c>
      <c r="BL260" s="16" t="s">
        <v>231</v>
      </c>
      <c r="BM260" s="218" t="s">
        <v>385</v>
      </c>
    </row>
    <row r="261" spans="1:65" s="2" customFormat="1" ht="29.25">
      <c r="A261" s="33"/>
      <c r="B261" s="34"/>
      <c r="C261" s="35"/>
      <c r="D261" s="220" t="s">
        <v>146</v>
      </c>
      <c r="E261" s="35"/>
      <c r="F261" s="221" t="s">
        <v>386</v>
      </c>
      <c r="G261" s="35"/>
      <c r="H261" s="35"/>
      <c r="I261" s="121"/>
      <c r="J261" s="35"/>
      <c r="K261" s="35"/>
      <c r="L261" s="38"/>
      <c r="M261" s="222"/>
      <c r="N261" s="223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146</v>
      </c>
      <c r="AU261" s="16" t="s">
        <v>85</v>
      </c>
    </row>
    <row r="262" spans="1:65" s="13" customFormat="1" ht="22.5">
      <c r="B262" s="224"/>
      <c r="C262" s="225"/>
      <c r="D262" s="220" t="s">
        <v>148</v>
      </c>
      <c r="E262" s="226" t="s">
        <v>1</v>
      </c>
      <c r="F262" s="227" t="s">
        <v>387</v>
      </c>
      <c r="G262" s="225"/>
      <c r="H262" s="228">
        <v>13.8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148</v>
      </c>
      <c r="AU262" s="234" t="s">
        <v>85</v>
      </c>
      <c r="AV262" s="13" t="s">
        <v>85</v>
      </c>
      <c r="AW262" s="13" t="s">
        <v>32</v>
      </c>
      <c r="AX262" s="13" t="s">
        <v>76</v>
      </c>
      <c r="AY262" s="234" t="s">
        <v>136</v>
      </c>
    </row>
    <row r="263" spans="1:65" s="13" customFormat="1">
      <c r="B263" s="224"/>
      <c r="C263" s="225"/>
      <c r="D263" s="220" t="s">
        <v>148</v>
      </c>
      <c r="E263" s="226" t="s">
        <v>1</v>
      </c>
      <c r="F263" s="227" t="s">
        <v>388</v>
      </c>
      <c r="G263" s="225"/>
      <c r="H263" s="228">
        <v>10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148</v>
      </c>
      <c r="AU263" s="234" t="s">
        <v>85</v>
      </c>
      <c r="AV263" s="13" t="s">
        <v>85</v>
      </c>
      <c r="AW263" s="13" t="s">
        <v>32</v>
      </c>
      <c r="AX263" s="13" t="s">
        <v>76</v>
      </c>
      <c r="AY263" s="234" t="s">
        <v>136</v>
      </c>
    </row>
    <row r="264" spans="1:65" s="13" customFormat="1" ht="22.5">
      <c r="B264" s="224"/>
      <c r="C264" s="225"/>
      <c r="D264" s="220" t="s">
        <v>148</v>
      </c>
      <c r="E264" s="226" t="s">
        <v>1</v>
      </c>
      <c r="F264" s="227" t="s">
        <v>389</v>
      </c>
      <c r="G264" s="225"/>
      <c r="H264" s="228">
        <v>6.8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148</v>
      </c>
      <c r="AU264" s="234" t="s">
        <v>85</v>
      </c>
      <c r="AV264" s="13" t="s">
        <v>85</v>
      </c>
      <c r="AW264" s="13" t="s">
        <v>32</v>
      </c>
      <c r="AX264" s="13" t="s">
        <v>76</v>
      </c>
      <c r="AY264" s="234" t="s">
        <v>136</v>
      </c>
    </row>
    <row r="265" spans="1:65" s="13" customFormat="1">
      <c r="B265" s="224"/>
      <c r="C265" s="225"/>
      <c r="D265" s="220" t="s">
        <v>148</v>
      </c>
      <c r="E265" s="226" t="s">
        <v>1</v>
      </c>
      <c r="F265" s="227" t="s">
        <v>390</v>
      </c>
      <c r="G265" s="225"/>
      <c r="H265" s="228">
        <v>1.5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148</v>
      </c>
      <c r="AU265" s="234" t="s">
        <v>85</v>
      </c>
      <c r="AV265" s="13" t="s">
        <v>85</v>
      </c>
      <c r="AW265" s="13" t="s">
        <v>32</v>
      </c>
      <c r="AX265" s="13" t="s">
        <v>76</v>
      </c>
      <c r="AY265" s="234" t="s">
        <v>136</v>
      </c>
    </row>
    <row r="266" spans="1:65" s="14" customFormat="1">
      <c r="B266" s="246"/>
      <c r="C266" s="247"/>
      <c r="D266" s="220" t="s">
        <v>148</v>
      </c>
      <c r="E266" s="248" t="s">
        <v>1</v>
      </c>
      <c r="F266" s="249" t="s">
        <v>374</v>
      </c>
      <c r="G266" s="247"/>
      <c r="H266" s="250">
        <v>32.1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AT266" s="256" t="s">
        <v>148</v>
      </c>
      <c r="AU266" s="256" t="s">
        <v>85</v>
      </c>
      <c r="AV266" s="14" t="s">
        <v>144</v>
      </c>
      <c r="AW266" s="14" t="s">
        <v>32</v>
      </c>
      <c r="AX266" s="14" t="s">
        <v>83</v>
      </c>
      <c r="AY266" s="256" t="s">
        <v>136</v>
      </c>
    </row>
    <row r="267" spans="1:65" s="2" customFormat="1" ht="21.75" customHeight="1">
      <c r="A267" s="33"/>
      <c r="B267" s="34"/>
      <c r="C267" s="207" t="s">
        <v>391</v>
      </c>
      <c r="D267" s="207" t="s">
        <v>139</v>
      </c>
      <c r="E267" s="208" t="s">
        <v>392</v>
      </c>
      <c r="F267" s="209" t="s">
        <v>393</v>
      </c>
      <c r="G267" s="210" t="s">
        <v>240</v>
      </c>
      <c r="H267" s="211">
        <v>16.399999999999999</v>
      </c>
      <c r="I267" s="212"/>
      <c r="J267" s="213">
        <f>ROUND(I267*H267,2)</f>
        <v>0</v>
      </c>
      <c r="K267" s="209" t="s">
        <v>143</v>
      </c>
      <c r="L267" s="38"/>
      <c r="M267" s="214" t="s">
        <v>1</v>
      </c>
      <c r="N267" s="215" t="s">
        <v>41</v>
      </c>
      <c r="O267" s="70"/>
      <c r="P267" s="216">
        <f>O267*H267</f>
        <v>0</v>
      </c>
      <c r="Q267" s="216">
        <v>0</v>
      </c>
      <c r="R267" s="216">
        <f>Q267*H267</f>
        <v>0</v>
      </c>
      <c r="S267" s="216">
        <v>1.584E-2</v>
      </c>
      <c r="T267" s="217">
        <f>S267*H267</f>
        <v>0.25977599999999995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8" t="s">
        <v>231</v>
      </c>
      <c r="AT267" s="218" t="s">
        <v>139</v>
      </c>
      <c r="AU267" s="218" t="s">
        <v>85</v>
      </c>
      <c r="AY267" s="16" t="s">
        <v>136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6" t="s">
        <v>83</v>
      </c>
      <c r="BK267" s="219">
        <f>ROUND(I267*H267,2)</f>
        <v>0</v>
      </c>
      <c r="BL267" s="16" t="s">
        <v>231</v>
      </c>
      <c r="BM267" s="218" t="s">
        <v>394</v>
      </c>
    </row>
    <row r="268" spans="1:65" s="2" customFormat="1" ht="29.25">
      <c r="A268" s="33"/>
      <c r="B268" s="34"/>
      <c r="C268" s="35"/>
      <c r="D268" s="220" t="s">
        <v>146</v>
      </c>
      <c r="E268" s="35"/>
      <c r="F268" s="221" t="s">
        <v>395</v>
      </c>
      <c r="G268" s="35"/>
      <c r="H268" s="35"/>
      <c r="I268" s="121"/>
      <c r="J268" s="35"/>
      <c r="K268" s="35"/>
      <c r="L268" s="38"/>
      <c r="M268" s="222"/>
      <c r="N268" s="223"/>
      <c r="O268" s="70"/>
      <c r="P268" s="70"/>
      <c r="Q268" s="70"/>
      <c r="R268" s="70"/>
      <c r="S268" s="70"/>
      <c r="T268" s="71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146</v>
      </c>
      <c r="AU268" s="16" t="s">
        <v>85</v>
      </c>
    </row>
    <row r="269" spans="1:65" s="13" customFormat="1" ht="22.5">
      <c r="B269" s="224"/>
      <c r="C269" s="225"/>
      <c r="D269" s="220" t="s">
        <v>148</v>
      </c>
      <c r="E269" s="226" t="s">
        <v>1</v>
      </c>
      <c r="F269" s="227" t="s">
        <v>396</v>
      </c>
      <c r="G269" s="225"/>
      <c r="H269" s="228">
        <v>13.2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148</v>
      </c>
      <c r="AU269" s="234" t="s">
        <v>85</v>
      </c>
      <c r="AV269" s="13" t="s">
        <v>85</v>
      </c>
      <c r="AW269" s="13" t="s">
        <v>32</v>
      </c>
      <c r="AX269" s="13" t="s">
        <v>76</v>
      </c>
      <c r="AY269" s="234" t="s">
        <v>136</v>
      </c>
    </row>
    <row r="270" spans="1:65" s="13" customFormat="1" ht="22.5">
      <c r="B270" s="224"/>
      <c r="C270" s="225"/>
      <c r="D270" s="220" t="s">
        <v>148</v>
      </c>
      <c r="E270" s="226" t="s">
        <v>1</v>
      </c>
      <c r="F270" s="227" t="s">
        <v>397</v>
      </c>
      <c r="G270" s="225"/>
      <c r="H270" s="228">
        <v>3.2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 t="s">
        <v>148</v>
      </c>
      <c r="AU270" s="234" t="s">
        <v>85</v>
      </c>
      <c r="AV270" s="13" t="s">
        <v>85</v>
      </c>
      <c r="AW270" s="13" t="s">
        <v>32</v>
      </c>
      <c r="AX270" s="13" t="s">
        <v>76</v>
      </c>
      <c r="AY270" s="234" t="s">
        <v>136</v>
      </c>
    </row>
    <row r="271" spans="1:65" s="14" customFormat="1">
      <c r="B271" s="246"/>
      <c r="C271" s="247"/>
      <c r="D271" s="220" t="s">
        <v>148</v>
      </c>
      <c r="E271" s="248" t="s">
        <v>1</v>
      </c>
      <c r="F271" s="249" t="s">
        <v>374</v>
      </c>
      <c r="G271" s="247"/>
      <c r="H271" s="250">
        <v>16.399999999999999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148</v>
      </c>
      <c r="AU271" s="256" t="s">
        <v>85</v>
      </c>
      <c r="AV271" s="14" t="s">
        <v>144</v>
      </c>
      <c r="AW271" s="14" t="s">
        <v>32</v>
      </c>
      <c r="AX271" s="14" t="s">
        <v>83</v>
      </c>
      <c r="AY271" s="256" t="s">
        <v>136</v>
      </c>
    </row>
    <row r="272" spans="1:65" s="2" customFormat="1" ht="21.75" customHeight="1">
      <c r="A272" s="33"/>
      <c r="B272" s="34"/>
      <c r="C272" s="207" t="s">
        <v>398</v>
      </c>
      <c r="D272" s="207" t="s">
        <v>139</v>
      </c>
      <c r="E272" s="208" t="s">
        <v>399</v>
      </c>
      <c r="F272" s="209" t="s">
        <v>400</v>
      </c>
      <c r="G272" s="210" t="s">
        <v>240</v>
      </c>
      <c r="H272" s="211">
        <v>9.9</v>
      </c>
      <c r="I272" s="212"/>
      <c r="J272" s="213">
        <f>ROUND(I272*H272,2)</f>
        <v>0</v>
      </c>
      <c r="K272" s="209" t="s">
        <v>143</v>
      </c>
      <c r="L272" s="38"/>
      <c r="M272" s="214" t="s">
        <v>1</v>
      </c>
      <c r="N272" s="215" t="s">
        <v>41</v>
      </c>
      <c r="O272" s="70"/>
      <c r="P272" s="216">
        <f>O272*H272</f>
        <v>0</v>
      </c>
      <c r="Q272" s="216">
        <v>0</v>
      </c>
      <c r="R272" s="216">
        <f>Q272*H272</f>
        <v>0</v>
      </c>
      <c r="S272" s="216">
        <v>2.4750000000000001E-2</v>
      </c>
      <c r="T272" s="217">
        <f>S272*H272</f>
        <v>0.24502500000000002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8" t="s">
        <v>231</v>
      </c>
      <c r="AT272" s="218" t="s">
        <v>139</v>
      </c>
      <c r="AU272" s="218" t="s">
        <v>85</v>
      </c>
      <c r="AY272" s="16" t="s">
        <v>136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231</v>
      </c>
      <c r="BM272" s="218" t="s">
        <v>401</v>
      </c>
    </row>
    <row r="273" spans="1:65" s="2" customFormat="1" ht="29.25">
      <c r="A273" s="33"/>
      <c r="B273" s="34"/>
      <c r="C273" s="35"/>
      <c r="D273" s="220" t="s">
        <v>146</v>
      </c>
      <c r="E273" s="35"/>
      <c r="F273" s="221" t="s">
        <v>402</v>
      </c>
      <c r="G273" s="35"/>
      <c r="H273" s="35"/>
      <c r="I273" s="121"/>
      <c r="J273" s="35"/>
      <c r="K273" s="35"/>
      <c r="L273" s="38"/>
      <c r="M273" s="222"/>
      <c r="N273" s="223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146</v>
      </c>
      <c r="AU273" s="16" t="s">
        <v>85</v>
      </c>
    </row>
    <row r="274" spans="1:65" s="13" customFormat="1" ht="22.5">
      <c r="B274" s="224"/>
      <c r="C274" s="225"/>
      <c r="D274" s="220" t="s">
        <v>148</v>
      </c>
      <c r="E274" s="226" t="s">
        <v>1</v>
      </c>
      <c r="F274" s="227" t="s">
        <v>403</v>
      </c>
      <c r="G274" s="225"/>
      <c r="H274" s="228">
        <v>9.9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148</v>
      </c>
      <c r="AU274" s="234" t="s">
        <v>85</v>
      </c>
      <c r="AV274" s="13" t="s">
        <v>85</v>
      </c>
      <c r="AW274" s="13" t="s">
        <v>32</v>
      </c>
      <c r="AX274" s="13" t="s">
        <v>76</v>
      </c>
      <c r="AY274" s="234" t="s">
        <v>136</v>
      </c>
    </row>
    <row r="275" spans="1:65" s="14" customFormat="1">
      <c r="B275" s="246"/>
      <c r="C275" s="247"/>
      <c r="D275" s="220" t="s">
        <v>148</v>
      </c>
      <c r="E275" s="248" t="s">
        <v>1</v>
      </c>
      <c r="F275" s="249" t="s">
        <v>374</v>
      </c>
      <c r="G275" s="247"/>
      <c r="H275" s="250">
        <v>9.9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AT275" s="256" t="s">
        <v>148</v>
      </c>
      <c r="AU275" s="256" t="s">
        <v>85</v>
      </c>
      <c r="AV275" s="14" t="s">
        <v>144</v>
      </c>
      <c r="AW275" s="14" t="s">
        <v>32</v>
      </c>
      <c r="AX275" s="14" t="s">
        <v>83</v>
      </c>
      <c r="AY275" s="256" t="s">
        <v>136</v>
      </c>
    </row>
    <row r="276" spans="1:65" s="2" customFormat="1" ht="21.75" customHeight="1">
      <c r="A276" s="33"/>
      <c r="B276" s="34"/>
      <c r="C276" s="207" t="s">
        <v>404</v>
      </c>
      <c r="D276" s="207" t="s">
        <v>139</v>
      </c>
      <c r="E276" s="208" t="s">
        <v>405</v>
      </c>
      <c r="F276" s="209" t="s">
        <v>406</v>
      </c>
      <c r="G276" s="210" t="s">
        <v>240</v>
      </c>
      <c r="H276" s="211">
        <v>742.2</v>
      </c>
      <c r="I276" s="212"/>
      <c r="J276" s="213">
        <f>ROUND(I276*H276,2)</f>
        <v>0</v>
      </c>
      <c r="K276" s="209" t="s">
        <v>143</v>
      </c>
      <c r="L276" s="38"/>
      <c r="M276" s="214" t="s">
        <v>1</v>
      </c>
      <c r="N276" s="215" t="s">
        <v>41</v>
      </c>
      <c r="O276" s="70"/>
      <c r="P276" s="216">
        <f>O276*H276</f>
        <v>0</v>
      </c>
      <c r="Q276" s="216">
        <v>1.363E-2</v>
      </c>
      <c r="R276" s="216">
        <f>Q276*H276</f>
        <v>10.116186000000001</v>
      </c>
      <c r="S276" s="216">
        <v>0</v>
      </c>
      <c r="T276" s="21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18" t="s">
        <v>231</v>
      </c>
      <c r="AT276" s="218" t="s">
        <v>139</v>
      </c>
      <c r="AU276" s="218" t="s">
        <v>85</v>
      </c>
      <c r="AY276" s="16" t="s">
        <v>136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6" t="s">
        <v>83</v>
      </c>
      <c r="BK276" s="219">
        <f>ROUND(I276*H276,2)</f>
        <v>0</v>
      </c>
      <c r="BL276" s="16" t="s">
        <v>231</v>
      </c>
      <c r="BM276" s="218" t="s">
        <v>407</v>
      </c>
    </row>
    <row r="277" spans="1:65" s="2" customFormat="1" ht="29.25">
      <c r="A277" s="33"/>
      <c r="B277" s="34"/>
      <c r="C277" s="35"/>
      <c r="D277" s="220" t="s">
        <v>146</v>
      </c>
      <c r="E277" s="35"/>
      <c r="F277" s="221" t="s">
        <v>408</v>
      </c>
      <c r="G277" s="35"/>
      <c r="H277" s="35"/>
      <c r="I277" s="121"/>
      <c r="J277" s="35"/>
      <c r="K277" s="35"/>
      <c r="L277" s="38"/>
      <c r="M277" s="222"/>
      <c r="N277" s="223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146</v>
      </c>
      <c r="AU277" s="16" t="s">
        <v>85</v>
      </c>
    </row>
    <row r="278" spans="1:65" s="13" customFormat="1">
      <c r="B278" s="224"/>
      <c r="C278" s="225"/>
      <c r="D278" s="220" t="s">
        <v>148</v>
      </c>
      <c r="E278" s="226" t="s">
        <v>1</v>
      </c>
      <c r="F278" s="227" t="s">
        <v>371</v>
      </c>
      <c r="G278" s="225"/>
      <c r="H278" s="228">
        <v>197.2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148</v>
      </c>
      <c r="AU278" s="234" t="s">
        <v>85</v>
      </c>
      <c r="AV278" s="13" t="s">
        <v>85</v>
      </c>
      <c r="AW278" s="13" t="s">
        <v>32</v>
      </c>
      <c r="AX278" s="13" t="s">
        <v>76</v>
      </c>
      <c r="AY278" s="234" t="s">
        <v>136</v>
      </c>
    </row>
    <row r="279" spans="1:65" s="13" customFormat="1">
      <c r="B279" s="224"/>
      <c r="C279" s="225"/>
      <c r="D279" s="220" t="s">
        <v>148</v>
      </c>
      <c r="E279" s="226" t="s">
        <v>1</v>
      </c>
      <c r="F279" s="227" t="s">
        <v>372</v>
      </c>
      <c r="G279" s="225"/>
      <c r="H279" s="228">
        <v>122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148</v>
      </c>
      <c r="AU279" s="234" t="s">
        <v>85</v>
      </c>
      <c r="AV279" s="13" t="s">
        <v>85</v>
      </c>
      <c r="AW279" s="13" t="s">
        <v>32</v>
      </c>
      <c r="AX279" s="13" t="s">
        <v>76</v>
      </c>
      <c r="AY279" s="234" t="s">
        <v>136</v>
      </c>
    </row>
    <row r="280" spans="1:65" s="13" customFormat="1" ht="22.5">
      <c r="B280" s="224"/>
      <c r="C280" s="225"/>
      <c r="D280" s="220" t="s">
        <v>148</v>
      </c>
      <c r="E280" s="226" t="s">
        <v>1</v>
      </c>
      <c r="F280" s="227" t="s">
        <v>373</v>
      </c>
      <c r="G280" s="225"/>
      <c r="H280" s="228">
        <v>5.6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148</v>
      </c>
      <c r="AU280" s="234" t="s">
        <v>85</v>
      </c>
      <c r="AV280" s="13" t="s">
        <v>85</v>
      </c>
      <c r="AW280" s="13" t="s">
        <v>32</v>
      </c>
      <c r="AX280" s="13" t="s">
        <v>76</v>
      </c>
      <c r="AY280" s="234" t="s">
        <v>136</v>
      </c>
    </row>
    <row r="281" spans="1:65" s="13" customFormat="1">
      <c r="B281" s="224"/>
      <c r="C281" s="225"/>
      <c r="D281" s="220" t="s">
        <v>148</v>
      </c>
      <c r="E281" s="226" t="s">
        <v>1</v>
      </c>
      <c r="F281" s="227" t="s">
        <v>380</v>
      </c>
      <c r="G281" s="225"/>
      <c r="H281" s="228">
        <v>402.6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148</v>
      </c>
      <c r="AU281" s="234" t="s">
        <v>85</v>
      </c>
      <c r="AV281" s="13" t="s">
        <v>85</v>
      </c>
      <c r="AW281" s="13" t="s">
        <v>32</v>
      </c>
      <c r="AX281" s="13" t="s">
        <v>76</v>
      </c>
      <c r="AY281" s="234" t="s">
        <v>136</v>
      </c>
    </row>
    <row r="282" spans="1:65" s="13" customFormat="1" ht="22.5">
      <c r="B282" s="224"/>
      <c r="C282" s="225"/>
      <c r="D282" s="220" t="s">
        <v>148</v>
      </c>
      <c r="E282" s="226" t="s">
        <v>1</v>
      </c>
      <c r="F282" s="227" t="s">
        <v>381</v>
      </c>
      <c r="G282" s="225"/>
      <c r="H282" s="228">
        <v>14.8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148</v>
      </c>
      <c r="AU282" s="234" t="s">
        <v>85</v>
      </c>
      <c r="AV282" s="13" t="s">
        <v>85</v>
      </c>
      <c r="AW282" s="13" t="s">
        <v>32</v>
      </c>
      <c r="AX282" s="13" t="s">
        <v>76</v>
      </c>
      <c r="AY282" s="234" t="s">
        <v>136</v>
      </c>
    </row>
    <row r="283" spans="1:65" s="14" customFormat="1">
      <c r="B283" s="246"/>
      <c r="C283" s="247"/>
      <c r="D283" s="220" t="s">
        <v>148</v>
      </c>
      <c r="E283" s="248" t="s">
        <v>1</v>
      </c>
      <c r="F283" s="249" t="s">
        <v>374</v>
      </c>
      <c r="G283" s="247"/>
      <c r="H283" s="250">
        <v>742.2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AT283" s="256" t="s">
        <v>148</v>
      </c>
      <c r="AU283" s="256" t="s">
        <v>85</v>
      </c>
      <c r="AV283" s="14" t="s">
        <v>144</v>
      </c>
      <c r="AW283" s="14" t="s">
        <v>32</v>
      </c>
      <c r="AX283" s="14" t="s">
        <v>83</v>
      </c>
      <c r="AY283" s="256" t="s">
        <v>136</v>
      </c>
    </row>
    <row r="284" spans="1:65" s="2" customFormat="1" ht="21.75" customHeight="1">
      <c r="A284" s="33"/>
      <c r="B284" s="34"/>
      <c r="C284" s="207" t="s">
        <v>409</v>
      </c>
      <c r="D284" s="207" t="s">
        <v>139</v>
      </c>
      <c r="E284" s="208" t="s">
        <v>410</v>
      </c>
      <c r="F284" s="209" t="s">
        <v>411</v>
      </c>
      <c r="G284" s="210" t="s">
        <v>240</v>
      </c>
      <c r="H284" s="211">
        <v>48.5</v>
      </c>
      <c r="I284" s="212"/>
      <c r="J284" s="213">
        <f>ROUND(I284*H284,2)</f>
        <v>0</v>
      </c>
      <c r="K284" s="209" t="s">
        <v>143</v>
      </c>
      <c r="L284" s="38"/>
      <c r="M284" s="214" t="s">
        <v>1</v>
      </c>
      <c r="N284" s="215" t="s">
        <v>41</v>
      </c>
      <c r="O284" s="70"/>
      <c r="P284" s="216">
        <f>O284*H284</f>
        <v>0</v>
      </c>
      <c r="Q284" s="216">
        <v>1.7520000000000001E-2</v>
      </c>
      <c r="R284" s="216">
        <f>Q284*H284</f>
        <v>0.84972000000000003</v>
      </c>
      <c r="S284" s="216">
        <v>0</v>
      </c>
      <c r="T284" s="21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8" t="s">
        <v>231</v>
      </c>
      <c r="AT284" s="218" t="s">
        <v>139</v>
      </c>
      <c r="AU284" s="218" t="s">
        <v>85</v>
      </c>
      <c r="AY284" s="16" t="s">
        <v>136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231</v>
      </c>
      <c r="BM284" s="218" t="s">
        <v>412</v>
      </c>
    </row>
    <row r="285" spans="1:65" s="2" customFormat="1" ht="29.25">
      <c r="A285" s="33"/>
      <c r="B285" s="34"/>
      <c r="C285" s="35"/>
      <c r="D285" s="220" t="s">
        <v>146</v>
      </c>
      <c r="E285" s="35"/>
      <c r="F285" s="221" t="s">
        <v>413</v>
      </c>
      <c r="G285" s="35"/>
      <c r="H285" s="35"/>
      <c r="I285" s="121"/>
      <c r="J285" s="35"/>
      <c r="K285" s="35"/>
      <c r="L285" s="38"/>
      <c r="M285" s="222"/>
      <c r="N285" s="223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146</v>
      </c>
      <c r="AU285" s="16" t="s">
        <v>85</v>
      </c>
    </row>
    <row r="286" spans="1:65" s="13" customFormat="1" ht="22.5">
      <c r="B286" s="224"/>
      <c r="C286" s="225"/>
      <c r="D286" s="220" t="s">
        <v>148</v>
      </c>
      <c r="E286" s="226" t="s">
        <v>1</v>
      </c>
      <c r="F286" s="227" t="s">
        <v>387</v>
      </c>
      <c r="G286" s="225"/>
      <c r="H286" s="228">
        <v>13.8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148</v>
      </c>
      <c r="AU286" s="234" t="s">
        <v>85</v>
      </c>
      <c r="AV286" s="13" t="s">
        <v>85</v>
      </c>
      <c r="AW286" s="13" t="s">
        <v>32</v>
      </c>
      <c r="AX286" s="13" t="s">
        <v>76</v>
      </c>
      <c r="AY286" s="234" t="s">
        <v>136</v>
      </c>
    </row>
    <row r="287" spans="1:65" s="13" customFormat="1">
      <c r="B287" s="224"/>
      <c r="C287" s="225"/>
      <c r="D287" s="220" t="s">
        <v>148</v>
      </c>
      <c r="E287" s="226" t="s">
        <v>1</v>
      </c>
      <c r="F287" s="227" t="s">
        <v>388</v>
      </c>
      <c r="G287" s="225"/>
      <c r="H287" s="228">
        <v>10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148</v>
      </c>
      <c r="AU287" s="234" t="s">
        <v>85</v>
      </c>
      <c r="AV287" s="13" t="s">
        <v>85</v>
      </c>
      <c r="AW287" s="13" t="s">
        <v>32</v>
      </c>
      <c r="AX287" s="13" t="s">
        <v>76</v>
      </c>
      <c r="AY287" s="234" t="s">
        <v>136</v>
      </c>
    </row>
    <row r="288" spans="1:65" s="13" customFormat="1" ht="22.5">
      <c r="B288" s="224"/>
      <c r="C288" s="225"/>
      <c r="D288" s="220" t="s">
        <v>148</v>
      </c>
      <c r="E288" s="226" t="s">
        <v>1</v>
      </c>
      <c r="F288" s="227" t="s">
        <v>389</v>
      </c>
      <c r="G288" s="225"/>
      <c r="H288" s="228">
        <v>6.8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148</v>
      </c>
      <c r="AU288" s="234" t="s">
        <v>85</v>
      </c>
      <c r="AV288" s="13" t="s">
        <v>85</v>
      </c>
      <c r="AW288" s="13" t="s">
        <v>32</v>
      </c>
      <c r="AX288" s="13" t="s">
        <v>76</v>
      </c>
      <c r="AY288" s="234" t="s">
        <v>136</v>
      </c>
    </row>
    <row r="289" spans="1:65" s="13" customFormat="1">
      <c r="B289" s="224"/>
      <c r="C289" s="225"/>
      <c r="D289" s="220" t="s">
        <v>148</v>
      </c>
      <c r="E289" s="226" t="s">
        <v>1</v>
      </c>
      <c r="F289" s="227" t="s">
        <v>390</v>
      </c>
      <c r="G289" s="225"/>
      <c r="H289" s="228">
        <v>1.5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148</v>
      </c>
      <c r="AU289" s="234" t="s">
        <v>85</v>
      </c>
      <c r="AV289" s="13" t="s">
        <v>85</v>
      </c>
      <c r="AW289" s="13" t="s">
        <v>32</v>
      </c>
      <c r="AX289" s="13" t="s">
        <v>76</v>
      </c>
      <c r="AY289" s="234" t="s">
        <v>136</v>
      </c>
    </row>
    <row r="290" spans="1:65" s="13" customFormat="1" ht="22.5">
      <c r="B290" s="224"/>
      <c r="C290" s="225"/>
      <c r="D290" s="220" t="s">
        <v>148</v>
      </c>
      <c r="E290" s="226" t="s">
        <v>1</v>
      </c>
      <c r="F290" s="227" t="s">
        <v>396</v>
      </c>
      <c r="G290" s="225"/>
      <c r="H290" s="228">
        <v>13.2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148</v>
      </c>
      <c r="AU290" s="234" t="s">
        <v>85</v>
      </c>
      <c r="AV290" s="13" t="s">
        <v>85</v>
      </c>
      <c r="AW290" s="13" t="s">
        <v>32</v>
      </c>
      <c r="AX290" s="13" t="s">
        <v>76</v>
      </c>
      <c r="AY290" s="234" t="s">
        <v>136</v>
      </c>
    </row>
    <row r="291" spans="1:65" s="13" customFormat="1" ht="22.5">
      <c r="B291" s="224"/>
      <c r="C291" s="225"/>
      <c r="D291" s="220" t="s">
        <v>148</v>
      </c>
      <c r="E291" s="226" t="s">
        <v>1</v>
      </c>
      <c r="F291" s="227" t="s">
        <v>397</v>
      </c>
      <c r="G291" s="225"/>
      <c r="H291" s="228">
        <v>3.2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148</v>
      </c>
      <c r="AU291" s="234" t="s">
        <v>85</v>
      </c>
      <c r="AV291" s="13" t="s">
        <v>85</v>
      </c>
      <c r="AW291" s="13" t="s">
        <v>32</v>
      </c>
      <c r="AX291" s="13" t="s">
        <v>76</v>
      </c>
      <c r="AY291" s="234" t="s">
        <v>136</v>
      </c>
    </row>
    <row r="292" spans="1:65" s="14" customFormat="1">
      <c r="B292" s="246"/>
      <c r="C292" s="247"/>
      <c r="D292" s="220" t="s">
        <v>148</v>
      </c>
      <c r="E292" s="248" t="s">
        <v>1</v>
      </c>
      <c r="F292" s="249" t="s">
        <v>374</v>
      </c>
      <c r="G292" s="247"/>
      <c r="H292" s="250">
        <v>48.5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AT292" s="256" t="s">
        <v>148</v>
      </c>
      <c r="AU292" s="256" t="s">
        <v>85</v>
      </c>
      <c r="AV292" s="14" t="s">
        <v>144</v>
      </c>
      <c r="AW292" s="14" t="s">
        <v>32</v>
      </c>
      <c r="AX292" s="14" t="s">
        <v>83</v>
      </c>
      <c r="AY292" s="256" t="s">
        <v>136</v>
      </c>
    </row>
    <row r="293" spans="1:65" s="2" customFormat="1" ht="21.75" customHeight="1">
      <c r="A293" s="33"/>
      <c r="B293" s="34"/>
      <c r="C293" s="207" t="s">
        <v>414</v>
      </c>
      <c r="D293" s="207" t="s">
        <v>139</v>
      </c>
      <c r="E293" s="208" t="s">
        <v>415</v>
      </c>
      <c r="F293" s="209" t="s">
        <v>416</v>
      </c>
      <c r="G293" s="210" t="s">
        <v>240</v>
      </c>
      <c r="H293" s="211">
        <v>9.9</v>
      </c>
      <c r="I293" s="212"/>
      <c r="J293" s="213">
        <f>ROUND(I293*H293,2)</f>
        <v>0</v>
      </c>
      <c r="K293" s="209" t="s">
        <v>143</v>
      </c>
      <c r="L293" s="38"/>
      <c r="M293" s="214" t="s">
        <v>1</v>
      </c>
      <c r="N293" s="215" t="s">
        <v>41</v>
      </c>
      <c r="O293" s="70"/>
      <c r="P293" s="216">
        <f>O293*H293</f>
        <v>0</v>
      </c>
      <c r="Q293" s="216">
        <v>2.733E-2</v>
      </c>
      <c r="R293" s="216">
        <f>Q293*H293</f>
        <v>0.270567</v>
      </c>
      <c r="S293" s="216">
        <v>0</v>
      </c>
      <c r="T293" s="21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18" t="s">
        <v>231</v>
      </c>
      <c r="AT293" s="218" t="s">
        <v>139</v>
      </c>
      <c r="AU293" s="218" t="s">
        <v>85</v>
      </c>
      <c r="AY293" s="16" t="s">
        <v>136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6" t="s">
        <v>83</v>
      </c>
      <c r="BK293" s="219">
        <f>ROUND(I293*H293,2)</f>
        <v>0</v>
      </c>
      <c r="BL293" s="16" t="s">
        <v>231</v>
      </c>
      <c r="BM293" s="218" t="s">
        <v>417</v>
      </c>
    </row>
    <row r="294" spans="1:65" s="2" customFormat="1" ht="29.25">
      <c r="A294" s="33"/>
      <c r="B294" s="34"/>
      <c r="C294" s="35"/>
      <c r="D294" s="220" t="s">
        <v>146</v>
      </c>
      <c r="E294" s="35"/>
      <c r="F294" s="221" t="s">
        <v>418</v>
      </c>
      <c r="G294" s="35"/>
      <c r="H294" s="35"/>
      <c r="I294" s="121"/>
      <c r="J294" s="35"/>
      <c r="K294" s="35"/>
      <c r="L294" s="38"/>
      <c r="M294" s="222"/>
      <c r="N294" s="223"/>
      <c r="O294" s="70"/>
      <c r="P294" s="70"/>
      <c r="Q294" s="70"/>
      <c r="R294" s="70"/>
      <c r="S294" s="70"/>
      <c r="T294" s="71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146</v>
      </c>
      <c r="AU294" s="16" t="s">
        <v>85</v>
      </c>
    </row>
    <row r="295" spans="1:65" s="13" customFormat="1" ht="22.5">
      <c r="B295" s="224"/>
      <c r="C295" s="225"/>
      <c r="D295" s="220" t="s">
        <v>148</v>
      </c>
      <c r="E295" s="226" t="s">
        <v>1</v>
      </c>
      <c r="F295" s="227" t="s">
        <v>403</v>
      </c>
      <c r="G295" s="225"/>
      <c r="H295" s="228">
        <v>9.9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148</v>
      </c>
      <c r="AU295" s="234" t="s">
        <v>85</v>
      </c>
      <c r="AV295" s="13" t="s">
        <v>85</v>
      </c>
      <c r="AW295" s="13" t="s">
        <v>32</v>
      </c>
      <c r="AX295" s="13" t="s">
        <v>76</v>
      </c>
      <c r="AY295" s="234" t="s">
        <v>136</v>
      </c>
    </row>
    <row r="296" spans="1:65" s="14" customFormat="1">
      <c r="B296" s="246"/>
      <c r="C296" s="247"/>
      <c r="D296" s="220" t="s">
        <v>148</v>
      </c>
      <c r="E296" s="248" t="s">
        <v>1</v>
      </c>
      <c r="F296" s="249" t="s">
        <v>374</v>
      </c>
      <c r="G296" s="247"/>
      <c r="H296" s="250">
        <v>9.9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AT296" s="256" t="s">
        <v>148</v>
      </c>
      <c r="AU296" s="256" t="s">
        <v>85</v>
      </c>
      <c r="AV296" s="14" t="s">
        <v>144</v>
      </c>
      <c r="AW296" s="14" t="s">
        <v>32</v>
      </c>
      <c r="AX296" s="14" t="s">
        <v>83</v>
      </c>
      <c r="AY296" s="256" t="s">
        <v>136</v>
      </c>
    </row>
    <row r="297" spans="1:65" s="2" customFormat="1" ht="21.75" customHeight="1">
      <c r="A297" s="33"/>
      <c r="B297" s="34"/>
      <c r="C297" s="207" t="s">
        <v>419</v>
      </c>
      <c r="D297" s="207" t="s">
        <v>139</v>
      </c>
      <c r="E297" s="208" t="s">
        <v>420</v>
      </c>
      <c r="F297" s="209" t="s">
        <v>421</v>
      </c>
      <c r="G297" s="210" t="s">
        <v>240</v>
      </c>
      <c r="H297" s="211">
        <v>128.5</v>
      </c>
      <c r="I297" s="212"/>
      <c r="J297" s="213">
        <f>ROUND(I297*H297,2)</f>
        <v>0</v>
      </c>
      <c r="K297" s="209" t="s">
        <v>143</v>
      </c>
      <c r="L297" s="38"/>
      <c r="M297" s="214" t="s">
        <v>1</v>
      </c>
      <c r="N297" s="215" t="s">
        <v>41</v>
      </c>
      <c r="O297" s="70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18" t="s">
        <v>231</v>
      </c>
      <c r="AT297" s="218" t="s">
        <v>139</v>
      </c>
      <c r="AU297" s="218" t="s">
        <v>85</v>
      </c>
      <c r="AY297" s="16" t="s">
        <v>136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6" t="s">
        <v>83</v>
      </c>
      <c r="BK297" s="219">
        <f>ROUND(I297*H297,2)</f>
        <v>0</v>
      </c>
      <c r="BL297" s="16" t="s">
        <v>231</v>
      </c>
      <c r="BM297" s="218" t="s">
        <v>422</v>
      </c>
    </row>
    <row r="298" spans="1:65" s="2" customFormat="1" ht="19.5">
      <c r="A298" s="33"/>
      <c r="B298" s="34"/>
      <c r="C298" s="35"/>
      <c r="D298" s="220" t="s">
        <v>146</v>
      </c>
      <c r="E298" s="35"/>
      <c r="F298" s="221" t="s">
        <v>423</v>
      </c>
      <c r="G298" s="35"/>
      <c r="H298" s="35"/>
      <c r="I298" s="121"/>
      <c r="J298" s="35"/>
      <c r="K298" s="35"/>
      <c r="L298" s="38"/>
      <c r="M298" s="222"/>
      <c r="N298" s="223"/>
      <c r="O298" s="70"/>
      <c r="P298" s="70"/>
      <c r="Q298" s="70"/>
      <c r="R298" s="70"/>
      <c r="S298" s="70"/>
      <c r="T298" s="71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146</v>
      </c>
      <c r="AU298" s="16" t="s">
        <v>85</v>
      </c>
    </row>
    <row r="299" spans="1:65" s="2" customFormat="1" ht="21.75" customHeight="1">
      <c r="A299" s="33"/>
      <c r="B299" s="34"/>
      <c r="C299" s="207" t="s">
        <v>424</v>
      </c>
      <c r="D299" s="207" t="s">
        <v>139</v>
      </c>
      <c r="E299" s="208" t="s">
        <v>425</v>
      </c>
      <c r="F299" s="209" t="s">
        <v>426</v>
      </c>
      <c r="G299" s="210" t="s">
        <v>240</v>
      </c>
      <c r="H299" s="211">
        <v>916.74</v>
      </c>
      <c r="I299" s="212"/>
      <c r="J299" s="213">
        <f>ROUND(I299*H299,2)</f>
        <v>0</v>
      </c>
      <c r="K299" s="209" t="s">
        <v>143</v>
      </c>
      <c r="L299" s="38"/>
      <c r="M299" s="214" t="s">
        <v>1</v>
      </c>
      <c r="N299" s="215" t="s">
        <v>41</v>
      </c>
      <c r="O299" s="70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18" t="s">
        <v>231</v>
      </c>
      <c r="AT299" s="218" t="s">
        <v>139</v>
      </c>
      <c r="AU299" s="218" t="s">
        <v>85</v>
      </c>
      <c r="AY299" s="16" t="s">
        <v>136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6" t="s">
        <v>83</v>
      </c>
      <c r="BK299" s="219">
        <f>ROUND(I299*H299,2)</f>
        <v>0</v>
      </c>
      <c r="BL299" s="16" t="s">
        <v>231</v>
      </c>
      <c r="BM299" s="218" t="s">
        <v>427</v>
      </c>
    </row>
    <row r="300" spans="1:65" s="2" customFormat="1" ht="19.5">
      <c r="A300" s="33"/>
      <c r="B300" s="34"/>
      <c r="C300" s="35"/>
      <c r="D300" s="220" t="s">
        <v>146</v>
      </c>
      <c r="E300" s="35"/>
      <c r="F300" s="221" t="s">
        <v>428</v>
      </c>
      <c r="G300" s="35"/>
      <c r="H300" s="35"/>
      <c r="I300" s="121"/>
      <c r="J300" s="35"/>
      <c r="K300" s="35"/>
      <c r="L300" s="38"/>
      <c r="M300" s="222"/>
      <c r="N300" s="223"/>
      <c r="O300" s="70"/>
      <c r="P300" s="70"/>
      <c r="Q300" s="70"/>
      <c r="R300" s="70"/>
      <c r="S300" s="70"/>
      <c r="T300" s="71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146</v>
      </c>
      <c r="AU300" s="16" t="s">
        <v>85</v>
      </c>
    </row>
    <row r="301" spans="1:65" s="2" customFormat="1" ht="21.75" customHeight="1">
      <c r="A301" s="33"/>
      <c r="B301" s="34"/>
      <c r="C301" s="207" t="s">
        <v>429</v>
      </c>
      <c r="D301" s="207" t="s">
        <v>139</v>
      </c>
      <c r="E301" s="208" t="s">
        <v>430</v>
      </c>
      <c r="F301" s="209" t="s">
        <v>431</v>
      </c>
      <c r="G301" s="210" t="s">
        <v>240</v>
      </c>
      <c r="H301" s="211">
        <v>335.5</v>
      </c>
      <c r="I301" s="212"/>
      <c r="J301" s="213">
        <f>ROUND(I301*H301,2)</f>
        <v>0</v>
      </c>
      <c r="K301" s="209" t="s">
        <v>143</v>
      </c>
      <c r="L301" s="38"/>
      <c r="M301" s="214" t="s">
        <v>1</v>
      </c>
      <c r="N301" s="215" t="s">
        <v>41</v>
      </c>
      <c r="O301" s="70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18" t="s">
        <v>231</v>
      </c>
      <c r="AT301" s="218" t="s">
        <v>139</v>
      </c>
      <c r="AU301" s="218" t="s">
        <v>85</v>
      </c>
      <c r="AY301" s="16" t="s">
        <v>136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6" t="s">
        <v>83</v>
      </c>
      <c r="BK301" s="219">
        <f>ROUND(I301*H301,2)</f>
        <v>0</v>
      </c>
      <c r="BL301" s="16" t="s">
        <v>231</v>
      </c>
      <c r="BM301" s="218" t="s">
        <v>432</v>
      </c>
    </row>
    <row r="302" spans="1:65" s="2" customFormat="1" ht="19.5">
      <c r="A302" s="33"/>
      <c r="B302" s="34"/>
      <c r="C302" s="35"/>
      <c r="D302" s="220" t="s">
        <v>146</v>
      </c>
      <c r="E302" s="35"/>
      <c r="F302" s="221" t="s">
        <v>433</v>
      </c>
      <c r="G302" s="35"/>
      <c r="H302" s="35"/>
      <c r="I302" s="121"/>
      <c r="J302" s="35"/>
      <c r="K302" s="35"/>
      <c r="L302" s="38"/>
      <c r="M302" s="222"/>
      <c r="N302" s="223"/>
      <c r="O302" s="70"/>
      <c r="P302" s="70"/>
      <c r="Q302" s="70"/>
      <c r="R302" s="70"/>
      <c r="S302" s="70"/>
      <c r="T302" s="71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6" t="s">
        <v>146</v>
      </c>
      <c r="AU302" s="16" t="s">
        <v>85</v>
      </c>
    </row>
    <row r="303" spans="1:65" s="2" customFormat="1" ht="21.75" customHeight="1">
      <c r="A303" s="33"/>
      <c r="B303" s="34"/>
      <c r="C303" s="207" t="s">
        <v>434</v>
      </c>
      <c r="D303" s="207" t="s">
        <v>139</v>
      </c>
      <c r="E303" s="208" t="s">
        <v>435</v>
      </c>
      <c r="F303" s="209" t="s">
        <v>436</v>
      </c>
      <c r="G303" s="210" t="s">
        <v>240</v>
      </c>
      <c r="H303" s="211">
        <v>43.5</v>
      </c>
      <c r="I303" s="212"/>
      <c r="J303" s="213">
        <f>ROUND(I303*H303,2)</f>
        <v>0</v>
      </c>
      <c r="K303" s="209" t="s">
        <v>143</v>
      </c>
      <c r="L303" s="38"/>
      <c r="M303" s="214" t="s">
        <v>1</v>
      </c>
      <c r="N303" s="215" t="s">
        <v>41</v>
      </c>
      <c r="O303" s="70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18" t="s">
        <v>231</v>
      </c>
      <c r="AT303" s="218" t="s">
        <v>139</v>
      </c>
      <c r="AU303" s="218" t="s">
        <v>85</v>
      </c>
      <c r="AY303" s="16" t="s">
        <v>136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6" t="s">
        <v>83</v>
      </c>
      <c r="BK303" s="219">
        <f>ROUND(I303*H303,2)</f>
        <v>0</v>
      </c>
      <c r="BL303" s="16" t="s">
        <v>231</v>
      </c>
      <c r="BM303" s="218" t="s">
        <v>437</v>
      </c>
    </row>
    <row r="304" spans="1:65" s="2" customFormat="1" ht="19.5">
      <c r="A304" s="33"/>
      <c r="B304" s="34"/>
      <c r="C304" s="35"/>
      <c r="D304" s="220" t="s">
        <v>146</v>
      </c>
      <c r="E304" s="35"/>
      <c r="F304" s="221" t="s">
        <v>438</v>
      </c>
      <c r="G304" s="35"/>
      <c r="H304" s="35"/>
      <c r="I304" s="121"/>
      <c r="J304" s="35"/>
      <c r="K304" s="35"/>
      <c r="L304" s="38"/>
      <c r="M304" s="222"/>
      <c r="N304" s="223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146</v>
      </c>
      <c r="AU304" s="16" t="s">
        <v>85</v>
      </c>
    </row>
    <row r="305" spans="1:65" s="2" customFormat="1" ht="21.75" customHeight="1">
      <c r="A305" s="33"/>
      <c r="B305" s="34"/>
      <c r="C305" s="207" t="s">
        <v>439</v>
      </c>
      <c r="D305" s="207" t="s">
        <v>139</v>
      </c>
      <c r="E305" s="208" t="s">
        <v>440</v>
      </c>
      <c r="F305" s="209" t="s">
        <v>441</v>
      </c>
      <c r="G305" s="210" t="s">
        <v>240</v>
      </c>
      <c r="H305" s="211">
        <v>128.5</v>
      </c>
      <c r="I305" s="212"/>
      <c r="J305" s="213">
        <f>ROUND(I305*H305,2)</f>
        <v>0</v>
      </c>
      <c r="K305" s="209" t="s">
        <v>143</v>
      </c>
      <c r="L305" s="38"/>
      <c r="M305" s="214" t="s">
        <v>1</v>
      </c>
      <c r="N305" s="215" t="s">
        <v>41</v>
      </c>
      <c r="O305" s="70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18" t="s">
        <v>231</v>
      </c>
      <c r="AT305" s="218" t="s">
        <v>139</v>
      </c>
      <c r="AU305" s="218" t="s">
        <v>85</v>
      </c>
      <c r="AY305" s="16" t="s">
        <v>136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6" t="s">
        <v>83</v>
      </c>
      <c r="BK305" s="219">
        <f>ROUND(I305*H305,2)</f>
        <v>0</v>
      </c>
      <c r="BL305" s="16" t="s">
        <v>231</v>
      </c>
      <c r="BM305" s="218" t="s">
        <v>442</v>
      </c>
    </row>
    <row r="306" spans="1:65" s="2" customFormat="1" ht="19.5">
      <c r="A306" s="33"/>
      <c r="B306" s="34"/>
      <c r="C306" s="35"/>
      <c r="D306" s="220" t="s">
        <v>146</v>
      </c>
      <c r="E306" s="35"/>
      <c r="F306" s="221" t="s">
        <v>443</v>
      </c>
      <c r="G306" s="35"/>
      <c r="H306" s="35"/>
      <c r="I306" s="121"/>
      <c r="J306" s="35"/>
      <c r="K306" s="35"/>
      <c r="L306" s="38"/>
      <c r="M306" s="222"/>
      <c r="N306" s="223"/>
      <c r="O306" s="70"/>
      <c r="P306" s="70"/>
      <c r="Q306" s="70"/>
      <c r="R306" s="70"/>
      <c r="S306" s="70"/>
      <c r="T306" s="71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146</v>
      </c>
      <c r="AU306" s="16" t="s">
        <v>85</v>
      </c>
    </row>
    <row r="307" spans="1:65" s="2" customFormat="1" ht="21.75" customHeight="1">
      <c r="A307" s="33"/>
      <c r="B307" s="34"/>
      <c r="C307" s="207" t="s">
        <v>444</v>
      </c>
      <c r="D307" s="207" t="s">
        <v>139</v>
      </c>
      <c r="E307" s="208" t="s">
        <v>445</v>
      </c>
      <c r="F307" s="209" t="s">
        <v>446</v>
      </c>
      <c r="G307" s="210" t="s">
        <v>154</v>
      </c>
      <c r="H307" s="211">
        <v>936.64</v>
      </c>
      <c r="I307" s="212"/>
      <c r="J307" s="213">
        <f>ROUND(I307*H307,2)</f>
        <v>0</v>
      </c>
      <c r="K307" s="209" t="s">
        <v>143</v>
      </c>
      <c r="L307" s="38"/>
      <c r="M307" s="214" t="s">
        <v>1</v>
      </c>
      <c r="N307" s="215" t="s">
        <v>41</v>
      </c>
      <c r="O307" s="70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18" t="s">
        <v>231</v>
      </c>
      <c r="AT307" s="218" t="s">
        <v>139</v>
      </c>
      <c r="AU307" s="218" t="s">
        <v>85</v>
      </c>
      <c r="AY307" s="16" t="s">
        <v>136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6" t="s">
        <v>83</v>
      </c>
      <c r="BK307" s="219">
        <f>ROUND(I307*H307,2)</f>
        <v>0</v>
      </c>
      <c r="BL307" s="16" t="s">
        <v>231</v>
      </c>
      <c r="BM307" s="218" t="s">
        <v>447</v>
      </c>
    </row>
    <row r="308" spans="1:65" s="2" customFormat="1" ht="29.25">
      <c r="A308" s="33"/>
      <c r="B308" s="34"/>
      <c r="C308" s="35"/>
      <c r="D308" s="220" t="s">
        <v>146</v>
      </c>
      <c r="E308" s="35"/>
      <c r="F308" s="221" t="s">
        <v>448</v>
      </c>
      <c r="G308" s="35"/>
      <c r="H308" s="35"/>
      <c r="I308" s="121"/>
      <c r="J308" s="35"/>
      <c r="K308" s="35"/>
      <c r="L308" s="38"/>
      <c r="M308" s="222"/>
      <c r="N308" s="223"/>
      <c r="O308" s="70"/>
      <c r="P308" s="70"/>
      <c r="Q308" s="70"/>
      <c r="R308" s="70"/>
      <c r="S308" s="70"/>
      <c r="T308" s="71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6" t="s">
        <v>146</v>
      </c>
      <c r="AU308" s="16" t="s">
        <v>85</v>
      </c>
    </row>
    <row r="309" spans="1:65" s="13" customFormat="1">
      <c r="B309" s="224"/>
      <c r="C309" s="225"/>
      <c r="D309" s="220" t="s">
        <v>148</v>
      </c>
      <c r="E309" s="226" t="s">
        <v>1</v>
      </c>
      <c r="F309" s="227" t="s">
        <v>449</v>
      </c>
      <c r="G309" s="225"/>
      <c r="H309" s="228">
        <v>315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AT309" s="234" t="s">
        <v>148</v>
      </c>
      <c r="AU309" s="234" t="s">
        <v>85</v>
      </c>
      <c r="AV309" s="13" t="s">
        <v>85</v>
      </c>
      <c r="AW309" s="13" t="s">
        <v>32</v>
      </c>
      <c r="AX309" s="13" t="s">
        <v>76</v>
      </c>
      <c r="AY309" s="234" t="s">
        <v>136</v>
      </c>
    </row>
    <row r="310" spans="1:65" s="13" customFormat="1">
      <c r="B310" s="224"/>
      <c r="C310" s="225"/>
      <c r="D310" s="220" t="s">
        <v>148</v>
      </c>
      <c r="E310" s="226" t="s">
        <v>1</v>
      </c>
      <c r="F310" s="227" t="s">
        <v>450</v>
      </c>
      <c r="G310" s="225"/>
      <c r="H310" s="228">
        <v>23.74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148</v>
      </c>
      <c r="AU310" s="234" t="s">
        <v>85</v>
      </c>
      <c r="AV310" s="13" t="s">
        <v>85</v>
      </c>
      <c r="AW310" s="13" t="s">
        <v>32</v>
      </c>
      <c r="AX310" s="13" t="s">
        <v>76</v>
      </c>
      <c r="AY310" s="234" t="s">
        <v>136</v>
      </c>
    </row>
    <row r="311" spans="1:65" s="13" customFormat="1">
      <c r="B311" s="224"/>
      <c r="C311" s="225"/>
      <c r="D311" s="220" t="s">
        <v>148</v>
      </c>
      <c r="E311" s="226" t="s">
        <v>1</v>
      </c>
      <c r="F311" s="227" t="s">
        <v>451</v>
      </c>
      <c r="G311" s="225"/>
      <c r="H311" s="228">
        <v>440.76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148</v>
      </c>
      <c r="AU311" s="234" t="s">
        <v>85</v>
      </c>
      <c r="AV311" s="13" t="s">
        <v>85</v>
      </c>
      <c r="AW311" s="13" t="s">
        <v>32</v>
      </c>
      <c r="AX311" s="13" t="s">
        <v>76</v>
      </c>
      <c r="AY311" s="234" t="s">
        <v>136</v>
      </c>
    </row>
    <row r="312" spans="1:65" s="13" customFormat="1">
      <c r="B312" s="224"/>
      <c r="C312" s="225"/>
      <c r="D312" s="220" t="s">
        <v>148</v>
      </c>
      <c r="E312" s="226" t="s">
        <v>1</v>
      </c>
      <c r="F312" s="227" t="s">
        <v>452</v>
      </c>
      <c r="G312" s="225"/>
      <c r="H312" s="228">
        <v>26.14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148</v>
      </c>
      <c r="AU312" s="234" t="s">
        <v>85</v>
      </c>
      <c r="AV312" s="13" t="s">
        <v>85</v>
      </c>
      <c r="AW312" s="13" t="s">
        <v>32</v>
      </c>
      <c r="AX312" s="13" t="s">
        <v>76</v>
      </c>
      <c r="AY312" s="234" t="s">
        <v>136</v>
      </c>
    </row>
    <row r="313" spans="1:65" s="13" customFormat="1">
      <c r="B313" s="224"/>
      <c r="C313" s="225"/>
      <c r="D313" s="220" t="s">
        <v>148</v>
      </c>
      <c r="E313" s="226" t="s">
        <v>1</v>
      </c>
      <c r="F313" s="227" t="s">
        <v>453</v>
      </c>
      <c r="G313" s="225"/>
      <c r="H313" s="228">
        <v>39.76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148</v>
      </c>
      <c r="AU313" s="234" t="s">
        <v>85</v>
      </c>
      <c r="AV313" s="13" t="s">
        <v>85</v>
      </c>
      <c r="AW313" s="13" t="s">
        <v>32</v>
      </c>
      <c r="AX313" s="13" t="s">
        <v>76</v>
      </c>
      <c r="AY313" s="234" t="s">
        <v>136</v>
      </c>
    </row>
    <row r="314" spans="1:65" s="13" customFormat="1">
      <c r="B314" s="224"/>
      <c r="C314" s="225"/>
      <c r="D314" s="220" t="s">
        <v>148</v>
      </c>
      <c r="E314" s="226" t="s">
        <v>1</v>
      </c>
      <c r="F314" s="227" t="s">
        <v>454</v>
      </c>
      <c r="G314" s="225"/>
      <c r="H314" s="228">
        <v>51.4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148</v>
      </c>
      <c r="AU314" s="234" t="s">
        <v>85</v>
      </c>
      <c r="AV314" s="13" t="s">
        <v>85</v>
      </c>
      <c r="AW314" s="13" t="s">
        <v>32</v>
      </c>
      <c r="AX314" s="13" t="s">
        <v>76</v>
      </c>
      <c r="AY314" s="234" t="s">
        <v>136</v>
      </c>
    </row>
    <row r="315" spans="1:65" s="13" customFormat="1" ht="22.5">
      <c r="B315" s="224"/>
      <c r="C315" s="225"/>
      <c r="D315" s="220" t="s">
        <v>148</v>
      </c>
      <c r="E315" s="226" t="s">
        <v>1</v>
      </c>
      <c r="F315" s="227" t="s">
        <v>455</v>
      </c>
      <c r="G315" s="225"/>
      <c r="H315" s="228">
        <v>39.840000000000003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148</v>
      </c>
      <c r="AU315" s="234" t="s">
        <v>85</v>
      </c>
      <c r="AV315" s="13" t="s">
        <v>85</v>
      </c>
      <c r="AW315" s="13" t="s">
        <v>32</v>
      </c>
      <c r="AX315" s="13" t="s">
        <v>76</v>
      </c>
      <c r="AY315" s="234" t="s">
        <v>136</v>
      </c>
    </row>
    <row r="316" spans="1:65" s="14" customFormat="1">
      <c r="B316" s="246"/>
      <c r="C316" s="247"/>
      <c r="D316" s="220" t="s">
        <v>148</v>
      </c>
      <c r="E316" s="248" t="s">
        <v>1</v>
      </c>
      <c r="F316" s="249" t="s">
        <v>374</v>
      </c>
      <c r="G316" s="247"/>
      <c r="H316" s="250">
        <v>936.64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AT316" s="256" t="s">
        <v>148</v>
      </c>
      <c r="AU316" s="256" t="s">
        <v>85</v>
      </c>
      <c r="AV316" s="14" t="s">
        <v>144</v>
      </c>
      <c r="AW316" s="14" t="s">
        <v>32</v>
      </c>
      <c r="AX316" s="14" t="s">
        <v>83</v>
      </c>
      <c r="AY316" s="256" t="s">
        <v>136</v>
      </c>
    </row>
    <row r="317" spans="1:65" s="2" customFormat="1" ht="16.5" customHeight="1">
      <c r="A317" s="33"/>
      <c r="B317" s="34"/>
      <c r="C317" s="236" t="s">
        <v>456</v>
      </c>
      <c r="D317" s="236" t="s">
        <v>191</v>
      </c>
      <c r="E317" s="237" t="s">
        <v>355</v>
      </c>
      <c r="F317" s="238" t="s">
        <v>356</v>
      </c>
      <c r="G317" s="239" t="s">
        <v>142</v>
      </c>
      <c r="H317" s="240">
        <v>25.757999999999999</v>
      </c>
      <c r="I317" s="241"/>
      <c r="J317" s="242">
        <f>ROUND(I317*H317,2)</f>
        <v>0</v>
      </c>
      <c r="K317" s="238" t="s">
        <v>143</v>
      </c>
      <c r="L317" s="243"/>
      <c r="M317" s="244" t="s">
        <v>1</v>
      </c>
      <c r="N317" s="245" t="s">
        <v>41</v>
      </c>
      <c r="O317" s="70"/>
      <c r="P317" s="216">
        <f>O317*H317</f>
        <v>0</v>
      </c>
      <c r="Q317" s="216">
        <v>0.55000000000000004</v>
      </c>
      <c r="R317" s="216">
        <f>Q317*H317</f>
        <v>14.1669</v>
      </c>
      <c r="S317" s="216">
        <v>0</v>
      </c>
      <c r="T317" s="21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18" t="s">
        <v>333</v>
      </c>
      <c r="AT317" s="218" t="s">
        <v>191</v>
      </c>
      <c r="AU317" s="218" t="s">
        <v>85</v>
      </c>
      <c r="AY317" s="16" t="s">
        <v>136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6" t="s">
        <v>83</v>
      </c>
      <c r="BK317" s="219">
        <f>ROUND(I317*H317,2)</f>
        <v>0</v>
      </c>
      <c r="BL317" s="16" t="s">
        <v>231</v>
      </c>
      <c r="BM317" s="218" t="s">
        <v>457</v>
      </c>
    </row>
    <row r="318" spans="1:65" s="2" customFormat="1">
      <c r="A318" s="33"/>
      <c r="B318" s="34"/>
      <c r="C318" s="35"/>
      <c r="D318" s="220" t="s">
        <v>146</v>
      </c>
      <c r="E318" s="35"/>
      <c r="F318" s="221" t="s">
        <v>356</v>
      </c>
      <c r="G318" s="35"/>
      <c r="H318" s="35"/>
      <c r="I318" s="121"/>
      <c r="J318" s="35"/>
      <c r="K318" s="35"/>
      <c r="L318" s="38"/>
      <c r="M318" s="222"/>
      <c r="N318" s="223"/>
      <c r="O318" s="70"/>
      <c r="P318" s="70"/>
      <c r="Q318" s="70"/>
      <c r="R318" s="70"/>
      <c r="S318" s="70"/>
      <c r="T318" s="71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6" t="s">
        <v>146</v>
      </c>
      <c r="AU318" s="16" t="s">
        <v>85</v>
      </c>
    </row>
    <row r="319" spans="1:65" s="13" customFormat="1">
      <c r="B319" s="224"/>
      <c r="C319" s="225"/>
      <c r="D319" s="220" t="s">
        <v>148</v>
      </c>
      <c r="E319" s="226" t="s">
        <v>1</v>
      </c>
      <c r="F319" s="227" t="s">
        <v>458</v>
      </c>
      <c r="G319" s="225"/>
      <c r="H319" s="228">
        <v>25.757999999999999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148</v>
      </c>
      <c r="AU319" s="234" t="s">
        <v>85</v>
      </c>
      <c r="AV319" s="13" t="s">
        <v>85</v>
      </c>
      <c r="AW319" s="13" t="s">
        <v>32</v>
      </c>
      <c r="AX319" s="13" t="s">
        <v>83</v>
      </c>
      <c r="AY319" s="234" t="s">
        <v>136</v>
      </c>
    </row>
    <row r="320" spans="1:65" s="2" customFormat="1" ht="16.5" customHeight="1">
      <c r="A320" s="33"/>
      <c r="B320" s="34"/>
      <c r="C320" s="207" t="s">
        <v>459</v>
      </c>
      <c r="D320" s="207" t="s">
        <v>139</v>
      </c>
      <c r="E320" s="208" t="s">
        <v>460</v>
      </c>
      <c r="F320" s="209" t="s">
        <v>461</v>
      </c>
      <c r="G320" s="210" t="s">
        <v>154</v>
      </c>
      <c r="H320" s="211">
        <v>896.8</v>
      </c>
      <c r="I320" s="212"/>
      <c r="J320" s="213">
        <f>ROUND(I320*H320,2)</f>
        <v>0</v>
      </c>
      <c r="K320" s="209" t="s">
        <v>143</v>
      </c>
      <c r="L320" s="38"/>
      <c r="M320" s="214" t="s">
        <v>1</v>
      </c>
      <c r="N320" s="215" t="s">
        <v>41</v>
      </c>
      <c r="O320" s="70"/>
      <c r="P320" s="216">
        <f>O320*H320</f>
        <v>0</v>
      </c>
      <c r="Q320" s="216">
        <v>0</v>
      </c>
      <c r="R320" s="216">
        <f>Q320*H320</f>
        <v>0</v>
      </c>
      <c r="S320" s="216">
        <v>1.4999999999999999E-2</v>
      </c>
      <c r="T320" s="217">
        <f>S320*H320</f>
        <v>13.451999999999998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18" t="s">
        <v>231</v>
      </c>
      <c r="AT320" s="218" t="s">
        <v>139</v>
      </c>
      <c r="AU320" s="218" t="s">
        <v>85</v>
      </c>
      <c r="AY320" s="16" t="s">
        <v>136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6" t="s">
        <v>83</v>
      </c>
      <c r="BK320" s="219">
        <f>ROUND(I320*H320,2)</f>
        <v>0</v>
      </c>
      <c r="BL320" s="16" t="s">
        <v>231</v>
      </c>
      <c r="BM320" s="218" t="s">
        <v>462</v>
      </c>
    </row>
    <row r="321" spans="1:65" s="2" customFormat="1" ht="29.25">
      <c r="A321" s="33"/>
      <c r="B321" s="34"/>
      <c r="C321" s="35"/>
      <c r="D321" s="220" t="s">
        <v>146</v>
      </c>
      <c r="E321" s="35"/>
      <c r="F321" s="221" t="s">
        <v>463</v>
      </c>
      <c r="G321" s="35"/>
      <c r="H321" s="35"/>
      <c r="I321" s="121"/>
      <c r="J321" s="35"/>
      <c r="K321" s="35"/>
      <c r="L321" s="38"/>
      <c r="M321" s="222"/>
      <c r="N321" s="223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146</v>
      </c>
      <c r="AU321" s="16" t="s">
        <v>85</v>
      </c>
    </row>
    <row r="322" spans="1:65" s="13" customFormat="1">
      <c r="B322" s="224"/>
      <c r="C322" s="225"/>
      <c r="D322" s="220" t="s">
        <v>148</v>
      </c>
      <c r="E322" s="226" t="s">
        <v>1</v>
      </c>
      <c r="F322" s="227" t="s">
        <v>449</v>
      </c>
      <c r="G322" s="225"/>
      <c r="H322" s="228">
        <v>315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148</v>
      </c>
      <c r="AU322" s="234" t="s">
        <v>85</v>
      </c>
      <c r="AV322" s="13" t="s">
        <v>85</v>
      </c>
      <c r="AW322" s="13" t="s">
        <v>32</v>
      </c>
      <c r="AX322" s="13" t="s">
        <v>76</v>
      </c>
      <c r="AY322" s="234" t="s">
        <v>136</v>
      </c>
    </row>
    <row r="323" spans="1:65" s="13" customFormat="1">
      <c r="B323" s="224"/>
      <c r="C323" s="225"/>
      <c r="D323" s="220" t="s">
        <v>148</v>
      </c>
      <c r="E323" s="226" t="s">
        <v>1</v>
      </c>
      <c r="F323" s="227" t="s">
        <v>450</v>
      </c>
      <c r="G323" s="225"/>
      <c r="H323" s="228">
        <v>23.74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148</v>
      </c>
      <c r="AU323" s="234" t="s">
        <v>85</v>
      </c>
      <c r="AV323" s="13" t="s">
        <v>85</v>
      </c>
      <c r="AW323" s="13" t="s">
        <v>32</v>
      </c>
      <c r="AX323" s="13" t="s">
        <v>76</v>
      </c>
      <c r="AY323" s="234" t="s">
        <v>136</v>
      </c>
    </row>
    <row r="324" spans="1:65" s="13" customFormat="1">
      <c r="B324" s="224"/>
      <c r="C324" s="225"/>
      <c r="D324" s="220" t="s">
        <v>148</v>
      </c>
      <c r="E324" s="226" t="s">
        <v>1</v>
      </c>
      <c r="F324" s="227" t="s">
        <v>451</v>
      </c>
      <c r="G324" s="225"/>
      <c r="H324" s="228">
        <v>440.76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AT324" s="234" t="s">
        <v>148</v>
      </c>
      <c r="AU324" s="234" t="s">
        <v>85</v>
      </c>
      <c r="AV324" s="13" t="s">
        <v>85</v>
      </c>
      <c r="AW324" s="13" t="s">
        <v>32</v>
      </c>
      <c r="AX324" s="13" t="s">
        <v>76</v>
      </c>
      <c r="AY324" s="234" t="s">
        <v>136</v>
      </c>
    </row>
    <row r="325" spans="1:65" s="13" customFormat="1">
      <c r="B325" s="224"/>
      <c r="C325" s="225"/>
      <c r="D325" s="220" t="s">
        <v>148</v>
      </c>
      <c r="E325" s="226" t="s">
        <v>1</v>
      </c>
      <c r="F325" s="227" t="s">
        <v>452</v>
      </c>
      <c r="G325" s="225"/>
      <c r="H325" s="228">
        <v>26.14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148</v>
      </c>
      <c r="AU325" s="234" t="s">
        <v>85</v>
      </c>
      <c r="AV325" s="13" t="s">
        <v>85</v>
      </c>
      <c r="AW325" s="13" t="s">
        <v>32</v>
      </c>
      <c r="AX325" s="13" t="s">
        <v>76</v>
      </c>
      <c r="AY325" s="234" t="s">
        <v>136</v>
      </c>
    </row>
    <row r="326" spans="1:65" s="13" customFormat="1">
      <c r="B326" s="224"/>
      <c r="C326" s="225"/>
      <c r="D326" s="220" t="s">
        <v>148</v>
      </c>
      <c r="E326" s="226" t="s">
        <v>1</v>
      </c>
      <c r="F326" s="227" t="s">
        <v>453</v>
      </c>
      <c r="G326" s="225"/>
      <c r="H326" s="228">
        <v>39.76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AT326" s="234" t="s">
        <v>148</v>
      </c>
      <c r="AU326" s="234" t="s">
        <v>85</v>
      </c>
      <c r="AV326" s="13" t="s">
        <v>85</v>
      </c>
      <c r="AW326" s="13" t="s">
        <v>32</v>
      </c>
      <c r="AX326" s="13" t="s">
        <v>76</v>
      </c>
      <c r="AY326" s="234" t="s">
        <v>136</v>
      </c>
    </row>
    <row r="327" spans="1:65" s="13" customFormat="1">
      <c r="B327" s="224"/>
      <c r="C327" s="225"/>
      <c r="D327" s="220" t="s">
        <v>148</v>
      </c>
      <c r="E327" s="226" t="s">
        <v>1</v>
      </c>
      <c r="F327" s="227" t="s">
        <v>454</v>
      </c>
      <c r="G327" s="225"/>
      <c r="H327" s="228">
        <v>51.4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148</v>
      </c>
      <c r="AU327" s="234" t="s">
        <v>85</v>
      </c>
      <c r="AV327" s="13" t="s">
        <v>85</v>
      </c>
      <c r="AW327" s="13" t="s">
        <v>32</v>
      </c>
      <c r="AX327" s="13" t="s">
        <v>76</v>
      </c>
      <c r="AY327" s="234" t="s">
        <v>136</v>
      </c>
    </row>
    <row r="328" spans="1:65" s="14" customFormat="1">
      <c r="B328" s="246"/>
      <c r="C328" s="247"/>
      <c r="D328" s="220" t="s">
        <v>148</v>
      </c>
      <c r="E328" s="248" t="s">
        <v>1</v>
      </c>
      <c r="F328" s="249" t="s">
        <v>374</v>
      </c>
      <c r="G328" s="247"/>
      <c r="H328" s="250">
        <v>896.8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AT328" s="256" t="s">
        <v>148</v>
      </c>
      <c r="AU328" s="256" t="s">
        <v>85</v>
      </c>
      <c r="AV328" s="14" t="s">
        <v>144</v>
      </c>
      <c r="AW328" s="14" t="s">
        <v>32</v>
      </c>
      <c r="AX328" s="14" t="s">
        <v>83</v>
      </c>
      <c r="AY328" s="256" t="s">
        <v>136</v>
      </c>
    </row>
    <row r="329" spans="1:65" s="2" customFormat="1" ht="21.75" customHeight="1">
      <c r="A329" s="33"/>
      <c r="B329" s="34"/>
      <c r="C329" s="207" t="s">
        <v>464</v>
      </c>
      <c r="D329" s="207" t="s">
        <v>139</v>
      </c>
      <c r="E329" s="208" t="s">
        <v>465</v>
      </c>
      <c r="F329" s="209" t="s">
        <v>466</v>
      </c>
      <c r="G329" s="210" t="s">
        <v>154</v>
      </c>
      <c r="H329" s="211">
        <v>1352.77</v>
      </c>
      <c r="I329" s="212"/>
      <c r="J329" s="213">
        <f>ROUND(I329*H329,2)</f>
        <v>0</v>
      </c>
      <c r="K329" s="209" t="s">
        <v>143</v>
      </c>
      <c r="L329" s="38"/>
      <c r="M329" s="214" t="s">
        <v>1</v>
      </c>
      <c r="N329" s="215" t="s">
        <v>41</v>
      </c>
      <c r="O329" s="70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18" t="s">
        <v>231</v>
      </c>
      <c r="AT329" s="218" t="s">
        <v>139</v>
      </c>
      <c r="AU329" s="218" t="s">
        <v>85</v>
      </c>
      <c r="AY329" s="16" t="s">
        <v>136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6" t="s">
        <v>83</v>
      </c>
      <c r="BK329" s="219">
        <f>ROUND(I329*H329,2)</f>
        <v>0</v>
      </c>
      <c r="BL329" s="16" t="s">
        <v>231</v>
      </c>
      <c r="BM329" s="218" t="s">
        <v>467</v>
      </c>
    </row>
    <row r="330" spans="1:65" s="2" customFormat="1" ht="19.5">
      <c r="A330" s="33"/>
      <c r="B330" s="34"/>
      <c r="C330" s="35"/>
      <c r="D330" s="220" t="s">
        <v>146</v>
      </c>
      <c r="E330" s="35"/>
      <c r="F330" s="221" t="s">
        <v>468</v>
      </c>
      <c r="G330" s="35"/>
      <c r="H330" s="35"/>
      <c r="I330" s="121"/>
      <c r="J330" s="35"/>
      <c r="K330" s="35"/>
      <c r="L330" s="38"/>
      <c r="M330" s="222"/>
      <c r="N330" s="223"/>
      <c r="O330" s="70"/>
      <c r="P330" s="70"/>
      <c r="Q330" s="70"/>
      <c r="R330" s="70"/>
      <c r="S330" s="70"/>
      <c r="T330" s="71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6" t="s">
        <v>146</v>
      </c>
      <c r="AU330" s="16" t="s">
        <v>85</v>
      </c>
    </row>
    <row r="331" spans="1:65" s="13" customFormat="1">
      <c r="B331" s="224"/>
      <c r="C331" s="225"/>
      <c r="D331" s="220" t="s">
        <v>148</v>
      </c>
      <c r="E331" s="226" t="s">
        <v>1</v>
      </c>
      <c r="F331" s="227" t="s">
        <v>469</v>
      </c>
      <c r="G331" s="225"/>
      <c r="H331" s="228">
        <v>1352.77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148</v>
      </c>
      <c r="AU331" s="234" t="s">
        <v>85</v>
      </c>
      <c r="AV331" s="13" t="s">
        <v>85</v>
      </c>
      <c r="AW331" s="13" t="s">
        <v>32</v>
      </c>
      <c r="AX331" s="13" t="s">
        <v>83</v>
      </c>
      <c r="AY331" s="234" t="s">
        <v>136</v>
      </c>
    </row>
    <row r="332" spans="1:65" s="2" customFormat="1" ht="16.5" customHeight="1">
      <c r="A332" s="33"/>
      <c r="B332" s="34"/>
      <c r="C332" s="236" t="s">
        <v>470</v>
      </c>
      <c r="D332" s="236" t="s">
        <v>191</v>
      </c>
      <c r="E332" s="237" t="s">
        <v>192</v>
      </c>
      <c r="F332" s="238" t="s">
        <v>193</v>
      </c>
      <c r="G332" s="239" t="s">
        <v>142</v>
      </c>
      <c r="H332" s="240">
        <v>19.48</v>
      </c>
      <c r="I332" s="241"/>
      <c r="J332" s="242">
        <f>ROUND(I332*H332,2)</f>
        <v>0</v>
      </c>
      <c r="K332" s="238" t="s">
        <v>143</v>
      </c>
      <c r="L332" s="243"/>
      <c r="M332" s="244" t="s">
        <v>1</v>
      </c>
      <c r="N332" s="245" t="s">
        <v>41</v>
      </c>
      <c r="O332" s="70"/>
      <c r="P332" s="216">
        <f>O332*H332</f>
        <v>0</v>
      </c>
      <c r="Q332" s="216">
        <v>0.55000000000000004</v>
      </c>
      <c r="R332" s="216">
        <f>Q332*H332</f>
        <v>10.714</v>
      </c>
      <c r="S332" s="216">
        <v>0</v>
      </c>
      <c r="T332" s="217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18" t="s">
        <v>333</v>
      </c>
      <c r="AT332" s="218" t="s">
        <v>191</v>
      </c>
      <c r="AU332" s="218" t="s">
        <v>85</v>
      </c>
      <c r="AY332" s="16" t="s">
        <v>136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6" t="s">
        <v>83</v>
      </c>
      <c r="BK332" s="219">
        <f>ROUND(I332*H332,2)</f>
        <v>0</v>
      </c>
      <c r="BL332" s="16" t="s">
        <v>231</v>
      </c>
      <c r="BM332" s="218" t="s">
        <v>471</v>
      </c>
    </row>
    <row r="333" spans="1:65" s="2" customFormat="1">
      <c r="A333" s="33"/>
      <c r="B333" s="34"/>
      <c r="C333" s="35"/>
      <c r="D333" s="220" t="s">
        <v>146</v>
      </c>
      <c r="E333" s="35"/>
      <c r="F333" s="221" t="s">
        <v>193</v>
      </c>
      <c r="G333" s="35"/>
      <c r="H333" s="35"/>
      <c r="I333" s="121"/>
      <c r="J333" s="35"/>
      <c r="K333" s="35"/>
      <c r="L333" s="38"/>
      <c r="M333" s="222"/>
      <c r="N333" s="223"/>
      <c r="O333" s="70"/>
      <c r="P333" s="70"/>
      <c r="Q333" s="70"/>
      <c r="R333" s="70"/>
      <c r="S333" s="70"/>
      <c r="T333" s="71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6" t="s">
        <v>146</v>
      </c>
      <c r="AU333" s="16" t="s">
        <v>85</v>
      </c>
    </row>
    <row r="334" spans="1:65" s="13" customFormat="1">
      <c r="B334" s="224"/>
      <c r="C334" s="225"/>
      <c r="D334" s="220" t="s">
        <v>148</v>
      </c>
      <c r="E334" s="226" t="s">
        <v>1</v>
      </c>
      <c r="F334" s="227" t="s">
        <v>472</v>
      </c>
      <c r="G334" s="225"/>
      <c r="H334" s="228">
        <v>19.48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148</v>
      </c>
      <c r="AU334" s="234" t="s">
        <v>85</v>
      </c>
      <c r="AV334" s="13" t="s">
        <v>85</v>
      </c>
      <c r="AW334" s="13" t="s">
        <v>32</v>
      </c>
      <c r="AX334" s="13" t="s">
        <v>83</v>
      </c>
      <c r="AY334" s="234" t="s">
        <v>136</v>
      </c>
    </row>
    <row r="335" spans="1:65" s="2" customFormat="1" ht="21.75" customHeight="1">
      <c r="A335" s="33"/>
      <c r="B335" s="34"/>
      <c r="C335" s="207" t="s">
        <v>473</v>
      </c>
      <c r="D335" s="207" t="s">
        <v>139</v>
      </c>
      <c r="E335" s="208" t="s">
        <v>474</v>
      </c>
      <c r="F335" s="209" t="s">
        <v>475</v>
      </c>
      <c r="G335" s="210" t="s">
        <v>240</v>
      </c>
      <c r="H335" s="211">
        <v>5316.53</v>
      </c>
      <c r="I335" s="212"/>
      <c r="J335" s="213">
        <f>ROUND(I335*H335,2)</f>
        <v>0</v>
      </c>
      <c r="K335" s="209" t="s">
        <v>143</v>
      </c>
      <c r="L335" s="38"/>
      <c r="M335" s="214" t="s">
        <v>1</v>
      </c>
      <c r="N335" s="215" t="s">
        <v>41</v>
      </c>
      <c r="O335" s="70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18" t="s">
        <v>231</v>
      </c>
      <c r="AT335" s="218" t="s">
        <v>139</v>
      </c>
      <c r="AU335" s="218" t="s">
        <v>85</v>
      </c>
      <c r="AY335" s="16" t="s">
        <v>136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6" t="s">
        <v>83</v>
      </c>
      <c r="BK335" s="219">
        <f>ROUND(I335*H335,2)</f>
        <v>0</v>
      </c>
      <c r="BL335" s="16" t="s">
        <v>231</v>
      </c>
      <c r="BM335" s="218" t="s">
        <v>476</v>
      </c>
    </row>
    <row r="336" spans="1:65" s="2" customFormat="1">
      <c r="A336" s="33"/>
      <c r="B336" s="34"/>
      <c r="C336" s="35"/>
      <c r="D336" s="220" t="s">
        <v>146</v>
      </c>
      <c r="E336" s="35"/>
      <c r="F336" s="221" t="s">
        <v>477</v>
      </c>
      <c r="G336" s="35"/>
      <c r="H336" s="35"/>
      <c r="I336" s="121"/>
      <c r="J336" s="35"/>
      <c r="K336" s="35"/>
      <c r="L336" s="38"/>
      <c r="M336" s="222"/>
      <c r="N336" s="223"/>
      <c r="O336" s="70"/>
      <c r="P336" s="70"/>
      <c r="Q336" s="70"/>
      <c r="R336" s="70"/>
      <c r="S336" s="70"/>
      <c r="T336" s="71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6" t="s">
        <v>146</v>
      </c>
      <c r="AU336" s="16" t="s">
        <v>85</v>
      </c>
    </row>
    <row r="337" spans="1:65" s="13" customFormat="1" ht="22.5">
      <c r="B337" s="224"/>
      <c r="C337" s="225"/>
      <c r="D337" s="220" t="s">
        <v>148</v>
      </c>
      <c r="E337" s="226" t="s">
        <v>1</v>
      </c>
      <c r="F337" s="227" t="s">
        <v>478</v>
      </c>
      <c r="G337" s="225"/>
      <c r="H337" s="228">
        <v>521.66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AT337" s="234" t="s">
        <v>148</v>
      </c>
      <c r="AU337" s="234" t="s">
        <v>85</v>
      </c>
      <c r="AV337" s="13" t="s">
        <v>85</v>
      </c>
      <c r="AW337" s="13" t="s">
        <v>32</v>
      </c>
      <c r="AX337" s="13" t="s">
        <v>76</v>
      </c>
      <c r="AY337" s="234" t="s">
        <v>136</v>
      </c>
    </row>
    <row r="338" spans="1:65" s="13" customFormat="1" ht="22.5">
      <c r="B338" s="224"/>
      <c r="C338" s="225"/>
      <c r="D338" s="220" t="s">
        <v>148</v>
      </c>
      <c r="E338" s="226" t="s">
        <v>1</v>
      </c>
      <c r="F338" s="227" t="s">
        <v>479</v>
      </c>
      <c r="G338" s="225"/>
      <c r="H338" s="228">
        <v>1075.3399999999999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148</v>
      </c>
      <c r="AU338" s="234" t="s">
        <v>85</v>
      </c>
      <c r="AV338" s="13" t="s">
        <v>85</v>
      </c>
      <c r="AW338" s="13" t="s">
        <v>32</v>
      </c>
      <c r="AX338" s="13" t="s">
        <v>76</v>
      </c>
      <c r="AY338" s="234" t="s">
        <v>136</v>
      </c>
    </row>
    <row r="339" spans="1:65" s="13" customFormat="1" ht="22.5">
      <c r="B339" s="224"/>
      <c r="C339" s="225"/>
      <c r="D339" s="220" t="s">
        <v>148</v>
      </c>
      <c r="E339" s="226" t="s">
        <v>1</v>
      </c>
      <c r="F339" s="227" t="s">
        <v>480</v>
      </c>
      <c r="G339" s="225"/>
      <c r="H339" s="228">
        <v>752.4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148</v>
      </c>
      <c r="AU339" s="234" t="s">
        <v>85</v>
      </c>
      <c r="AV339" s="13" t="s">
        <v>85</v>
      </c>
      <c r="AW339" s="13" t="s">
        <v>32</v>
      </c>
      <c r="AX339" s="13" t="s">
        <v>76</v>
      </c>
      <c r="AY339" s="234" t="s">
        <v>136</v>
      </c>
    </row>
    <row r="340" spans="1:65" s="13" customFormat="1">
      <c r="B340" s="224"/>
      <c r="C340" s="225"/>
      <c r="D340" s="220" t="s">
        <v>148</v>
      </c>
      <c r="E340" s="226" t="s">
        <v>1</v>
      </c>
      <c r="F340" s="227" t="s">
        <v>481</v>
      </c>
      <c r="G340" s="225"/>
      <c r="H340" s="228">
        <v>84.89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148</v>
      </c>
      <c r="AU340" s="234" t="s">
        <v>85</v>
      </c>
      <c r="AV340" s="13" t="s">
        <v>85</v>
      </c>
      <c r="AW340" s="13" t="s">
        <v>32</v>
      </c>
      <c r="AX340" s="13" t="s">
        <v>76</v>
      </c>
      <c r="AY340" s="234" t="s">
        <v>136</v>
      </c>
    </row>
    <row r="341" spans="1:65" s="13" customFormat="1" ht="22.5">
      <c r="B341" s="224"/>
      <c r="C341" s="225"/>
      <c r="D341" s="220" t="s">
        <v>148</v>
      </c>
      <c r="E341" s="226" t="s">
        <v>1</v>
      </c>
      <c r="F341" s="227" t="s">
        <v>482</v>
      </c>
      <c r="G341" s="225"/>
      <c r="H341" s="228">
        <v>681.83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AT341" s="234" t="s">
        <v>148</v>
      </c>
      <c r="AU341" s="234" t="s">
        <v>85</v>
      </c>
      <c r="AV341" s="13" t="s">
        <v>85</v>
      </c>
      <c r="AW341" s="13" t="s">
        <v>32</v>
      </c>
      <c r="AX341" s="13" t="s">
        <v>76</v>
      </c>
      <c r="AY341" s="234" t="s">
        <v>136</v>
      </c>
    </row>
    <row r="342" spans="1:65" s="13" customFormat="1" ht="22.5">
      <c r="B342" s="224"/>
      <c r="C342" s="225"/>
      <c r="D342" s="220" t="s">
        <v>148</v>
      </c>
      <c r="E342" s="226" t="s">
        <v>1</v>
      </c>
      <c r="F342" s="227" t="s">
        <v>483</v>
      </c>
      <c r="G342" s="225"/>
      <c r="H342" s="228">
        <v>309.57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148</v>
      </c>
      <c r="AU342" s="234" t="s">
        <v>85</v>
      </c>
      <c r="AV342" s="13" t="s">
        <v>85</v>
      </c>
      <c r="AW342" s="13" t="s">
        <v>32</v>
      </c>
      <c r="AX342" s="13" t="s">
        <v>76</v>
      </c>
      <c r="AY342" s="234" t="s">
        <v>136</v>
      </c>
    </row>
    <row r="343" spans="1:65" s="13" customFormat="1">
      <c r="B343" s="224"/>
      <c r="C343" s="225"/>
      <c r="D343" s="220" t="s">
        <v>148</v>
      </c>
      <c r="E343" s="226" t="s">
        <v>1</v>
      </c>
      <c r="F343" s="227" t="s">
        <v>484</v>
      </c>
      <c r="G343" s="225"/>
      <c r="H343" s="228">
        <v>879.81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148</v>
      </c>
      <c r="AU343" s="234" t="s">
        <v>85</v>
      </c>
      <c r="AV343" s="13" t="s">
        <v>85</v>
      </c>
      <c r="AW343" s="13" t="s">
        <v>32</v>
      </c>
      <c r="AX343" s="13" t="s">
        <v>76</v>
      </c>
      <c r="AY343" s="234" t="s">
        <v>136</v>
      </c>
    </row>
    <row r="344" spans="1:65" s="13" customFormat="1" ht="22.5">
      <c r="B344" s="224"/>
      <c r="C344" s="225"/>
      <c r="D344" s="220" t="s">
        <v>148</v>
      </c>
      <c r="E344" s="226" t="s">
        <v>1</v>
      </c>
      <c r="F344" s="227" t="s">
        <v>485</v>
      </c>
      <c r="G344" s="225"/>
      <c r="H344" s="228">
        <v>439.91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148</v>
      </c>
      <c r="AU344" s="234" t="s">
        <v>85</v>
      </c>
      <c r="AV344" s="13" t="s">
        <v>85</v>
      </c>
      <c r="AW344" s="13" t="s">
        <v>32</v>
      </c>
      <c r="AX344" s="13" t="s">
        <v>76</v>
      </c>
      <c r="AY344" s="234" t="s">
        <v>136</v>
      </c>
    </row>
    <row r="345" spans="1:65" s="13" customFormat="1" ht="22.5">
      <c r="B345" s="224"/>
      <c r="C345" s="225"/>
      <c r="D345" s="220" t="s">
        <v>148</v>
      </c>
      <c r="E345" s="226" t="s">
        <v>1</v>
      </c>
      <c r="F345" s="227" t="s">
        <v>486</v>
      </c>
      <c r="G345" s="225"/>
      <c r="H345" s="228">
        <v>41.8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AT345" s="234" t="s">
        <v>148</v>
      </c>
      <c r="AU345" s="234" t="s">
        <v>85</v>
      </c>
      <c r="AV345" s="13" t="s">
        <v>85</v>
      </c>
      <c r="AW345" s="13" t="s">
        <v>32</v>
      </c>
      <c r="AX345" s="13" t="s">
        <v>76</v>
      </c>
      <c r="AY345" s="234" t="s">
        <v>136</v>
      </c>
    </row>
    <row r="346" spans="1:65" s="13" customFormat="1" ht="22.5">
      <c r="B346" s="224"/>
      <c r="C346" s="225"/>
      <c r="D346" s="220" t="s">
        <v>148</v>
      </c>
      <c r="E346" s="226" t="s">
        <v>1</v>
      </c>
      <c r="F346" s="227" t="s">
        <v>487</v>
      </c>
      <c r="G346" s="225"/>
      <c r="H346" s="228">
        <v>509.32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148</v>
      </c>
      <c r="AU346" s="234" t="s">
        <v>85</v>
      </c>
      <c r="AV346" s="13" t="s">
        <v>85</v>
      </c>
      <c r="AW346" s="13" t="s">
        <v>32</v>
      </c>
      <c r="AX346" s="13" t="s">
        <v>76</v>
      </c>
      <c r="AY346" s="234" t="s">
        <v>136</v>
      </c>
    </row>
    <row r="347" spans="1:65" s="13" customFormat="1" ht="22.5">
      <c r="B347" s="224"/>
      <c r="C347" s="225"/>
      <c r="D347" s="220" t="s">
        <v>148</v>
      </c>
      <c r="E347" s="226" t="s">
        <v>1</v>
      </c>
      <c r="F347" s="227" t="s">
        <v>488</v>
      </c>
      <c r="G347" s="225"/>
      <c r="H347" s="228">
        <v>20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148</v>
      </c>
      <c r="AU347" s="234" t="s">
        <v>85</v>
      </c>
      <c r="AV347" s="13" t="s">
        <v>85</v>
      </c>
      <c r="AW347" s="13" t="s">
        <v>32</v>
      </c>
      <c r="AX347" s="13" t="s">
        <v>76</v>
      </c>
      <c r="AY347" s="234" t="s">
        <v>136</v>
      </c>
    </row>
    <row r="348" spans="1:65" s="14" customFormat="1">
      <c r="B348" s="246"/>
      <c r="C348" s="247"/>
      <c r="D348" s="220" t="s">
        <v>148</v>
      </c>
      <c r="E348" s="248" t="s">
        <v>1</v>
      </c>
      <c r="F348" s="249" t="s">
        <v>374</v>
      </c>
      <c r="G348" s="247"/>
      <c r="H348" s="250">
        <v>5316.53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AT348" s="256" t="s">
        <v>148</v>
      </c>
      <c r="AU348" s="256" t="s">
        <v>85</v>
      </c>
      <c r="AV348" s="14" t="s">
        <v>144</v>
      </c>
      <c r="AW348" s="14" t="s">
        <v>32</v>
      </c>
      <c r="AX348" s="14" t="s">
        <v>83</v>
      </c>
      <c r="AY348" s="256" t="s">
        <v>136</v>
      </c>
    </row>
    <row r="349" spans="1:65" s="2" customFormat="1" ht="16.5" customHeight="1">
      <c r="A349" s="33"/>
      <c r="B349" s="34"/>
      <c r="C349" s="236" t="s">
        <v>489</v>
      </c>
      <c r="D349" s="236" t="s">
        <v>191</v>
      </c>
      <c r="E349" s="237" t="s">
        <v>192</v>
      </c>
      <c r="F349" s="238" t="s">
        <v>193</v>
      </c>
      <c r="G349" s="239" t="s">
        <v>142</v>
      </c>
      <c r="H349" s="240">
        <v>12.349</v>
      </c>
      <c r="I349" s="241"/>
      <c r="J349" s="242">
        <f>ROUND(I349*H349,2)</f>
        <v>0</v>
      </c>
      <c r="K349" s="238" t="s">
        <v>143</v>
      </c>
      <c r="L349" s="243"/>
      <c r="M349" s="244" t="s">
        <v>1</v>
      </c>
      <c r="N349" s="245" t="s">
        <v>41</v>
      </c>
      <c r="O349" s="70"/>
      <c r="P349" s="216">
        <f>O349*H349</f>
        <v>0</v>
      </c>
      <c r="Q349" s="216">
        <v>0.55000000000000004</v>
      </c>
      <c r="R349" s="216">
        <f>Q349*H349</f>
        <v>6.7919500000000008</v>
      </c>
      <c r="S349" s="216">
        <v>0</v>
      </c>
      <c r="T349" s="21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18" t="s">
        <v>333</v>
      </c>
      <c r="AT349" s="218" t="s">
        <v>191</v>
      </c>
      <c r="AU349" s="218" t="s">
        <v>85</v>
      </c>
      <c r="AY349" s="16" t="s">
        <v>136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6" t="s">
        <v>83</v>
      </c>
      <c r="BK349" s="219">
        <f>ROUND(I349*H349,2)</f>
        <v>0</v>
      </c>
      <c r="BL349" s="16" t="s">
        <v>231</v>
      </c>
      <c r="BM349" s="218" t="s">
        <v>490</v>
      </c>
    </row>
    <row r="350" spans="1:65" s="2" customFormat="1">
      <c r="A350" s="33"/>
      <c r="B350" s="34"/>
      <c r="C350" s="35"/>
      <c r="D350" s="220" t="s">
        <v>146</v>
      </c>
      <c r="E350" s="35"/>
      <c r="F350" s="221" t="s">
        <v>193</v>
      </c>
      <c r="G350" s="35"/>
      <c r="H350" s="35"/>
      <c r="I350" s="121"/>
      <c r="J350" s="35"/>
      <c r="K350" s="35"/>
      <c r="L350" s="38"/>
      <c r="M350" s="222"/>
      <c r="N350" s="223"/>
      <c r="O350" s="70"/>
      <c r="P350" s="70"/>
      <c r="Q350" s="70"/>
      <c r="R350" s="70"/>
      <c r="S350" s="70"/>
      <c r="T350" s="71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6" t="s">
        <v>146</v>
      </c>
      <c r="AU350" s="16" t="s">
        <v>85</v>
      </c>
    </row>
    <row r="351" spans="1:65" s="13" customFormat="1" ht="22.5">
      <c r="B351" s="224"/>
      <c r="C351" s="225"/>
      <c r="D351" s="220" t="s">
        <v>148</v>
      </c>
      <c r="E351" s="226" t="s">
        <v>1</v>
      </c>
      <c r="F351" s="227" t="s">
        <v>491</v>
      </c>
      <c r="G351" s="225"/>
      <c r="H351" s="228">
        <v>1.669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148</v>
      </c>
      <c r="AU351" s="234" t="s">
        <v>85</v>
      </c>
      <c r="AV351" s="13" t="s">
        <v>85</v>
      </c>
      <c r="AW351" s="13" t="s">
        <v>32</v>
      </c>
      <c r="AX351" s="13" t="s">
        <v>76</v>
      </c>
      <c r="AY351" s="234" t="s">
        <v>136</v>
      </c>
    </row>
    <row r="352" spans="1:65" s="13" customFormat="1" ht="22.5">
      <c r="B352" s="224"/>
      <c r="C352" s="225"/>
      <c r="D352" s="220" t="s">
        <v>148</v>
      </c>
      <c r="E352" s="226" t="s">
        <v>1</v>
      </c>
      <c r="F352" s="227" t="s">
        <v>492</v>
      </c>
      <c r="G352" s="225"/>
      <c r="H352" s="228">
        <v>2.581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AT352" s="234" t="s">
        <v>148</v>
      </c>
      <c r="AU352" s="234" t="s">
        <v>85</v>
      </c>
      <c r="AV352" s="13" t="s">
        <v>85</v>
      </c>
      <c r="AW352" s="13" t="s">
        <v>32</v>
      </c>
      <c r="AX352" s="13" t="s">
        <v>76</v>
      </c>
      <c r="AY352" s="234" t="s">
        <v>136</v>
      </c>
    </row>
    <row r="353" spans="1:65" s="13" customFormat="1" ht="22.5">
      <c r="B353" s="224"/>
      <c r="C353" s="225"/>
      <c r="D353" s="220" t="s">
        <v>148</v>
      </c>
      <c r="E353" s="226" t="s">
        <v>1</v>
      </c>
      <c r="F353" s="227" t="s">
        <v>493</v>
      </c>
      <c r="G353" s="225"/>
      <c r="H353" s="228">
        <v>1.806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AT353" s="234" t="s">
        <v>148</v>
      </c>
      <c r="AU353" s="234" t="s">
        <v>85</v>
      </c>
      <c r="AV353" s="13" t="s">
        <v>85</v>
      </c>
      <c r="AW353" s="13" t="s">
        <v>32</v>
      </c>
      <c r="AX353" s="13" t="s">
        <v>76</v>
      </c>
      <c r="AY353" s="234" t="s">
        <v>136</v>
      </c>
    </row>
    <row r="354" spans="1:65" s="13" customFormat="1" ht="22.5">
      <c r="B354" s="224"/>
      <c r="C354" s="225"/>
      <c r="D354" s="220" t="s">
        <v>148</v>
      </c>
      <c r="E354" s="226" t="s">
        <v>1</v>
      </c>
      <c r="F354" s="227" t="s">
        <v>494</v>
      </c>
      <c r="G354" s="225"/>
      <c r="H354" s="228">
        <v>0.127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148</v>
      </c>
      <c r="AU354" s="234" t="s">
        <v>85</v>
      </c>
      <c r="AV354" s="13" t="s">
        <v>85</v>
      </c>
      <c r="AW354" s="13" t="s">
        <v>32</v>
      </c>
      <c r="AX354" s="13" t="s">
        <v>76</v>
      </c>
      <c r="AY354" s="234" t="s">
        <v>136</v>
      </c>
    </row>
    <row r="355" spans="1:65" s="13" customFormat="1" ht="22.5">
      <c r="B355" s="224"/>
      <c r="C355" s="225"/>
      <c r="D355" s="220" t="s">
        <v>148</v>
      </c>
      <c r="E355" s="226" t="s">
        <v>1</v>
      </c>
      <c r="F355" s="227" t="s">
        <v>495</v>
      </c>
      <c r="G355" s="225"/>
      <c r="H355" s="228">
        <v>1.6359999999999999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148</v>
      </c>
      <c r="AU355" s="234" t="s">
        <v>85</v>
      </c>
      <c r="AV355" s="13" t="s">
        <v>85</v>
      </c>
      <c r="AW355" s="13" t="s">
        <v>32</v>
      </c>
      <c r="AX355" s="13" t="s">
        <v>76</v>
      </c>
      <c r="AY355" s="234" t="s">
        <v>136</v>
      </c>
    </row>
    <row r="356" spans="1:65" s="13" customFormat="1" ht="22.5">
      <c r="B356" s="224"/>
      <c r="C356" s="225"/>
      <c r="D356" s="220" t="s">
        <v>148</v>
      </c>
      <c r="E356" s="226" t="s">
        <v>1</v>
      </c>
      <c r="F356" s="227" t="s">
        <v>496</v>
      </c>
      <c r="G356" s="225"/>
      <c r="H356" s="228">
        <v>0.74299999999999999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AT356" s="234" t="s">
        <v>148</v>
      </c>
      <c r="AU356" s="234" t="s">
        <v>85</v>
      </c>
      <c r="AV356" s="13" t="s">
        <v>85</v>
      </c>
      <c r="AW356" s="13" t="s">
        <v>32</v>
      </c>
      <c r="AX356" s="13" t="s">
        <v>76</v>
      </c>
      <c r="AY356" s="234" t="s">
        <v>136</v>
      </c>
    </row>
    <row r="357" spans="1:65" s="13" customFormat="1" ht="22.5">
      <c r="B357" s="224"/>
      <c r="C357" s="225"/>
      <c r="D357" s="220" t="s">
        <v>148</v>
      </c>
      <c r="E357" s="226" t="s">
        <v>1</v>
      </c>
      <c r="F357" s="227" t="s">
        <v>497</v>
      </c>
      <c r="G357" s="225"/>
      <c r="H357" s="228">
        <v>2.2000000000000002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AT357" s="234" t="s">
        <v>148</v>
      </c>
      <c r="AU357" s="234" t="s">
        <v>85</v>
      </c>
      <c r="AV357" s="13" t="s">
        <v>85</v>
      </c>
      <c r="AW357" s="13" t="s">
        <v>32</v>
      </c>
      <c r="AX357" s="13" t="s">
        <v>76</v>
      </c>
      <c r="AY357" s="234" t="s">
        <v>136</v>
      </c>
    </row>
    <row r="358" spans="1:65" s="13" customFormat="1" ht="22.5">
      <c r="B358" s="224"/>
      <c r="C358" s="225"/>
      <c r="D358" s="220" t="s">
        <v>148</v>
      </c>
      <c r="E358" s="226" t="s">
        <v>1</v>
      </c>
      <c r="F358" s="227" t="s">
        <v>498</v>
      </c>
      <c r="G358" s="225"/>
      <c r="H358" s="228">
        <v>1.1000000000000001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148</v>
      </c>
      <c r="AU358" s="234" t="s">
        <v>85</v>
      </c>
      <c r="AV358" s="13" t="s">
        <v>85</v>
      </c>
      <c r="AW358" s="13" t="s">
        <v>32</v>
      </c>
      <c r="AX358" s="13" t="s">
        <v>76</v>
      </c>
      <c r="AY358" s="234" t="s">
        <v>136</v>
      </c>
    </row>
    <row r="359" spans="1:65" s="13" customFormat="1" ht="22.5">
      <c r="B359" s="224"/>
      <c r="C359" s="225"/>
      <c r="D359" s="220" t="s">
        <v>148</v>
      </c>
      <c r="E359" s="226" t="s">
        <v>1</v>
      </c>
      <c r="F359" s="227" t="s">
        <v>499</v>
      </c>
      <c r="G359" s="225"/>
      <c r="H359" s="228">
        <v>0.105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148</v>
      </c>
      <c r="AU359" s="234" t="s">
        <v>85</v>
      </c>
      <c r="AV359" s="13" t="s">
        <v>85</v>
      </c>
      <c r="AW359" s="13" t="s">
        <v>32</v>
      </c>
      <c r="AX359" s="13" t="s">
        <v>76</v>
      </c>
      <c r="AY359" s="234" t="s">
        <v>136</v>
      </c>
    </row>
    <row r="360" spans="1:65" s="13" customFormat="1" ht="22.5">
      <c r="B360" s="224"/>
      <c r="C360" s="225"/>
      <c r="D360" s="220" t="s">
        <v>148</v>
      </c>
      <c r="E360" s="226" t="s">
        <v>1</v>
      </c>
      <c r="F360" s="227" t="s">
        <v>500</v>
      </c>
      <c r="G360" s="225"/>
      <c r="H360" s="228">
        <v>0.38200000000000001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148</v>
      </c>
      <c r="AU360" s="234" t="s">
        <v>85</v>
      </c>
      <c r="AV360" s="13" t="s">
        <v>85</v>
      </c>
      <c r="AW360" s="13" t="s">
        <v>32</v>
      </c>
      <c r="AX360" s="13" t="s">
        <v>76</v>
      </c>
      <c r="AY360" s="234" t="s">
        <v>136</v>
      </c>
    </row>
    <row r="361" spans="1:65" s="14" customFormat="1">
      <c r="B361" s="246"/>
      <c r="C361" s="247"/>
      <c r="D361" s="220" t="s">
        <v>148</v>
      </c>
      <c r="E361" s="248" t="s">
        <v>1</v>
      </c>
      <c r="F361" s="249" t="s">
        <v>374</v>
      </c>
      <c r="G361" s="247"/>
      <c r="H361" s="250">
        <v>12.349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AT361" s="256" t="s">
        <v>148</v>
      </c>
      <c r="AU361" s="256" t="s">
        <v>85</v>
      </c>
      <c r="AV361" s="14" t="s">
        <v>144</v>
      </c>
      <c r="AW361" s="14" t="s">
        <v>32</v>
      </c>
      <c r="AX361" s="14" t="s">
        <v>83</v>
      </c>
      <c r="AY361" s="256" t="s">
        <v>136</v>
      </c>
    </row>
    <row r="362" spans="1:65" s="2" customFormat="1" ht="16.5" customHeight="1">
      <c r="A362" s="33"/>
      <c r="B362" s="34"/>
      <c r="C362" s="236" t="s">
        <v>501</v>
      </c>
      <c r="D362" s="236" t="s">
        <v>191</v>
      </c>
      <c r="E362" s="237" t="s">
        <v>502</v>
      </c>
      <c r="F362" s="238" t="s">
        <v>503</v>
      </c>
      <c r="G362" s="239" t="s">
        <v>142</v>
      </c>
      <c r="H362" s="240">
        <v>0.12</v>
      </c>
      <c r="I362" s="241"/>
      <c r="J362" s="242">
        <f>ROUND(I362*H362,2)</f>
        <v>0</v>
      </c>
      <c r="K362" s="238" t="s">
        <v>143</v>
      </c>
      <c r="L362" s="243"/>
      <c r="M362" s="244" t="s">
        <v>1</v>
      </c>
      <c r="N362" s="245" t="s">
        <v>41</v>
      </c>
      <c r="O362" s="70"/>
      <c r="P362" s="216">
        <f>O362*H362</f>
        <v>0</v>
      </c>
      <c r="Q362" s="216">
        <v>0.5</v>
      </c>
      <c r="R362" s="216">
        <f>Q362*H362</f>
        <v>0.06</v>
      </c>
      <c r="S362" s="216">
        <v>0</v>
      </c>
      <c r="T362" s="217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18" t="s">
        <v>333</v>
      </c>
      <c r="AT362" s="218" t="s">
        <v>191</v>
      </c>
      <c r="AU362" s="218" t="s">
        <v>85</v>
      </c>
      <c r="AY362" s="16" t="s">
        <v>136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231</v>
      </c>
      <c r="BM362" s="218" t="s">
        <v>504</v>
      </c>
    </row>
    <row r="363" spans="1:65" s="2" customFormat="1">
      <c r="A363" s="33"/>
      <c r="B363" s="34"/>
      <c r="C363" s="35"/>
      <c r="D363" s="220" t="s">
        <v>146</v>
      </c>
      <c r="E363" s="35"/>
      <c r="F363" s="221" t="s">
        <v>503</v>
      </c>
      <c r="G363" s="35"/>
      <c r="H363" s="35"/>
      <c r="I363" s="121"/>
      <c r="J363" s="35"/>
      <c r="K363" s="35"/>
      <c r="L363" s="38"/>
      <c r="M363" s="222"/>
      <c r="N363" s="223"/>
      <c r="O363" s="70"/>
      <c r="P363" s="70"/>
      <c r="Q363" s="70"/>
      <c r="R363" s="70"/>
      <c r="S363" s="70"/>
      <c r="T363" s="71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6" t="s">
        <v>146</v>
      </c>
      <c r="AU363" s="16" t="s">
        <v>85</v>
      </c>
    </row>
    <row r="364" spans="1:65" s="13" customFormat="1">
      <c r="B364" s="224"/>
      <c r="C364" s="225"/>
      <c r="D364" s="220" t="s">
        <v>148</v>
      </c>
      <c r="E364" s="226" t="s">
        <v>1</v>
      </c>
      <c r="F364" s="227" t="s">
        <v>505</v>
      </c>
      <c r="G364" s="225"/>
      <c r="H364" s="228">
        <v>0.12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148</v>
      </c>
      <c r="AU364" s="234" t="s">
        <v>85</v>
      </c>
      <c r="AV364" s="13" t="s">
        <v>85</v>
      </c>
      <c r="AW364" s="13" t="s">
        <v>32</v>
      </c>
      <c r="AX364" s="13" t="s">
        <v>83</v>
      </c>
      <c r="AY364" s="234" t="s">
        <v>136</v>
      </c>
    </row>
    <row r="365" spans="1:65" s="2" customFormat="1" ht="21.75" customHeight="1">
      <c r="A365" s="33"/>
      <c r="B365" s="34"/>
      <c r="C365" s="207" t="s">
        <v>506</v>
      </c>
      <c r="D365" s="207" t="s">
        <v>139</v>
      </c>
      <c r="E365" s="208" t="s">
        <v>507</v>
      </c>
      <c r="F365" s="209" t="s">
        <v>508</v>
      </c>
      <c r="G365" s="210" t="s">
        <v>142</v>
      </c>
      <c r="H365" s="211">
        <v>98.587000000000003</v>
      </c>
      <c r="I365" s="212"/>
      <c r="J365" s="213">
        <f>ROUND(I365*H365,2)</f>
        <v>0</v>
      </c>
      <c r="K365" s="209" t="s">
        <v>143</v>
      </c>
      <c r="L365" s="38"/>
      <c r="M365" s="214" t="s">
        <v>1</v>
      </c>
      <c r="N365" s="215" t="s">
        <v>41</v>
      </c>
      <c r="O365" s="70"/>
      <c r="P365" s="216">
        <f>O365*H365</f>
        <v>0</v>
      </c>
      <c r="Q365" s="216">
        <v>2.3369999999999998E-2</v>
      </c>
      <c r="R365" s="216">
        <f>Q365*H365</f>
        <v>2.30397819</v>
      </c>
      <c r="S365" s="216">
        <v>0</v>
      </c>
      <c r="T365" s="217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18" t="s">
        <v>231</v>
      </c>
      <c r="AT365" s="218" t="s">
        <v>139</v>
      </c>
      <c r="AU365" s="218" t="s">
        <v>85</v>
      </c>
      <c r="AY365" s="16" t="s">
        <v>136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6" t="s">
        <v>83</v>
      </c>
      <c r="BK365" s="219">
        <f>ROUND(I365*H365,2)</f>
        <v>0</v>
      </c>
      <c r="BL365" s="16" t="s">
        <v>231</v>
      </c>
      <c r="BM365" s="218" t="s">
        <v>509</v>
      </c>
    </row>
    <row r="366" spans="1:65" s="2" customFormat="1" ht="19.5">
      <c r="A366" s="33"/>
      <c r="B366" s="34"/>
      <c r="C366" s="35"/>
      <c r="D366" s="220" t="s">
        <v>146</v>
      </c>
      <c r="E366" s="35"/>
      <c r="F366" s="221" t="s">
        <v>510</v>
      </c>
      <c r="G366" s="35"/>
      <c r="H366" s="35"/>
      <c r="I366" s="121"/>
      <c r="J366" s="35"/>
      <c r="K366" s="35"/>
      <c r="L366" s="38"/>
      <c r="M366" s="222"/>
      <c r="N366" s="223"/>
      <c r="O366" s="70"/>
      <c r="P366" s="70"/>
      <c r="Q366" s="70"/>
      <c r="R366" s="70"/>
      <c r="S366" s="70"/>
      <c r="T366" s="71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6" t="s">
        <v>146</v>
      </c>
      <c r="AU366" s="16" t="s">
        <v>85</v>
      </c>
    </row>
    <row r="367" spans="1:65" s="13" customFormat="1">
      <c r="B367" s="224"/>
      <c r="C367" s="225"/>
      <c r="D367" s="220" t="s">
        <v>148</v>
      </c>
      <c r="E367" s="226" t="s">
        <v>1</v>
      </c>
      <c r="F367" s="227" t="s">
        <v>511</v>
      </c>
      <c r="G367" s="225"/>
      <c r="H367" s="228">
        <v>63.307000000000002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AT367" s="234" t="s">
        <v>148</v>
      </c>
      <c r="AU367" s="234" t="s">
        <v>85</v>
      </c>
      <c r="AV367" s="13" t="s">
        <v>85</v>
      </c>
      <c r="AW367" s="13" t="s">
        <v>32</v>
      </c>
      <c r="AX367" s="13" t="s">
        <v>76</v>
      </c>
      <c r="AY367" s="234" t="s">
        <v>136</v>
      </c>
    </row>
    <row r="368" spans="1:65" s="13" customFormat="1">
      <c r="B368" s="224"/>
      <c r="C368" s="225"/>
      <c r="D368" s="220" t="s">
        <v>148</v>
      </c>
      <c r="E368" s="226" t="s">
        <v>1</v>
      </c>
      <c r="F368" s="227" t="s">
        <v>512</v>
      </c>
      <c r="G368" s="225"/>
      <c r="H368" s="228">
        <v>35.28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AT368" s="234" t="s">
        <v>148</v>
      </c>
      <c r="AU368" s="234" t="s">
        <v>85</v>
      </c>
      <c r="AV368" s="13" t="s">
        <v>85</v>
      </c>
      <c r="AW368" s="13" t="s">
        <v>32</v>
      </c>
      <c r="AX368" s="13" t="s">
        <v>76</v>
      </c>
      <c r="AY368" s="234" t="s">
        <v>136</v>
      </c>
    </row>
    <row r="369" spans="1:65" s="14" customFormat="1">
      <c r="B369" s="246"/>
      <c r="C369" s="247"/>
      <c r="D369" s="220" t="s">
        <v>148</v>
      </c>
      <c r="E369" s="248" t="s">
        <v>1</v>
      </c>
      <c r="F369" s="249" t="s">
        <v>374</v>
      </c>
      <c r="G369" s="247"/>
      <c r="H369" s="250">
        <v>98.587000000000003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AT369" s="256" t="s">
        <v>148</v>
      </c>
      <c r="AU369" s="256" t="s">
        <v>85</v>
      </c>
      <c r="AV369" s="14" t="s">
        <v>144</v>
      </c>
      <c r="AW369" s="14" t="s">
        <v>32</v>
      </c>
      <c r="AX369" s="14" t="s">
        <v>83</v>
      </c>
      <c r="AY369" s="256" t="s">
        <v>136</v>
      </c>
    </row>
    <row r="370" spans="1:65" s="2" customFormat="1" ht="21.75" customHeight="1">
      <c r="A370" s="33"/>
      <c r="B370" s="34"/>
      <c r="C370" s="207" t="s">
        <v>513</v>
      </c>
      <c r="D370" s="207" t="s">
        <v>139</v>
      </c>
      <c r="E370" s="208" t="s">
        <v>514</v>
      </c>
      <c r="F370" s="209" t="s">
        <v>515</v>
      </c>
      <c r="G370" s="210" t="s">
        <v>154</v>
      </c>
      <c r="H370" s="211">
        <v>408.48</v>
      </c>
      <c r="I370" s="212"/>
      <c r="J370" s="213">
        <f>ROUND(I370*H370,2)</f>
        <v>0</v>
      </c>
      <c r="K370" s="209" t="s">
        <v>143</v>
      </c>
      <c r="L370" s="38"/>
      <c r="M370" s="214" t="s">
        <v>1</v>
      </c>
      <c r="N370" s="215" t="s">
        <v>41</v>
      </c>
      <c r="O370" s="70"/>
      <c r="P370" s="216">
        <f>O370*H370</f>
        <v>0</v>
      </c>
      <c r="Q370" s="216">
        <v>2.0000000000000001E-4</v>
      </c>
      <c r="R370" s="216">
        <f>Q370*H370</f>
        <v>8.1696000000000005E-2</v>
      </c>
      <c r="S370" s="216">
        <v>0</v>
      </c>
      <c r="T370" s="217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18" t="s">
        <v>231</v>
      </c>
      <c r="AT370" s="218" t="s">
        <v>139</v>
      </c>
      <c r="AU370" s="218" t="s">
        <v>85</v>
      </c>
      <c r="AY370" s="16" t="s">
        <v>136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6" t="s">
        <v>83</v>
      </c>
      <c r="BK370" s="219">
        <f>ROUND(I370*H370,2)</f>
        <v>0</v>
      </c>
      <c r="BL370" s="16" t="s">
        <v>231</v>
      </c>
      <c r="BM370" s="218" t="s">
        <v>516</v>
      </c>
    </row>
    <row r="371" spans="1:65" s="2" customFormat="1" ht="19.5">
      <c r="A371" s="33"/>
      <c r="B371" s="34"/>
      <c r="C371" s="35"/>
      <c r="D371" s="220" t="s">
        <v>146</v>
      </c>
      <c r="E371" s="35"/>
      <c r="F371" s="221" t="s">
        <v>517</v>
      </c>
      <c r="G371" s="35"/>
      <c r="H371" s="35"/>
      <c r="I371" s="121"/>
      <c r="J371" s="35"/>
      <c r="K371" s="35"/>
      <c r="L371" s="38"/>
      <c r="M371" s="222"/>
      <c r="N371" s="223"/>
      <c r="O371" s="70"/>
      <c r="P371" s="70"/>
      <c r="Q371" s="70"/>
      <c r="R371" s="70"/>
      <c r="S371" s="70"/>
      <c r="T371" s="71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6" t="s">
        <v>146</v>
      </c>
      <c r="AU371" s="16" t="s">
        <v>85</v>
      </c>
    </row>
    <row r="372" spans="1:65" s="13" customFormat="1">
      <c r="B372" s="224"/>
      <c r="C372" s="225"/>
      <c r="D372" s="220" t="s">
        <v>148</v>
      </c>
      <c r="E372" s="226" t="s">
        <v>1</v>
      </c>
      <c r="F372" s="227" t="s">
        <v>518</v>
      </c>
      <c r="G372" s="225"/>
      <c r="H372" s="228">
        <v>408.48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AT372" s="234" t="s">
        <v>148</v>
      </c>
      <c r="AU372" s="234" t="s">
        <v>85</v>
      </c>
      <c r="AV372" s="13" t="s">
        <v>85</v>
      </c>
      <c r="AW372" s="13" t="s">
        <v>32</v>
      </c>
      <c r="AX372" s="13" t="s">
        <v>83</v>
      </c>
      <c r="AY372" s="234" t="s">
        <v>136</v>
      </c>
    </row>
    <row r="373" spans="1:65" s="2" customFormat="1" ht="21.75" customHeight="1">
      <c r="A373" s="33"/>
      <c r="B373" s="34"/>
      <c r="C373" s="207" t="s">
        <v>519</v>
      </c>
      <c r="D373" s="207" t="s">
        <v>139</v>
      </c>
      <c r="E373" s="208" t="s">
        <v>520</v>
      </c>
      <c r="F373" s="209" t="s">
        <v>521</v>
      </c>
      <c r="G373" s="210" t="s">
        <v>234</v>
      </c>
      <c r="H373" s="211">
        <v>46.033000000000001</v>
      </c>
      <c r="I373" s="212"/>
      <c r="J373" s="213">
        <f>ROUND(I373*H373,2)</f>
        <v>0</v>
      </c>
      <c r="K373" s="209" t="s">
        <v>143</v>
      </c>
      <c r="L373" s="38"/>
      <c r="M373" s="214" t="s">
        <v>1</v>
      </c>
      <c r="N373" s="215" t="s">
        <v>41</v>
      </c>
      <c r="O373" s="70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18" t="s">
        <v>231</v>
      </c>
      <c r="AT373" s="218" t="s">
        <v>139</v>
      </c>
      <c r="AU373" s="218" t="s">
        <v>85</v>
      </c>
      <c r="AY373" s="16" t="s">
        <v>136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6" t="s">
        <v>83</v>
      </c>
      <c r="BK373" s="219">
        <f>ROUND(I373*H373,2)</f>
        <v>0</v>
      </c>
      <c r="BL373" s="16" t="s">
        <v>231</v>
      </c>
      <c r="BM373" s="218" t="s">
        <v>522</v>
      </c>
    </row>
    <row r="374" spans="1:65" s="2" customFormat="1" ht="29.25">
      <c r="A374" s="33"/>
      <c r="B374" s="34"/>
      <c r="C374" s="35"/>
      <c r="D374" s="220" t="s">
        <v>146</v>
      </c>
      <c r="E374" s="35"/>
      <c r="F374" s="221" t="s">
        <v>523</v>
      </c>
      <c r="G374" s="35"/>
      <c r="H374" s="35"/>
      <c r="I374" s="121"/>
      <c r="J374" s="35"/>
      <c r="K374" s="35"/>
      <c r="L374" s="38"/>
      <c r="M374" s="222"/>
      <c r="N374" s="223"/>
      <c r="O374" s="70"/>
      <c r="P374" s="70"/>
      <c r="Q374" s="70"/>
      <c r="R374" s="70"/>
      <c r="S374" s="70"/>
      <c r="T374" s="71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6" t="s">
        <v>146</v>
      </c>
      <c r="AU374" s="16" t="s">
        <v>85</v>
      </c>
    </row>
    <row r="375" spans="1:65" s="12" customFormat="1" ht="22.9" customHeight="1">
      <c r="B375" s="191"/>
      <c r="C375" s="192"/>
      <c r="D375" s="193" t="s">
        <v>75</v>
      </c>
      <c r="E375" s="205" t="s">
        <v>524</v>
      </c>
      <c r="F375" s="205" t="s">
        <v>525</v>
      </c>
      <c r="G375" s="192"/>
      <c r="H375" s="192"/>
      <c r="I375" s="195"/>
      <c r="J375" s="206">
        <f>BK375</f>
        <v>0</v>
      </c>
      <c r="K375" s="192"/>
      <c r="L375" s="197"/>
      <c r="M375" s="198"/>
      <c r="N375" s="199"/>
      <c r="O375" s="199"/>
      <c r="P375" s="200">
        <f>SUM(P376:P532)</f>
        <v>0</v>
      </c>
      <c r="Q375" s="199"/>
      <c r="R375" s="200">
        <f>SUM(R376:R532)</f>
        <v>2.4350575800000001</v>
      </c>
      <c r="S375" s="199"/>
      <c r="T375" s="201">
        <f>SUM(T376:T532)</f>
        <v>3.7380599199999995</v>
      </c>
      <c r="AR375" s="202" t="s">
        <v>85</v>
      </c>
      <c r="AT375" s="203" t="s">
        <v>75</v>
      </c>
      <c r="AU375" s="203" t="s">
        <v>83</v>
      </c>
      <c r="AY375" s="202" t="s">
        <v>136</v>
      </c>
      <c r="BK375" s="204">
        <f>SUM(BK376:BK532)</f>
        <v>0</v>
      </c>
    </row>
    <row r="376" spans="1:65" s="2" customFormat="1" ht="16.5" customHeight="1">
      <c r="A376" s="33"/>
      <c r="B376" s="34"/>
      <c r="C376" s="207" t="s">
        <v>526</v>
      </c>
      <c r="D376" s="207" t="s">
        <v>139</v>
      </c>
      <c r="E376" s="208" t="s">
        <v>527</v>
      </c>
      <c r="F376" s="209" t="s">
        <v>528</v>
      </c>
      <c r="G376" s="210" t="s">
        <v>240</v>
      </c>
      <c r="H376" s="211">
        <v>398</v>
      </c>
      <c r="I376" s="212"/>
      <c r="J376" s="213">
        <f>ROUND(I376*H376,2)</f>
        <v>0</v>
      </c>
      <c r="K376" s="209" t="s">
        <v>143</v>
      </c>
      <c r="L376" s="38"/>
      <c r="M376" s="214" t="s">
        <v>1</v>
      </c>
      <c r="N376" s="215" t="s">
        <v>41</v>
      </c>
      <c r="O376" s="70"/>
      <c r="P376" s="216">
        <f>O376*H376</f>
        <v>0</v>
      </c>
      <c r="Q376" s="216">
        <v>0</v>
      </c>
      <c r="R376" s="216">
        <f>Q376*H376</f>
        <v>0</v>
      </c>
      <c r="S376" s="216">
        <v>1.7600000000000001E-3</v>
      </c>
      <c r="T376" s="217">
        <f>S376*H376</f>
        <v>0.70047999999999999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18" t="s">
        <v>231</v>
      </c>
      <c r="AT376" s="218" t="s">
        <v>139</v>
      </c>
      <c r="AU376" s="218" t="s">
        <v>85</v>
      </c>
      <c r="AY376" s="16" t="s">
        <v>136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6" t="s">
        <v>83</v>
      </c>
      <c r="BK376" s="219">
        <f>ROUND(I376*H376,2)</f>
        <v>0</v>
      </c>
      <c r="BL376" s="16" t="s">
        <v>231</v>
      </c>
      <c r="BM376" s="218" t="s">
        <v>529</v>
      </c>
    </row>
    <row r="377" spans="1:65" s="2" customFormat="1">
      <c r="A377" s="33"/>
      <c r="B377" s="34"/>
      <c r="C377" s="35"/>
      <c r="D377" s="220" t="s">
        <v>146</v>
      </c>
      <c r="E377" s="35"/>
      <c r="F377" s="221" t="s">
        <v>530</v>
      </c>
      <c r="G377" s="35"/>
      <c r="H377" s="35"/>
      <c r="I377" s="121"/>
      <c r="J377" s="35"/>
      <c r="K377" s="35"/>
      <c r="L377" s="38"/>
      <c r="M377" s="222"/>
      <c r="N377" s="223"/>
      <c r="O377" s="70"/>
      <c r="P377" s="70"/>
      <c r="Q377" s="70"/>
      <c r="R377" s="70"/>
      <c r="S377" s="70"/>
      <c r="T377" s="71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6" t="s">
        <v>146</v>
      </c>
      <c r="AU377" s="16" t="s">
        <v>85</v>
      </c>
    </row>
    <row r="378" spans="1:65" s="13" customFormat="1">
      <c r="B378" s="224"/>
      <c r="C378" s="225"/>
      <c r="D378" s="220" t="s">
        <v>148</v>
      </c>
      <c r="E378" s="226" t="s">
        <v>1</v>
      </c>
      <c r="F378" s="227" t="s">
        <v>531</v>
      </c>
      <c r="G378" s="225"/>
      <c r="H378" s="228">
        <v>398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148</v>
      </c>
      <c r="AU378" s="234" t="s">
        <v>85</v>
      </c>
      <c r="AV378" s="13" t="s">
        <v>85</v>
      </c>
      <c r="AW378" s="13" t="s">
        <v>32</v>
      </c>
      <c r="AX378" s="13" t="s">
        <v>83</v>
      </c>
      <c r="AY378" s="234" t="s">
        <v>136</v>
      </c>
    </row>
    <row r="379" spans="1:65" s="2" customFormat="1" ht="16.5" customHeight="1">
      <c r="A379" s="33"/>
      <c r="B379" s="34"/>
      <c r="C379" s="207" t="s">
        <v>532</v>
      </c>
      <c r="D379" s="207" t="s">
        <v>139</v>
      </c>
      <c r="E379" s="208" t="s">
        <v>533</v>
      </c>
      <c r="F379" s="209" t="s">
        <v>534</v>
      </c>
      <c r="G379" s="210" t="s">
        <v>240</v>
      </c>
      <c r="H379" s="211">
        <v>12.2</v>
      </c>
      <c r="I379" s="212"/>
      <c r="J379" s="213">
        <f>ROUND(I379*H379,2)</f>
        <v>0</v>
      </c>
      <c r="K379" s="209" t="s">
        <v>143</v>
      </c>
      <c r="L379" s="38"/>
      <c r="M379" s="214" t="s">
        <v>1</v>
      </c>
      <c r="N379" s="215" t="s">
        <v>41</v>
      </c>
      <c r="O379" s="70"/>
      <c r="P379" s="216">
        <f>O379*H379</f>
        <v>0</v>
      </c>
      <c r="Q379" s="216">
        <v>0</v>
      </c>
      <c r="R379" s="216">
        <f>Q379*H379</f>
        <v>0</v>
      </c>
      <c r="S379" s="216">
        <v>6.7000000000000002E-4</v>
      </c>
      <c r="T379" s="217">
        <f>S379*H379</f>
        <v>8.173999999999999E-3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18" t="s">
        <v>231</v>
      </c>
      <c r="AT379" s="218" t="s">
        <v>139</v>
      </c>
      <c r="AU379" s="218" t="s">
        <v>85</v>
      </c>
      <c r="AY379" s="16" t="s">
        <v>136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6" t="s">
        <v>83</v>
      </c>
      <c r="BK379" s="219">
        <f>ROUND(I379*H379,2)</f>
        <v>0</v>
      </c>
      <c r="BL379" s="16" t="s">
        <v>231</v>
      </c>
      <c r="BM379" s="218" t="s">
        <v>535</v>
      </c>
    </row>
    <row r="380" spans="1:65" s="2" customFormat="1">
      <c r="A380" s="33"/>
      <c r="B380" s="34"/>
      <c r="C380" s="35"/>
      <c r="D380" s="220" t="s">
        <v>146</v>
      </c>
      <c r="E380" s="35"/>
      <c r="F380" s="221" t="s">
        <v>536</v>
      </c>
      <c r="G380" s="35"/>
      <c r="H380" s="35"/>
      <c r="I380" s="121"/>
      <c r="J380" s="35"/>
      <c r="K380" s="35"/>
      <c r="L380" s="38"/>
      <c r="M380" s="222"/>
      <c r="N380" s="223"/>
      <c r="O380" s="70"/>
      <c r="P380" s="70"/>
      <c r="Q380" s="70"/>
      <c r="R380" s="70"/>
      <c r="S380" s="70"/>
      <c r="T380" s="71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6" t="s">
        <v>146</v>
      </c>
      <c r="AU380" s="16" t="s">
        <v>85</v>
      </c>
    </row>
    <row r="381" spans="1:65" s="2" customFormat="1" ht="16.5" customHeight="1">
      <c r="A381" s="33"/>
      <c r="B381" s="34"/>
      <c r="C381" s="207" t="s">
        <v>537</v>
      </c>
      <c r="D381" s="207" t="s">
        <v>139</v>
      </c>
      <c r="E381" s="208" t="s">
        <v>538</v>
      </c>
      <c r="F381" s="209" t="s">
        <v>539</v>
      </c>
      <c r="G381" s="210" t="s">
        <v>154</v>
      </c>
      <c r="H381" s="211">
        <v>147.36799999999999</v>
      </c>
      <c r="I381" s="212"/>
      <c r="J381" s="213">
        <f>ROUND(I381*H381,2)</f>
        <v>0</v>
      </c>
      <c r="K381" s="209" t="s">
        <v>143</v>
      </c>
      <c r="L381" s="38"/>
      <c r="M381" s="214" t="s">
        <v>1</v>
      </c>
      <c r="N381" s="215" t="s">
        <v>41</v>
      </c>
      <c r="O381" s="70"/>
      <c r="P381" s="216">
        <f>O381*H381</f>
        <v>0</v>
      </c>
      <c r="Q381" s="216">
        <v>0</v>
      </c>
      <c r="R381" s="216">
        <f>Q381*H381</f>
        <v>0</v>
      </c>
      <c r="S381" s="216">
        <v>5.94E-3</v>
      </c>
      <c r="T381" s="217">
        <f>S381*H381</f>
        <v>0.87536592000000002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18" t="s">
        <v>231</v>
      </c>
      <c r="AT381" s="218" t="s">
        <v>139</v>
      </c>
      <c r="AU381" s="218" t="s">
        <v>85</v>
      </c>
      <c r="AY381" s="16" t="s">
        <v>136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6" t="s">
        <v>83</v>
      </c>
      <c r="BK381" s="219">
        <f>ROUND(I381*H381,2)</f>
        <v>0</v>
      </c>
      <c r="BL381" s="16" t="s">
        <v>231</v>
      </c>
      <c r="BM381" s="218" t="s">
        <v>540</v>
      </c>
    </row>
    <row r="382" spans="1:65" s="2" customFormat="1" ht="19.5">
      <c r="A382" s="33"/>
      <c r="B382" s="34"/>
      <c r="C382" s="35"/>
      <c r="D382" s="220" t="s">
        <v>146</v>
      </c>
      <c r="E382" s="35"/>
      <c r="F382" s="221" t="s">
        <v>541</v>
      </c>
      <c r="G382" s="35"/>
      <c r="H382" s="35"/>
      <c r="I382" s="121"/>
      <c r="J382" s="35"/>
      <c r="K382" s="35"/>
      <c r="L382" s="38"/>
      <c r="M382" s="222"/>
      <c r="N382" s="223"/>
      <c r="O382" s="70"/>
      <c r="P382" s="70"/>
      <c r="Q382" s="70"/>
      <c r="R382" s="70"/>
      <c r="S382" s="70"/>
      <c r="T382" s="71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146</v>
      </c>
      <c r="AU382" s="16" t="s">
        <v>85</v>
      </c>
    </row>
    <row r="383" spans="1:65" s="13" customFormat="1">
      <c r="B383" s="224"/>
      <c r="C383" s="225"/>
      <c r="D383" s="220" t="s">
        <v>148</v>
      </c>
      <c r="E383" s="226" t="s">
        <v>1</v>
      </c>
      <c r="F383" s="227" t="s">
        <v>542</v>
      </c>
      <c r="G383" s="225"/>
      <c r="H383" s="228">
        <v>99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148</v>
      </c>
      <c r="AU383" s="234" t="s">
        <v>85</v>
      </c>
      <c r="AV383" s="13" t="s">
        <v>85</v>
      </c>
      <c r="AW383" s="13" t="s">
        <v>32</v>
      </c>
      <c r="AX383" s="13" t="s">
        <v>76</v>
      </c>
      <c r="AY383" s="234" t="s">
        <v>136</v>
      </c>
    </row>
    <row r="384" spans="1:65" s="13" customFormat="1">
      <c r="B384" s="224"/>
      <c r="C384" s="225"/>
      <c r="D384" s="220" t="s">
        <v>148</v>
      </c>
      <c r="E384" s="226" t="s">
        <v>1</v>
      </c>
      <c r="F384" s="227" t="s">
        <v>543</v>
      </c>
      <c r="G384" s="225"/>
      <c r="H384" s="228">
        <v>4.3680000000000003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AT384" s="234" t="s">
        <v>148</v>
      </c>
      <c r="AU384" s="234" t="s">
        <v>85</v>
      </c>
      <c r="AV384" s="13" t="s">
        <v>85</v>
      </c>
      <c r="AW384" s="13" t="s">
        <v>32</v>
      </c>
      <c r="AX384" s="13" t="s">
        <v>76</v>
      </c>
      <c r="AY384" s="234" t="s">
        <v>136</v>
      </c>
    </row>
    <row r="385" spans="1:65" s="13" customFormat="1">
      <c r="B385" s="224"/>
      <c r="C385" s="225"/>
      <c r="D385" s="220" t="s">
        <v>148</v>
      </c>
      <c r="E385" s="226" t="s">
        <v>1</v>
      </c>
      <c r="F385" s="227" t="s">
        <v>544</v>
      </c>
      <c r="G385" s="225"/>
      <c r="H385" s="228">
        <v>44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AT385" s="234" t="s">
        <v>148</v>
      </c>
      <c r="AU385" s="234" t="s">
        <v>85</v>
      </c>
      <c r="AV385" s="13" t="s">
        <v>85</v>
      </c>
      <c r="AW385" s="13" t="s">
        <v>32</v>
      </c>
      <c r="AX385" s="13" t="s">
        <v>76</v>
      </c>
      <c r="AY385" s="234" t="s">
        <v>136</v>
      </c>
    </row>
    <row r="386" spans="1:65" s="14" customFormat="1">
      <c r="B386" s="246"/>
      <c r="C386" s="247"/>
      <c r="D386" s="220" t="s">
        <v>148</v>
      </c>
      <c r="E386" s="248" t="s">
        <v>1</v>
      </c>
      <c r="F386" s="249" t="s">
        <v>374</v>
      </c>
      <c r="G386" s="247"/>
      <c r="H386" s="250">
        <v>147.36799999999999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AT386" s="256" t="s">
        <v>148</v>
      </c>
      <c r="AU386" s="256" t="s">
        <v>85</v>
      </c>
      <c r="AV386" s="14" t="s">
        <v>144</v>
      </c>
      <c r="AW386" s="14" t="s">
        <v>32</v>
      </c>
      <c r="AX386" s="14" t="s">
        <v>83</v>
      </c>
      <c r="AY386" s="256" t="s">
        <v>136</v>
      </c>
    </row>
    <row r="387" spans="1:65" s="2" customFormat="1" ht="21.75" customHeight="1">
      <c r="A387" s="33"/>
      <c r="B387" s="34"/>
      <c r="C387" s="207" t="s">
        <v>545</v>
      </c>
      <c r="D387" s="207" t="s">
        <v>139</v>
      </c>
      <c r="E387" s="208" t="s">
        <v>546</v>
      </c>
      <c r="F387" s="209" t="s">
        <v>547</v>
      </c>
      <c r="G387" s="210" t="s">
        <v>240</v>
      </c>
      <c r="H387" s="211">
        <v>44</v>
      </c>
      <c r="I387" s="212"/>
      <c r="J387" s="213">
        <f>ROUND(I387*H387,2)</f>
        <v>0</v>
      </c>
      <c r="K387" s="209" t="s">
        <v>143</v>
      </c>
      <c r="L387" s="38"/>
      <c r="M387" s="214" t="s">
        <v>1</v>
      </c>
      <c r="N387" s="215" t="s">
        <v>41</v>
      </c>
      <c r="O387" s="70"/>
      <c r="P387" s="216">
        <f>O387*H387</f>
        <v>0</v>
      </c>
      <c r="Q387" s="216">
        <v>0</v>
      </c>
      <c r="R387" s="216">
        <f>Q387*H387</f>
        <v>0</v>
      </c>
      <c r="S387" s="216">
        <v>3.3800000000000002E-3</v>
      </c>
      <c r="T387" s="217">
        <f>S387*H387</f>
        <v>0.14872000000000002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218" t="s">
        <v>231</v>
      </c>
      <c r="AT387" s="218" t="s">
        <v>139</v>
      </c>
      <c r="AU387" s="218" t="s">
        <v>85</v>
      </c>
      <c r="AY387" s="16" t="s">
        <v>136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6" t="s">
        <v>83</v>
      </c>
      <c r="BK387" s="219">
        <f>ROUND(I387*H387,2)</f>
        <v>0</v>
      </c>
      <c r="BL387" s="16" t="s">
        <v>231</v>
      </c>
      <c r="BM387" s="218" t="s">
        <v>548</v>
      </c>
    </row>
    <row r="388" spans="1:65" s="2" customFormat="1" ht="19.5">
      <c r="A388" s="33"/>
      <c r="B388" s="34"/>
      <c r="C388" s="35"/>
      <c r="D388" s="220" t="s">
        <v>146</v>
      </c>
      <c r="E388" s="35"/>
      <c r="F388" s="221" t="s">
        <v>549</v>
      </c>
      <c r="G388" s="35"/>
      <c r="H388" s="35"/>
      <c r="I388" s="121"/>
      <c r="J388" s="35"/>
      <c r="K388" s="35"/>
      <c r="L388" s="38"/>
      <c r="M388" s="222"/>
      <c r="N388" s="223"/>
      <c r="O388" s="70"/>
      <c r="P388" s="70"/>
      <c r="Q388" s="70"/>
      <c r="R388" s="70"/>
      <c r="S388" s="70"/>
      <c r="T388" s="71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6" t="s">
        <v>146</v>
      </c>
      <c r="AU388" s="16" t="s">
        <v>85</v>
      </c>
    </row>
    <row r="389" spans="1:65" s="2" customFormat="1" ht="21.75" customHeight="1">
      <c r="A389" s="33"/>
      <c r="B389" s="34"/>
      <c r="C389" s="207" t="s">
        <v>550</v>
      </c>
      <c r="D389" s="207" t="s">
        <v>139</v>
      </c>
      <c r="E389" s="208" t="s">
        <v>551</v>
      </c>
      <c r="F389" s="209" t="s">
        <v>552</v>
      </c>
      <c r="G389" s="210" t="s">
        <v>240</v>
      </c>
      <c r="H389" s="211">
        <v>34</v>
      </c>
      <c r="I389" s="212"/>
      <c r="J389" s="213">
        <f>ROUND(I389*H389,2)</f>
        <v>0</v>
      </c>
      <c r="K389" s="209" t="s">
        <v>143</v>
      </c>
      <c r="L389" s="38"/>
      <c r="M389" s="214" t="s">
        <v>1</v>
      </c>
      <c r="N389" s="215" t="s">
        <v>41</v>
      </c>
      <c r="O389" s="70"/>
      <c r="P389" s="216">
        <f>O389*H389</f>
        <v>0</v>
      </c>
      <c r="Q389" s="216">
        <v>0</v>
      </c>
      <c r="R389" s="216">
        <f>Q389*H389</f>
        <v>0</v>
      </c>
      <c r="S389" s="216">
        <v>3.3800000000000002E-3</v>
      </c>
      <c r="T389" s="217">
        <f>S389*H389</f>
        <v>0.11492000000000001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18" t="s">
        <v>231</v>
      </c>
      <c r="AT389" s="218" t="s">
        <v>139</v>
      </c>
      <c r="AU389" s="218" t="s">
        <v>85</v>
      </c>
      <c r="AY389" s="16" t="s">
        <v>136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6" t="s">
        <v>83</v>
      </c>
      <c r="BK389" s="219">
        <f>ROUND(I389*H389,2)</f>
        <v>0</v>
      </c>
      <c r="BL389" s="16" t="s">
        <v>231</v>
      </c>
      <c r="BM389" s="218" t="s">
        <v>553</v>
      </c>
    </row>
    <row r="390" spans="1:65" s="2" customFormat="1" ht="19.5">
      <c r="A390" s="33"/>
      <c r="B390" s="34"/>
      <c r="C390" s="35"/>
      <c r="D390" s="220" t="s">
        <v>146</v>
      </c>
      <c r="E390" s="35"/>
      <c r="F390" s="221" t="s">
        <v>554</v>
      </c>
      <c r="G390" s="35"/>
      <c r="H390" s="35"/>
      <c r="I390" s="121"/>
      <c r="J390" s="35"/>
      <c r="K390" s="35"/>
      <c r="L390" s="38"/>
      <c r="M390" s="222"/>
      <c r="N390" s="223"/>
      <c r="O390" s="70"/>
      <c r="P390" s="70"/>
      <c r="Q390" s="70"/>
      <c r="R390" s="70"/>
      <c r="S390" s="70"/>
      <c r="T390" s="71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6" t="s">
        <v>146</v>
      </c>
      <c r="AU390" s="16" t="s">
        <v>85</v>
      </c>
    </row>
    <row r="391" spans="1:65" s="2" customFormat="1" ht="16.5" customHeight="1">
      <c r="A391" s="33"/>
      <c r="B391" s="34"/>
      <c r="C391" s="207" t="s">
        <v>555</v>
      </c>
      <c r="D391" s="207" t="s">
        <v>139</v>
      </c>
      <c r="E391" s="208" t="s">
        <v>556</v>
      </c>
      <c r="F391" s="209" t="s">
        <v>557</v>
      </c>
      <c r="G391" s="210" t="s">
        <v>240</v>
      </c>
      <c r="H391" s="211">
        <v>44</v>
      </c>
      <c r="I391" s="212"/>
      <c r="J391" s="213">
        <f>ROUND(I391*H391,2)</f>
        <v>0</v>
      </c>
      <c r="K391" s="209" t="s">
        <v>143</v>
      </c>
      <c r="L391" s="38"/>
      <c r="M391" s="214" t="s">
        <v>1</v>
      </c>
      <c r="N391" s="215" t="s">
        <v>41</v>
      </c>
      <c r="O391" s="70"/>
      <c r="P391" s="216">
        <f>O391*H391</f>
        <v>0</v>
      </c>
      <c r="Q391" s="216">
        <v>0</v>
      </c>
      <c r="R391" s="216">
        <f>Q391*H391</f>
        <v>0</v>
      </c>
      <c r="S391" s="216">
        <v>3.48E-3</v>
      </c>
      <c r="T391" s="217">
        <f>S391*H391</f>
        <v>0.15312000000000001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18" t="s">
        <v>231</v>
      </c>
      <c r="AT391" s="218" t="s">
        <v>139</v>
      </c>
      <c r="AU391" s="218" t="s">
        <v>85</v>
      </c>
      <c r="AY391" s="16" t="s">
        <v>136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6" t="s">
        <v>83</v>
      </c>
      <c r="BK391" s="219">
        <f>ROUND(I391*H391,2)</f>
        <v>0</v>
      </c>
      <c r="BL391" s="16" t="s">
        <v>231</v>
      </c>
      <c r="BM391" s="218" t="s">
        <v>558</v>
      </c>
    </row>
    <row r="392" spans="1:65" s="2" customFormat="1">
      <c r="A392" s="33"/>
      <c r="B392" s="34"/>
      <c r="C392" s="35"/>
      <c r="D392" s="220" t="s">
        <v>146</v>
      </c>
      <c r="E392" s="35"/>
      <c r="F392" s="221" t="s">
        <v>559</v>
      </c>
      <c r="G392" s="35"/>
      <c r="H392" s="35"/>
      <c r="I392" s="121"/>
      <c r="J392" s="35"/>
      <c r="K392" s="35"/>
      <c r="L392" s="38"/>
      <c r="M392" s="222"/>
      <c r="N392" s="223"/>
      <c r="O392" s="70"/>
      <c r="P392" s="70"/>
      <c r="Q392" s="70"/>
      <c r="R392" s="70"/>
      <c r="S392" s="70"/>
      <c r="T392" s="71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6" t="s">
        <v>146</v>
      </c>
      <c r="AU392" s="16" t="s">
        <v>85</v>
      </c>
    </row>
    <row r="393" spans="1:65" s="13" customFormat="1">
      <c r="B393" s="224"/>
      <c r="C393" s="225"/>
      <c r="D393" s="220" t="s">
        <v>148</v>
      </c>
      <c r="E393" s="226" t="s">
        <v>1</v>
      </c>
      <c r="F393" s="227" t="s">
        <v>560</v>
      </c>
      <c r="G393" s="225"/>
      <c r="H393" s="228">
        <v>44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148</v>
      </c>
      <c r="AU393" s="234" t="s">
        <v>85</v>
      </c>
      <c r="AV393" s="13" t="s">
        <v>85</v>
      </c>
      <c r="AW393" s="13" t="s">
        <v>32</v>
      </c>
      <c r="AX393" s="13" t="s">
        <v>83</v>
      </c>
      <c r="AY393" s="234" t="s">
        <v>136</v>
      </c>
    </row>
    <row r="394" spans="1:65" s="2" customFormat="1" ht="16.5" customHeight="1">
      <c r="A394" s="33"/>
      <c r="B394" s="34"/>
      <c r="C394" s="207" t="s">
        <v>561</v>
      </c>
      <c r="D394" s="207" t="s">
        <v>139</v>
      </c>
      <c r="E394" s="208" t="s">
        <v>562</v>
      </c>
      <c r="F394" s="209" t="s">
        <v>563</v>
      </c>
      <c r="G394" s="210" t="s">
        <v>240</v>
      </c>
      <c r="H394" s="211">
        <v>234</v>
      </c>
      <c r="I394" s="212"/>
      <c r="J394" s="213">
        <f>ROUND(I394*H394,2)</f>
        <v>0</v>
      </c>
      <c r="K394" s="209" t="s">
        <v>143</v>
      </c>
      <c r="L394" s="38"/>
      <c r="M394" s="214" t="s">
        <v>1</v>
      </c>
      <c r="N394" s="215" t="s">
        <v>41</v>
      </c>
      <c r="O394" s="70"/>
      <c r="P394" s="216">
        <f>O394*H394</f>
        <v>0</v>
      </c>
      <c r="Q394" s="216">
        <v>0</v>
      </c>
      <c r="R394" s="216">
        <f>Q394*H394</f>
        <v>0</v>
      </c>
      <c r="S394" s="216">
        <v>1.7700000000000001E-3</v>
      </c>
      <c r="T394" s="217">
        <f>S394*H394</f>
        <v>0.41418000000000005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18" t="s">
        <v>231</v>
      </c>
      <c r="AT394" s="218" t="s">
        <v>139</v>
      </c>
      <c r="AU394" s="218" t="s">
        <v>85</v>
      </c>
      <c r="AY394" s="16" t="s">
        <v>136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6" t="s">
        <v>83</v>
      </c>
      <c r="BK394" s="219">
        <f>ROUND(I394*H394,2)</f>
        <v>0</v>
      </c>
      <c r="BL394" s="16" t="s">
        <v>231</v>
      </c>
      <c r="BM394" s="218" t="s">
        <v>564</v>
      </c>
    </row>
    <row r="395" spans="1:65" s="2" customFormat="1" ht="19.5">
      <c r="A395" s="33"/>
      <c r="B395" s="34"/>
      <c r="C395" s="35"/>
      <c r="D395" s="220" t="s">
        <v>146</v>
      </c>
      <c r="E395" s="35"/>
      <c r="F395" s="221" t="s">
        <v>565</v>
      </c>
      <c r="G395" s="35"/>
      <c r="H395" s="35"/>
      <c r="I395" s="121"/>
      <c r="J395" s="35"/>
      <c r="K395" s="35"/>
      <c r="L395" s="38"/>
      <c r="M395" s="222"/>
      <c r="N395" s="223"/>
      <c r="O395" s="70"/>
      <c r="P395" s="70"/>
      <c r="Q395" s="70"/>
      <c r="R395" s="70"/>
      <c r="S395" s="70"/>
      <c r="T395" s="71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6" t="s">
        <v>146</v>
      </c>
      <c r="AU395" s="16" t="s">
        <v>85</v>
      </c>
    </row>
    <row r="396" spans="1:65" s="2" customFormat="1" ht="16.5" customHeight="1">
      <c r="A396" s="33"/>
      <c r="B396" s="34"/>
      <c r="C396" s="207" t="s">
        <v>566</v>
      </c>
      <c r="D396" s="207" t="s">
        <v>139</v>
      </c>
      <c r="E396" s="208" t="s">
        <v>567</v>
      </c>
      <c r="F396" s="209" t="s">
        <v>568</v>
      </c>
      <c r="G396" s="210" t="s">
        <v>186</v>
      </c>
      <c r="H396" s="211">
        <v>2</v>
      </c>
      <c r="I396" s="212"/>
      <c r="J396" s="213">
        <f>ROUND(I396*H396,2)</f>
        <v>0</v>
      </c>
      <c r="K396" s="209" t="s">
        <v>143</v>
      </c>
      <c r="L396" s="38"/>
      <c r="M396" s="214" t="s">
        <v>1</v>
      </c>
      <c r="N396" s="215" t="s">
        <v>41</v>
      </c>
      <c r="O396" s="70"/>
      <c r="P396" s="216">
        <f>O396*H396</f>
        <v>0</v>
      </c>
      <c r="Q396" s="216">
        <v>0</v>
      </c>
      <c r="R396" s="216">
        <f>Q396*H396</f>
        <v>0</v>
      </c>
      <c r="S396" s="216">
        <v>9.0600000000000003E-3</v>
      </c>
      <c r="T396" s="217">
        <f>S396*H396</f>
        <v>1.8120000000000001E-2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18" t="s">
        <v>231</v>
      </c>
      <c r="AT396" s="218" t="s">
        <v>139</v>
      </c>
      <c r="AU396" s="218" t="s">
        <v>85</v>
      </c>
      <c r="AY396" s="16" t="s">
        <v>136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6" t="s">
        <v>83</v>
      </c>
      <c r="BK396" s="219">
        <f>ROUND(I396*H396,2)</f>
        <v>0</v>
      </c>
      <c r="BL396" s="16" t="s">
        <v>231</v>
      </c>
      <c r="BM396" s="218" t="s">
        <v>569</v>
      </c>
    </row>
    <row r="397" spans="1:65" s="2" customFormat="1">
      <c r="A397" s="33"/>
      <c r="B397" s="34"/>
      <c r="C397" s="35"/>
      <c r="D397" s="220" t="s">
        <v>146</v>
      </c>
      <c r="E397" s="35"/>
      <c r="F397" s="221" t="s">
        <v>570</v>
      </c>
      <c r="G397" s="35"/>
      <c r="H397" s="35"/>
      <c r="I397" s="121"/>
      <c r="J397" s="35"/>
      <c r="K397" s="35"/>
      <c r="L397" s="38"/>
      <c r="M397" s="222"/>
      <c r="N397" s="223"/>
      <c r="O397" s="70"/>
      <c r="P397" s="70"/>
      <c r="Q397" s="70"/>
      <c r="R397" s="70"/>
      <c r="S397" s="70"/>
      <c r="T397" s="71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146</v>
      </c>
      <c r="AU397" s="16" t="s">
        <v>85</v>
      </c>
    </row>
    <row r="398" spans="1:65" s="2" customFormat="1" ht="16.5" customHeight="1">
      <c r="A398" s="33"/>
      <c r="B398" s="34"/>
      <c r="C398" s="207" t="s">
        <v>571</v>
      </c>
      <c r="D398" s="207" t="s">
        <v>139</v>
      </c>
      <c r="E398" s="208" t="s">
        <v>572</v>
      </c>
      <c r="F398" s="209" t="s">
        <v>573</v>
      </c>
      <c r="G398" s="210" t="s">
        <v>240</v>
      </c>
      <c r="H398" s="211">
        <v>228</v>
      </c>
      <c r="I398" s="212"/>
      <c r="J398" s="213">
        <f>ROUND(I398*H398,2)</f>
        <v>0</v>
      </c>
      <c r="K398" s="209" t="s">
        <v>143</v>
      </c>
      <c r="L398" s="38"/>
      <c r="M398" s="214" t="s">
        <v>1</v>
      </c>
      <c r="N398" s="215" t="s">
        <v>41</v>
      </c>
      <c r="O398" s="70"/>
      <c r="P398" s="216">
        <f>O398*H398</f>
        <v>0</v>
      </c>
      <c r="Q398" s="216">
        <v>0</v>
      </c>
      <c r="R398" s="216">
        <f>Q398*H398</f>
        <v>0</v>
      </c>
      <c r="S398" s="216">
        <v>2E-3</v>
      </c>
      <c r="T398" s="217">
        <f>S398*H398</f>
        <v>0.45600000000000002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218" t="s">
        <v>231</v>
      </c>
      <c r="AT398" s="218" t="s">
        <v>139</v>
      </c>
      <c r="AU398" s="218" t="s">
        <v>85</v>
      </c>
      <c r="AY398" s="16" t="s">
        <v>136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6" t="s">
        <v>83</v>
      </c>
      <c r="BK398" s="219">
        <f>ROUND(I398*H398,2)</f>
        <v>0</v>
      </c>
      <c r="BL398" s="16" t="s">
        <v>231</v>
      </c>
      <c r="BM398" s="218" t="s">
        <v>574</v>
      </c>
    </row>
    <row r="399" spans="1:65" s="2" customFormat="1">
      <c r="A399" s="33"/>
      <c r="B399" s="34"/>
      <c r="C399" s="35"/>
      <c r="D399" s="220" t="s">
        <v>146</v>
      </c>
      <c r="E399" s="35"/>
      <c r="F399" s="221" t="s">
        <v>575</v>
      </c>
      <c r="G399" s="35"/>
      <c r="H399" s="35"/>
      <c r="I399" s="121"/>
      <c r="J399" s="35"/>
      <c r="K399" s="35"/>
      <c r="L399" s="38"/>
      <c r="M399" s="222"/>
      <c r="N399" s="223"/>
      <c r="O399" s="70"/>
      <c r="P399" s="70"/>
      <c r="Q399" s="70"/>
      <c r="R399" s="70"/>
      <c r="S399" s="70"/>
      <c r="T399" s="71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6" t="s">
        <v>146</v>
      </c>
      <c r="AU399" s="16" t="s">
        <v>85</v>
      </c>
    </row>
    <row r="400" spans="1:65" s="2" customFormat="1" ht="16.5" customHeight="1">
      <c r="A400" s="33"/>
      <c r="B400" s="34"/>
      <c r="C400" s="207" t="s">
        <v>576</v>
      </c>
      <c r="D400" s="207" t="s">
        <v>139</v>
      </c>
      <c r="E400" s="208" t="s">
        <v>577</v>
      </c>
      <c r="F400" s="209" t="s">
        <v>578</v>
      </c>
      <c r="G400" s="210" t="s">
        <v>240</v>
      </c>
      <c r="H400" s="211">
        <v>94</v>
      </c>
      <c r="I400" s="212"/>
      <c r="J400" s="213">
        <f>ROUND(I400*H400,2)</f>
        <v>0</v>
      </c>
      <c r="K400" s="209" t="s">
        <v>143</v>
      </c>
      <c r="L400" s="38"/>
      <c r="M400" s="214" t="s">
        <v>1</v>
      </c>
      <c r="N400" s="215" t="s">
        <v>41</v>
      </c>
      <c r="O400" s="70"/>
      <c r="P400" s="216">
        <f>O400*H400</f>
        <v>0</v>
      </c>
      <c r="Q400" s="216">
        <v>0</v>
      </c>
      <c r="R400" s="216">
        <f>Q400*H400</f>
        <v>0</v>
      </c>
      <c r="S400" s="216">
        <v>1.75E-3</v>
      </c>
      <c r="T400" s="217">
        <f>S400*H400</f>
        <v>0.16450000000000001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218" t="s">
        <v>231</v>
      </c>
      <c r="AT400" s="218" t="s">
        <v>139</v>
      </c>
      <c r="AU400" s="218" t="s">
        <v>85</v>
      </c>
      <c r="AY400" s="16" t="s">
        <v>136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6" t="s">
        <v>83</v>
      </c>
      <c r="BK400" s="219">
        <f>ROUND(I400*H400,2)</f>
        <v>0</v>
      </c>
      <c r="BL400" s="16" t="s">
        <v>231</v>
      </c>
      <c r="BM400" s="218" t="s">
        <v>579</v>
      </c>
    </row>
    <row r="401" spans="1:65" s="2" customFormat="1">
      <c r="A401" s="33"/>
      <c r="B401" s="34"/>
      <c r="C401" s="35"/>
      <c r="D401" s="220" t="s">
        <v>146</v>
      </c>
      <c r="E401" s="35"/>
      <c r="F401" s="221" t="s">
        <v>580</v>
      </c>
      <c r="G401" s="35"/>
      <c r="H401" s="35"/>
      <c r="I401" s="121"/>
      <c r="J401" s="35"/>
      <c r="K401" s="35"/>
      <c r="L401" s="38"/>
      <c r="M401" s="222"/>
      <c r="N401" s="223"/>
      <c r="O401" s="70"/>
      <c r="P401" s="70"/>
      <c r="Q401" s="70"/>
      <c r="R401" s="70"/>
      <c r="S401" s="70"/>
      <c r="T401" s="71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T401" s="16" t="s">
        <v>146</v>
      </c>
      <c r="AU401" s="16" t="s">
        <v>85</v>
      </c>
    </row>
    <row r="402" spans="1:65" s="2" customFormat="1" ht="16.5" customHeight="1">
      <c r="A402" s="33"/>
      <c r="B402" s="34"/>
      <c r="C402" s="207" t="s">
        <v>581</v>
      </c>
      <c r="D402" s="207" t="s">
        <v>139</v>
      </c>
      <c r="E402" s="208" t="s">
        <v>582</v>
      </c>
      <c r="F402" s="209" t="s">
        <v>583</v>
      </c>
      <c r="G402" s="210" t="s">
        <v>154</v>
      </c>
      <c r="H402" s="211">
        <v>4</v>
      </c>
      <c r="I402" s="212"/>
      <c r="J402" s="213">
        <f>ROUND(I402*H402,2)</f>
        <v>0</v>
      </c>
      <c r="K402" s="209" t="s">
        <v>143</v>
      </c>
      <c r="L402" s="38"/>
      <c r="M402" s="214" t="s">
        <v>1</v>
      </c>
      <c r="N402" s="215" t="s">
        <v>41</v>
      </c>
      <c r="O402" s="70"/>
      <c r="P402" s="216">
        <f>O402*H402</f>
        <v>0</v>
      </c>
      <c r="Q402" s="216">
        <v>0</v>
      </c>
      <c r="R402" s="216">
        <f>Q402*H402</f>
        <v>0</v>
      </c>
      <c r="S402" s="216">
        <v>5.8399999999999997E-3</v>
      </c>
      <c r="T402" s="217">
        <f>S402*H402</f>
        <v>2.3359999999999999E-2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218" t="s">
        <v>231</v>
      </c>
      <c r="AT402" s="218" t="s">
        <v>139</v>
      </c>
      <c r="AU402" s="218" t="s">
        <v>85</v>
      </c>
      <c r="AY402" s="16" t="s">
        <v>136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6" t="s">
        <v>83</v>
      </c>
      <c r="BK402" s="219">
        <f>ROUND(I402*H402,2)</f>
        <v>0</v>
      </c>
      <c r="BL402" s="16" t="s">
        <v>231</v>
      </c>
      <c r="BM402" s="218" t="s">
        <v>584</v>
      </c>
    </row>
    <row r="403" spans="1:65" s="2" customFormat="1" ht="19.5">
      <c r="A403" s="33"/>
      <c r="B403" s="34"/>
      <c r="C403" s="35"/>
      <c r="D403" s="220" t="s">
        <v>146</v>
      </c>
      <c r="E403" s="35"/>
      <c r="F403" s="221" t="s">
        <v>585</v>
      </c>
      <c r="G403" s="35"/>
      <c r="H403" s="35"/>
      <c r="I403" s="121"/>
      <c r="J403" s="35"/>
      <c r="K403" s="35"/>
      <c r="L403" s="38"/>
      <c r="M403" s="222"/>
      <c r="N403" s="223"/>
      <c r="O403" s="70"/>
      <c r="P403" s="70"/>
      <c r="Q403" s="70"/>
      <c r="R403" s="70"/>
      <c r="S403" s="70"/>
      <c r="T403" s="71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6" t="s">
        <v>146</v>
      </c>
      <c r="AU403" s="16" t="s">
        <v>85</v>
      </c>
    </row>
    <row r="404" spans="1:65" s="2" customFormat="1" ht="21.75" customHeight="1">
      <c r="A404" s="33"/>
      <c r="B404" s="34"/>
      <c r="C404" s="207" t="s">
        <v>586</v>
      </c>
      <c r="D404" s="207" t="s">
        <v>139</v>
      </c>
      <c r="E404" s="208" t="s">
        <v>587</v>
      </c>
      <c r="F404" s="209" t="s">
        <v>588</v>
      </c>
      <c r="G404" s="210" t="s">
        <v>186</v>
      </c>
      <c r="H404" s="211">
        <v>2</v>
      </c>
      <c r="I404" s="212"/>
      <c r="J404" s="213">
        <f>ROUND(I404*H404,2)</f>
        <v>0</v>
      </c>
      <c r="K404" s="209" t="s">
        <v>143</v>
      </c>
      <c r="L404" s="38"/>
      <c r="M404" s="214" t="s">
        <v>1</v>
      </c>
      <c r="N404" s="215" t="s">
        <v>41</v>
      </c>
      <c r="O404" s="70"/>
      <c r="P404" s="216">
        <f>O404*H404</f>
        <v>0</v>
      </c>
      <c r="Q404" s="216">
        <v>0</v>
      </c>
      <c r="R404" s="216">
        <f>Q404*H404</f>
        <v>0</v>
      </c>
      <c r="S404" s="216">
        <v>1.8799999999999999E-3</v>
      </c>
      <c r="T404" s="217">
        <f>S404*H404</f>
        <v>3.7599999999999999E-3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18" t="s">
        <v>231</v>
      </c>
      <c r="AT404" s="218" t="s">
        <v>139</v>
      </c>
      <c r="AU404" s="218" t="s">
        <v>85</v>
      </c>
      <c r="AY404" s="16" t="s">
        <v>136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6" t="s">
        <v>83</v>
      </c>
      <c r="BK404" s="219">
        <f>ROUND(I404*H404,2)</f>
        <v>0</v>
      </c>
      <c r="BL404" s="16" t="s">
        <v>231</v>
      </c>
      <c r="BM404" s="218" t="s">
        <v>589</v>
      </c>
    </row>
    <row r="405" spans="1:65" s="2" customFormat="1" ht="19.5">
      <c r="A405" s="33"/>
      <c r="B405" s="34"/>
      <c r="C405" s="35"/>
      <c r="D405" s="220" t="s">
        <v>146</v>
      </c>
      <c r="E405" s="35"/>
      <c r="F405" s="221" t="s">
        <v>590</v>
      </c>
      <c r="G405" s="35"/>
      <c r="H405" s="35"/>
      <c r="I405" s="121"/>
      <c r="J405" s="35"/>
      <c r="K405" s="35"/>
      <c r="L405" s="38"/>
      <c r="M405" s="222"/>
      <c r="N405" s="223"/>
      <c r="O405" s="70"/>
      <c r="P405" s="70"/>
      <c r="Q405" s="70"/>
      <c r="R405" s="70"/>
      <c r="S405" s="70"/>
      <c r="T405" s="71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6" t="s">
        <v>146</v>
      </c>
      <c r="AU405" s="16" t="s">
        <v>85</v>
      </c>
    </row>
    <row r="406" spans="1:65" s="2" customFormat="1" ht="16.5" customHeight="1">
      <c r="A406" s="33"/>
      <c r="B406" s="34"/>
      <c r="C406" s="207" t="s">
        <v>591</v>
      </c>
      <c r="D406" s="207" t="s">
        <v>139</v>
      </c>
      <c r="E406" s="208" t="s">
        <v>592</v>
      </c>
      <c r="F406" s="209" t="s">
        <v>593</v>
      </c>
      <c r="G406" s="210" t="s">
        <v>240</v>
      </c>
      <c r="H406" s="211">
        <v>171</v>
      </c>
      <c r="I406" s="212"/>
      <c r="J406" s="213">
        <f>ROUND(I406*H406,2)</f>
        <v>0</v>
      </c>
      <c r="K406" s="209" t="s">
        <v>143</v>
      </c>
      <c r="L406" s="38"/>
      <c r="M406" s="214" t="s">
        <v>1</v>
      </c>
      <c r="N406" s="215" t="s">
        <v>41</v>
      </c>
      <c r="O406" s="70"/>
      <c r="P406" s="216">
        <f>O406*H406</f>
        <v>0</v>
      </c>
      <c r="Q406" s="216">
        <v>0</v>
      </c>
      <c r="R406" s="216">
        <f>Q406*H406</f>
        <v>0</v>
      </c>
      <c r="S406" s="216">
        <v>2.5999999999999999E-3</v>
      </c>
      <c r="T406" s="217">
        <f>S406*H406</f>
        <v>0.4446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218" t="s">
        <v>231</v>
      </c>
      <c r="AT406" s="218" t="s">
        <v>139</v>
      </c>
      <c r="AU406" s="218" t="s">
        <v>85</v>
      </c>
      <c r="AY406" s="16" t="s">
        <v>136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6" t="s">
        <v>83</v>
      </c>
      <c r="BK406" s="219">
        <f>ROUND(I406*H406,2)</f>
        <v>0</v>
      </c>
      <c r="BL406" s="16" t="s">
        <v>231</v>
      </c>
      <c r="BM406" s="218" t="s">
        <v>594</v>
      </c>
    </row>
    <row r="407" spans="1:65" s="2" customFormat="1">
      <c r="A407" s="33"/>
      <c r="B407" s="34"/>
      <c r="C407" s="35"/>
      <c r="D407" s="220" t="s">
        <v>146</v>
      </c>
      <c r="E407" s="35"/>
      <c r="F407" s="221" t="s">
        <v>595</v>
      </c>
      <c r="G407" s="35"/>
      <c r="H407" s="35"/>
      <c r="I407" s="121"/>
      <c r="J407" s="35"/>
      <c r="K407" s="35"/>
      <c r="L407" s="38"/>
      <c r="M407" s="222"/>
      <c r="N407" s="223"/>
      <c r="O407" s="70"/>
      <c r="P407" s="70"/>
      <c r="Q407" s="70"/>
      <c r="R407" s="70"/>
      <c r="S407" s="70"/>
      <c r="T407" s="71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6" t="s">
        <v>146</v>
      </c>
      <c r="AU407" s="16" t="s">
        <v>85</v>
      </c>
    </row>
    <row r="408" spans="1:65" s="13" customFormat="1">
      <c r="B408" s="224"/>
      <c r="C408" s="225"/>
      <c r="D408" s="220" t="s">
        <v>148</v>
      </c>
      <c r="E408" s="226" t="s">
        <v>1</v>
      </c>
      <c r="F408" s="227" t="s">
        <v>596</v>
      </c>
      <c r="G408" s="225"/>
      <c r="H408" s="228">
        <v>171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AT408" s="234" t="s">
        <v>148</v>
      </c>
      <c r="AU408" s="234" t="s">
        <v>85</v>
      </c>
      <c r="AV408" s="13" t="s">
        <v>85</v>
      </c>
      <c r="AW408" s="13" t="s">
        <v>32</v>
      </c>
      <c r="AX408" s="13" t="s">
        <v>83</v>
      </c>
      <c r="AY408" s="234" t="s">
        <v>136</v>
      </c>
    </row>
    <row r="409" spans="1:65" s="2" customFormat="1" ht="16.5" customHeight="1">
      <c r="A409" s="33"/>
      <c r="B409" s="34"/>
      <c r="C409" s="207" t="s">
        <v>597</v>
      </c>
      <c r="D409" s="207" t="s">
        <v>139</v>
      </c>
      <c r="E409" s="208" t="s">
        <v>598</v>
      </c>
      <c r="F409" s="209" t="s">
        <v>599</v>
      </c>
      <c r="G409" s="210" t="s">
        <v>240</v>
      </c>
      <c r="H409" s="211">
        <v>54</v>
      </c>
      <c r="I409" s="212"/>
      <c r="J409" s="213">
        <f>ROUND(I409*H409,2)</f>
        <v>0</v>
      </c>
      <c r="K409" s="209" t="s">
        <v>143</v>
      </c>
      <c r="L409" s="38"/>
      <c r="M409" s="214" t="s">
        <v>1</v>
      </c>
      <c r="N409" s="215" t="s">
        <v>41</v>
      </c>
      <c r="O409" s="70"/>
      <c r="P409" s="216">
        <f>O409*H409</f>
        <v>0</v>
      </c>
      <c r="Q409" s="216">
        <v>0</v>
      </c>
      <c r="R409" s="216">
        <f>Q409*H409</f>
        <v>0</v>
      </c>
      <c r="S409" s="216">
        <v>3.9399999999999999E-3</v>
      </c>
      <c r="T409" s="217">
        <f>S409*H409</f>
        <v>0.21276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218" t="s">
        <v>231</v>
      </c>
      <c r="AT409" s="218" t="s">
        <v>139</v>
      </c>
      <c r="AU409" s="218" t="s">
        <v>85</v>
      </c>
      <c r="AY409" s="16" t="s">
        <v>136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6" t="s">
        <v>83</v>
      </c>
      <c r="BK409" s="219">
        <f>ROUND(I409*H409,2)</f>
        <v>0</v>
      </c>
      <c r="BL409" s="16" t="s">
        <v>231</v>
      </c>
      <c r="BM409" s="218" t="s">
        <v>600</v>
      </c>
    </row>
    <row r="410" spans="1:65" s="2" customFormat="1">
      <c r="A410" s="33"/>
      <c r="B410" s="34"/>
      <c r="C410" s="35"/>
      <c r="D410" s="220" t="s">
        <v>146</v>
      </c>
      <c r="E410" s="35"/>
      <c r="F410" s="221" t="s">
        <v>601</v>
      </c>
      <c r="G410" s="35"/>
      <c r="H410" s="35"/>
      <c r="I410" s="121"/>
      <c r="J410" s="35"/>
      <c r="K410" s="35"/>
      <c r="L410" s="38"/>
      <c r="M410" s="222"/>
      <c r="N410" s="223"/>
      <c r="O410" s="70"/>
      <c r="P410" s="70"/>
      <c r="Q410" s="70"/>
      <c r="R410" s="70"/>
      <c r="S410" s="70"/>
      <c r="T410" s="71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6" t="s">
        <v>146</v>
      </c>
      <c r="AU410" s="16" t="s">
        <v>85</v>
      </c>
    </row>
    <row r="411" spans="1:65" s="13" customFormat="1">
      <c r="B411" s="224"/>
      <c r="C411" s="225"/>
      <c r="D411" s="220" t="s">
        <v>148</v>
      </c>
      <c r="E411" s="226" t="s">
        <v>1</v>
      </c>
      <c r="F411" s="227" t="s">
        <v>602</v>
      </c>
      <c r="G411" s="225"/>
      <c r="H411" s="228">
        <v>54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148</v>
      </c>
      <c r="AU411" s="234" t="s">
        <v>85</v>
      </c>
      <c r="AV411" s="13" t="s">
        <v>85</v>
      </c>
      <c r="AW411" s="13" t="s">
        <v>32</v>
      </c>
      <c r="AX411" s="13" t="s">
        <v>83</v>
      </c>
      <c r="AY411" s="234" t="s">
        <v>136</v>
      </c>
    </row>
    <row r="412" spans="1:65" s="2" customFormat="1" ht="21.75" customHeight="1">
      <c r="A412" s="33"/>
      <c r="B412" s="34"/>
      <c r="C412" s="207" t="s">
        <v>603</v>
      </c>
      <c r="D412" s="207" t="s">
        <v>139</v>
      </c>
      <c r="E412" s="208" t="s">
        <v>604</v>
      </c>
      <c r="F412" s="209" t="s">
        <v>605</v>
      </c>
      <c r="G412" s="210" t="s">
        <v>240</v>
      </c>
      <c r="H412" s="211">
        <v>271.03199999999998</v>
      </c>
      <c r="I412" s="212"/>
      <c r="J412" s="213">
        <f>ROUND(I412*H412,2)</f>
        <v>0</v>
      </c>
      <c r="K412" s="209" t="s">
        <v>143</v>
      </c>
      <c r="L412" s="38"/>
      <c r="M412" s="214" t="s">
        <v>1</v>
      </c>
      <c r="N412" s="215" t="s">
        <v>41</v>
      </c>
      <c r="O412" s="70"/>
      <c r="P412" s="216">
        <f>O412*H412</f>
        <v>0</v>
      </c>
      <c r="Q412" s="216">
        <v>3.0300000000000001E-3</v>
      </c>
      <c r="R412" s="216">
        <f>Q412*H412</f>
        <v>0.82122695999999995</v>
      </c>
      <c r="S412" s="216">
        <v>0</v>
      </c>
      <c r="T412" s="217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218" t="s">
        <v>231</v>
      </c>
      <c r="AT412" s="218" t="s">
        <v>139</v>
      </c>
      <c r="AU412" s="218" t="s">
        <v>85</v>
      </c>
      <c r="AY412" s="16" t="s">
        <v>136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6" t="s">
        <v>83</v>
      </c>
      <c r="BK412" s="219">
        <f>ROUND(I412*H412,2)</f>
        <v>0</v>
      </c>
      <c r="BL412" s="16" t="s">
        <v>231</v>
      </c>
      <c r="BM412" s="218" t="s">
        <v>606</v>
      </c>
    </row>
    <row r="413" spans="1:65" s="2" customFormat="1" ht="19.5">
      <c r="A413" s="33"/>
      <c r="B413" s="34"/>
      <c r="C413" s="35"/>
      <c r="D413" s="220" t="s">
        <v>146</v>
      </c>
      <c r="E413" s="35"/>
      <c r="F413" s="221" t="s">
        <v>607</v>
      </c>
      <c r="G413" s="35"/>
      <c r="H413" s="35"/>
      <c r="I413" s="121"/>
      <c r="J413" s="35"/>
      <c r="K413" s="35"/>
      <c r="L413" s="38"/>
      <c r="M413" s="222"/>
      <c r="N413" s="223"/>
      <c r="O413" s="70"/>
      <c r="P413" s="70"/>
      <c r="Q413" s="70"/>
      <c r="R413" s="70"/>
      <c r="S413" s="70"/>
      <c r="T413" s="71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6" t="s">
        <v>146</v>
      </c>
      <c r="AU413" s="16" t="s">
        <v>85</v>
      </c>
    </row>
    <row r="414" spans="1:65" s="13" customFormat="1">
      <c r="B414" s="224"/>
      <c r="C414" s="225"/>
      <c r="D414" s="220" t="s">
        <v>148</v>
      </c>
      <c r="E414" s="226" t="s">
        <v>1</v>
      </c>
      <c r="F414" s="227" t="s">
        <v>608</v>
      </c>
      <c r="G414" s="225"/>
      <c r="H414" s="228">
        <v>33.92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AT414" s="234" t="s">
        <v>148</v>
      </c>
      <c r="AU414" s="234" t="s">
        <v>85</v>
      </c>
      <c r="AV414" s="13" t="s">
        <v>85</v>
      </c>
      <c r="AW414" s="13" t="s">
        <v>32</v>
      </c>
      <c r="AX414" s="13" t="s">
        <v>76</v>
      </c>
      <c r="AY414" s="234" t="s">
        <v>136</v>
      </c>
    </row>
    <row r="415" spans="1:65" s="13" customFormat="1">
      <c r="B415" s="224"/>
      <c r="C415" s="225"/>
      <c r="D415" s="220" t="s">
        <v>148</v>
      </c>
      <c r="E415" s="226" t="s">
        <v>1</v>
      </c>
      <c r="F415" s="227" t="s">
        <v>609</v>
      </c>
      <c r="G415" s="225"/>
      <c r="H415" s="228">
        <v>108.62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148</v>
      </c>
      <c r="AU415" s="234" t="s">
        <v>85</v>
      </c>
      <c r="AV415" s="13" t="s">
        <v>85</v>
      </c>
      <c r="AW415" s="13" t="s">
        <v>32</v>
      </c>
      <c r="AX415" s="13" t="s">
        <v>76</v>
      </c>
      <c r="AY415" s="234" t="s">
        <v>136</v>
      </c>
    </row>
    <row r="416" spans="1:65" s="13" customFormat="1">
      <c r="B416" s="224"/>
      <c r="C416" s="225"/>
      <c r="D416" s="220" t="s">
        <v>148</v>
      </c>
      <c r="E416" s="226" t="s">
        <v>1</v>
      </c>
      <c r="F416" s="227" t="s">
        <v>610</v>
      </c>
      <c r="G416" s="225"/>
      <c r="H416" s="228">
        <v>107.818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AT416" s="234" t="s">
        <v>148</v>
      </c>
      <c r="AU416" s="234" t="s">
        <v>85</v>
      </c>
      <c r="AV416" s="13" t="s">
        <v>85</v>
      </c>
      <c r="AW416" s="13" t="s">
        <v>32</v>
      </c>
      <c r="AX416" s="13" t="s">
        <v>76</v>
      </c>
      <c r="AY416" s="234" t="s">
        <v>136</v>
      </c>
    </row>
    <row r="417" spans="1:65" s="13" customFormat="1">
      <c r="B417" s="224"/>
      <c r="C417" s="225"/>
      <c r="D417" s="220" t="s">
        <v>148</v>
      </c>
      <c r="E417" s="226" t="s">
        <v>1</v>
      </c>
      <c r="F417" s="227" t="s">
        <v>611</v>
      </c>
      <c r="G417" s="225"/>
      <c r="H417" s="228">
        <v>20.673999999999999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AT417" s="234" t="s">
        <v>148</v>
      </c>
      <c r="AU417" s="234" t="s">
        <v>85</v>
      </c>
      <c r="AV417" s="13" t="s">
        <v>85</v>
      </c>
      <c r="AW417" s="13" t="s">
        <v>32</v>
      </c>
      <c r="AX417" s="13" t="s">
        <v>76</v>
      </c>
      <c r="AY417" s="234" t="s">
        <v>136</v>
      </c>
    </row>
    <row r="418" spans="1:65" s="14" customFormat="1">
      <c r="B418" s="246"/>
      <c r="C418" s="247"/>
      <c r="D418" s="220" t="s">
        <v>148</v>
      </c>
      <c r="E418" s="248" t="s">
        <v>1</v>
      </c>
      <c r="F418" s="249" t="s">
        <v>374</v>
      </c>
      <c r="G418" s="247"/>
      <c r="H418" s="250">
        <v>271.03199999999998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148</v>
      </c>
      <c r="AU418" s="256" t="s">
        <v>85</v>
      </c>
      <c r="AV418" s="14" t="s">
        <v>144</v>
      </c>
      <c r="AW418" s="14" t="s">
        <v>32</v>
      </c>
      <c r="AX418" s="14" t="s">
        <v>83</v>
      </c>
      <c r="AY418" s="256" t="s">
        <v>136</v>
      </c>
    </row>
    <row r="419" spans="1:65" s="2" customFormat="1" ht="21.75" customHeight="1">
      <c r="A419" s="33"/>
      <c r="B419" s="34"/>
      <c r="C419" s="207" t="s">
        <v>612</v>
      </c>
      <c r="D419" s="207" t="s">
        <v>139</v>
      </c>
      <c r="E419" s="208" t="s">
        <v>613</v>
      </c>
      <c r="F419" s="209" t="s">
        <v>614</v>
      </c>
      <c r="G419" s="210" t="s">
        <v>240</v>
      </c>
      <c r="H419" s="211">
        <v>127.818</v>
      </c>
      <c r="I419" s="212"/>
      <c r="J419" s="213">
        <f>ROUND(I419*H419,2)</f>
        <v>0</v>
      </c>
      <c r="K419" s="209" t="s">
        <v>143</v>
      </c>
      <c r="L419" s="38"/>
      <c r="M419" s="214" t="s">
        <v>1</v>
      </c>
      <c r="N419" s="215" t="s">
        <v>41</v>
      </c>
      <c r="O419" s="70"/>
      <c r="P419" s="216">
        <f>O419*H419</f>
        <v>0</v>
      </c>
      <c r="Q419" s="216">
        <v>1.41E-3</v>
      </c>
      <c r="R419" s="216">
        <f>Q419*H419</f>
        <v>0.18022337999999999</v>
      </c>
      <c r="S419" s="216">
        <v>0</v>
      </c>
      <c r="T419" s="217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218" t="s">
        <v>231</v>
      </c>
      <c r="AT419" s="218" t="s">
        <v>139</v>
      </c>
      <c r="AU419" s="218" t="s">
        <v>85</v>
      </c>
      <c r="AY419" s="16" t="s">
        <v>136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6" t="s">
        <v>83</v>
      </c>
      <c r="BK419" s="219">
        <f>ROUND(I419*H419,2)</f>
        <v>0</v>
      </c>
      <c r="BL419" s="16" t="s">
        <v>231</v>
      </c>
      <c r="BM419" s="218" t="s">
        <v>615</v>
      </c>
    </row>
    <row r="420" spans="1:65" s="2" customFormat="1" ht="19.5">
      <c r="A420" s="33"/>
      <c r="B420" s="34"/>
      <c r="C420" s="35"/>
      <c r="D420" s="220" t="s">
        <v>146</v>
      </c>
      <c r="E420" s="35"/>
      <c r="F420" s="221" t="s">
        <v>616</v>
      </c>
      <c r="G420" s="35"/>
      <c r="H420" s="35"/>
      <c r="I420" s="121"/>
      <c r="J420" s="35"/>
      <c r="K420" s="35"/>
      <c r="L420" s="38"/>
      <c r="M420" s="222"/>
      <c r="N420" s="223"/>
      <c r="O420" s="70"/>
      <c r="P420" s="70"/>
      <c r="Q420" s="70"/>
      <c r="R420" s="70"/>
      <c r="S420" s="70"/>
      <c r="T420" s="71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6" t="s">
        <v>146</v>
      </c>
      <c r="AU420" s="16" t="s">
        <v>85</v>
      </c>
    </row>
    <row r="421" spans="1:65" s="13" customFormat="1">
      <c r="B421" s="224"/>
      <c r="C421" s="225"/>
      <c r="D421" s="220" t="s">
        <v>148</v>
      </c>
      <c r="E421" s="226" t="s">
        <v>1</v>
      </c>
      <c r="F421" s="227" t="s">
        <v>617</v>
      </c>
      <c r="G421" s="225"/>
      <c r="H421" s="228">
        <v>20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148</v>
      </c>
      <c r="AU421" s="234" t="s">
        <v>85</v>
      </c>
      <c r="AV421" s="13" t="s">
        <v>85</v>
      </c>
      <c r="AW421" s="13" t="s">
        <v>32</v>
      </c>
      <c r="AX421" s="13" t="s">
        <v>76</v>
      </c>
      <c r="AY421" s="234" t="s">
        <v>136</v>
      </c>
    </row>
    <row r="422" spans="1:65" s="13" customFormat="1">
      <c r="B422" s="224"/>
      <c r="C422" s="225"/>
      <c r="D422" s="220" t="s">
        <v>148</v>
      </c>
      <c r="E422" s="226" t="s">
        <v>1</v>
      </c>
      <c r="F422" s="227" t="s">
        <v>618</v>
      </c>
      <c r="G422" s="225"/>
      <c r="H422" s="228">
        <v>107.818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AT422" s="234" t="s">
        <v>148</v>
      </c>
      <c r="AU422" s="234" t="s">
        <v>85</v>
      </c>
      <c r="AV422" s="13" t="s">
        <v>85</v>
      </c>
      <c r="AW422" s="13" t="s">
        <v>32</v>
      </c>
      <c r="AX422" s="13" t="s">
        <v>76</v>
      </c>
      <c r="AY422" s="234" t="s">
        <v>136</v>
      </c>
    </row>
    <row r="423" spans="1:65" s="14" customFormat="1">
      <c r="B423" s="246"/>
      <c r="C423" s="247"/>
      <c r="D423" s="220" t="s">
        <v>148</v>
      </c>
      <c r="E423" s="248" t="s">
        <v>1</v>
      </c>
      <c r="F423" s="249" t="s">
        <v>374</v>
      </c>
      <c r="G423" s="247"/>
      <c r="H423" s="250">
        <v>127.818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AT423" s="256" t="s">
        <v>148</v>
      </c>
      <c r="AU423" s="256" t="s">
        <v>85</v>
      </c>
      <c r="AV423" s="14" t="s">
        <v>144</v>
      </c>
      <c r="AW423" s="14" t="s">
        <v>32</v>
      </c>
      <c r="AX423" s="14" t="s">
        <v>83</v>
      </c>
      <c r="AY423" s="256" t="s">
        <v>136</v>
      </c>
    </row>
    <row r="424" spans="1:65" s="2" customFormat="1" ht="21.75" customHeight="1">
      <c r="A424" s="33"/>
      <c r="B424" s="34"/>
      <c r="C424" s="207" t="s">
        <v>619</v>
      </c>
      <c r="D424" s="207" t="s">
        <v>139</v>
      </c>
      <c r="E424" s="208" t="s">
        <v>620</v>
      </c>
      <c r="F424" s="209" t="s">
        <v>621</v>
      </c>
      <c r="G424" s="210" t="s">
        <v>154</v>
      </c>
      <c r="H424" s="211">
        <v>99.171999999999997</v>
      </c>
      <c r="I424" s="212"/>
      <c r="J424" s="213">
        <f>ROUND(I424*H424,2)</f>
        <v>0</v>
      </c>
      <c r="K424" s="209" t="s">
        <v>143</v>
      </c>
      <c r="L424" s="38"/>
      <c r="M424" s="214" t="s">
        <v>1</v>
      </c>
      <c r="N424" s="215" t="s">
        <v>41</v>
      </c>
      <c r="O424" s="70"/>
      <c r="P424" s="216">
        <f>O424*H424</f>
        <v>0</v>
      </c>
      <c r="Q424" s="216">
        <v>6.6699999999999997E-3</v>
      </c>
      <c r="R424" s="216">
        <f>Q424*H424</f>
        <v>0.66147723999999997</v>
      </c>
      <c r="S424" s="216">
        <v>0</v>
      </c>
      <c r="T424" s="217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218" t="s">
        <v>231</v>
      </c>
      <c r="AT424" s="218" t="s">
        <v>139</v>
      </c>
      <c r="AU424" s="218" t="s">
        <v>85</v>
      </c>
      <c r="AY424" s="16" t="s">
        <v>136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6" t="s">
        <v>83</v>
      </c>
      <c r="BK424" s="219">
        <f>ROUND(I424*H424,2)</f>
        <v>0</v>
      </c>
      <c r="BL424" s="16" t="s">
        <v>231</v>
      </c>
      <c r="BM424" s="218" t="s">
        <v>622</v>
      </c>
    </row>
    <row r="425" spans="1:65" s="2" customFormat="1" ht="29.25">
      <c r="A425" s="33"/>
      <c r="B425" s="34"/>
      <c r="C425" s="35"/>
      <c r="D425" s="220" t="s">
        <v>146</v>
      </c>
      <c r="E425" s="35"/>
      <c r="F425" s="221" t="s">
        <v>623</v>
      </c>
      <c r="G425" s="35"/>
      <c r="H425" s="35"/>
      <c r="I425" s="121"/>
      <c r="J425" s="35"/>
      <c r="K425" s="35"/>
      <c r="L425" s="38"/>
      <c r="M425" s="222"/>
      <c r="N425" s="223"/>
      <c r="O425" s="70"/>
      <c r="P425" s="70"/>
      <c r="Q425" s="70"/>
      <c r="R425" s="70"/>
      <c r="S425" s="70"/>
      <c r="T425" s="71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6" t="s">
        <v>146</v>
      </c>
      <c r="AU425" s="16" t="s">
        <v>85</v>
      </c>
    </row>
    <row r="426" spans="1:65" s="2" customFormat="1" ht="29.25">
      <c r="A426" s="33"/>
      <c r="B426" s="34"/>
      <c r="C426" s="35"/>
      <c r="D426" s="220" t="s">
        <v>157</v>
      </c>
      <c r="E426" s="35"/>
      <c r="F426" s="235" t="s">
        <v>624</v>
      </c>
      <c r="G426" s="35"/>
      <c r="H426" s="35"/>
      <c r="I426" s="121"/>
      <c r="J426" s="35"/>
      <c r="K426" s="35"/>
      <c r="L426" s="38"/>
      <c r="M426" s="222"/>
      <c r="N426" s="223"/>
      <c r="O426" s="70"/>
      <c r="P426" s="70"/>
      <c r="Q426" s="70"/>
      <c r="R426" s="70"/>
      <c r="S426" s="70"/>
      <c r="T426" s="71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6" t="s">
        <v>157</v>
      </c>
      <c r="AU426" s="16" t="s">
        <v>85</v>
      </c>
    </row>
    <row r="427" spans="1:65" s="13" customFormat="1">
      <c r="B427" s="224"/>
      <c r="C427" s="225"/>
      <c r="D427" s="220" t="s">
        <v>148</v>
      </c>
      <c r="E427" s="226" t="s">
        <v>1</v>
      </c>
      <c r="F427" s="227" t="s">
        <v>625</v>
      </c>
      <c r="G427" s="225"/>
      <c r="H427" s="228">
        <v>34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AT427" s="234" t="s">
        <v>148</v>
      </c>
      <c r="AU427" s="234" t="s">
        <v>85</v>
      </c>
      <c r="AV427" s="13" t="s">
        <v>85</v>
      </c>
      <c r="AW427" s="13" t="s">
        <v>32</v>
      </c>
      <c r="AX427" s="13" t="s">
        <v>76</v>
      </c>
      <c r="AY427" s="234" t="s">
        <v>136</v>
      </c>
    </row>
    <row r="428" spans="1:65" s="13" customFormat="1">
      <c r="B428" s="224"/>
      <c r="C428" s="225"/>
      <c r="D428" s="220" t="s">
        <v>148</v>
      </c>
      <c r="E428" s="226" t="s">
        <v>1</v>
      </c>
      <c r="F428" s="227" t="s">
        <v>626</v>
      </c>
      <c r="G428" s="225"/>
      <c r="H428" s="228">
        <v>65.171999999999997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AT428" s="234" t="s">
        <v>148</v>
      </c>
      <c r="AU428" s="234" t="s">
        <v>85</v>
      </c>
      <c r="AV428" s="13" t="s">
        <v>85</v>
      </c>
      <c r="AW428" s="13" t="s">
        <v>32</v>
      </c>
      <c r="AX428" s="13" t="s">
        <v>76</v>
      </c>
      <c r="AY428" s="234" t="s">
        <v>136</v>
      </c>
    </row>
    <row r="429" spans="1:65" s="14" customFormat="1">
      <c r="B429" s="246"/>
      <c r="C429" s="247"/>
      <c r="D429" s="220" t="s">
        <v>148</v>
      </c>
      <c r="E429" s="248" t="s">
        <v>1</v>
      </c>
      <c r="F429" s="249" t="s">
        <v>374</v>
      </c>
      <c r="G429" s="247"/>
      <c r="H429" s="250">
        <v>99.171999999999997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AT429" s="256" t="s">
        <v>148</v>
      </c>
      <c r="AU429" s="256" t="s">
        <v>85</v>
      </c>
      <c r="AV429" s="14" t="s">
        <v>144</v>
      </c>
      <c r="AW429" s="14" t="s">
        <v>32</v>
      </c>
      <c r="AX429" s="14" t="s">
        <v>83</v>
      </c>
      <c r="AY429" s="256" t="s">
        <v>136</v>
      </c>
    </row>
    <row r="430" spans="1:65" s="2" customFormat="1" ht="16.5" customHeight="1">
      <c r="A430" s="33"/>
      <c r="B430" s="34"/>
      <c r="C430" s="207" t="s">
        <v>627</v>
      </c>
      <c r="D430" s="207" t="s">
        <v>139</v>
      </c>
      <c r="E430" s="208" t="s">
        <v>628</v>
      </c>
      <c r="F430" s="209" t="s">
        <v>629</v>
      </c>
      <c r="G430" s="210" t="s">
        <v>240</v>
      </c>
      <c r="H430" s="211">
        <v>33.92</v>
      </c>
      <c r="I430" s="212"/>
      <c r="J430" s="213">
        <f>ROUND(I430*H430,2)</f>
        <v>0</v>
      </c>
      <c r="K430" s="209" t="s">
        <v>1</v>
      </c>
      <c r="L430" s="38"/>
      <c r="M430" s="214" t="s">
        <v>1</v>
      </c>
      <c r="N430" s="215" t="s">
        <v>41</v>
      </c>
      <c r="O430" s="70"/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218" t="s">
        <v>231</v>
      </c>
      <c r="AT430" s="218" t="s">
        <v>139</v>
      </c>
      <c r="AU430" s="218" t="s">
        <v>85</v>
      </c>
      <c r="AY430" s="16" t="s">
        <v>136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6" t="s">
        <v>83</v>
      </c>
      <c r="BK430" s="219">
        <f>ROUND(I430*H430,2)</f>
        <v>0</v>
      </c>
      <c r="BL430" s="16" t="s">
        <v>231</v>
      </c>
      <c r="BM430" s="218" t="s">
        <v>630</v>
      </c>
    </row>
    <row r="431" spans="1:65" s="2" customFormat="1">
      <c r="A431" s="33"/>
      <c r="B431" s="34"/>
      <c r="C431" s="35"/>
      <c r="D431" s="220" t="s">
        <v>146</v>
      </c>
      <c r="E431" s="35"/>
      <c r="F431" s="221" t="s">
        <v>629</v>
      </c>
      <c r="G431" s="35"/>
      <c r="H431" s="35"/>
      <c r="I431" s="121"/>
      <c r="J431" s="35"/>
      <c r="K431" s="35"/>
      <c r="L431" s="38"/>
      <c r="M431" s="222"/>
      <c r="N431" s="223"/>
      <c r="O431" s="70"/>
      <c r="P431" s="70"/>
      <c r="Q431" s="70"/>
      <c r="R431" s="70"/>
      <c r="S431" s="70"/>
      <c r="T431" s="71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6" t="s">
        <v>146</v>
      </c>
      <c r="AU431" s="16" t="s">
        <v>85</v>
      </c>
    </row>
    <row r="432" spans="1:65" s="2" customFormat="1" ht="16.5" customHeight="1">
      <c r="A432" s="33"/>
      <c r="B432" s="34"/>
      <c r="C432" s="207" t="s">
        <v>631</v>
      </c>
      <c r="D432" s="207" t="s">
        <v>139</v>
      </c>
      <c r="E432" s="208" t="s">
        <v>632</v>
      </c>
      <c r="F432" s="209" t="s">
        <v>633</v>
      </c>
      <c r="G432" s="210" t="s">
        <v>240</v>
      </c>
      <c r="H432" s="211">
        <v>107.818</v>
      </c>
      <c r="I432" s="212"/>
      <c r="J432" s="213">
        <f>ROUND(I432*H432,2)</f>
        <v>0</v>
      </c>
      <c r="K432" s="209" t="s">
        <v>1</v>
      </c>
      <c r="L432" s="38"/>
      <c r="M432" s="214" t="s">
        <v>1</v>
      </c>
      <c r="N432" s="215" t="s">
        <v>41</v>
      </c>
      <c r="O432" s="70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18" t="s">
        <v>231</v>
      </c>
      <c r="AT432" s="218" t="s">
        <v>139</v>
      </c>
      <c r="AU432" s="218" t="s">
        <v>85</v>
      </c>
      <c r="AY432" s="16" t="s">
        <v>136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16" t="s">
        <v>83</v>
      </c>
      <c r="BK432" s="219">
        <f>ROUND(I432*H432,2)</f>
        <v>0</v>
      </c>
      <c r="BL432" s="16" t="s">
        <v>231</v>
      </c>
      <c r="BM432" s="218" t="s">
        <v>634</v>
      </c>
    </row>
    <row r="433" spans="1:65" s="2" customFormat="1">
      <c r="A433" s="33"/>
      <c r="B433" s="34"/>
      <c r="C433" s="35"/>
      <c r="D433" s="220" t="s">
        <v>146</v>
      </c>
      <c r="E433" s="35"/>
      <c r="F433" s="221" t="s">
        <v>633</v>
      </c>
      <c r="G433" s="35"/>
      <c r="H433" s="35"/>
      <c r="I433" s="121"/>
      <c r="J433" s="35"/>
      <c r="K433" s="35"/>
      <c r="L433" s="38"/>
      <c r="M433" s="222"/>
      <c r="N433" s="223"/>
      <c r="O433" s="70"/>
      <c r="P433" s="70"/>
      <c r="Q433" s="70"/>
      <c r="R433" s="70"/>
      <c r="S433" s="70"/>
      <c r="T433" s="71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6" t="s">
        <v>146</v>
      </c>
      <c r="AU433" s="16" t="s">
        <v>85</v>
      </c>
    </row>
    <row r="434" spans="1:65" s="2" customFormat="1" ht="16.5" customHeight="1">
      <c r="A434" s="33"/>
      <c r="B434" s="34"/>
      <c r="C434" s="207" t="s">
        <v>635</v>
      </c>
      <c r="D434" s="207" t="s">
        <v>139</v>
      </c>
      <c r="E434" s="208" t="s">
        <v>636</v>
      </c>
      <c r="F434" s="209" t="s">
        <v>637</v>
      </c>
      <c r="G434" s="210" t="s">
        <v>240</v>
      </c>
      <c r="H434" s="211">
        <v>107.818</v>
      </c>
      <c r="I434" s="212"/>
      <c r="J434" s="213">
        <f>ROUND(I434*H434,2)</f>
        <v>0</v>
      </c>
      <c r="K434" s="209" t="s">
        <v>1</v>
      </c>
      <c r="L434" s="38"/>
      <c r="M434" s="214" t="s">
        <v>1</v>
      </c>
      <c r="N434" s="215" t="s">
        <v>41</v>
      </c>
      <c r="O434" s="70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18" t="s">
        <v>231</v>
      </c>
      <c r="AT434" s="218" t="s">
        <v>139</v>
      </c>
      <c r="AU434" s="218" t="s">
        <v>85</v>
      </c>
      <c r="AY434" s="16" t="s">
        <v>136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16" t="s">
        <v>83</v>
      </c>
      <c r="BK434" s="219">
        <f>ROUND(I434*H434,2)</f>
        <v>0</v>
      </c>
      <c r="BL434" s="16" t="s">
        <v>231</v>
      </c>
      <c r="BM434" s="218" t="s">
        <v>638</v>
      </c>
    </row>
    <row r="435" spans="1:65" s="2" customFormat="1">
      <c r="A435" s="33"/>
      <c r="B435" s="34"/>
      <c r="C435" s="35"/>
      <c r="D435" s="220" t="s">
        <v>146</v>
      </c>
      <c r="E435" s="35"/>
      <c r="F435" s="221" t="s">
        <v>637</v>
      </c>
      <c r="G435" s="35"/>
      <c r="H435" s="35"/>
      <c r="I435" s="121"/>
      <c r="J435" s="35"/>
      <c r="K435" s="35"/>
      <c r="L435" s="38"/>
      <c r="M435" s="222"/>
      <c r="N435" s="223"/>
      <c r="O435" s="70"/>
      <c r="P435" s="70"/>
      <c r="Q435" s="70"/>
      <c r="R435" s="70"/>
      <c r="S435" s="70"/>
      <c r="T435" s="71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T435" s="16" t="s">
        <v>146</v>
      </c>
      <c r="AU435" s="16" t="s">
        <v>85</v>
      </c>
    </row>
    <row r="436" spans="1:65" s="2" customFormat="1" ht="16.5" customHeight="1">
      <c r="A436" s="33"/>
      <c r="B436" s="34"/>
      <c r="C436" s="207" t="s">
        <v>639</v>
      </c>
      <c r="D436" s="207" t="s">
        <v>139</v>
      </c>
      <c r="E436" s="208" t="s">
        <v>640</v>
      </c>
      <c r="F436" s="209" t="s">
        <v>641</v>
      </c>
      <c r="G436" s="210" t="s">
        <v>240</v>
      </c>
      <c r="H436" s="211">
        <v>107.818</v>
      </c>
      <c r="I436" s="212"/>
      <c r="J436" s="213">
        <f>ROUND(I436*H436,2)</f>
        <v>0</v>
      </c>
      <c r="K436" s="209" t="s">
        <v>1</v>
      </c>
      <c r="L436" s="38"/>
      <c r="M436" s="214" t="s">
        <v>1</v>
      </c>
      <c r="N436" s="215" t="s">
        <v>41</v>
      </c>
      <c r="O436" s="70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218" t="s">
        <v>231</v>
      </c>
      <c r="AT436" s="218" t="s">
        <v>139</v>
      </c>
      <c r="AU436" s="218" t="s">
        <v>85</v>
      </c>
      <c r="AY436" s="16" t="s">
        <v>136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6" t="s">
        <v>83</v>
      </c>
      <c r="BK436" s="219">
        <f>ROUND(I436*H436,2)</f>
        <v>0</v>
      </c>
      <c r="BL436" s="16" t="s">
        <v>231</v>
      </c>
      <c r="BM436" s="218" t="s">
        <v>642</v>
      </c>
    </row>
    <row r="437" spans="1:65" s="2" customFormat="1">
      <c r="A437" s="33"/>
      <c r="B437" s="34"/>
      <c r="C437" s="35"/>
      <c r="D437" s="220" t="s">
        <v>146</v>
      </c>
      <c r="E437" s="35"/>
      <c r="F437" s="221" t="s">
        <v>641</v>
      </c>
      <c r="G437" s="35"/>
      <c r="H437" s="35"/>
      <c r="I437" s="121"/>
      <c r="J437" s="35"/>
      <c r="K437" s="35"/>
      <c r="L437" s="38"/>
      <c r="M437" s="222"/>
      <c r="N437" s="223"/>
      <c r="O437" s="70"/>
      <c r="P437" s="70"/>
      <c r="Q437" s="70"/>
      <c r="R437" s="70"/>
      <c r="S437" s="70"/>
      <c r="T437" s="71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6" t="s">
        <v>146</v>
      </c>
      <c r="AU437" s="16" t="s">
        <v>85</v>
      </c>
    </row>
    <row r="438" spans="1:65" s="2" customFormat="1" ht="16.5" customHeight="1">
      <c r="A438" s="33"/>
      <c r="B438" s="34"/>
      <c r="C438" s="207" t="s">
        <v>643</v>
      </c>
      <c r="D438" s="207" t="s">
        <v>139</v>
      </c>
      <c r="E438" s="208" t="s">
        <v>644</v>
      </c>
      <c r="F438" s="209" t="s">
        <v>645</v>
      </c>
      <c r="G438" s="210" t="s">
        <v>240</v>
      </c>
      <c r="H438" s="211">
        <v>107.818</v>
      </c>
      <c r="I438" s="212"/>
      <c r="J438" s="213">
        <f>ROUND(I438*H438,2)</f>
        <v>0</v>
      </c>
      <c r="K438" s="209" t="s">
        <v>1</v>
      </c>
      <c r="L438" s="38"/>
      <c r="M438" s="214" t="s">
        <v>1</v>
      </c>
      <c r="N438" s="215" t="s">
        <v>41</v>
      </c>
      <c r="O438" s="70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218" t="s">
        <v>231</v>
      </c>
      <c r="AT438" s="218" t="s">
        <v>139</v>
      </c>
      <c r="AU438" s="218" t="s">
        <v>85</v>
      </c>
      <c r="AY438" s="16" t="s">
        <v>136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6" t="s">
        <v>83</v>
      </c>
      <c r="BK438" s="219">
        <f>ROUND(I438*H438,2)</f>
        <v>0</v>
      </c>
      <c r="BL438" s="16" t="s">
        <v>231</v>
      </c>
      <c r="BM438" s="218" t="s">
        <v>646</v>
      </c>
    </row>
    <row r="439" spans="1:65" s="2" customFormat="1">
      <c r="A439" s="33"/>
      <c r="B439" s="34"/>
      <c r="C439" s="35"/>
      <c r="D439" s="220" t="s">
        <v>146</v>
      </c>
      <c r="E439" s="35"/>
      <c r="F439" s="221" t="s">
        <v>645</v>
      </c>
      <c r="G439" s="35"/>
      <c r="H439" s="35"/>
      <c r="I439" s="121"/>
      <c r="J439" s="35"/>
      <c r="K439" s="35"/>
      <c r="L439" s="38"/>
      <c r="M439" s="222"/>
      <c r="N439" s="223"/>
      <c r="O439" s="70"/>
      <c r="P439" s="70"/>
      <c r="Q439" s="70"/>
      <c r="R439" s="70"/>
      <c r="S439" s="70"/>
      <c r="T439" s="71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6" t="s">
        <v>146</v>
      </c>
      <c r="AU439" s="16" t="s">
        <v>85</v>
      </c>
    </row>
    <row r="440" spans="1:65" s="2" customFormat="1" ht="16.5" customHeight="1">
      <c r="A440" s="33"/>
      <c r="B440" s="34"/>
      <c r="C440" s="207" t="s">
        <v>647</v>
      </c>
      <c r="D440" s="207" t="s">
        <v>139</v>
      </c>
      <c r="E440" s="208" t="s">
        <v>648</v>
      </c>
      <c r="F440" s="209" t="s">
        <v>649</v>
      </c>
      <c r="G440" s="210" t="s">
        <v>240</v>
      </c>
      <c r="H440" s="211">
        <v>20.673999999999999</v>
      </c>
      <c r="I440" s="212"/>
      <c r="J440" s="213">
        <f>ROUND(I440*H440,2)</f>
        <v>0</v>
      </c>
      <c r="K440" s="209" t="s">
        <v>1</v>
      </c>
      <c r="L440" s="38"/>
      <c r="M440" s="214" t="s">
        <v>1</v>
      </c>
      <c r="N440" s="215" t="s">
        <v>41</v>
      </c>
      <c r="O440" s="70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218" t="s">
        <v>231</v>
      </c>
      <c r="AT440" s="218" t="s">
        <v>139</v>
      </c>
      <c r="AU440" s="218" t="s">
        <v>85</v>
      </c>
      <c r="AY440" s="16" t="s">
        <v>136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6" t="s">
        <v>83</v>
      </c>
      <c r="BK440" s="219">
        <f>ROUND(I440*H440,2)</f>
        <v>0</v>
      </c>
      <c r="BL440" s="16" t="s">
        <v>231</v>
      </c>
      <c r="BM440" s="218" t="s">
        <v>650</v>
      </c>
    </row>
    <row r="441" spans="1:65" s="2" customFormat="1">
      <c r="A441" s="33"/>
      <c r="B441" s="34"/>
      <c r="C441" s="35"/>
      <c r="D441" s="220" t="s">
        <v>146</v>
      </c>
      <c r="E441" s="35"/>
      <c r="F441" s="221" t="s">
        <v>649</v>
      </c>
      <c r="G441" s="35"/>
      <c r="H441" s="35"/>
      <c r="I441" s="121"/>
      <c r="J441" s="35"/>
      <c r="K441" s="35"/>
      <c r="L441" s="38"/>
      <c r="M441" s="222"/>
      <c r="N441" s="223"/>
      <c r="O441" s="70"/>
      <c r="P441" s="70"/>
      <c r="Q441" s="70"/>
      <c r="R441" s="70"/>
      <c r="S441" s="70"/>
      <c r="T441" s="71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6" t="s">
        <v>146</v>
      </c>
      <c r="AU441" s="16" t="s">
        <v>85</v>
      </c>
    </row>
    <row r="442" spans="1:65" s="2" customFormat="1" ht="16.5" customHeight="1">
      <c r="A442" s="33"/>
      <c r="B442" s="34"/>
      <c r="C442" s="207" t="s">
        <v>651</v>
      </c>
      <c r="D442" s="207" t="s">
        <v>139</v>
      </c>
      <c r="E442" s="208" t="s">
        <v>652</v>
      </c>
      <c r="F442" s="209" t="s">
        <v>653</v>
      </c>
      <c r="G442" s="210" t="s">
        <v>240</v>
      </c>
      <c r="H442" s="211">
        <v>41.347999999999999</v>
      </c>
      <c r="I442" s="212"/>
      <c r="J442" s="213">
        <f>ROUND(I442*H442,2)</f>
        <v>0</v>
      </c>
      <c r="K442" s="209" t="s">
        <v>1</v>
      </c>
      <c r="L442" s="38"/>
      <c r="M442" s="214" t="s">
        <v>1</v>
      </c>
      <c r="N442" s="215" t="s">
        <v>41</v>
      </c>
      <c r="O442" s="70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18" t="s">
        <v>231</v>
      </c>
      <c r="AT442" s="218" t="s">
        <v>139</v>
      </c>
      <c r="AU442" s="218" t="s">
        <v>85</v>
      </c>
      <c r="AY442" s="16" t="s">
        <v>136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231</v>
      </c>
      <c r="BM442" s="218" t="s">
        <v>654</v>
      </c>
    </row>
    <row r="443" spans="1:65" s="2" customFormat="1">
      <c r="A443" s="33"/>
      <c r="B443" s="34"/>
      <c r="C443" s="35"/>
      <c r="D443" s="220" t="s">
        <v>146</v>
      </c>
      <c r="E443" s="35"/>
      <c r="F443" s="221" t="s">
        <v>653</v>
      </c>
      <c r="G443" s="35"/>
      <c r="H443" s="35"/>
      <c r="I443" s="121"/>
      <c r="J443" s="35"/>
      <c r="K443" s="35"/>
      <c r="L443" s="38"/>
      <c r="M443" s="222"/>
      <c r="N443" s="223"/>
      <c r="O443" s="70"/>
      <c r="P443" s="70"/>
      <c r="Q443" s="70"/>
      <c r="R443" s="70"/>
      <c r="S443" s="70"/>
      <c r="T443" s="71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6" t="s">
        <v>146</v>
      </c>
      <c r="AU443" s="16" t="s">
        <v>85</v>
      </c>
    </row>
    <row r="444" spans="1:65" s="2" customFormat="1" ht="16.5" customHeight="1">
      <c r="A444" s="33"/>
      <c r="B444" s="34"/>
      <c r="C444" s="207" t="s">
        <v>655</v>
      </c>
      <c r="D444" s="207" t="s">
        <v>139</v>
      </c>
      <c r="E444" s="208" t="s">
        <v>656</v>
      </c>
      <c r="F444" s="209" t="s">
        <v>657</v>
      </c>
      <c r="G444" s="210" t="s">
        <v>240</v>
      </c>
      <c r="H444" s="211">
        <v>20.673999999999999</v>
      </c>
      <c r="I444" s="212"/>
      <c r="J444" s="213">
        <f>ROUND(I444*H444,2)</f>
        <v>0</v>
      </c>
      <c r="K444" s="209" t="s">
        <v>1</v>
      </c>
      <c r="L444" s="38"/>
      <c r="M444" s="214" t="s">
        <v>1</v>
      </c>
      <c r="N444" s="215" t="s">
        <v>41</v>
      </c>
      <c r="O444" s="70"/>
      <c r="P444" s="216">
        <f>O444*H444</f>
        <v>0</v>
      </c>
      <c r="Q444" s="216">
        <v>0</v>
      </c>
      <c r="R444" s="216">
        <f>Q444*H444</f>
        <v>0</v>
      </c>
      <c r="S444" s="216">
        <v>0</v>
      </c>
      <c r="T444" s="217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218" t="s">
        <v>231</v>
      </c>
      <c r="AT444" s="218" t="s">
        <v>139</v>
      </c>
      <c r="AU444" s="218" t="s">
        <v>85</v>
      </c>
      <c r="AY444" s="16" t="s">
        <v>136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6" t="s">
        <v>83</v>
      </c>
      <c r="BK444" s="219">
        <f>ROUND(I444*H444,2)</f>
        <v>0</v>
      </c>
      <c r="BL444" s="16" t="s">
        <v>231</v>
      </c>
      <c r="BM444" s="218" t="s">
        <v>658</v>
      </c>
    </row>
    <row r="445" spans="1:65" s="2" customFormat="1">
      <c r="A445" s="33"/>
      <c r="B445" s="34"/>
      <c r="C445" s="35"/>
      <c r="D445" s="220" t="s">
        <v>146</v>
      </c>
      <c r="E445" s="35"/>
      <c r="F445" s="221" t="s">
        <v>659</v>
      </c>
      <c r="G445" s="35"/>
      <c r="H445" s="35"/>
      <c r="I445" s="121"/>
      <c r="J445" s="35"/>
      <c r="K445" s="35"/>
      <c r="L445" s="38"/>
      <c r="M445" s="222"/>
      <c r="N445" s="223"/>
      <c r="O445" s="70"/>
      <c r="P445" s="70"/>
      <c r="Q445" s="70"/>
      <c r="R445" s="70"/>
      <c r="S445" s="70"/>
      <c r="T445" s="71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6" t="s">
        <v>146</v>
      </c>
      <c r="AU445" s="16" t="s">
        <v>85</v>
      </c>
    </row>
    <row r="446" spans="1:65" s="2" customFormat="1" ht="16.5" customHeight="1">
      <c r="A446" s="33"/>
      <c r="B446" s="34"/>
      <c r="C446" s="207" t="s">
        <v>660</v>
      </c>
      <c r="D446" s="207" t="s">
        <v>139</v>
      </c>
      <c r="E446" s="208" t="s">
        <v>661</v>
      </c>
      <c r="F446" s="209" t="s">
        <v>662</v>
      </c>
      <c r="G446" s="210" t="s">
        <v>240</v>
      </c>
      <c r="H446" s="211">
        <v>20</v>
      </c>
      <c r="I446" s="212"/>
      <c r="J446" s="213">
        <f>ROUND(I446*H446,2)</f>
        <v>0</v>
      </c>
      <c r="K446" s="209" t="s">
        <v>1</v>
      </c>
      <c r="L446" s="38"/>
      <c r="M446" s="214" t="s">
        <v>1</v>
      </c>
      <c r="N446" s="215" t="s">
        <v>41</v>
      </c>
      <c r="O446" s="70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218" t="s">
        <v>231</v>
      </c>
      <c r="AT446" s="218" t="s">
        <v>139</v>
      </c>
      <c r="AU446" s="218" t="s">
        <v>85</v>
      </c>
      <c r="AY446" s="16" t="s">
        <v>136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6" t="s">
        <v>83</v>
      </c>
      <c r="BK446" s="219">
        <f>ROUND(I446*H446,2)</f>
        <v>0</v>
      </c>
      <c r="BL446" s="16" t="s">
        <v>231</v>
      </c>
      <c r="BM446" s="218" t="s">
        <v>663</v>
      </c>
    </row>
    <row r="447" spans="1:65" s="2" customFormat="1">
      <c r="A447" s="33"/>
      <c r="B447" s="34"/>
      <c r="C447" s="35"/>
      <c r="D447" s="220" t="s">
        <v>146</v>
      </c>
      <c r="E447" s="35"/>
      <c r="F447" s="221" t="s">
        <v>662</v>
      </c>
      <c r="G447" s="35"/>
      <c r="H447" s="35"/>
      <c r="I447" s="121"/>
      <c r="J447" s="35"/>
      <c r="K447" s="35"/>
      <c r="L447" s="38"/>
      <c r="M447" s="222"/>
      <c r="N447" s="223"/>
      <c r="O447" s="70"/>
      <c r="P447" s="70"/>
      <c r="Q447" s="70"/>
      <c r="R447" s="70"/>
      <c r="S447" s="70"/>
      <c r="T447" s="71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6" t="s">
        <v>146</v>
      </c>
      <c r="AU447" s="16" t="s">
        <v>85</v>
      </c>
    </row>
    <row r="448" spans="1:65" s="2" customFormat="1" ht="16.5" customHeight="1">
      <c r="A448" s="33"/>
      <c r="B448" s="34"/>
      <c r="C448" s="207" t="s">
        <v>664</v>
      </c>
      <c r="D448" s="207" t="s">
        <v>139</v>
      </c>
      <c r="E448" s="208" t="s">
        <v>665</v>
      </c>
      <c r="F448" s="209" t="s">
        <v>666</v>
      </c>
      <c r="G448" s="210" t="s">
        <v>240</v>
      </c>
      <c r="H448" s="211">
        <v>33</v>
      </c>
      <c r="I448" s="212"/>
      <c r="J448" s="213">
        <f>ROUND(I448*H448,2)</f>
        <v>0</v>
      </c>
      <c r="K448" s="209" t="s">
        <v>1</v>
      </c>
      <c r="L448" s="38"/>
      <c r="M448" s="214" t="s">
        <v>1</v>
      </c>
      <c r="N448" s="215" t="s">
        <v>41</v>
      </c>
      <c r="O448" s="70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218" t="s">
        <v>231</v>
      </c>
      <c r="AT448" s="218" t="s">
        <v>139</v>
      </c>
      <c r="AU448" s="218" t="s">
        <v>85</v>
      </c>
      <c r="AY448" s="16" t="s">
        <v>136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6" t="s">
        <v>83</v>
      </c>
      <c r="BK448" s="219">
        <f>ROUND(I448*H448,2)</f>
        <v>0</v>
      </c>
      <c r="BL448" s="16" t="s">
        <v>231</v>
      </c>
      <c r="BM448" s="218" t="s">
        <v>667</v>
      </c>
    </row>
    <row r="449" spans="1:65" s="2" customFormat="1">
      <c r="A449" s="33"/>
      <c r="B449" s="34"/>
      <c r="C449" s="35"/>
      <c r="D449" s="220" t="s">
        <v>146</v>
      </c>
      <c r="E449" s="35"/>
      <c r="F449" s="221" t="s">
        <v>666</v>
      </c>
      <c r="G449" s="35"/>
      <c r="H449" s="35"/>
      <c r="I449" s="121"/>
      <c r="J449" s="35"/>
      <c r="K449" s="35"/>
      <c r="L449" s="38"/>
      <c r="M449" s="222"/>
      <c r="N449" s="223"/>
      <c r="O449" s="70"/>
      <c r="P449" s="70"/>
      <c r="Q449" s="70"/>
      <c r="R449" s="70"/>
      <c r="S449" s="70"/>
      <c r="T449" s="71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6" t="s">
        <v>146</v>
      </c>
      <c r="AU449" s="16" t="s">
        <v>85</v>
      </c>
    </row>
    <row r="450" spans="1:65" s="2" customFormat="1" ht="16.5" customHeight="1">
      <c r="A450" s="33"/>
      <c r="B450" s="34"/>
      <c r="C450" s="207" t="s">
        <v>668</v>
      </c>
      <c r="D450" s="207" t="s">
        <v>139</v>
      </c>
      <c r="E450" s="208" t="s">
        <v>669</v>
      </c>
      <c r="F450" s="209" t="s">
        <v>670</v>
      </c>
      <c r="G450" s="210" t="s">
        <v>240</v>
      </c>
      <c r="H450" s="211">
        <v>74.8</v>
      </c>
      <c r="I450" s="212"/>
      <c r="J450" s="213">
        <f>ROUND(I450*H450,2)</f>
        <v>0</v>
      </c>
      <c r="K450" s="209" t="s">
        <v>1</v>
      </c>
      <c r="L450" s="38"/>
      <c r="M450" s="214" t="s">
        <v>1</v>
      </c>
      <c r="N450" s="215" t="s">
        <v>41</v>
      </c>
      <c r="O450" s="70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18" t="s">
        <v>231</v>
      </c>
      <c r="AT450" s="218" t="s">
        <v>139</v>
      </c>
      <c r="AU450" s="218" t="s">
        <v>85</v>
      </c>
      <c r="AY450" s="16" t="s">
        <v>136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16" t="s">
        <v>83</v>
      </c>
      <c r="BK450" s="219">
        <f>ROUND(I450*H450,2)</f>
        <v>0</v>
      </c>
      <c r="BL450" s="16" t="s">
        <v>231</v>
      </c>
      <c r="BM450" s="218" t="s">
        <v>671</v>
      </c>
    </row>
    <row r="451" spans="1:65" s="2" customFormat="1">
      <c r="A451" s="33"/>
      <c r="B451" s="34"/>
      <c r="C451" s="35"/>
      <c r="D451" s="220" t="s">
        <v>146</v>
      </c>
      <c r="E451" s="35"/>
      <c r="F451" s="221" t="s">
        <v>670</v>
      </c>
      <c r="G451" s="35"/>
      <c r="H451" s="35"/>
      <c r="I451" s="121"/>
      <c r="J451" s="35"/>
      <c r="K451" s="35"/>
      <c r="L451" s="38"/>
      <c r="M451" s="222"/>
      <c r="N451" s="223"/>
      <c r="O451" s="70"/>
      <c r="P451" s="70"/>
      <c r="Q451" s="70"/>
      <c r="R451" s="70"/>
      <c r="S451" s="70"/>
      <c r="T451" s="71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6" t="s">
        <v>146</v>
      </c>
      <c r="AU451" s="16" t="s">
        <v>85</v>
      </c>
    </row>
    <row r="452" spans="1:65" s="2" customFormat="1" ht="16.5" customHeight="1">
      <c r="A452" s="33"/>
      <c r="B452" s="34"/>
      <c r="C452" s="207" t="s">
        <v>672</v>
      </c>
      <c r="D452" s="207" t="s">
        <v>139</v>
      </c>
      <c r="E452" s="208" t="s">
        <v>673</v>
      </c>
      <c r="F452" s="209" t="s">
        <v>674</v>
      </c>
      <c r="G452" s="210" t="s">
        <v>240</v>
      </c>
      <c r="H452" s="211">
        <v>33.92</v>
      </c>
      <c r="I452" s="212"/>
      <c r="J452" s="213">
        <f>ROUND(I452*H452,2)</f>
        <v>0</v>
      </c>
      <c r="K452" s="209" t="s">
        <v>1</v>
      </c>
      <c r="L452" s="38"/>
      <c r="M452" s="214" t="s">
        <v>1</v>
      </c>
      <c r="N452" s="215" t="s">
        <v>41</v>
      </c>
      <c r="O452" s="70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218" t="s">
        <v>231</v>
      </c>
      <c r="AT452" s="218" t="s">
        <v>139</v>
      </c>
      <c r="AU452" s="218" t="s">
        <v>85</v>
      </c>
      <c r="AY452" s="16" t="s">
        <v>136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6" t="s">
        <v>83</v>
      </c>
      <c r="BK452" s="219">
        <f>ROUND(I452*H452,2)</f>
        <v>0</v>
      </c>
      <c r="BL452" s="16" t="s">
        <v>231</v>
      </c>
      <c r="BM452" s="218" t="s">
        <v>675</v>
      </c>
    </row>
    <row r="453" spans="1:65" s="2" customFormat="1">
      <c r="A453" s="33"/>
      <c r="B453" s="34"/>
      <c r="C453" s="35"/>
      <c r="D453" s="220" t="s">
        <v>146</v>
      </c>
      <c r="E453" s="35"/>
      <c r="F453" s="221" t="s">
        <v>676</v>
      </c>
      <c r="G453" s="35"/>
      <c r="H453" s="35"/>
      <c r="I453" s="121"/>
      <c r="J453" s="35"/>
      <c r="K453" s="35"/>
      <c r="L453" s="38"/>
      <c r="M453" s="222"/>
      <c r="N453" s="223"/>
      <c r="O453" s="70"/>
      <c r="P453" s="70"/>
      <c r="Q453" s="70"/>
      <c r="R453" s="70"/>
      <c r="S453" s="70"/>
      <c r="T453" s="71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6" t="s">
        <v>146</v>
      </c>
      <c r="AU453" s="16" t="s">
        <v>85</v>
      </c>
    </row>
    <row r="454" spans="1:65" s="2" customFormat="1" ht="16.5" customHeight="1">
      <c r="A454" s="33"/>
      <c r="B454" s="34"/>
      <c r="C454" s="207" t="s">
        <v>677</v>
      </c>
      <c r="D454" s="207" t="s">
        <v>139</v>
      </c>
      <c r="E454" s="208" t="s">
        <v>678</v>
      </c>
      <c r="F454" s="209" t="s">
        <v>679</v>
      </c>
      <c r="G454" s="210" t="s">
        <v>240</v>
      </c>
      <c r="H454" s="211">
        <v>48.4</v>
      </c>
      <c r="I454" s="212"/>
      <c r="J454" s="213">
        <f>ROUND(I454*H454,2)</f>
        <v>0</v>
      </c>
      <c r="K454" s="209" t="s">
        <v>1</v>
      </c>
      <c r="L454" s="38"/>
      <c r="M454" s="214" t="s">
        <v>1</v>
      </c>
      <c r="N454" s="215" t="s">
        <v>41</v>
      </c>
      <c r="O454" s="70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218" t="s">
        <v>231</v>
      </c>
      <c r="AT454" s="218" t="s">
        <v>139</v>
      </c>
      <c r="AU454" s="218" t="s">
        <v>85</v>
      </c>
      <c r="AY454" s="16" t="s">
        <v>136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6" t="s">
        <v>83</v>
      </c>
      <c r="BK454" s="219">
        <f>ROUND(I454*H454,2)</f>
        <v>0</v>
      </c>
      <c r="BL454" s="16" t="s">
        <v>231</v>
      </c>
      <c r="BM454" s="218" t="s">
        <v>680</v>
      </c>
    </row>
    <row r="455" spans="1:65" s="2" customFormat="1">
      <c r="A455" s="33"/>
      <c r="B455" s="34"/>
      <c r="C455" s="35"/>
      <c r="D455" s="220" t="s">
        <v>146</v>
      </c>
      <c r="E455" s="35"/>
      <c r="F455" s="221" t="s">
        <v>679</v>
      </c>
      <c r="G455" s="35"/>
      <c r="H455" s="35"/>
      <c r="I455" s="121"/>
      <c r="J455" s="35"/>
      <c r="K455" s="35"/>
      <c r="L455" s="38"/>
      <c r="M455" s="222"/>
      <c r="N455" s="223"/>
      <c r="O455" s="70"/>
      <c r="P455" s="70"/>
      <c r="Q455" s="70"/>
      <c r="R455" s="70"/>
      <c r="S455" s="70"/>
      <c r="T455" s="71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T455" s="16" t="s">
        <v>146</v>
      </c>
      <c r="AU455" s="16" t="s">
        <v>85</v>
      </c>
    </row>
    <row r="456" spans="1:65" s="2" customFormat="1" ht="16.5" customHeight="1">
      <c r="A456" s="33"/>
      <c r="B456" s="34"/>
      <c r="C456" s="207" t="s">
        <v>681</v>
      </c>
      <c r="D456" s="207" t="s">
        <v>139</v>
      </c>
      <c r="E456" s="208" t="s">
        <v>682</v>
      </c>
      <c r="F456" s="209" t="s">
        <v>683</v>
      </c>
      <c r="G456" s="210" t="s">
        <v>240</v>
      </c>
      <c r="H456" s="211">
        <v>44</v>
      </c>
      <c r="I456" s="212"/>
      <c r="J456" s="213">
        <f>ROUND(I456*H456,2)</f>
        <v>0</v>
      </c>
      <c r="K456" s="209" t="s">
        <v>1</v>
      </c>
      <c r="L456" s="38"/>
      <c r="M456" s="214" t="s">
        <v>1</v>
      </c>
      <c r="N456" s="215" t="s">
        <v>41</v>
      </c>
      <c r="O456" s="70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218" t="s">
        <v>231</v>
      </c>
      <c r="AT456" s="218" t="s">
        <v>139</v>
      </c>
      <c r="AU456" s="218" t="s">
        <v>85</v>
      </c>
      <c r="AY456" s="16" t="s">
        <v>136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6" t="s">
        <v>83</v>
      </c>
      <c r="BK456" s="219">
        <f>ROUND(I456*H456,2)</f>
        <v>0</v>
      </c>
      <c r="BL456" s="16" t="s">
        <v>231</v>
      </c>
      <c r="BM456" s="218" t="s">
        <v>684</v>
      </c>
    </row>
    <row r="457" spans="1:65" s="2" customFormat="1">
      <c r="A457" s="33"/>
      <c r="B457" s="34"/>
      <c r="C457" s="35"/>
      <c r="D457" s="220" t="s">
        <v>146</v>
      </c>
      <c r="E457" s="35"/>
      <c r="F457" s="221" t="s">
        <v>683</v>
      </c>
      <c r="G457" s="35"/>
      <c r="H457" s="35"/>
      <c r="I457" s="121"/>
      <c r="J457" s="35"/>
      <c r="K457" s="35"/>
      <c r="L457" s="38"/>
      <c r="M457" s="222"/>
      <c r="N457" s="223"/>
      <c r="O457" s="70"/>
      <c r="P457" s="70"/>
      <c r="Q457" s="70"/>
      <c r="R457" s="70"/>
      <c r="S457" s="70"/>
      <c r="T457" s="71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6" t="s">
        <v>146</v>
      </c>
      <c r="AU457" s="16" t="s">
        <v>85</v>
      </c>
    </row>
    <row r="458" spans="1:65" s="2" customFormat="1" ht="16.5" customHeight="1">
      <c r="A458" s="33"/>
      <c r="B458" s="34"/>
      <c r="C458" s="207" t="s">
        <v>685</v>
      </c>
      <c r="D458" s="207" t="s">
        <v>139</v>
      </c>
      <c r="E458" s="208" t="s">
        <v>686</v>
      </c>
      <c r="F458" s="209" t="s">
        <v>687</v>
      </c>
      <c r="G458" s="210" t="s">
        <v>240</v>
      </c>
      <c r="H458" s="211">
        <v>44</v>
      </c>
      <c r="I458" s="212"/>
      <c r="J458" s="213">
        <f>ROUND(I458*H458,2)</f>
        <v>0</v>
      </c>
      <c r="K458" s="209" t="s">
        <v>1</v>
      </c>
      <c r="L458" s="38"/>
      <c r="M458" s="214" t="s">
        <v>1</v>
      </c>
      <c r="N458" s="215" t="s">
        <v>41</v>
      </c>
      <c r="O458" s="70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218" t="s">
        <v>231</v>
      </c>
      <c r="AT458" s="218" t="s">
        <v>139</v>
      </c>
      <c r="AU458" s="218" t="s">
        <v>85</v>
      </c>
      <c r="AY458" s="16" t="s">
        <v>136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6" t="s">
        <v>83</v>
      </c>
      <c r="BK458" s="219">
        <f>ROUND(I458*H458,2)</f>
        <v>0</v>
      </c>
      <c r="BL458" s="16" t="s">
        <v>231</v>
      </c>
      <c r="BM458" s="218" t="s">
        <v>688</v>
      </c>
    </row>
    <row r="459" spans="1:65" s="2" customFormat="1">
      <c r="A459" s="33"/>
      <c r="B459" s="34"/>
      <c r="C459" s="35"/>
      <c r="D459" s="220" t="s">
        <v>146</v>
      </c>
      <c r="E459" s="35"/>
      <c r="F459" s="221" t="s">
        <v>687</v>
      </c>
      <c r="G459" s="35"/>
      <c r="H459" s="35"/>
      <c r="I459" s="121"/>
      <c r="J459" s="35"/>
      <c r="K459" s="35"/>
      <c r="L459" s="38"/>
      <c r="M459" s="222"/>
      <c r="N459" s="223"/>
      <c r="O459" s="70"/>
      <c r="P459" s="70"/>
      <c r="Q459" s="70"/>
      <c r="R459" s="70"/>
      <c r="S459" s="70"/>
      <c r="T459" s="71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6" t="s">
        <v>146</v>
      </c>
      <c r="AU459" s="16" t="s">
        <v>85</v>
      </c>
    </row>
    <row r="460" spans="1:65" s="2" customFormat="1" ht="16.5" customHeight="1">
      <c r="A460" s="33"/>
      <c r="B460" s="34"/>
      <c r="C460" s="207" t="s">
        <v>689</v>
      </c>
      <c r="D460" s="207" t="s">
        <v>139</v>
      </c>
      <c r="E460" s="208" t="s">
        <v>690</v>
      </c>
      <c r="F460" s="209" t="s">
        <v>691</v>
      </c>
      <c r="G460" s="210" t="s">
        <v>240</v>
      </c>
      <c r="H460" s="211">
        <v>44</v>
      </c>
      <c r="I460" s="212"/>
      <c r="J460" s="213">
        <f>ROUND(I460*H460,2)</f>
        <v>0</v>
      </c>
      <c r="K460" s="209" t="s">
        <v>1</v>
      </c>
      <c r="L460" s="38"/>
      <c r="M460" s="214" t="s">
        <v>1</v>
      </c>
      <c r="N460" s="215" t="s">
        <v>41</v>
      </c>
      <c r="O460" s="70"/>
      <c r="P460" s="216">
        <f>O460*H460</f>
        <v>0</v>
      </c>
      <c r="Q460" s="216">
        <v>0</v>
      </c>
      <c r="R460" s="216">
        <f>Q460*H460</f>
        <v>0</v>
      </c>
      <c r="S460" s="216">
        <v>0</v>
      </c>
      <c r="T460" s="217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218" t="s">
        <v>231</v>
      </c>
      <c r="AT460" s="218" t="s">
        <v>139</v>
      </c>
      <c r="AU460" s="218" t="s">
        <v>85</v>
      </c>
      <c r="AY460" s="16" t="s">
        <v>136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6" t="s">
        <v>83</v>
      </c>
      <c r="BK460" s="219">
        <f>ROUND(I460*H460,2)</f>
        <v>0</v>
      </c>
      <c r="BL460" s="16" t="s">
        <v>231</v>
      </c>
      <c r="BM460" s="218" t="s">
        <v>692</v>
      </c>
    </row>
    <row r="461" spans="1:65" s="2" customFormat="1">
      <c r="A461" s="33"/>
      <c r="B461" s="34"/>
      <c r="C461" s="35"/>
      <c r="D461" s="220" t="s">
        <v>146</v>
      </c>
      <c r="E461" s="35"/>
      <c r="F461" s="221" t="s">
        <v>693</v>
      </c>
      <c r="G461" s="35"/>
      <c r="H461" s="35"/>
      <c r="I461" s="121"/>
      <c r="J461" s="35"/>
      <c r="K461" s="35"/>
      <c r="L461" s="38"/>
      <c r="M461" s="222"/>
      <c r="N461" s="223"/>
      <c r="O461" s="70"/>
      <c r="P461" s="70"/>
      <c r="Q461" s="70"/>
      <c r="R461" s="70"/>
      <c r="S461" s="70"/>
      <c r="T461" s="71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6" t="s">
        <v>146</v>
      </c>
      <c r="AU461" s="16" t="s">
        <v>85</v>
      </c>
    </row>
    <row r="462" spans="1:65" s="2" customFormat="1" ht="16.5" customHeight="1">
      <c r="A462" s="33"/>
      <c r="B462" s="34"/>
      <c r="C462" s="207" t="s">
        <v>694</v>
      </c>
      <c r="D462" s="207" t="s">
        <v>139</v>
      </c>
      <c r="E462" s="208" t="s">
        <v>695</v>
      </c>
      <c r="F462" s="209" t="s">
        <v>696</v>
      </c>
      <c r="G462" s="210" t="s">
        <v>240</v>
      </c>
      <c r="H462" s="211">
        <v>44</v>
      </c>
      <c r="I462" s="212"/>
      <c r="J462" s="213">
        <f>ROUND(I462*H462,2)</f>
        <v>0</v>
      </c>
      <c r="K462" s="209" t="s">
        <v>1</v>
      </c>
      <c r="L462" s="38"/>
      <c r="M462" s="214" t="s">
        <v>1</v>
      </c>
      <c r="N462" s="215" t="s">
        <v>41</v>
      </c>
      <c r="O462" s="70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218" t="s">
        <v>231</v>
      </c>
      <c r="AT462" s="218" t="s">
        <v>139</v>
      </c>
      <c r="AU462" s="218" t="s">
        <v>85</v>
      </c>
      <c r="AY462" s="16" t="s">
        <v>136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6" t="s">
        <v>83</v>
      </c>
      <c r="BK462" s="219">
        <f>ROUND(I462*H462,2)</f>
        <v>0</v>
      </c>
      <c r="BL462" s="16" t="s">
        <v>231</v>
      </c>
      <c r="BM462" s="218" t="s">
        <v>697</v>
      </c>
    </row>
    <row r="463" spans="1:65" s="2" customFormat="1">
      <c r="A463" s="33"/>
      <c r="B463" s="34"/>
      <c r="C463" s="35"/>
      <c r="D463" s="220" t="s">
        <v>146</v>
      </c>
      <c r="E463" s="35"/>
      <c r="F463" s="221" t="s">
        <v>696</v>
      </c>
      <c r="G463" s="35"/>
      <c r="H463" s="35"/>
      <c r="I463" s="121"/>
      <c r="J463" s="35"/>
      <c r="K463" s="35"/>
      <c r="L463" s="38"/>
      <c r="M463" s="222"/>
      <c r="N463" s="223"/>
      <c r="O463" s="70"/>
      <c r="P463" s="70"/>
      <c r="Q463" s="70"/>
      <c r="R463" s="70"/>
      <c r="S463" s="70"/>
      <c r="T463" s="71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6" t="s">
        <v>146</v>
      </c>
      <c r="AU463" s="16" t="s">
        <v>85</v>
      </c>
    </row>
    <row r="464" spans="1:65" s="2" customFormat="1" ht="16.5" customHeight="1">
      <c r="A464" s="33"/>
      <c r="B464" s="34"/>
      <c r="C464" s="207" t="s">
        <v>698</v>
      </c>
      <c r="D464" s="207" t="s">
        <v>139</v>
      </c>
      <c r="E464" s="208" t="s">
        <v>699</v>
      </c>
      <c r="F464" s="209" t="s">
        <v>700</v>
      </c>
      <c r="G464" s="210" t="s">
        <v>240</v>
      </c>
      <c r="H464" s="211">
        <v>44</v>
      </c>
      <c r="I464" s="212"/>
      <c r="J464" s="213">
        <f>ROUND(I464*H464,2)</f>
        <v>0</v>
      </c>
      <c r="K464" s="209" t="s">
        <v>1</v>
      </c>
      <c r="L464" s="38"/>
      <c r="M464" s="214" t="s">
        <v>1</v>
      </c>
      <c r="N464" s="215" t="s">
        <v>41</v>
      </c>
      <c r="O464" s="70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218" t="s">
        <v>231</v>
      </c>
      <c r="AT464" s="218" t="s">
        <v>139</v>
      </c>
      <c r="AU464" s="218" t="s">
        <v>85</v>
      </c>
      <c r="AY464" s="16" t="s">
        <v>136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6" t="s">
        <v>83</v>
      </c>
      <c r="BK464" s="219">
        <f>ROUND(I464*H464,2)</f>
        <v>0</v>
      </c>
      <c r="BL464" s="16" t="s">
        <v>231</v>
      </c>
      <c r="BM464" s="218" t="s">
        <v>701</v>
      </c>
    </row>
    <row r="465" spans="1:65" s="2" customFormat="1">
      <c r="A465" s="33"/>
      <c r="B465" s="34"/>
      <c r="C465" s="35"/>
      <c r="D465" s="220" t="s">
        <v>146</v>
      </c>
      <c r="E465" s="35"/>
      <c r="F465" s="221" t="s">
        <v>700</v>
      </c>
      <c r="G465" s="35"/>
      <c r="H465" s="35"/>
      <c r="I465" s="121"/>
      <c r="J465" s="35"/>
      <c r="K465" s="35"/>
      <c r="L465" s="38"/>
      <c r="M465" s="222"/>
      <c r="N465" s="223"/>
      <c r="O465" s="70"/>
      <c r="P465" s="70"/>
      <c r="Q465" s="70"/>
      <c r="R465" s="70"/>
      <c r="S465" s="70"/>
      <c r="T465" s="71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6" t="s">
        <v>146</v>
      </c>
      <c r="AU465" s="16" t="s">
        <v>85</v>
      </c>
    </row>
    <row r="466" spans="1:65" s="2" customFormat="1" ht="16.5" customHeight="1">
      <c r="A466" s="33"/>
      <c r="B466" s="34"/>
      <c r="C466" s="207" t="s">
        <v>702</v>
      </c>
      <c r="D466" s="207" t="s">
        <v>139</v>
      </c>
      <c r="E466" s="208" t="s">
        <v>703</v>
      </c>
      <c r="F466" s="209" t="s">
        <v>704</v>
      </c>
      <c r="G466" s="210" t="s">
        <v>240</v>
      </c>
      <c r="H466" s="211">
        <v>44</v>
      </c>
      <c r="I466" s="212"/>
      <c r="J466" s="213">
        <f>ROUND(I466*H466,2)</f>
        <v>0</v>
      </c>
      <c r="K466" s="209" t="s">
        <v>1</v>
      </c>
      <c r="L466" s="38"/>
      <c r="M466" s="214" t="s">
        <v>1</v>
      </c>
      <c r="N466" s="215" t="s">
        <v>41</v>
      </c>
      <c r="O466" s="70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218" t="s">
        <v>231</v>
      </c>
      <c r="AT466" s="218" t="s">
        <v>139</v>
      </c>
      <c r="AU466" s="218" t="s">
        <v>85</v>
      </c>
      <c r="AY466" s="16" t="s">
        <v>136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6" t="s">
        <v>83</v>
      </c>
      <c r="BK466" s="219">
        <f>ROUND(I466*H466,2)</f>
        <v>0</v>
      </c>
      <c r="BL466" s="16" t="s">
        <v>231</v>
      </c>
      <c r="BM466" s="218" t="s">
        <v>705</v>
      </c>
    </row>
    <row r="467" spans="1:65" s="2" customFormat="1">
      <c r="A467" s="33"/>
      <c r="B467" s="34"/>
      <c r="C467" s="35"/>
      <c r="D467" s="220" t="s">
        <v>146</v>
      </c>
      <c r="E467" s="35"/>
      <c r="F467" s="221" t="s">
        <v>704</v>
      </c>
      <c r="G467" s="35"/>
      <c r="H467" s="35"/>
      <c r="I467" s="121"/>
      <c r="J467" s="35"/>
      <c r="K467" s="35"/>
      <c r="L467" s="38"/>
      <c r="M467" s="222"/>
      <c r="N467" s="223"/>
      <c r="O467" s="70"/>
      <c r="P467" s="70"/>
      <c r="Q467" s="70"/>
      <c r="R467" s="70"/>
      <c r="S467" s="70"/>
      <c r="T467" s="71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6" t="s">
        <v>146</v>
      </c>
      <c r="AU467" s="16" t="s">
        <v>85</v>
      </c>
    </row>
    <row r="468" spans="1:65" s="2" customFormat="1" ht="16.5" customHeight="1">
      <c r="A468" s="33"/>
      <c r="B468" s="34"/>
      <c r="C468" s="207" t="s">
        <v>706</v>
      </c>
      <c r="D468" s="207" t="s">
        <v>139</v>
      </c>
      <c r="E468" s="208" t="s">
        <v>707</v>
      </c>
      <c r="F468" s="209" t="s">
        <v>708</v>
      </c>
      <c r="G468" s="210" t="s">
        <v>240</v>
      </c>
      <c r="H468" s="211">
        <v>94.82</v>
      </c>
      <c r="I468" s="212"/>
      <c r="J468" s="213">
        <f>ROUND(I468*H468,2)</f>
        <v>0</v>
      </c>
      <c r="K468" s="209" t="s">
        <v>1</v>
      </c>
      <c r="L468" s="38"/>
      <c r="M468" s="214" t="s">
        <v>1</v>
      </c>
      <c r="N468" s="215" t="s">
        <v>41</v>
      </c>
      <c r="O468" s="70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218" t="s">
        <v>231</v>
      </c>
      <c r="AT468" s="218" t="s">
        <v>139</v>
      </c>
      <c r="AU468" s="218" t="s">
        <v>85</v>
      </c>
      <c r="AY468" s="16" t="s">
        <v>136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6" t="s">
        <v>83</v>
      </c>
      <c r="BK468" s="219">
        <f>ROUND(I468*H468,2)</f>
        <v>0</v>
      </c>
      <c r="BL468" s="16" t="s">
        <v>231</v>
      </c>
      <c r="BM468" s="218" t="s">
        <v>709</v>
      </c>
    </row>
    <row r="469" spans="1:65" s="2" customFormat="1">
      <c r="A469" s="33"/>
      <c r="B469" s="34"/>
      <c r="C469" s="35"/>
      <c r="D469" s="220" t="s">
        <v>146</v>
      </c>
      <c r="E469" s="35"/>
      <c r="F469" s="221" t="s">
        <v>708</v>
      </c>
      <c r="G469" s="35"/>
      <c r="H469" s="35"/>
      <c r="I469" s="121"/>
      <c r="J469" s="35"/>
      <c r="K469" s="35"/>
      <c r="L469" s="38"/>
      <c r="M469" s="222"/>
      <c r="N469" s="223"/>
      <c r="O469" s="70"/>
      <c r="P469" s="70"/>
      <c r="Q469" s="70"/>
      <c r="R469" s="70"/>
      <c r="S469" s="70"/>
      <c r="T469" s="71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6" t="s">
        <v>146</v>
      </c>
      <c r="AU469" s="16" t="s">
        <v>85</v>
      </c>
    </row>
    <row r="470" spans="1:65" s="2" customFormat="1" ht="16.5" customHeight="1">
      <c r="A470" s="33"/>
      <c r="B470" s="34"/>
      <c r="C470" s="207" t="s">
        <v>710</v>
      </c>
      <c r="D470" s="207" t="s">
        <v>139</v>
      </c>
      <c r="E470" s="208" t="s">
        <v>711</v>
      </c>
      <c r="F470" s="209" t="s">
        <v>712</v>
      </c>
      <c r="G470" s="210" t="s">
        <v>240</v>
      </c>
      <c r="H470" s="211">
        <v>52.8</v>
      </c>
      <c r="I470" s="212"/>
      <c r="J470" s="213">
        <f>ROUND(I470*H470,2)</f>
        <v>0</v>
      </c>
      <c r="K470" s="209" t="s">
        <v>1</v>
      </c>
      <c r="L470" s="38"/>
      <c r="M470" s="214" t="s">
        <v>1</v>
      </c>
      <c r="N470" s="215" t="s">
        <v>41</v>
      </c>
      <c r="O470" s="70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218" t="s">
        <v>231</v>
      </c>
      <c r="AT470" s="218" t="s">
        <v>139</v>
      </c>
      <c r="AU470" s="218" t="s">
        <v>85</v>
      </c>
      <c r="AY470" s="16" t="s">
        <v>136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16" t="s">
        <v>83</v>
      </c>
      <c r="BK470" s="219">
        <f>ROUND(I470*H470,2)</f>
        <v>0</v>
      </c>
      <c r="BL470" s="16" t="s">
        <v>231</v>
      </c>
      <c r="BM470" s="218" t="s">
        <v>713</v>
      </c>
    </row>
    <row r="471" spans="1:65" s="2" customFormat="1">
      <c r="A471" s="33"/>
      <c r="B471" s="34"/>
      <c r="C471" s="35"/>
      <c r="D471" s="220" t="s">
        <v>146</v>
      </c>
      <c r="E471" s="35"/>
      <c r="F471" s="221" t="s">
        <v>712</v>
      </c>
      <c r="G471" s="35"/>
      <c r="H471" s="35"/>
      <c r="I471" s="121"/>
      <c r="J471" s="35"/>
      <c r="K471" s="35"/>
      <c r="L471" s="38"/>
      <c r="M471" s="222"/>
      <c r="N471" s="223"/>
      <c r="O471" s="70"/>
      <c r="P471" s="70"/>
      <c r="Q471" s="70"/>
      <c r="R471" s="70"/>
      <c r="S471" s="70"/>
      <c r="T471" s="71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T471" s="16" t="s">
        <v>146</v>
      </c>
      <c r="AU471" s="16" t="s">
        <v>85</v>
      </c>
    </row>
    <row r="472" spans="1:65" s="2" customFormat="1" ht="16.5" customHeight="1">
      <c r="A472" s="33"/>
      <c r="B472" s="34"/>
      <c r="C472" s="207" t="s">
        <v>714</v>
      </c>
      <c r="D472" s="207" t="s">
        <v>139</v>
      </c>
      <c r="E472" s="208" t="s">
        <v>715</v>
      </c>
      <c r="F472" s="209" t="s">
        <v>716</v>
      </c>
      <c r="G472" s="210" t="s">
        <v>240</v>
      </c>
      <c r="H472" s="211">
        <v>45.32</v>
      </c>
      <c r="I472" s="212"/>
      <c r="J472" s="213">
        <f>ROUND(I472*H472,2)</f>
        <v>0</v>
      </c>
      <c r="K472" s="209" t="s">
        <v>1</v>
      </c>
      <c r="L472" s="38"/>
      <c r="M472" s="214" t="s">
        <v>1</v>
      </c>
      <c r="N472" s="215" t="s">
        <v>41</v>
      </c>
      <c r="O472" s="70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218" t="s">
        <v>231</v>
      </c>
      <c r="AT472" s="218" t="s">
        <v>139</v>
      </c>
      <c r="AU472" s="218" t="s">
        <v>85</v>
      </c>
      <c r="AY472" s="16" t="s">
        <v>136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6" t="s">
        <v>83</v>
      </c>
      <c r="BK472" s="219">
        <f>ROUND(I472*H472,2)</f>
        <v>0</v>
      </c>
      <c r="BL472" s="16" t="s">
        <v>231</v>
      </c>
      <c r="BM472" s="218" t="s">
        <v>717</v>
      </c>
    </row>
    <row r="473" spans="1:65" s="2" customFormat="1">
      <c r="A473" s="33"/>
      <c r="B473" s="34"/>
      <c r="C473" s="35"/>
      <c r="D473" s="220" t="s">
        <v>146</v>
      </c>
      <c r="E473" s="35"/>
      <c r="F473" s="221" t="s">
        <v>716</v>
      </c>
      <c r="G473" s="35"/>
      <c r="H473" s="35"/>
      <c r="I473" s="121"/>
      <c r="J473" s="35"/>
      <c r="K473" s="35"/>
      <c r="L473" s="38"/>
      <c r="M473" s="222"/>
      <c r="N473" s="223"/>
      <c r="O473" s="70"/>
      <c r="P473" s="70"/>
      <c r="Q473" s="70"/>
      <c r="R473" s="70"/>
      <c r="S473" s="70"/>
      <c r="T473" s="71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6" t="s">
        <v>146</v>
      </c>
      <c r="AU473" s="16" t="s">
        <v>85</v>
      </c>
    </row>
    <row r="474" spans="1:65" s="2" customFormat="1" ht="16.5" customHeight="1">
      <c r="A474" s="33"/>
      <c r="B474" s="34"/>
      <c r="C474" s="207" t="s">
        <v>718</v>
      </c>
      <c r="D474" s="207" t="s">
        <v>139</v>
      </c>
      <c r="E474" s="208" t="s">
        <v>719</v>
      </c>
      <c r="F474" s="209" t="s">
        <v>720</v>
      </c>
      <c r="G474" s="210" t="s">
        <v>240</v>
      </c>
      <c r="H474" s="211">
        <v>33.92</v>
      </c>
      <c r="I474" s="212"/>
      <c r="J474" s="213">
        <f>ROUND(I474*H474,2)</f>
        <v>0</v>
      </c>
      <c r="K474" s="209" t="s">
        <v>1</v>
      </c>
      <c r="L474" s="38"/>
      <c r="M474" s="214" t="s">
        <v>1</v>
      </c>
      <c r="N474" s="215" t="s">
        <v>41</v>
      </c>
      <c r="O474" s="70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218" t="s">
        <v>231</v>
      </c>
      <c r="AT474" s="218" t="s">
        <v>139</v>
      </c>
      <c r="AU474" s="218" t="s">
        <v>85</v>
      </c>
      <c r="AY474" s="16" t="s">
        <v>136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16" t="s">
        <v>83</v>
      </c>
      <c r="BK474" s="219">
        <f>ROUND(I474*H474,2)</f>
        <v>0</v>
      </c>
      <c r="BL474" s="16" t="s">
        <v>231</v>
      </c>
      <c r="BM474" s="218" t="s">
        <v>721</v>
      </c>
    </row>
    <row r="475" spans="1:65" s="2" customFormat="1">
      <c r="A475" s="33"/>
      <c r="B475" s="34"/>
      <c r="C475" s="35"/>
      <c r="D475" s="220" t="s">
        <v>146</v>
      </c>
      <c r="E475" s="35"/>
      <c r="F475" s="221" t="s">
        <v>720</v>
      </c>
      <c r="G475" s="35"/>
      <c r="H475" s="35"/>
      <c r="I475" s="121"/>
      <c r="J475" s="35"/>
      <c r="K475" s="35"/>
      <c r="L475" s="38"/>
      <c r="M475" s="222"/>
      <c r="N475" s="223"/>
      <c r="O475" s="70"/>
      <c r="P475" s="70"/>
      <c r="Q475" s="70"/>
      <c r="R475" s="70"/>
      <c r="S475" s="70"/>
      <c r="T475" s="71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6" t="s">
        <v>146</v>
      </c>
      <c r="AU475" s="16" t="s">
        <v>85</v>
      </c>
    </row>
    <row r="476" spans="1:65" s="2" customFormat="1" ht="16.5" customHeight="1">
      <c r="A476" s="33"/>
      <c r="B476" s="34"/>
      <c r="C476" s="207" t="s">
        <v>722</v>
      </c>
      <c r="D476" s="207" t="s">
        <v>139</v>
      </c>
      <c r="E476" s="208" t="s">
        <v>723</v>
      </c>
      <c r="F476" s="209" t="s">
        <v>724</v>
      </c>
      <c r="G476" s="210" t="s">
        <v>240</v>
      </c>
      <c r="H476" s="211">
        <v>37.4</v>
      </c>
      <c r="I476" s="212"/>
      <c r="J476" s="213">
        <f>ROUND(I476*H476,2)</f>
        <v>0</v>
      </c>
      <c r="K476" s="209" t="s">
        <v>1</v>
      </c>
      <c r="L476" s="38"/>
      <c r="M476" s="214" t="s">
        <v>1</v>
      </c>
      <c r="N476" s="215" t="s">
        <v>41</v>
      </c>
      <c r="O476" s="70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218" t="s">
        <v>231</v>
      </c>
      <c r="AT476" s="218" t="s">
        <v>139</v>
      </c>
      <c r="AU476" s="218" t="s">
        <v>85</v>
      </c>
      <c r="AY476" s="16" t="s">
        <v>136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6" t="s">
        <v>83</v>
      </c>
      <c r="BK476" s="219">
        <f>ROUND(I476*H476,2)</f>
        <v>0</v>
      </c>
      <c r="BL476" s="16" t="s">
        <v>231</v>
      </c>
      <c r="BM476" s="218" t="s">
        <v>725</v>
      </c>
    </row>
    <row r="477" spans="1:65" s="2" customFormat="1">
      <c r="A477" s="33"/>
      <c r="B477" s="34"/>
      <c r="C477" s="35"/>
      <c r="D477" s="220" t="s">
        <v>146</v>
      </c>
      <c r="E477" s="35"/>
      <c r="F477" s="221" t="s">
        <v>724</v>
      </c>
      <c r="G477" s="35"/>
      <c r="H477" s="35"/>
      <c r="I477" s="121"/>
      <c r="J477" s="35"/>
      <c r="K477" s="35"/>
      <c r="L477" s="38"/>
      <c r="M477" s="222"/>
      <c r="N477" s="223"/>
      <c r="O477" s="70"/>
      <c r="P477" s="70"/>
      <c r="Q477" s="70"/>
      <c r="R477" s="70"/>
      <c r="S477" s="70"/>
      <c r="T477" s="71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6" t="s">
        <v>146</v>
      </c>
      <c r="AU477" s="16" t="s">
        <v>85</v>
      </c>
    </row>
    <row r="478" spans="1:65" s="2" customFormat="1" ht="16.5" customHeight="1">
      <c r="A478" s="33"/>
      <c r="B478" s="34"/>
      <c r="C478" s="207" t="s">
        <v>726</v>
      </c>
      <c r="D478" s="207" t="s">
        <v>139</v>
      </c>
      <c r="E478" s="208" t="s">
        <v>727</v>
      </c>
      <c r="F478" s="209" t="s">
        <v>728</v>
      </c>
      <c r="G478" s="210" t="s">
        <v>240</v>
      </c>
      <c r="H478" s="211">
        <v>44.44</v>
      </c>
      <c r="I478" s="212"/>
      <c r="J478" s="213">
        <f>ROUND(I478*H478,2)</f>
        <v>0</v>
      </c>
      <c r="K478" s="209" t="s">
        <v>1</v>
      </c>
      <c r="L478" s="38"/>
      <c r="M478" s="214" t="s">
        <v>1</v>
      </c>
      <c r="N478" s="215" t="s">
        <v>41</v>
      </c>
      <c r="O478" s="70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218" t="s">
        <v>231</v>
      </c>
      <c r="AT478" s="218" t="s">
        <v>139</v>
      </c>
      <c r="AU478" s="218" t="s">
        <v>85</v>
      </c>
      <c r="AY478" s="16" t="s">
        <v>136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6" t="s">
        <v>83</v>
      </c>
      <c r="BK478" s="219">
        <f>ROUND(I478*H478,2)</f>
        <v>0</v>
      </c>
      <c r="BL478" s="16" t="s">
        <v>231</v>
      </c>
      <c r="BM478" s="218" t="s">
        <v>729</v>
      </c>
    </row>
    <row r="479" spans="1:65" s="2" customFormat="1">
      <c r="A479" s="33"/>
      <c r="B479" s="34"/>
      <c r="C479" s="35"/>
      <c r="D479" s="220" t="s">
        <v>146</v>
      </c>
      <c r="E479" s="35"/>
      <c r="F479" s="221" t="s">
        <v>728</v>
      </c>
      <c r="G479" s="35"/>
      <c r="H479" s="35"/>
      <c r="I479" s="121"/>
      <c r="J479" s="35"/>
      <c r="K479" s="35"/>
      <c r="L479" s="38"/>
      <c r="M479" s="222"/>
      <c r="N479" s="223"/>
      <c r="O479" s="70"/>
      <c r="P479" s="70"/>
      <c r="Q479" s="70"/>
      <c r="R479" s="70"/>
      <c r="S479" s="70"/>
      <c r="T479" s="71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6" t="s">
        <v>146</v>
      </c>
      <c r="AU479" s="16" t="s">
        <v>85</v>
      </c>
    </row>
    <row r="480" spans="1:65" s="2" customFormat="1" ht="16.5" customHeight="1">
      <c r="A480" s="33"/>
      <c r="B480" s="34"/>
      <c r="C480" s="207" t="s">
        <v>730</v>
      </c>
      <c r="D480" s="207" t="s">
        <v>139</v>
      </c>
      <c r="E480" s="208" t="s">
        <v>731</v>
      </c>
      <c r="F480" s="209" t="s">
        <v>732</v>
      </c>
      <c r="G480" s="210" t="s">
        <v>240</v>
      </c>
      <c r="H480" s="211">
        <v>44.44</v>
      </c>
      <c r="I480" s="212"/>
      <c r="J480" s="213">
        <f>ROUND(I480*H480,2)</f>
        <v>0</v>
      </c>
      <c r="K480" s="209" t="s">
        <v>1</v>
      </c>
      <c r="L480" s="38"/>
      <c r="M480" s="214" t="s">
        <v>1</v>
      </c>
      <c r="N480" s="215" t="s">
        <v>41</v>
      </c>
      <c r="O480" s="70"/>
      <c r="P480" s="216">
        <f>O480*H480</f>
        <v>0</v>
      </c>
      <c r="Q480" s="216">
        <v>0</v>
      </c>
      <c r="R480" s="216">
        <f>Q480*H480</f>
        <v>0</v>
      </c>
      <c r="S480" s="216">
        <v>0</v>
      </c>
      <c r="T480" s="217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218" t="s">
        <v>231</v>
      </c>
      <c r="AT480" s="218" t="s">
        <v>139</v>
      </c>
      <c r="AU480" s="218" t="s">
        <v>85</v>
      </c>
      <c r="AY480" s="16" t="s">
        <v>136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16" t="s">
        <v>83</v>
      </c>
      <c r="BK480" s="219">
        <f>ROUND(I480*H480,2)</f>
        <v>0</v>
      </c>
      <c r="BL480" s="16" t="s">
        <v>231</v>
      </c>
      <c r="BM480" s="218" t="s">
        <v>733</v>
      </c>
    </row>
    <row r="481" spans="1:65" s="2" customFormat="1">
      <c r="A481" s="33"/>
      <c r="B481" s="34"/>
      <c r="C481" s="35"/>
      <c r="D481" s="220" t="s">
        <v>146</v>
      </c>
      <c r="E481" s="35"/>
      <c r="F481" s="221" t="s">
        <v>732</v>
      </c>
      <c r="G481" s="35"/>
      <c r="H481" s="35"/>
      <c r="I481" s="121"/>
      <c r="J481" s="35"/>
      <c r="K481" s="35"/>
      <c r="L481" s="38"/>
      <c r="M481" s="222"/>
      <c r="N481" s="223"/>
      <c r="O481" s="70"/>
      <c r="P481" s="70"/>
      <c r="Q481" s="70"/>
      <c r="R481" s="70"/>
      <c r="S481" s="70"/>
      <c r="T481" s="71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6" t="s">
        <v>146</v>
      </c>
      <c r="AU481" s="16" t="s">
        <v>85</v>
      </c>
    </row>
    <row r="482" spans="1:65" s="2" customFormat="1" ht="16.5" customHeight="1">
      <c r="A482" s="33"/>
      <c r="B482" s="34"/>
      <c r="C482" s="207" t="s">
        <v>734</v>
      </c>
      <c r="D482" s="207" t="s">
        <v>139</v>
      </c>
      <c r="E482" s="208" t="s">
        <v>735</v>
      </c>
      <c r="F482" s="209" t="s">
        <v>736</v>
      </c>
      <c r="G482" s="210" t="s">
        <v>240</v>
      </c>
      <c r="H482" s="211">
        <v>0.91</v>
      </c>
      <c r="I482" s="212"/>
      <c r="J482" s="213">
        <f>ROUND(I482*H482,2)</f>
        <v>0</v>
      </c>
      <c r="K482" s="209" t="s">
        <v>1</v>
      </c>
      <c r="L482" s="38"/>
      <c r="M482" s="214" t="s">
        <v>1</v>
      </c>
      <c r="N482" s="215" t="s">
        <v>41</v>
      </c>
      <c r="O482" s="70"/>
      <c r="P482" s="216">
        <f>O482*H482</f>
        <v>0</v>
      </c>
      <c r="Q482" s="216">
        <v>0</v>
      </c>
      <c r="R482" s="216">
        <f>Q482*H482</f>
        <v>0</v>
      </c>
      <c r="S482" s="216">
        <v>0</v>
      </c>
      <c r="T482" s="217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218" t="s">
        <v>231</v>
      </c>
      <c r="AT482" s="218" t="s">
        <v>139</v>
      </c>
      <c r="AU482" s="218" t="s">
        <v>85</v>
      </c>
      <c r="AY482" s="16" t="s">
        <v>136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16" t="s">
        <v>83</v>
      </c>
      <c r="BK482" s="219">
        <f>ROUND(I482*H482,2)</f>
        <v>0</v>
      </c>
      <c r="BL482" s="16" t="s">
        <v>231</v>
      </c>
      <c r="BM482" s="218" t="s">
        <v>737</v>
      </c>
    </row>
    <row r="483" spans="1:65" s="2" customFormat="1">
      <c r="A483" s="33"/>
      <c r="B483" s="34"/>
      <c r="C483" s="35"/>
      <c r="D483" s="220" t="s">
        <v>146</v>
      </c>
      <c r="E483" s="35"/>
      <c r="F483" s="221" t="s">
        <v>736</v>
      </c>
      <c r="G483" s="35"/>
      <c r="H483" s="35"/>
      <c r="I483" s="121"/>
      <c r="J483" s="35"/>
      <c r="K483" s="35"/>
      <c r="L483" s="38"/>
      <c r="M483" s="222"/>
      <c r="N483" s="223"/>
      <c r="O483" s="70"/>
      <c r="P483" s="70"/>
      <c r="Q483" s="70"/>
      <c r="R483" s="70"/>
      <c r="S483" s="70"/>
      <c r="T483" s="71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6" t="s">
        <v>146</v>
      </c>
      <c r="AU483" s="16" t="s">
        <v>85</v>
      </c>
    </row>
    <row r="484" spans="1:65" s="2" customFormat="1" ht="16.5" customHeight="1">
      <c r="A484" s="33"/>
      <c r="B484" s="34"/>
      <c r="C484" s="207" t="s">
        <v>738</v>
      </c>
      <c r="D484" s="207" t="s">
        <v>139</v>
      </c>
      <c r="E484" s="208" t="s">
        <v>739</v>
      </c>
      <c r="F484" s="209" t="s">
        <v>740</v>
      </c>
      <c r="G484" s="210" t="s">
        <v>240</v>
      </c>
      <c r="H484" s="211">
        <v>2.9</v>
      </c>
      <c r="I484" s="212"/>
      <c r="J484" s="213">
        <f>ROUND(I484*H484,2)</f>
        <v>0</v>
      </c>
      <c r="K484" s="209" t="s">
        <v>1</v>
      </c>
      <c r="L484" s="38"/>
      <c r="M484" s="214" t="s">
        <v>1</v>
      </c>
      <c r="N484" s="215" t="s">
        <v>41</v>
      </c>
      <c r="O484" s="70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218" t="s">
        <v>231</v>
      </c>
      <c r="AT484" s="218" t="s">
        <v>139</v>
      </c>
      <c r="AU484" s="218" t="s">
        <v>85</v>
      </c>
      <c r="AY484" s="16" t="s">
        <v>136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6" t="s">
        <v>83</v>
      </c>
      <c r="BK484" s="219">
        <f>ROUND(I484*H484,2)</f>
        <v>0</v>
      </c>
      <c r="BL484" s="16" t="s">
        <v>231</v>
      </c>
      <c r="BM484" s="218" t="s">
        <v>741</v>
      </c>
    </row>
    <row r="485" spans="1:65" s="2" customFormat="1">
      <c r="A485" s="33"/>
      <c r="B485" s="34"/>
      <c r="C485" s="35"/>
      <c r="D485" s="220" t="s">
        <v>146</v>
      </c>
      <c r="E485" s="35"/>
      <c r="F485" s="221" t="s">
        <v>740</v>
      </c>
      <c r="G485" s="35"/>
      <c r="H485" s="35"/>
      <c r="I485" s="121"/>
      <c r="J485" s="35"/>
      <c r="K485" s="35"/>
      <c r="L485" s="38"/>
      <c r="M485" s="222"/>
      <c r="N485" s="223"/>
      <c r="O485" s="70"/>
      <c r="P485" s="70"/>
      <c r="Q485" s="70"/>
      <c r="R485" s="70"/>
      <c r="S485" s="70"/>
      <c r="T485" s="71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T485" s="16" t="s">
        <v>146</v>
      </c>
      <c r="AU485" s="16" t="s">
        <v>85</v>
      </c>
    </row>
    <row r="486" spans="1:65" s="2" customFormat="1" ht="16.5" customHeight="1">
      <c r="A486" s="33"/>
      <c r="B486" s="34"/>
      <c r="C486" s="207" t="s">
        <v>742</v>
      </c>
      <c r="D486" s="207" t="s">
        <v>139</v>
      </c>
      <c r="E486" s="208" t="s">
        <v>743</v>
      </c>
      <c r="F486" s="209" t="s">
        <v>744</v>
      </c>
      <c r="G486" s="210" t="s">
        <v>240</v>
      </c>
      <c r="H486" s="211">
        <v>0.91</v>
      </c>
      <c r="I486" s="212"/>
      <c r="J486" s="213">
        <f>ROUND(I486*H486,2)</f>
        <v>0</v>
      </c>
      <c r="K486" s="209" t="s">
        <v>1</v>
      </c>
      <c r="L486" s="38"/>
      <c r="M486" s="214" t="s">
        <v>1</v>
      </c>
      <c r="N486" s="215" t="s">
        <v>41</v>
      </c>
      <c r="O486" s="70"/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218" t="s">
        <v>231</v>
      </c>
      <c r="AT486" s="218" t="s">
        <v>139</v>
      </c>
      <c r="AU486" s="218" t="s">
        <v>85</v>
      </c>
      <c r="AY486" s="16" t="s">
        <v>136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6" t="s">
        <v>83</v>
      </c>
      <c r="BK486" s="219">
        <f>ROUND(I486*H486,2)</f>
        <v>0</v>
      </c>
      <c r="BL486" s="16" t="s">
        <v>231</v>
      </c>
      <c r="BM486" s="218" t="s">
        <v>745</v>
      </c>
    </row>
    <row r="487" spans="1:65" s="2" customFormat="1">
      <c r="A487" s="33"/>
      <c r="B487" s="34"/>
      <c r="C487" s="35"/>
      <c r="D487" s="220" t="s">
        <v>146</v>
      </c>
      <c r="E487" s="35"/>
      <c r="F487" s="221" t="s">
        <v>744</v>
      </c>
      <c r="G487" s="35"/>
      <c r="H487" s="35"/>
      <c r="I487" s="121"/>
      <c r="J487" s="35"/>
      <c r="K487" s="35"/>
      <c r="L487" s="38"/>
      <c r="M487" s="222"/>
      <c r="N487" s="223"/>
      <c r="O487" s="70"/>
      <c r="P487" s="70"/>
      <c r="Q487" s="70"/>
      <c r="R487" s="70"/>
      <c r="S487" s="70"/>
      <c r="T487" s="71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6" t="s">
        <v>146</v>
      </c>
      <c r="AU487" s="16" t="s">
        <v>85</v>
      </c>
    </row>
    <row r="488" spans="1:65" s="2" customFormat="1" ht="16.5" customHeight="1">
      <c r="A488" s="33"/>
      <c r="B488" s="34"/>
      <c r="C488" s="207" t="s">
        <v>746</v>
      </c>
      <c r="D488" s="207" t="s">
        <v>139</v>
      </c>
      <c r="E488" s="208" t="s">
        <v>747</v>
      </c>
      <c r="F488" s="209" t="s">
        <v>748</v>
      </c>
      <c r="G488" s="210" t="s">
        <v>240</v>
      </c>
      <c r="H488" s="211">
        <v>3.32</v>
      </c>
      <c r="I488" s="212"/>
      <c r="J488" s="213">
        <f>ROUND(I488*H488,2)</f>
        <v>0</v>
      </c>
      <c r="K488" s="209" t="s">
        <v>1</v>
      </c>
      <c r="L488" s="38"/>
      <c r="M488" s="214" t="s">
        <v>1</v>
      </c>
      <c r="N488" s="215" t="s">
        <v>41</v>
      </c>
      <c r="O488" s="70"/>
      <c r="P488" s="216">
        <f>O488*H488</f>
        <v>0</v>
      </c>
      <c r="Q488" s="216">
        <v>0</v>
      </c>
      <c r="R488" s="216">
        <f>Q488*H488</f>
        <v>0</v>
      </c>
      <c r="S488" s="216">
        <v>0</v>
      </c>
      <c r="T488" s="217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218" t="s">
        <v>231</v>
      </c>
      <c r="AT488" s="218" t="s">
        <v>139</v>
      </c>
      <c r="AU488" s="218" t="s">
        <v>85</v>
      </c>
      <c r="AY488" s="16" t="s">
        <v>136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16" t="s">
        <v>83</v>
      </c>
      <c r="BK488" s="219">
        <f>ROUND(I488*H488,2)</f>
        <v>0</v>
      </c>
      <c r="BL488" s="16" t="s">
        <v>231</v>
      </c>
      <c r="BM488" s="218" t="s">
        <v>749</v>
      </c>
    </row>
    <row r="489" spans="1:65" s="2" customFormat="1">
      <c r="A489" s="33"/>
      <c r="B489" s="34"/>
      <c r="C489" s="35"/>
      <c r="D489" s="220" t="s">
        <v>146</v>
      </c>
      <c r="E489" s="35"/>
      <c r="F489" s="221" t="s">
        <v>748</v>
      </c>
      <c r="G489" s="35"/>
      <c r="H489" s="35"/>
      <c r="I489" s="121"/>
      <c r="J489" s="35"/>
      <c r="K489" s="35"/>
      <c r="L489" s="38"/>
      <c r="M489" s="222"/>
      <c r="N489" s="223"/>
      <c r="O489" s="70"/>
      <c r="P489" s="70"/>
      <c r="Q489" s="70"/>
      <c r="R489" s="70"/>
      <c r="S489" s="70"/>
      <c r="T489" s="71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6" t="s">
        <v>146</v>
      </c>
      <c r="AU489" s="16" t="s">
        <v>85</v>
      </c>
    </row>
    <row r="490" spans="1:65" s="2" customFormat="1" ht="16.5" customHeight="1">
      <c r="A490" s="33"/>
      <c r="B490" s="34"/>
      <c r="C490" s="207" t="s">
        <v>750</v>
      </c>
      <c r="D490" s="207" t="s">
        <v>139</v>
      </c>
      <c r="E490" s="208" t="s">
        <v>751</v>
      </c>
      <c r="F490" s="209" t="s">
        <v>752</v>
      </c>
      <c r="G490" s="210" t="s">
        <v>154</v>
      </c>
      <c r="H490" s="211">
        <v>5.57</v>
      </c>
      <c r="I490" s="212"/>
      <c r="J490" s="213">
        <f>ROUND(I490*H490,2)</f>
        <v>0</v>
      </c>
      <c r="K490" s="209" t="s">
        <v>1</v>
      </c>
      <c r="L490" s="38"/>
      <c r="M490" s="214" t="s">
        <v>1</v>
      </c>
      <c r="N490" s="215" t="s">
        <v>41</v>
      </c>
      <c r="O490" s="70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218" t="s">
        <v>231</v>
      </c>
      <c r="AT490" s="218" t="s">
        <v>139</v>
      </c>
      <c r="AU490" s="218" t="s">
        <v>85</v>
      </c>
      <c r="AY490" s="16" t="s">
        <v>136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6" t="s">
        <v>83</v>
      </c>
      <c r="BK490" s="219">
        <f>ROUND(I490*H490,2)</f>
        <v>0</v>
      </c>
      <c r="BL490" s="16" t="s">
        <v>231</v>
      </c>
      <c r="BM490" s="218" t="s">
        <v>753</v>
      </c>
    </row>
    <row r="491" spans="1:65" s="2" customFormat="1">
      <c r="A491" s="33"/>
      <c r="B491" s="34"/>
      <c r="C491" s="35"/>
      <c r="D491" s="220" t="s">
        <v>146</v>
      </c>
      <c r="E491" s="35"/>
      <c r="F491" s="221" t="s">
        <v>752</v>
      </c>
      <c r="G491" s="35"/>
      <c r="H491" s="35"/>
      <c r="I491" s="121"/>
      <c r="J491" s="35"/>
      <c r="K491" s="35"/>
      <c r="L491" s="38"/>
      <c r="M491" s="222"/>
      <c r="N491" s="223"/>
      <c r="O491" s="70"/>
      <c r="P491" s="70"/>
      <c r="Q491" s="70"/>
      <c r="R491" s="70"/>
      <c r="S491" s="70"/>
      <c r="T491" s="71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6" t="s">
        <v>146</v>
      </c>
      <c r="AU491" s="16" t="s">
        <v>85</v>
      </c>
    </row>
    <row r="492" spans="1:65" s="13" customFormat="1">
      <c r="B492" s="224"/>
      <c r="C492" s="225"/>
      <c r="D492" s="220" t="s">
        <v>148</v>
      </c>
      <c r="E492" s="226" t="s">
        <v>1</v>
      </c>
      <c r="F492" s="227" t="s">
        <v>754</v>
      </c>
      <c r="G492" s="225"/>
      <c r="H492" s="228">
        <v>1.59</v>
      </c>
      <c r="I492" s="229"/>
      <c r="J492" s="225"/>
      <c r="K492" s="225"/>
      <c r="L492" s="230"/>
      <c r="M492" s="231"/>
      <c r="N492" s="232"/>
      <c r="O492" s="232"/>
      <c r="P492" s="232"/>
      <c r="Q492" s="232"/>
      <c r="R492" s="232"/>
      <c r="S492" s="232"/>
      <c r="T492" s="233"/>
      <c r="AT492" s="234" t="s">
        <v>148</v>
      </c>
      <c r="AU492" s="234" t="s">
        <v>85</v>
      </c>
      <c r="AV492" s="13" t="s">
        <v>85</v>
      </c>
      <c r="AW492" s="13" t="s">
        <v>32</v>
      </c>
      <c r="AX492" s="13" t="s">
        <v>76</v>
      </c>
      <c r="AY492" s="234" t="s">
        <v>136</v>
      </c>
    </row>
    <row r="493" spans="1:65" s="13" customFormat="1">
      <c r="B493" s="224"/>
      <c r="C493" s="225"/>
      <c r="D493" s="220" t="s">
        <v>148</v>
      </c>
      <c r="E493" s="226" t="s">
        <v>1</v>
      </c>
      <c r="F493" s="227" t="s">
        <v>755</v>
      </c>
      <c r="G493" s="225"/>
      <c r="H493" s="228">
        <v>3.98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AT493" s="234" t="s">
        <v>148</v>
      </c>
      <c r="AU493" s="234" t="s">
        <v>85</v>
      </c>
      <c r="AV493" s="13" t="s">
        <v>85</v>
      </c>
      <c r="AW493" s="13" t="s">
        <v>32</v>
      </c>
      <c r="AX493" s="13" t="s">
        <v>76</v>
      </c>
      <c r="AY493" s="234" t="s">
        <v>136</v>
      </c>
    </row>
    <row r="494" spans="1:65" s="14" customFormat="1">
      <c r="B494" s="246"/>
      <c r="C494" s="247"/>
      <c r="D494" s="220" t="s">
        <v>148</v>
      </c>
      <c r="E494" s="248" t="s">
        <v>1</v>
      </c>
      <c r="F494" s="249" t="s">
        <v>374</v>
      </c>
      <c r="G494" s="247"/>
      <c r="H494" s="250">
        <v>5.57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AT494" s="256" t="s">
        <v>148</v>
      </c>
      <c r="AU494" s="256" t="s">
        <v>85</v>
      </c>
      <c r="AV494" s="14" t="s">
        <v>144</v>
      </c>
      <c r="AW494" s="14" t="s">
        <v>32</v>
      </c>
      <c r="AX494" s="14" t="s">
        <v>83</v>
      </c>
      <c r="AY494" s="256" t="s">
        <v>136</v>
      </c>
    </row>
    <row r="495" spans="1:65" s="2" customFormat="1" ht="16.5" customHeight="1">
      <c r="A495" s="33"/>
      <c r="B495" s="34"/>
      <c r="C495" s="207" t="s">
        <v>756</v>
      </c>
      <c r="D495" s="207" t="s">
        <v>139</v>
      </c>
      <c r="E495" s="208" t="s">
        <v>757</v>
      </c>
      <c r="F495" s="209" t="s">
        <v>758</v>
      </c>
      <c r="G495" s="210" t="s">
        <v>240</v>
      </c>
      <c r="H495" s="211">
        <v>2.5</v>
      </c>
      <c r="I495" s="212"/>
      <c r="J495" s="213">
        <f>ROUND(I495*H495,2)</f>
        <v>0</v>
      </c>
      <c r="K495" s="209" t="s">
        <v>1</v>
      </c>
      <c r="L495" s="38"/>
      <c r="M495" s="214" t="s">
        <v>1</v>
      </c>
      <c r="N495" s="215" t="s">
        <v>41</v>
      </c>
      <c r="O495" s="70"/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218" t="s">
        <v>231</v>
      </c>
      <c r="AT495" s="218" t="s">
        <v>139</v>
      </c>
      <c r="AU495" s="218" t="s">
        <v>85</v>
      </c>
      <c r="AY495" s="16" t="s">
        <v>136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16" t="s">
        <v>83</v>
      </c>
      <c r="BK495" s="219">
        <f>ROUND(I495*H495,2)</f>
        <v>0</v>
      </c>
      <c r="BL495" s="16" t="s">
        <v>231</v>
      </c>
      <c r="BM495" s="218" t="s">
        <v>759</v>
      </c>
    </row>
    <row r="496" spans="1:65" s="2" customFormat="1">
      <c r="A496" s="33"/>
      <c r="B496" s="34"/>
      <c r="C496" s="35"/>
      <c r="D496" s="220" t="s">
        <v>146</v>
      </c>
      <c r="E496" s="35"/>
      <c r="F496" s="221" t="s">
        <v>758</v>
      </c>
      <c r="G496" s="35"/>
      <c r="H496" s="35"/>
      <c r="I496" s="121"/>
      <c r="J496" s="35"/>
      <c r="K496" s="35"/>
      <c r="L496" s="38"/>
      <c r="M496" s="222"/>
      <c r="N496" s="223"/>
      <c r="O496" s="70"/>
      <c r="P496" s="70"/>
      <c r="Q496" s="70"/>
      <c r="R496" s="70"/>
      <c r="S496" s="70"/>
      <c r="T496" s="71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T496" s="16" t="s">
        <v>146</v>
      </c>
      <c r="AU496" s="16" t="s">
        <v>85</v>
      </c>
    </row>
    <row r="497" spans="1:65" s="2" customFormat="1" ht="16.5" customHeight="1">
      <c r="A497" s="33"/>
      <c r="B497" s="34"/>
      <c r="C497" s="207" t="s">
        <v>760</v>
      </c>
      <c r="D497" s="207" t="s">
        <v>139</v>
      </c>
      <c r="E497" s="208" t="s">
        <v>761</v>
      </c>
      <c r="F497" s="209" t="s">
        <v>762</v>
      </c>
      <c r="G497" s="210" t="s">
        <v>240</v>
      </c>
      <c r="H497" s="211">
        <v>2.8</v>
      </c>
      <c r="I497" s="212"/>
      <c r="J497" s="213">
        <f>ROUND(I497*H497,2)</f>
        <v>0</v>
      </c>
      <c r="K497" s="209" t="s">
        <v>1</v>
      </c>
      <c r="L497" s="38"/>
      <c r="M497" s="214" t="s">
        <v>1</v>
      </c>
      <c r="N497" s="215" t="s">
        <v>41</v>
      </c>
      <c r="O497" s="70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218" t="s">
        <v>231</v>
      </c>
      <c r="AT497" s="218" t="s">
        <v>139</v>
      </c>
      <c r="AU497" s="218" t="s">
        <v>85</v>
      </c>
      <c r="AY497" s="16" t="s">
        <v>136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6" t="s">
        <v>83</v>
      </c>
      <c r="BK497" s="219">
        <f>ROUND(I497*H497,2)</f>
        <v>0</v>
      </c>
      <c r="BL497" s="16" t="s">
        <v>231</v>
      </c>
      <c r="BM497" s="218" t="s">
        <v>763</v>
      </c>
    </row>
    <row r="498" spans="1:65" s="2" customFormat="1">
      <c r="A498" s="33"/>
      <c r="B498" s="34"/>
      <c r="C498" s="35"/>
      <c r="D498" s="220" t="s">
        <v>146</v>
      </c>
      <c r="E498" s="35"/>
      <c r="F498" s="221" t="s">
        <v>762</v>
      </c>
      <c r="G498" s="35"/>
      <c r="H498" s="35"/>
      <c r="I498" s="121"/>
      <c r="J498" s="35"/>
      <c r="K498" s="35"/>
      <c r="L498" s="38"/>
      <c r="M498" s="222"/>
      <c r="N498" s="223"/>
      <c r="O498" s="70"/>
      <c r="P498" s="70"/>
      <c r="Q498" s="70"/>
      <c r="R498" s="70"/>
      <c r="S498" s="70"/>
      <c r="T498" s="71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T498" s="16" t="s">
        <v>146</v>
      </c>
      <c r="AU498" s="16" t="s">
        <v>85</v>
      </c>
    </row>
    <row r="499" spans="1:65" s="2" customFormat="1" ht="16.5" customHeight="1">
      <c r="A499" s="33"/>
      <c r="B499" s="34"/>
      <c r="C499" s="207" t="s">
        <v>764</v>
      </c>
      <c r="D499" s="207" t="s">
        <v>139</v>
      </c>
      <c r="E499" s="208" t="s">
        <v>765</v>
      </c>
      <c r="F499" s="209" t="s">
        <v>766</v>
      </c>
      <c r="G499" s="210" t="s">
        <v>240</v>
      </c>
      <c r="H499" s="211">
        <v>33.92</v>
      </c>
      <c r="I499" s="212"/>
      <c r="J499" s="213">
        <f>ROUND(I499*H499,2)</f>
        <v>0</v>
      </c>
      <c r="K499" s="209" t="s">
        <v>1</v>
      </c>
      <c r="L499" s="38"/>
      <c r="M499" s="214" t="s">
        <v>1</v>
      </c>
      <c r="N499" s="215" t="s">
        <v>41</v>
      </c>
      <c r="O499" s="70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218" t="s">
        <v>231</v>
      </c>
      <c r="AT499" s="218" t="s">
        <v>139</v>
      </c>
      <c r="AU499" s="218" t="s">
        <v>85</v>
      </c>
      <c r="AY499" s="16" t="s">
        <v>136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6" t="s">
        <v>83</v>
      </c>
      <c r="BK499" s="219">
        <f>ROUND(I499*H499,2)</f>
        <v>0</v>
      </c>
      <c r="BL499" s="16" t="s">
        <v>231</v>
      </c>
      <c r="BM499" s="218" t="s">
        <v>767</v>
      </c>
    </row>
    <row r="500" spans="1:65" s="2" customFormat="1">
      <c r="A500" s="33"/>
      <c r="B500" s="34"/>
      <c r="C500" s="35"/>
      <c r="D500" s="220" t="s">
        <v>146</v>
      </c>
      <c r="E500" s="35"/>
      <c r="F500" s="221" t="s">
        <v>766</v>
      </c>
      <c r="G500" s="35"/>
      <c r="H500" s="35"/>
      <c r="I500" s="121"/>
      <c r="J500" s="35"/>
      <c r="K500" s="35"/>
      <c r="L500" s="38"/>
      <c r="M500" s="222"/>
      <c r="N500" s="223"/>
      <c r="O500" s="70"/>
      <c r="P500" s="70"/>
      <c r="Q500" s="70"/>
      <c r="R500" s="70"/>
      <c r="S500" s="70"/>
      <c r="T500" s="71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T500" s="16" t="s">
        <v>146</v>
      </c>
      <c r="AU500" s="16" t="s">
        <v>85</v>
      </c>
    </row>
    <row r="501" spans="1:65" s="2" customFormat="1" ht="16.5" customHeight="1">
      <c r="A501" s="33"/>
      <c r="B501" s="34"/>
      <c r="C501" s="207" t="s">
        <v>768</v>
      </c>
      <c r="D501" s="207" t="s">
        <v>139</v>
      </c>
      <c r="E501" s="208" t="s">
        <v>769</v>
      </c>
      <c r="F501" s="209" t="s">
        <v>770</v>
      </c>
      <c r="G501" s="210" t="s">
        <v>240</v>
      </c>
      <c r="H501" s="211">
        <v>2.5</v>
      </c>
      <c r="I501" s="212"/>
      <c r="J501" s="213">
        <f>ROUND(I501*H501,2)</f>
        <v>0</v>
      </c>
      <c r="K501" s="209" t="s">
        <v>1</v>
      </c>
      <c r="L501" s="38"/>
      <c r="M501" s="214" t="s">
        <v>1</v>
      </c>
      <c r="N501" s="215" t="s">
        <v>41</v>
      </c>
      <c r="O501" s="70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218" t="s">
        <v>231</v>
      </c>
      <c r="AT501" s="218" t="s">
        <v>139</v>
      </c>
      <c r="AU501" s="218" t="s">
        <v>85</v>
      </c>
      <c r="AY501" s="16" t="s">
        <v>136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6" t="s">
        <v>83</v>
      </c>
      <c r="BK501" s="219">
        <f>ROUND(I501*H501,2)</f>
        <v>0</v>
      </c>
      <c r="BL501" s="16" t="s">
        <v>231</v>
      </c>
      <c r="BM501" s="218" t="s">
        <v>771</v>
      </c>
    </row>
    <row r="502" spans="1:65" s="2" customFormat="1">
      <c r="A502" s="33"/>
      <c r="B502" s="34"/>
      <c r="C502" s="35"/>
      <c r="D502" s="220" t="s">
        <v>146</v>
      </c>
      <c r="E502" s="35"/>
      <c r="F502" s="221" t="s">
        <v>770</v>
      </c>
      <c r="G502" s="35"/>
      <c r="H502" s="35"/>
      <c r="I502" s="121"/>
      <c r="J502" s="35"/>
      <c r="K502" s="35"/>
      <c r="L502" s="38"/>
      <c r="M502" s="222"/>
      <c r="N502" s="223"/>
      <c r="O502" s="70"/>
      <c r="P502" s="70"/>
      <c r="Q502" s="70"/>
      <c r="R502" s="70"/>
      <c r="S502" s="70"/>
      <c r="T502" s="71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6" t="s">
        <v>146</v>
      </c>
      <c r="AU502" s="16" t="s">
        <v>85</v>
      </c>
    </row>
    <row r="503" spans="1:65" s="2" customFormat="1" ht="16.5" customHeight="1">
      <c r="A503" s="33"/>
      <c r="B503" s="34"/>
      <c r="C503" s="207" t="s">
        <v>772</v>
      </c>
      <c r="D503" s="207" t="s">
        <v>139</v>
      </c>
      <c r="E503" s="208" t="s">
        <v>773</v>
      </c>
      <c r="F503" s="209" t="s">
        <v>774</v>
      </c>
      <c r="G503" s="210" t="s">
        <v>240</v>
      </c>
      <c r="H503" s="211">
        <v>6.4</v>
      </c>
      <c r="I503" s="212"/>
      <c r="J503" s="213">
        <f>ROUND(I503*H503,2)</f>
        <v>0</v>
      </c>
      <c r="K503" s="209" t="s">
        <v>1</v>
      </c>
      <c r="L503" s="38"/>
      <c r="M503" s="214" t="s">
        <v>1</v>
      </c>
      <c r="N503" s="215" t="s">
        <v>41</v>
      </c>
      <c r="O503" s="70"/>
      <c r="P503" s="216">
        <f>O503*H503</f>
        <v>0</v>
      </c>
      <c r="Q503" s="216">
        <v>0</v>
      </c>
      <c r="R503" s="216">
        <f>Q503*H503</f>
        <v>0</v>
      </c>
      <c r="S503" s="216">
        <v>0</v>
      </c>
      <c r="T503" s="217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218" t="s">
        <v>231</v>
      </c>
      <c r="AT503" s="218" t="s">
        <v>139</v>
      </c>
      <c r="AU503" s="218" t="s">
        <v>85</v>
      </c>
      <c r="AY503" s="16" t="s">
        <v>136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16" t="s">
        <v>83</v>
      </c>
      <c r="BK503" s="219">
        <f>ROUND(I503*H503,2)</f>
        <v>0</v>
      </c>
      <c r="BL503" s="16" t="s">
        <v>231</v>
      </c>
      <c r="BM503" s="218" t="s">
        <v>775</v>
      </c>
    </row>
    <row r="504" spans="1:65" s="2" customFormat="1">
      <c r="A504" s="33"/>
      <c r="B504" s="34"/>
      <c r="C504" s="35"/>
      <c r="D504" s="220" t="s">
        <v>146</v>
      </c>
      <c r="E504" s="35"/>
      <c r="F504" s="221" t="s">
        <v>776</v>
      </c>
      <c r="G504" s="35"/>
      <c r="H504" s="35"/>
      <c r="I504" s="121"/>
      <c r="J504" s="35"/>
      <c r="K504" s="35"/>
      <c r="L504" s="38"/>
      <c r="M504" s="222"/>
      <c r="N504" s="223"/>
      <c r="O504" s="70"/>
      <c r="P504" s="70"/>
      <c r="Q504" s="70"/>
      <c r="R504" s="70"/>
      <c r="S504" s="70"/>
      <c r="T504" s="71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T504" s="16" t="s">
        <v>146</v>
      </c>
      <c r="AU504" s="16" t="s">
        <v>85</v>
      </c>
    </row>
    <row r="505" spans="1:65" s="2" customFormat="1" ht="16.5" customHeight="1">
      <c r="A505" s="33"/>
      <c r="B505" s="34"/>
      <c r="C505" s="207" t="s">
        <v>777</v>
      </c>
      <c r="D505" s="207" t="s">
        <v>139</v>
      </c>
      <c r="E505" s="208" t="s">
        <v>778</v>
      </c>
      <c r="F505" s="209" t="s">
        <v>779</v>
      </c>
      <c r="G505" s="210" t="s">
        <v>186</v>
      </c>
      <c r="H505" s="211">
        <v>3</v>
      </c>
      <c r="I505" s="212"/>
      <c r="J505" s="213">
        <f>ROUND(I505*H505,2)</f>
        <v>0</v>
      </c>
      <c r="K505" s="209" t="s">
        <v>1</v>
      </c>
      <c r="L505" s="38"/>
      <c r="M505" s="214" t="s">
        <v>1</v>
      </c>
      <c r="N505" s="215" t="s">
        <v>41</v>
      </c>
      <c r="O505" s="70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218" t="s">
        <v>231</v>
      </c>
      <c r="AT505" s="218" t="s">
        <v>139</v>
      </c>
      <c r="AU505" s="218" t="s">
        <v>85</v>
      </c>
      <c r="AY505" s="16" t="s">
        <v>136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16" t="s">
        <v>83</v>
      </c>
      <c r="BK505" s="219">
        <f>ROUND(I505*H505,2)</f>
        <v>0</v>
      </c>
      <c r="BL505" s="16" t="s">
        <v>231</v>
      </c>
      <c r="BM505" s="218" t="s">
        <v>780</v>
      </c>
    </row>
    <row r="506" spans="1:65" s="2" customFormat="1">
      <c r="A506" s="33"/>
      <c r="B506" s="34"/>
      <c r="C506" s="35"/>
      <c r="D506" s="220" t="s">
        <v>146</v>
      </c>
      <c r="E506" s="35"/>
      <c r="F506" s="221" t="s">
        <v>779</v>
      </c>
      <c r="G506" s="35"/>
      <c r="H506" s="35"/>
      <c r="I506" s="121"/>
      <c r="J506" s="35"/>
      <c r="K506" s="35"/>
      <c r="L506" s="38"/>
      <c r="M506" s="222"/>
      <c r="N506" s="223"/>
      <c r="O506" s="70"/>
      <c r="P506" s="70"/>
      <c r="Q506" s="70"/>
      <c r="R506" s="70"/>
      <c r="S506" s="70"/>
      <c r="T506" s="71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6" t="s">
        <v>146</v>
      </c>
      <c r="AU506" s="16" t="s">
        <v>85</v>
      </c>
    </row>
    <row r="507" spans="1:65" s="2" customFormat="1" ht="16.5" customHeight="1">
      <c r="A507" s="33"/>
      <c r="B507" s="34"/>
      <c r="C507" s="207" t="s">
        <v>781</v>
      </c>
      <c r="D507" s="207" t="s">
        <v>139</v>
      </c>
      <c r="E507" s="208" t="s">
        <v>782</v>
      </c>
      <c r="F507" s="209" t="s">
        <v>783</v>
      </c>
      <c r="G507" s="210" t="s">
        <v>240</v>
      </c>
      <c r="H507" s="211">
        <v>108.62</v>
      </c>
      <c r="I507" s="212"/>
      <c r="J507" s="213">
        <f>ROUND(I507*H507,2)</f>
        <v>0</v>
      </c>
      <c r="K507" s="209" t="s">
        <v>1</v>
      </c>
      <c r="L507" s="38"/>
      <c r="M507" s="214" t="s">
        <v>1</v>
      </c>
      <c r="N507" s="215" t="s">
        <v>41</v>
      </c>
      <c r="O507" s="70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218" t="s">
        <v>231</v>
      </c>
      <c r="AT507" s="218" t="s">
        <v>139</v>
      </c>
      <c r="AU507" s="218" t="s">
        <v>85</v>
      </c>
      <c r="AY507" s="16" t="s">
        <v>136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16" t="s">
        <v>83</v>
      </c>
      <c r="BK507" s="219">
        <f>ROUND(I507*H507,2)</f>
        <v>0</v>
      </c>
      <c r="BL507" s="16" t="s">
        <v>231</v>
      </c>
      <c r="BM507" s="218" t="s">
        <v>784</v>
      </c>
    </row>
    <row r="508" spans="1:65" s="2" customFormat="1">
      <c r="A508" s="33"/>
      <c r="B508" s="34"/>
      <c r="C508" s="35"/>
      <c r="D508" s="220" t="s">
        <v>146</v>
      </c>
      <c r="E508" s="35"/>
      <c r="F508" s="221" t="s">
        <v>783</v>
      </c>
      <c r="G508" s="35"/>
      <c r="H508" s="35"/>
      <c r="I508" s="121"/>
      <c r="J508" s="35"/>
      <c r="K508" s="35"/>
      <c r="L508" s="38"/>
      <c r="M508" s="222"/>
      <c r="N508" s="223"/>
      <c r="O508" s="70"/>
      <c r="P508" s="70"/>
      <c r="Q508" s="70"/>
      <c r="R508" s="70"/>
      <c r="S508" s="70"/>
      <c r="T508" s="71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T508" s="16" t="s">
        <v>146</v>
      </c>
      <c r="AU508" s="16" t="s">
        <v>85</v>
      </c>
    </row>
    <row r="509" spans="1:65" s="2" customFormat="1" ht="16.5" customHeight="1">
      <c r="A509" s="33"/>
      <c r="B509" s="34"/>
      <c r="C509" s="207" t="s">
        <v>785</v>
      </c>
      <c r="D509" s="207" t="s">
        <v>139</v>
      </c>
      <c r="E509" s="208" t="s">
        <v>786</v>
      </c>
      <c r="F509" s="209" t="s">
        <v>787</v>
      </c>
      <c r="G509" s="210" t="s">
        <v>240</v>
      </c>
      <c r="H509" s="211">
        <v>217.24</v>
      </c>
      <c r="I509" s="212"/>
      <c r="J509" s="213">
        <f>ROUND(I509*H509,2)</f>
        <v>0</v>
      </c>
      <c r="K509" s="209" t="s">
        <v>1</v>
      </c>
      <c r="L509" s="38"/>
      <c r="M509" s="214" t="s">
        <v>1</v>
      </c>
      <c r="N509" s="215" t="s">
        <v>41</v>
      </c>
      <c r="O509" s="70"/>
      <c r="P509" s="216">
        <f>O509*H509</f>
        <v>0</v>
      </c>
      <c r="Q509" s="216">
        <v>0</v>
      </c>
      <c r="R509" s="216">
        <f>Q509*H509</f>
        <v>0</v>
      </c>
      <c r="S509" s="216">
        <v>0</v>
      </c>
      <c r="T509" s="217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218" t="s">
        <v>231</v>
      </c>
      <c r="AT509" s="218" t="s">
        <v>139</v>
      </c>
      <c r="AU509" s="218" t="s">
        <v>85</v>
      </c>
      <c r="AY509" s="16" t="s">
        <v>136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6" t="s">
        <v>83</v>
      </c>
      <c r="BK509" s="219">
        <f>ROUND(I509*H509,2)</f>
        <v>0</v>
      </c>
      <c r="BL509" s="16" t="s">
        <v>231</v>
      </c>
      <c r="BM509" s="218" t="s">
        <v>788</v>
      </c>
    </row>
    <row r="510" spans="1:65" s="2" customFormat="1">
      <c r="A510" s="33"/>
      <c r="B510" s="34"/>
      <c r="C510" s="35"/>
      <c r="D510" s="220" t="s">
        <v>146</v>
      </c>
      <c r="E510" s="35"/>
      <c r="F510" s="221" t="s">
        <v>787</v>
      </c>
      <c r="G510" s="35"/>
      <c r="H510" s="35"/>
      <c r="I510" s="121"/>
      <c r="J510" s="35"/>
      <c r="K510" s="35"/>
      <c r="L510" s="38"/>
      <c r="M510" s="222"/>
      <c r="N510" s="223"/>
      <c r="O510" s="70"/>
      <c r="P510" s="70"/>
      <c r="Q510" s="70"/>
      <c r="R510" s="70"/>
      <c r="S510" s="70"/>
      <c r="T510" s="71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6" t="s">
        <v>146</v>
      </c>
      <c r="AU510" s="16" t="s">
        <v>85</v>
      </c>
    </row>
    <row r="511" spans="1:65" s="2" customFormat="1" ht="16.5" customHeight="1">
      <c r="A511" s="33"/>
      <c r="B511" s="34"/>
      <c r="C511" s="207" t="s">
        <v>789</v>
      </c>
      <c r="D511" s="207" t="s">
        <v>139</v>
      </c>
      <c r="E511" s="208" t="s">
        <v>790</v>
      </c>
      <c r="F511" s="209" t="s">
        <v>791</v>
      </c>
      <c r="G511" s="210" t="s">
        <v>240</v>
      </c>
      <c r="H511" s="211">
        <v>108.62</v>
      </c>
      <c r="I511" s="212"/>
      <c r="J511" s="213">
        <f>ROUND(I511*H511,2)</f>
        <v>0</v>
      </c>
      <c r="K511" s="209" t="s">
        <v>1</v>
      </c>
      <c r="L511" s="38"/>
      <c r="M511" s="214" t="s">
        <v>1</v>
      </c>
      <c r="N511" s="215" t="s">
        <v>41</v>
      </c>
      <c r="O511" s="70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218" t="s">
        <v>231</v>
      </c>
      <c r="AT511" s="218" t="s">
        <v>139</v>
      </c>
      <c r="AU511" s="218" t="s">
        <v>85</v>
      </c>
      <c r="AY511" s="16" t="s">
        <v>136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6" t="s">
        <v>83</v>
      </c>
      <c r="BK511" s="219">
        <f>ROUND(I511*H511,2)</f>
        <v>0</v>
      </c>
      <c r="BL511" s="16" t="s">
        <v>231</v>
      </c>
      <c r="BM511" s="218" t="s">
        <v>792</v>
      </c>
    </row>
    <row r="512" spans="1:65" s="2" customFormat="1">
      <c r="A512" s="33"/>
      <c r="B512" s="34"/>
      <c r="C512" s="35"/>
      <c r="D512" s="220" t="s">
        <v>146</v>
      </c>
      <c r="E512" s="35"/>
      <c r="F512" s="221" t="s">
        <v>791</v>
      </c>
      <c r="G512" s="35"/>
      <c r="H512" s="35"/>
      <c r="I512" s="121"/>
      <c r="J512" s="35"/>
      <c r="K512" s="35"/>
      <c r="L512" s="38"/>
      <c r="M512" s="222"/>
      <c r="N512" s="223"/>
      <c r="O512" s="70"/>
      <c r="P512" s="70"/>
      <c r="Q512" s="70"/>
      <c r="R512" s="70"/>
      <c r="S512" s="70"/>
      <c r="T512" s="71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T512" s="16" t="s">
        <v>146</v>
      </c>
      <c r="AU512" s="16" t="s">
        <v>85</v>
      </c>
    </row>
    <row r="513" spans="1:65" s="2" customFormat="1" ht="16.5" customHeight="1">
      <c r="A513" s="33"/>
      <c r="B513" s="34"/>
      <c r="C513" s="207" t="s">
        <v>793</v>
      </c>
      <c r="D513" s="207" t="s">
        <v>139</v>
      </c>
      <c r="E513" s="208" t="s">
        <v>794</v>
      </c>
      <c r="F513" s="209" t="s">
        <v>795</v>
      </c>
      <c r="G513" s="210" t="s">
        <v>240</v>
      </c>
      <c r="H513" s="211">
        <v>107.818</v>
      </c>
      <c r="I513" s="212"/>
      <c r="J513" s="213">
        <f>ROUND(I513*H513,2)</f>
        <v>0</v>
      </c>
      <c r="K513" s="209" t="s">
        <v>1</v>
      </c>
      <c r="L513" s="38"/>
      <c r="M513" s="214" t="s">
        <v>1</v>
      </c>
      <c r="N513" s="215" t="s">
        <v>41</v>
      </c>
      <c r="O513" s="70"/>
      <c r="P513" s="216">
        <f>O513*H513</f>
        <v>0</v>
      </c>
      <c r="Q513" s="216">
        <v>0</v>
      </c>
      <c r="R513" s="216">
        <f>Q513*H513</f>
        <v>0</v>
      </c>
      <c r="S513" s="216">
        <v>0</v>
      </c>
      <c r="T513" s="217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218" t="s">
        <v>231</v>
      </c>
      <c r="AT513" s="218" t="s">
        <v>139</v>
      </c>
      <c r="AU513" s="218" t="s">
        <v>85</v>
      </c>
      <c r="AY513" s="16" t="s">
        <v>136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16" t="s">
        <v>83</v>
      </c>
      <c r="BK513" s="219">
        <f>ROUND(I513*H513,2)</f>
        <v>0</v>
      </c>
      <c r="BL513" s="16" t="s">
        <v>231</v>
      </c>
      <c r="BM513" s="218" t="s">
        <v>796</v>
      </c>
    </row>
    <row r="514" spans="1:65" s="2" customFormat="1">
      <c r="A514" s="33"/>
      <c r="B514" s="34"/>
      <c r="C514" s="35"/>
      <c r="D514" s="220" t="s">
        <v>146</v>
      </c>
      <c r="E514" s="35"/>
      <c r="F514" s="221" t="s">
        <v>795</v>
      </c>
      <c r="G514" s="35"/>
      <c r="H514" s="35"/>
      <c r="I514" s="121"/>
      <c r="J514" s="35"/>
      <c r="K514" s="35"/>
      <c r="L514" s="38"/>
      <c r="M514" s="222"/>
      <c r="N514" s="223"/>
      <c r="O514" s="70"/>
      <c r="P514" s="70"/>
      <c r="Q514" s="70"/>
      <c r="R514" s="70"/>
      <c r="S514" s="70"/>
      <c r="T514" s="71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6" t="s">
        <v>146</v>
      </c>
      <c r="AU514" s="16" t="s">
        <v>85</v>
      </c>
    </row>
    <row r="515" spans="1:65" s="2" customFormat="1" ht="21.75" customHeight="1">
      <c r="A515" s="33"/>
      <c r="B515" s="34"/>
      <c r="C515" s="207" t="s">
        <v>189</v>
      </c>
      <c r="D515" s="207" t="s">
        <v>139</v>
      </c>
      <c r="E515" s="208" t="s">
        <v>797</v>
      </c>
      <c r="F515" s="209" t="s">
        <v>798</v>
      </c>
      <c r="G515" s="210" t="s">
        <v>186</v>
      </c>
      <c r="H515" s="211">
        <v>7</v>
      </c>
      <c r="I515" s="212"/>
      <c r="J515" s="213">
        <f>ROUND(I515*H515,2)</f>
        <v>0</v>
      </c>
      <c r="K515" s="209" t="s">
        <v>143</v>
      </c>
      <c r="L515" s="38"/>
      <c r="M515" s="214" t="s">
        <v>1</v>
      </c>
      <c r="N515" s="215" t="s">
        <v>41</v>
      </c>
      <c r="O515" s="70"/>
      <c r="P515" s="216">
        <f>O515*H515</f>
        <v>0</v>
      </c>
      <c r="Q515" s="216">
        <v>1.7099999999999999E-3</v>
      </c>
      <c r="R515" s="216">
        <f>Q515*H515</f>
        <v>1.197E-2</v>
      </c>
      <c r="S515" s="216">
        <v>0</v>
      </c>
      <c r="T515" s="217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218" t="s">
        <v>231</v>
      </c>
      <c r="AT515" s="218" t="s">
        <v>139</v>
      </c>
      <c r="AU515" s="218" t="s">
        <v>85</v>
      </c>
      <c r="AY515" s="16" t="s">
        <v>136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16" t="s">
        <v>83</v>
      </c>
      <c r="BK515" s="219">
        <f>ROUND(I515*H515,2)</f>
        <v>0</v>
      </c>
      <c r="BL515" s="16" t="s">
        <v>231</v>
      </c>
      <c r="BM515" s="218" t="s">
        <v>799</v>
      </c>
    </row>
    <row r="516" spans="1:65" s="2" customFormat="1" ht="29.25">
      <c r="A516" s="33"/>
      <c r="B516" s="34"/>
      <c r="C516" s="35"/>
      <c r="D516" s="220" t="s">
        <v>146</v>
      </c>
      <c r="E516" s="35"/>
      <c r="F516" s="221" t="s">
        <v>800</v>
      </c>
      <c r="G516" s="35"/>
      <c r="H516" s="35"/>
      <c r="I516" s="121"/>
      <c r="J516" s="35"/>
      <c r="K516" s="35"/>
      <c r="L516" s="38"/>
      <c r="M516" s="222"/>
      <c r="N516" s="223"/>
      <c r="O516" s="70"/>
      <c r="P516" s="70"/>
      <c r="Q516" s="70"/>
      <c r="R516" s="70"/>
      <c r="S516" s="70"/>
      <c r="T516" s="71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6" t="s">
        <v>146</v>
      </c>
      <c r="AU516" s="16" t="s">
        <v>85</v>
      </c>
    </row>
    <row r="517" spans="1:65" s="2" customFormat="1" ht="21.75" customHeight="1">
      <c r="A517" s="33"/>
      <c r="B517" s="34"/>
      <c r="C517" s="207" t="s">
        <v>801</v>
      </c>
      <c r="D517" s="207" t="s">
        <v>139</v>
      </c>
      <c r="E517" s="208" t="s">
        <v>802</v>
      </c>
      <c r="F517" s="209" t="s">
        <v>803</v>
      </c>
      <c r="G517" s="210" t="s">
        <v>240</v>
      </c>
      <c r="H517" s="211">
        <v>24</v>
      </c>
      <c r="I517" s="212"/>
      <c r="J517" s="213">
        <f>ROUND(I517*H517,2)</f>
        <v>0</v>
      </c>
      <c r="K517" s="209" t="s">
        <v>143</v>
      </c>
      <c r="L517" s="38"/>
      <c r="M517" s="214" t="s">
        <v>1</v>
      </c>
      <c r="N517" s="215" t="s">
        <v>41</v>
      </c>
      <c r="O517" s="70"/>
      <c r="P517" s="216">
        <f>O517*H517</f>
        <v>0</v>
      </c>
      <c r="Q517" s="216">
        <v>2.4499999999999999E-3</v>
      </c>
      <c r="R517" s="216">
        <f>Q517*H517</f>
        <v>5.8799999999999998E-2</v>
      </c>
      <c r="S517" s="216">
        <v>0</v>
      </c>
      <c r="T517" s="217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218" t="s">
        <v>231</v>
      </c>
      <c r="AT517" s="218" t="s">
        <v>139</v>
      </c>
      <c r="AU517" s="218" t="s">
        <v>85</v>
      </c>
      <c r="AY517" s="16" t="s">
        <v>136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6" t="s">
        <v>83</v>
      </c>
      <c r="BK517" s="219">
        <f>ROUND(I517*H517,2)</f>
        <v>0</v>
      </c>
      <c r="BL517" s="16" t="s">
        <v>231</v>
      </c>
      <c r="BM517" s="218" t="s">
        <v>804</v>
      </c>
    </row>
    <row r="518" spans="1:65" s="2" customFormat="1" ht="19.5">
      <c r="A518" s="33"/>
      <c r="B518" s="34"/>
      <c r="C518" s="35"/>
      <c r="D518" s="220" t="s">
        <v>146</v>
      </c>
      <c r="E518" s="35"/>
      <c r="F518" s="221" t="s">
        <v>805</v>
      </c>
      <c r="G518" s="35"/>
      <c r="H518" s="35"/>
      <c r="I518" s="121"/>
      <c r="J518" s="35"/>
      <c r="K518" s="35"/>
      <c r="L518" s="38"/>
      <c r="M518" s="222"/>
      <c r="N518" s="223"/>
      <c r="O518" s="70"/>
      <c r="P518" s="70"/>
      <c r="Q518" s="70"/>
      <c r="R518" s="70"/>
      <c r="S518" s="70"/>
      <c r="T518" s="71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6" t="s">
        <v>146</v>
      </c>
      <c r="AU518" s="16" t="s">
        <v>85</v>
      </c>
    </row>
    <row r="519" spans="1:65" s="2" customFormat="1" ht="21.75" customHeight="1">
      <c r="A519" s="33"/>
      <c r="B519" s="34"/>
      <c r="C519" s="207" t="s">
        <v>806</v>
      </c>
      <c r="D519" s="207" t="s">
        <v>139</v>
      </c>
      <c r="E519" s="208" t="s">
        <v>807</v>
      </c>
      <c r="F519" s="209" t="s">
        <v>808</v>
      </c>
      <c r="G519" s="210" t="s">
        <v>240</v>
      </c>
      <c r="H519" s="211">
        <v>147</v>
      </c>
      <c r="I519" s="212"/>
      <c r="J519" s="213">
        <f>ROUND(I519*H519,2)</f>
        <v>0</v>
      </c>
      <c r="K519" s="209" t="s">
        <v>143</v>
      </c>
      <c r="L519" s="38"/>
      <c r="M519" s="214" t="s">
        <v>1</v>
      </c>
      <c r="N519" s="215" t="s">
        <v>41</v>
      </c>
      <c r="O519" s="70"/>
      <c r="P519" s="216">
        <f>O519*H519</f>
        <v>0</v>
      </c>
      <c r="Q519" s="216">
        <v>3.6600000000000001E-3</v>
      </c>
      <c r="R519" s="216">
        <f>Q519*H519</f>
        <v>0.53802000000000005</v>
      </c>
      <c r="S519" s="216">
        <v>0</v>
      </c>
      <c r="T519" s="217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218" t="s">
        <v>231</v>
      </c>
      <c r="AT519" s="218" t="s">
        <v>139</v>
      </c>
      <c r="AU519" s="218" t="s">
        <v>85</v>
      </c>
      <c r="AY519" s="16" t="s">
        <v>136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16" t="s">
        <v>83</v>
      </c>
      <c r="BK519" s="219">
        <f>ROUND(I519*H519,2)</f>
        <v>0</v>
      </c>
      <c r="BL519" s="16" t="s">
        <v>231</v>
      </c>
      <c r="BM519" s="218" t="s">
        <v>809</v>
      </c>
    </row>
    <row r="520" spans="1:65" s="2" customFormat="1" ht="19.5">
      <c r="A520" s="33"/>
      <c r="B520" s="34"/>
      <c r="C520" s="35"/>
      <c r="D520" s="220" t="s">
        <v>146</v>
      </c>
      <c r="E520" s="35"/>
      <c r="F520" s="221" t="s">
        <v>810</v>
      </c>
      <c r="G520" s="35"/>
      <c r="H520" s="35"/>
      <c r="I520" s="121"/>
      <c r="J520" s="35"/>
      <c r="K520" s="35"/>
      <c r="L520" s="38"/>
      <c r="M520" s="222"/>
      <c r="N520" s="223"/>
      <c r="O520" s="70"/>
      <c r="P520" s="70"/>
      <c r="Q520" s="70"/>
      <c r="R520" s="70"/>
      <c r="S520" s="70"/>
      <c r="T520" s="71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T520" s="16" t="s">
        <v>146</v>
      </c>
      <c r="AU520" s="16" t="s">
        <v>85</v>
      </c>
    </row>
    <row r="521" spans="1:65" s="2" customFormat="1" ht="21.75" customHeight="1">
      <c r="A521" s="33"/>
      <c r="B521" s="34"/>
      <c r="C521" s="207" t="s">
        <v>811</v>
      </c>
      <c r="D521" s="207" t="s">
        <v>139</v>
      </c>
      <c r="E521" s="208" t="s">
        <v>812</v>
      </c>
      <c r="F521" s="209" t="s">
        <v>813</v>
      </c>
      <c r="G521" s="210" t="s">
        <v>186</v>
      </c>
      <c r="H521" s="211">
        <v>4</v>
      </c>
      <c r="I521" s="212"/>
      <c r="J521" s="213">
        <f>ROUND(I521*H521,2)</f>
        <v>0</v>
      </c>
      <c r="K521" s="209" t="s">
        <v>143</v>
      </c>
      <c r="L521" s="38"/>
      <c r="M521" s="214" t="s">
        <v>1</v>
      </c>
      <c r="N521" s="215" t="s">
        <v>41</v>
      </c>
      <c r="O521" s="70"/>
      <c r="P521" s="216">
        <f>O521*H521</f>
        <v>0</v>
      </c>
      <c r="Q521" s="216">
        <v>5.2999999999999998E-4</v>
      </c>
      <c r="R521" s="216">
        <f>Q521*H521</f>
        <v>2.1199999999999999E-3</v>
      </c>
      <c r="S521" s="216">
        <v>0</v>
      </c>
      <c r="T521" s="217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218" t="s">
        <v>231</v>
      </c>
      <c r="AT521" s="218" t="s">
        <v>139</v>
      </c>
      <c r="AU521" s="218" t="s">
        <v>85</v>
      </c>
      <c r="AY521" s="16" t="s">
        <v>136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6" t="s">
        <v>83</v>
      </c>
      <c r="BK521" s="219">
        <f>ROUND(I521*H521,2)</f>
        <v>0</v>
      </c>
      <c r="BL521" s="16" t="s">
        <v>231</v>
      </c>
      <c r="BM521" s="218" t="s">
        <v>814</v>
      </c>
    </row>
    <row r="522" spans="1:65" s="2" customFormat="1" ht="19.5">
      <c r="A522" s="33"/>
      <c r="B522" s="34"/>
      <c r="C522" s="35"/>
      <c r="D522" s="220" t="s">
        <v>146</v>
      </c>
      <c r="E522" s="35"/>
      <c r="F522" s="221" t="s">
        <v>815</v>
      </c>
      <c r="G522" s="35"/>
      <c r="H522" s="35"/>
      <c r="I522" s="121"/>
      <c r="J522" s="35"/>
      <c r="K522" s="35"/>
      <c r="L522" s="38"/>
      <c r="M522" s="222"/>
      <c r="N522" s="223"/>
      <c r="O522" s="70"/>
      <c r="P522" s="70"/>
      <c r="Q522" s="70"/>
      <c r="R522" s="70"/>
      <c r="S522" s="70"/>
      <c r="T522" s="71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6" t="s">
        <v>146</v>
      </c>
      <c r="AU522" s="16" t="s">
        <v>85</v>
      </c>
    </row>
    <row r="523" spans="1:65" s="2" customFormat="1" ht="21.75" customHeight="1">
      <c r="A523" s="33"/>
      <c r="B523" s="34"/>
      <c r="C523" s="207" t="s">
        <v>816</v>
      </c>
      <c r="D523" s="207" t="s">
        <v>139</v>
      </c>
      <c r="E523" s="208" t="s">
        <v>817</v>
      </c>
      <c r="F523" s="209" t="s">
        <v>818</v>
      </c>
      <c r="G523" s="210" t="s">
        <v>186</v>
      </c>
      <c r="H523" s="211">
        <v>4</v>
      </c>
      <c r="I523" s="212"/>
      <c r="J523" s="213">
        <f>ROUND(I523*H523,2)</f>
        <v>0</v>
      </c>
      <c r="K523" s="209" t="s">
        <v>143</v>
      </c>
      <c r="L523" s="38"/>
      <c r="M523" s="214" t="s">
        <v>1</v>
      </c>
      <c r="N523" s="215" t="s">
        <v>41</v>
      </c>
      <c r="O523" s="70"/>
      <c r="P523" s="216">
        <f>O523*H523</f>
        <v>0</v>
      </c>
      <c r="Q523" s="216">
        <v>1.1000000000000001E-3</v>
      </c>
      <c r="R523" s="216">
        <f>Q523*H523</f>
        <v>4.4000000000000003E-3</v>
      </c>
      <c r="S523" s="216">
        <v>0</v>
      </c>
      <c r="T523" s="217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218" t="s">
        <v>231</v>
      </c>
      <c r="AT523" s="218" t="s">
        <v>139</v>
      </c>
      <c r="AU523" s="218" t="s">
        <v>85</v>
      </c>
      <c r="AY523" s="16" t="s">
        <v>136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6" t="s">
        <v>83</v>
      </c>
      <c r="BK523" s="219">
        <f>ROUND(I523*H523,2)</f>
        <v>0</v>
      </c>
      <c r="BL523" s="16" t="s">
        <v>231</v>
      </c>
      <c r="BM523" s="218" t="s">
        <v>819</v>
      </c>
    </row>
    <row r="524" spans="1:65" s="2" customFormat="1" ht="19.5">
      <c r="A524" s="33"/>
      <c r="B524" s="34"/>
      <c r="C524" s="35"/>
      <c r="D524" s="220" t="s">
        <v>146</v>
      </c>
      <c r="E524" s="35"/>
      <c r="F524" s="221" t="s">
        <v>820</v>
      </c>
      <c r="G524" s="35"/>
      <c r="H524" s="35"/>
      <c r="I524" s="121"/>
      <c r="J524" s="35"/>
      <c r="K524" s="35"/>
      <c r="L524" s="38"/>
      <c r="M524" s="222"/>
      <c r="N524" s="223"/>
      <c r="O524" s="70"/>
      <c r="P524" s="70"/>
      <c r="Q524" s="70"/>
      <c r="R524" s="70"/>
      <c r="S524" s="70"/>
      <c r="T524" s="71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T524" s="16" t="s">
        <v>146</v>
      </c>
      <c r="AU524" s="16" t="s">
        <v>85</v>
      </c>
    </row>
    <row r="525" spans="1:65" s="2" customFormat="1" ht="21.75" customHeight="1">
      <c r="A525" s="33"/>
      <c r="B525" s="34"/>
      <c r="C525" s="207" t="s">
        <v>821</v>
      </c>
      <c r="D525" s="207" t="s">
        <v>139</v>
      </c>
      <c r="E525" s="208" t="s">
        <v>822</v>
      </c>
      <c r="F525" s="209" t="s">
        <v>823</v>
      </c>
      <c r="G525" s="210" t="s">
        <v>186</v>
      </c>
      <c r="H525" s="211">
        <v>4</v>
      </c>
      <c r="I525" s="212"/>
      <c r="J525" s="213">
        <f>ROUND(I525*H525,2)</f>
        <v>0</v>
      </c>
      <c r="K525" s="209" t="s">
        <v>143</v>
      </c>
      <c r="L525" s="38"/>
      <c r="M525" s="214" t="s">
        <v>1</v>
      </c>
      <c r="N525" s="215" t="s">
        <v>41</v>
      </c>
      <c r="O525" s="70"/>
      <c r="P525" s="216">
        <f>O525*H525</f>
        <v>0</v>
      </c>
      <c r="Q525" s="216">
        <v>7.2999999999999996E-4</v>
      </c>
      <c r="R525" s="216">
        <f>Q525*H525</f>
        <v>2.9199999999999999E-3</v>
      </c>
      <c r="S525" s="216">
        <v>0</v>
      </c>
      <c r="T525" s="217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218" t="s">
        <v>231</v>
      </c>
      <c r="AT525" s="218" t="s">
        <v>139</v>
      </c>
      <c r="AU525" s="218" t="s">
        <v>85</v>
      </c>
      <c r="AY525" s="16" t="s">
        <v>136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6" t="s">
        <v>83</v>
      </c>
      <c r="BK525" s="219">
        <f>ROUND(I525*H525,2)</f>
        <v>0</v>
      </c>
      <c r="BL525" s="16" t="s">
        <v>231</v>
      </c>
      <c r="BM525" s="218" t="s">
        <v>824</v>
      </c>
    </row>
    <row r="526" spans="1:65" s="2" customFormat="1" ht="29.25">
      <c r="A526" s="33"/>
      <c r="B526" s="34"/>
      <c r="C526" s="35"/>
      <c r="D526" s="220" t="s">
        <v>146</v>
      </c>
      <c r="E526" s="35"/>
      <c r="F526" s="221" t="s">
        <v>825</v>
      </c>
      <c r="G526" s="35"/>
      <c r="H526" s="35"/>
      <c r="I526" s="121"/>
      <c r="J526" s="35"/>
      <c r="K526" s="35"/>
      <c r="L526" s="38"/>
      <c r="M526" s="222"/>
      <c r="N526" s="223"/>
      <c r="O526" s="70"/>
      <c r="P526" s="70"/>
      <c r="Q526" s="70"/>
      <c r="R526" s="70"/>
      <c r="S526" s="70"/>
      <c r="T526" s="71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T526" s="16" t="s">
        <v>146</v>
      </c>
      <c r="AU526" s="16" t="s">
        <v>85</v>
      </c>
    </row>
    <row r="527" spans="1:65" s="2" customFormat="1" ht="21.75" customHeight="1">
      <c r="A527" s="33"/>
      <c r="B527" s="34"/>
      <c r="C527" s="207" t="s">
        <v>826</v>
      </c>
      <c r="D527" s="207" t="s">
        <v>139</v>
      </c>
      <c r="E527" s="208" t="s">
        <v>827</v>
      </c>
      <c r="F527" s="209" t="s">
        <v>828</v>
      </c>
      <c r="G527" s="210" t="s">
        <v>240</v>
      </c>
      <c r="H527" s="211">
        <v>2</v>
      </c>
      <c r="I527" s="212"/>
      <c r="J527" s="213">
        <f>ROUND(I527*H527,2)</f>
        <v>0</v>
      </c>
      <c r="K527" s="209" t="s">
        <v>143</v>
      </c>
      <c r="L527" s="38"/>
      <c r="M527" s="214" t="s">
        <v>1</v>
      </c>
      <c r="N527" s="215" t="s">
        <v>41</v>
      </c>
      <c r="O527" s="70"/>
      <c r="P527" s="216">
        <f>O527*H527</f>
        <v>0</v>
      </c>
      <c r="Q527" s="216">
        <v>1.81E-3</v>
      </c>
      <c r="R527" s="216">
        <f>Q527*H527</f>
        <v>3.62E-3</v>
      </c>
      <c r="S527" s="216">
        <v>0</v>
      </c>
      <c r="T527" s="217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218" t="s">
        <v>231</v>
      </c>
      <c r="AT527" s="218" t="s">
        <v>139</v>
      </c>
      <c r="AU527" s="218" t="s">
        <v>85</v>
      </c>
      <c r="AY527" s="16" t="s">
        <v>136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6" t="s">
        <v>83</v>
      </c>
      <c r="BK527" s="219">
        <f>ROUND(I527*H527,2)</f>
        <v>0</v>
      </c>
      <c r="BL527" s="16" t="s">
        <v>231</v>
      </c>
      <c r="BM527" s="218" t="s">
        <v>829</v>
      </c>
    </row>
    <row r="528" spans="1:65" s="2" customFormat="1" ht="19.5">
      <c r="A528" s="33"/>
      <c r="B528" s="34"/>
      <c r="C528" s="35"/>
      <c r="D528" s="220" t="s">
        <v>146</v>
      </c>
      <c r="E528" s="35"/>
      <c r="F528" s="221" t="s">
        <v>830</v>
      </c>
      <c r="G528" s="35"/>
      <c r="H528" s="35"/>
      <c r="I528" s="121"/>
      <c r="J528" s="35"/>
      <c r="K528" s="35"/>
      <c r="L528" s="38"/>
      <c r="M528" s="222"/>
      <c r="N528" s="223"/>
      <c r="O528" s="70"/>
      <c r="P528" s="70"/>
      <c r="Q528" s="70"/>
      <c r="R528" s="70"/>
      <c r="S528" s="70"/>
      <c r="T528" s="71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T528" s="16" t="s">
        <v>146</v>
      </c>
      <c r="AU528" s="16" t="s">
        <v>85</v>
      </c>
    </row>
    <row r="529" spans="1:65" s="2" customFormat="1" ht="21.75" customHeight="1">
      <c r="A529" s="33"/>
      <c r="B529" s="34"/>
      <c r="C529" s="207" t="s">
        <v>831</v>
      </c>
      <c r="D529" s="207" t="s">
        <v>139</v>
      </c>
      <c r="E529" s="208" t="s">
        <v>832</v>
      </c>
      <c r="F529" s="209" t="s">
        <v>833</v>
      </c>
      <c r="G529" s="210" t="s">
        <v>240</v>
      </c>
      <c r="H529" s="211">
        <v>52</v>
      </c>
      <c r="I529" s="212"/>
      <c r="J529" s="213">
        <f>ROUND(I529*H529,2)</f>
        <v>0</v>
      </c>
      <c r="K529" s="209" t="s">
        <v>143</v>
      </c>
      <c r="L529" s="38"/>
      <c r="M529" s="214" t="s">
        <v>1</v>
      </c>
      <c r="N529" s="215" t="s">
        <v>41</v>
      </c>
      <c r="O529" s="70"/>
      <c r="P529" s="216">
        <f>O529*H529</f>
        <v>0</v>
      </c>
      <c r="Q529" s="216">
        <v>2.8900000000000002E-3</v>
      </c>
      <c r="R529" s="216">
        <f>Q529*H529</f>
        <v>0.15028000000000002</v>
      </c>
      <c r="S529" s="216">
        <v>0</v>
      </c>
      <c r="T529" s="217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218" t="s">
        <v>231</v>
      </c>
      <c r="AT529" s="218" t="s">
        <v>139</v>
      </c>
      <c r="AU529" s="218" t="s">
        <v>85</v>
      </c>
      <c r="AY529" s="16" t="s">
        <v>136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16" t="s">
        <v>83</v>
      </c>
      <c r="BK529" s="219">
        <f>ROUND(I529*H529,2)</f>
        <v>0</v>
      </c>
      <c r="BL529" s="16" t="s">
        <v>231</v>
      </c>
      <c r="BM529" s="218" t="s">
        <v>834</v>
      </c>
    </row>
    <row r="530" spans="1:65" s="2" customFormat="1" ht="19.5">
      <c r="A530" s="33"/>
      <c r="B530" s="34"/>
      <c r="C530" s="35"/>
      <c r="D530" s="220" t="s">
        <v>146</v>
      </c>
      <c r="E530" s="35"/>
      <c r="F530" s="221" t="s">
        <v>835</v>
      </c>
      <c r="G530" s="35"/>
      <c r="H530" s="35"/>
      <c r="I530" s="121"/>
      <c r="J530" s="35"/>
      <c r="K530" s="35"/>
      <c r="L530" s="38"/>
      <c r="M530" s="222"/>
      <c r="N530" s="223"/>
      <c r="O530" s="70"/>
      <c r="P530" s="70"/>
      <c r="Q530" s="70"/>
      <c r="R530" s="70"/>
      <c r="S530" s="70"/>
      <c r="T530" s="71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6" t="s">
        <v>146</v>
      </c>
      <c r="AU530" s="16" t="s">
        <v>85</v>
      </c>
    </row>
    <row r="531" spans="1:65" s="2" customFormat="1" ht="21.75" customHeight="1">
      <c r="A531" s="33"/>
      <c r="B531" s="34"/>
      <c r="C531" s="207" t="s">
        <v>836</v>
      </c>
      <c r="D531" s="207" t="s">
        <v>139</v>
      </c>
      <c r="E531" s="208" t="s">
        <v>837</v>
      </c>
      <c r="F531" s="209" t="s">
        <v>838</v>
      </c>
      <c r="G531" s="210" t="s">
        <v>234</v>
      </c>
      <c r="H531" s="211">
        <v>2.4350000000000001</v>
      </c>
      <c r="I531" s="212"/>
      <c r="J531" s="213">
        <f>ROUND(I531*H531,2)</f>
        <v>0</v>
      </c>
      <c r="K531" s="209" t="s">
        <v>143</v>
      </c>
      <c r="L531" s="38"/>
      <c r="M531" s="214" t="s">
        <v>1</v>
      </c>
      <c r="N531" s="215" t="s">
        <v>41</v>
      </c>
      <c r="O531" s="70"/>
      <c r="P531" s="216">
        <f>O531*H531</f>
        <v>0</v>
      </c>
      <c r="Q531" s="216">
        <v>0</v>
      </c>
      <c r="R531" s="216">
        <f>Q531*H531</f>
        <v>0</v>
      </c>
      <c r="S531" s="216">
        <v>0</v>
      </c>
      <c r="T531" s="217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218" t="s">
        <v>231</v>
      </c>
      <c r="AT531" s="218" t="s">
        <v>139</v>
      </c>
      <c r="AU531" s="218" t="s">
        <v>85</v>
      </c>
      <c r="AY531" s="16" t="s">
        <v>136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6" t="s">
        <v>83</v>
      </c>
      <c r="BK531" s="219">
        <f>ROUND(I531*H531,2)</f>
        <v>0</v>
      </c>
      <c r="BL531" s="16" t="s">
        <v>231</v>
      </c>
      <c r="BM531" s="218" t="s">
        <v>839</v>
      </c>
    </row>
    <row r="532" spans="1:65" s="2" customFormat="1" ht="29.25">
      <c r="A532" s="33"/>
      <c r="B532" s="34"/>
      <c r="C532" s="35"/>
      <c r="D532" s="220" t="s">
        <v>146</v>
      </c>
      <c r="E532" s="35"/>
      <c r="F532" s="221" t="s">
        <v>840</v>
      </c>
      <c r="G532" s="35"/>
      <c r="H532" s="35"/>
      <c r="I532" s="121"/>
      <c r="J532" s="35"/>
      <c r="K532" s="35"/>
      <c r="L532" s="38"/>
      <c r="M532" s="222"/>
      <c r="N532" s="223"/>
      <c r="O532" s="70"/>
      <c r="P532" s="70"/>
      <c r="Q532" s="70"/>
      <c r="R532" s="70"/>
      <c r="S532" s="70"/>
      <c r="T532" s="71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6" t="s">
        <v>146</v>
      </c>
      <c r="AU532" s="16" t="s">
        <v>85</v>
      </c>
    </row>
    <row r="533" spans="1:65" s="12" customFormat="1" ht="22.9" customHeight="1">
      <c r="B533" s="191"/>
      <c r="C533" s="192"/>
      <c r="D533" s="193" t="s">
        <v>75</v>
      </c>
      <c r="E533" s="205" t="s">
        <v>841</v>
      </c>
      <c r="F533" s="205" t="s">
        <v>842</v>
      </c>
      <c r="G533" s="192"/>
      <c r="H533" s="192"/>
      <c r="I533" s="195"/>
      <c r="J533" s="206">
        <f>BK533</f>
        <v>0</v>
      </c>
      <c r="K533" s="192"/>
      <c r="L533" s="197"/>
      <c r="M533" s="198"/>
      <c r="N533" s="199"/>
      <c r="O533" s="199"/>
      <c r="P533" s="200">
        <f>SUM(P534:P589)</f>
        <v>0</v>
      </c>
      <c r="Q533" s="199"/>
      <c r="R533" s="200">
        <f>SUM(R534:R589)</f>
        <v>20.632335120000004</v>
      </c>
      <c r="S533" s="199"/>
      <c r="T533" s="201">
        <f>SUM(T534:T589)</f>
        <v>24.0524284</v>
      </c>
      <c r="AR533" s="202" t="s">
        <v>85</v>
      </c>
      <c r="AT533" s="203" t="s">
        <v>75</v>
      </c>
      <c r="AU533" s="203" t="s">
        <v>83</v>
      </c>
      <c r="AY533" s="202" t="s">
        <v>136</v>
      </c>
      <c r="BK533" s="204">
        <f>SUM(BK534:BK589)</f>
        <v>0</v>
      </c>
    </row>
    <row r="534" spans="1:65" s="2" customFormat="1" ht="16.5" customHeight="1">
      <c r="A534" s="33"/>
      <c r="B534" s="34"/>
      <c r="C534" s="207" t="s">
        <v>843</v>
      </c>
      <c r="D534" s="207" t="s">
        <v>139</v>
      </c>
      <c r="E534" s="208" t="s">
        <v>844</v>
      </c>
      <c r="F534" s="209" t="s">
        <v>845</v>
      </c>
      <c r="G534" s="210" t="s">
        <v>186</v>
      </c>
      <c r="H534" s="211">
        <v>2</v>
      </c>
      <c r="I534" s="212"/>
      <c r="J534" s="213">
        <f>ROUND(I534*H534,2)</f>
        <v>0</v>
      </c>
      <c r="K534" s="209" t="s">
        <v>1</v>
      </c>
      <c r="L534" s="38"/>
      <c r="M534" s="214" t="s">
        <v>1</v>
      </c>
      <c r="N534" s="215" t="s">
        <v>41</v>
      </c>
      <c r="O534" s="70"/>
      <c r="P534" s="216">
        <f>O534*H534</f>
        <v>0</v>
      </c>
      <c r="Q534" s="216">
        <v>4.0000000000000003E-5</v>
      </c>
      <c r="R534" s="216">
        <f>Q534*H534</f>
        <v>8.0000000000000007E-5</v>
      </c>
      <c r="S534" s="216">
        <v>0</v>
      </c>
      <c r="T534" s="217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218" t="s">
        <v>231</v>
      </c>
      <c r="AT534" s="218" t="s">
        <v>139</v>
      </c>
      <c r="AU534" s="218" t="s">
        <v>85</v>
      </c>
      <c r="AY534" s="16" t="s">
        <v>136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16" t="s">
        <v>83</v>
      </c>
      <c r="BK534" s="219">
        <f>ROUND(I534*H534,2)</f>
        <v>0</v>
      </c>
      <c r="BL534" s="16" t="s">
        <v>231</v>
      </c>
      <c r="BM534" s="218" t="s">
        <v>846</v>
      </c>
    </row>
    <row r="535" spans="1:65" s="2" customFormat="1" ht="19.5">
      <c r="A535" s="33"/>
      <c r="B535" s="34"/>
      <c r="C535" s="35"/>
      <c r="D535" s="220" t="s">
        <v>146</v>
      </c>
      <c r="E535" s="35"/>
      <c r="F535" s="221" t="s">
        <v>847</v>
      </c>
      <c r="G535" s="35"/>
      <c r="H535" s="35"/>
      <c r="I535" s="121"/>
      <c r="J535" s="35"/>
      <c r="K535" s="35"/>
      <c r="L535" s="38"/>
      <c r="M535" s="222"/>
      <c r="N535" s="223"/>
      <c r="O535" s="70"/>
      <c r="P535" s="70"/>
      <c r="Q535" s="70"/>
      <c r="R535" s="70"/>
      <c r="S535" s="70"/>
      <c r="T535" s="71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6" t="s">
        <v>146</v>
      </c>
      <c r="AU535" s="16" t="s">
        <v>85</v>
      </c>
    </row>
    <row r="536" spans="1:65" s="2" customFormat="1" ht="16.5" customHeight="1">
      <c r="A536" s="33"/>
      <c r="B536" s="34"/>
      <c r="C536" s="236" t="s">
        <v>848</v>
      </c>
      <c r="D536" s="236" t="s">
        <v>191</v>
      </c>
      <c r="E536" s="237" t="s">
        <v>849</v>
      </c>
      <c r="F536" s="238" t="s">
        <v>850</v>
      </c>
      <c r="G536" s="239" t="s">
        <v>186</v>
      </c>
      <c r="H536" s="240">
        <v>2</v>
      </c>
      <c r="I536" s="241"/>
      <c r="J536" s="242">
        <f>ROUND(I536*H536,2)</f>
        <v>0</v>
      </c>
      <c r="K536" s="238" t="s">
        <v>1</v>
      </c>
      <c r="L536" s="243"/>
      <c r="M536" s="244" t="s">
        <v>1</v>
      </c>
      <c r="N536" s="245" t="s">
        <v>41</v>
      </c>
      <c r="O536" s="70"/>
      <c r="P536" s="216">
        <f>O536*H536</f>
        <v>0</v>
      </c>
      <c r="Q536" s="216">
        <v>4.5999999999999999E-3</v>
      </c>
      <c r="R536" s="216">
        <f>Q536*H536</f>
        <v>9.1999999999999998E-3</v>
      </c>
      <c r="S536" s="216">
        <v>0</v>
      </c>
      <c r="T536" s="217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218" t="s">
        <v>333</v>
      </c>
      <c r="AT536" s="218" t="s">
        <v>191</v>
      </c>
      <c r="AU536" s="218" t="s">
        <v>85</v>
      </c>
      <c r="AY536" s="16" t="s">
        <v>136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6" t="s">
        <v>83</v>
      </c>
      <c r="BK536" s="219">
        <f>ROUND(I536*H536,2)</f>
        <v>0</v>
      </c>
      <c r="BL536" s="16" t="s">
        <v>231</v>
      </c>
      <c r="BM536" s="218" t="s">
        <v>851</v>
      </c>
    </row>
    <row r="537" spans="1:65" s="2" customFormat="1">
      <c r="A537" s="33"/>
      <c r="B537" s="34"/>
      <c r="C537" s="35"/>
      <c r="D537" s="220" t="s">
        <v>146</v>
      </c>
      <c r="E537" s="35"/>
      <c r="F537" s="221" t="s">
        <v>850</v>
      </c>
      <c r="G537" s="35"/>
      <c r="H537" s="35"/>
      <c r="I537" s="121"/>
      <c r="J537" s="35"/>
      <c r="K537" s="35"/>
      <c r="L537" s="38"/>
      <c r="M537" s="222"/>
      <c r="N537" s="223"/>
      <c r="O537" s="70"/>
      <c r="P537" s="70"/>
      <c r="Q537" s="70"/>
      <c r="R537" s="70"/>
      <c r="S537" s="70"/>
      <c r="T537" s="71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6" t="s">
        <v>146</v>
      </c>
      <c r="AU537" s="16" t="s">
        <v>85</v>
      </c>
    </row>
    <row r="538" spans="1:65" s="2" customFormat="1" ht="16.5" customHeight="1">
      <c r="A538" s="33"/>
      <c r="B538" s="34"/>
      <c r="C538" s="207" t="s">
        <v>852</v>
      </c>
      <c r="D538" s="207" t="s">
        <v>139</v>
      </c>
      <c r="E538" s="208" t="s">
        <v>853</v>
      </c>
      <c r="F538" s="209" t="s">
        <v>854</v>
      </c>
      <c r="G538" s="210" t="s">
        <v>186</v>
      </c>
      <c r="H538" s="211">
        <v>4</v>
      </c>
      <c r="I538" s="212"/>
      <c r="J538" s="213">
        <f>ROUND(I538*H538,2)</f>
        <v>0</v>
      </c>
      <c r="K538" s="209" t="s">
        <v>1</v>
      </c>
      <c r="L538" s="38"/>
      <c r="M538" s="214" t="s">
        <v>1</v>
      </c>
      <c r="N538" s="215" t="s">
        <v>41</v>
      </c>
      <c r="O538" s="70"/>
      <c r="P538" s="216">
        <f>O538*H538</f>
        <v>0</v>
      </c>
      <c r="Q538" s="216">
        <v>4.0000000000000003E-5</v>
      </c>
      <c r="R538" s="216">
        <f>Q538*H538</f>
        <v>1.6000000000000001E-4</v>
      </c>
      <c r="S538" s="216">
        <v>0</v>
      </c>
      <c r="T538" s="217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18" t="s">
        <v>231</v>
      </c>
      <c r="AT538" s="218" t="s">
        <v>139</v>
      </c>
      <c r="AU538" s="218" t="s">
        <v>85</v>
      </c>
      <c r="AY538" s="16" t="s">
        <v>136</v>
      </c>
      <c r="BE538" s="219">
        <f>IF(N538="základní",J538,0)</f>
        <v>0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16" t="s">
        <v>83</v>
      </c>
      <c r="BK538" s="219">
        <f>ROUND(I538*H538,2)</f>
        <v>0</v>
      </c>
      <c r="BL538" s="16" t="s">
        <v>231</v>
      </c>
      <c r="BM538" s="218" t="s">
        <v>855</v>
      </c>
    </row>
    <row r="539" spans="1:65" s="2" customFormat="1">
      <c r="A539" s="33"/>
      <c r="B539" s="34"/>
      <c r="C539" s="35"/>
      <c r="D539" s="220" t="s">
        <v>146</v>
      </c>
      <c r="E539" s="35"/>
      <c r="F539" s="221" t="s">
        <v>856</v>
      </c>
      <c r="G539" s="35"/>
      <c r="H539" s="35"/>
      <c r="I539" s="121"/>
      <c r="J539" s="35"/>
      <c r="K539" s="35"/>
      <c r="L539" s="38"/>
      <c r="M539" s="222"/>
      <c r="N539" s="223"/>
      <c r="O539" s="70"/>
      <c r="P539" s="70"/>
      <c r="Q539" s="70"/>
      <c r="R539" s="70"/>
      <c r="S539" s="70"/>
      <c r="T539" s="71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T539" s="16" t="s">
        <v>146</v>
      </c>
      <c r="AU539" s="16" t="s">
        <v>85</v>
      </c>
    </row>
    <row r="540" spans="1:65" s="2" customFormat="1" ht="16.5" customHeight="1">
      <c r="A540" s="33"/>
      <c r="B540" s="34"/>
      <c r="C540" s="236" t="s">
        <v>857</v>
      </c>
      <c r="D540" s="236" t="s">
        <v>191</v>
      </c>
      <c r="E540" s="237" t="s">
        <v>858</v>
      </c>
      <c r="F540" s="238" t="s">
        <v>859</v>
      </c>
      <c r="G540" s="239" t="s">
        <v>186</v>
      </c>
      <c r="H540" s="240">
        <v>4</v>
      </c>
      <c r="I540" s="241"/>
      <c r="J540" s="242">
        <f>ROUND(I540*H540,2)</f>
        <v>0</v>
      </c>
      <c r="K540" s="238" t="s">
        <v>1</v>
      </c>
      <c r="L540" s="243"/>
      <c r="M540" s="244" t="s">
        <v>1</v>
      </c>
      <c r="N540" s="245" t="s">
        <v>41</v>
      </c>
      <c r="O540" s="70"/>
      <c r="P540" s="216">
        <f>O540*H540</f>
        <v>0</v>
      </c>
      <c r="Q540" s="216">
        <v>1E-4</v>
      </c>
      <c r="R540" s="216">
        <f>Q540*H540</f>
        <v>4.0000000000000002E-4</v>
      </c>
      <c r="S540" s="216">
        <v>0</v>
      </c>
      <c r="T540" s="217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218" t="s">
        <v>333</v>
      </c>
      <c r="AT540" s="218" t="s">
        <v>191</v>
      </c>
      <c r="AU540" s="218" t="s">
        <v>85</v>
      </c>
      <c r="AY540" s="16" t="s">
        <v>136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16" t="s">
        <v>83</v>
      </c>
      <c r="BK540" s="219">
        <f>ROUND(I540*H540,2)</f>
        <v>0</v>
      </c>
      <c r="BL540" s="16" t="s">
        <v>231</v>
      </c>
      <c r="BM540" s="218" t="s">
        <v>860</v>
      </c>
    </row>
    <row r="541" spans="1:65" s="2" customFormat="1">
      <c r="A541" s="33"/>
      <c r="B541" s="34"/>
      <c r="C541" s="35"/>
      <c r="D541" s="220" t="s">
        <v>146</v>
      </c>
      <c r="E541" s="35"/>
      <c r="F541" s="221" t="s">
        <v>859</v>
      </c>
      <c r="G541" s="35"/>
      <c r="H541" s="35"/>
      <c r="I541" s="121"/>
      <c r="J541" s="35"/>
      <c r="K541" s="35"/>
      <c r="L541" s="38"/>
      <c r="M541" s="222"/>
      <c r="N541" s="223"/>
      <c r="O541" s="70"/>
      <c r="P541" s="70"/>
      <c r="Q541" s="70"/>
      <c r="R541" s="70"/>
      <c r="S541" s="70"/>
      <c r="T541" s="71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T541" s="16" t="s">
        <v>146</v>
      </c>
      <c r="AU541" s="16" t="s">
        <v>85</v>
      </c>
    </row>
    <row r="542" spans="1:65" s="2" customFormat="1" ht="21.75" customHeight="1">
      <c r="A542" s="33"/>
      <c r="B542" s="34"/>
      <c r="C542" s="207" t="s">
        <v>861</v>
      </c>
      <c r="D542" s="207" t="s">
        <v>139</v>
      </c>
      <c r="E542" s="208" t="s">
        <v>862</v>
      </c>
      <c r="F542" s="209" t="s">
        <v>863</v>
      </c>
      <c r="G542" s="210" t="s">
        <v>154</v>
      </c>
      <c r="H542" s="211">
        <v>1352.78</v>
      </c>
      <c r="I542" s="212"/>
      <c r="J542" s="213">
        <f>ROUND(I542*H542,2)</f>
        <v>0</v>
      </c>
      <c r="K542" s="209" t="s">
        <v>143</v>
      </c>
      <c r="L542" s="38"/>
      <c r="M542" s="214" t="s">
        <v>1</v>
      </c>
      <c r="N542" s="215" t="s">
        <v>41</v>
      </c>
      <c r="O542" s="70"/>
      <c r="P542" s="216">
        <f>O542*H542</f>
        <v>0</v>
      </c>
      <c r="Q542" s="216">
        <v>0</v>
      </c>
      <c r="R542" s="216">
        <f>Q542*H542</f>
        <v>0</v>
      </c>
      <c r="S542" s="216">
        <v>1.7780000000000001E-2</v>
      </c>
      <c r="T542" s="217">
        <f>S542*H542</f>
        <v>24.0524284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218" t="s">
        <v>231</v>
      </c>
      <c r="AT542" s="218" t="s">
        <v>139</v>
      </c>
      <c r="AU542" s="218" t="s">
        <v>85</v>
      </c>
      <c r="AY542" s="16" t="s">
        <v>136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6" t="s">
        <v>83</v>
      </c>
      <c r="BK542" s="219">
        <f>ROUND(I542*H542,2)</f>
        <v>0</v>
      </c>
      <c r="BL542" s="16" t="s">
        <v>231</v>
      </c>
      <c r="BM542" s="218" t="s">
        <v>864</v>
      </c>
    </row>
    <row r="543" spans="1:65" s="2" customFormat="1">
      <c r="A543" s="33"/>
      <c r="B543" s="34"/>
      <c r="C543" s="35"/>
      <c r="D543" s="220" t="s">
        <v>146</v>
      </c>
      <c r="E543" s="35"/>
      <c r="F543" s="221" t="s">
        <v>865</v>
      </c>
      <c r="G543" s="35"/>
      <c r="H543" s="35"/>
      <c r="I543" s="121"/>
      <c r="J543" s="35"/>
      <c r="K543" s="35"/>
      <c r="L543" s="38"/>
      <c r="M543" s="222"/>
      <c r="N543" s="223"/>
      <c r="O543" s="70"/>
      <c r="P543" s="70"/>
      <c r="Q543" s="70"/>
      <c r="R543" s="70"/>
      <c r="S543" s="70"/>
      <c r="T543" s="71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6" t="s">
        <v>146</v>
      </c>
      <c r="AU543" s="16" t="s">
        <v>85</v>
      </c>
    </row>
    <row r="544" spans="1:65" s="13" customFormat="1">
      <c r="B544" s="224"/>
      <c r="C544" s="225"/>
      <c r="D544" s="220" t="s">
        <v>148</v>
      </c>
      <c r="E544" s="226" t="s">
        <v>1</v>
      </c>
      <c r="F544" s="227" t="s">
        <v>866</v>
      </c>
      <c r="G544" s="225"/>
      <c r="H544" s="228">
        <v>568.20000000000005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AT544" s="234" t="s">
        <v>148</v>
      </c>
      <c r="AU544" s="234" t="s">
        <v>85</v>
      </c>
      <c r="AV544" s="13" t="s">
        <v>85</v>
      </c>
      <c r="AW544" s="13" t="s">
        <v>32</v>
      </c>
      <c r="AX544" s="13" t="s">
        <v>76</v>
      </c>
      <c r="AY544" s="234" t="s">
        <v>136</v>
      </c>
    </row>
    <row r="545" spans="1:65" s="13" customFormat="1">
      <c r="B545" s="224"/>
      <c r="C545" s="225"/>
      <c r="D545" s="220" t="s">
        <v>148</v>
      </c>
      <c r="E545" s="226" t="s">
        <v>1</v>
      </c>
      <c r="F545" s="227" t="s">
        <v>867</v>
      </c>
      <c r="G545" s="225"/>
      <c r="H545" s="228">
        <v>784.58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AT545" s="234" t="s">
        <v>148</v>
      </c>
      <c r="AU545" s="234" t="s">
        <v>85</v>
      </c>
      <c r="AV545" s="13" t="s">
        <v>85</v>
      </c>
      <c r="AW545" s="13" t="s">
        <v>32</v>
      </c>
      <c r="AX545" s="13" t="s">
        <v>76</v>
      </c>
      <c r="AY545" s="234" t="s">
        <v>136</v>
      </c>
    </row>
    <row r="546" spans="1:65" s="14" customFormat="1">
      <c r="B546" s="246"/>
      <c r="C546" s="247"/>
      <c r="D546" s="220" t="s">
        <v>148</v>
      </c>
      <c r="E546" s="248" t="s">
        <v>1</v>
      </c>
      <c r="F546" s="249" t="s">
        <v>374</v>
      </c>
      <c r="G546" s="247"/>
      <c r="H546" s="250">
        <v>1352.78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AT546" s="256" t="s">
        <v>148</v>
      </c>
      <c r="AU546" s="256" t="s">
        <v>85</v>
      </c>
      <c r="AV546" s="14" t="s">
        <v>144</v>
      </c>
      <c r="AW546" s="14" t="s">
        <v>32</v>
      </c>
      <c r="AX546" s="14" t="s">
        <v>83</v>
      </c>
      <c r="AY546" s="256" t="s">
        <v>136</v>
      </c>
    </row>
    <row r="547" spans="1:65" s="2" customFormat="1" ht="21.75" customHeight="1">
      <c r="A547" s="33"/>
      <c r="B547" s="34"/>
      <c r="C547" s="207" t="s">
        <v>868</v>
      </c>
      <c r="D547" s="207" t="s">
        <v>139</v>
      </c>
      <c r="E547" s="208" t="s">
        <v>869</v>
      </c>
      <c r="F547" s="209" t="s">
        <v>870</v>
      </c>
      <c r="G547" s="210" t="s">
        <v>154</v>
      </c>
      <c r="H547" s="211">
        <v>1377</v>
      </c>
      <c r="I547" s="212"/>
      <c r="J547" s="213">
        <f>ROUND(I547*H547,2)</f>
        <v>0</v>
      </c>
      <c r="K547" s="209" t="s">
        <v>143</v>
      </c>
      <c r="L547" s="38"/>
      <c r="M547" s="214" t="s">
        <v>1</v>
      </c>
      <c r="N547" s="215" t="s">
        <v>41</v>
      </c>
      <c r="O547" s="70"/>
      <c r="P547" s="216">
        <f>O547*H547</f>
        <v>0</v>
      </c>
      <c r="Q547" s="216">
        <v>1.35E-2</v>
      </c>
      <c r="R547" s="216">
        <f>Q547*H547</f>
        <v>18.589500000000001</v>
      </c>
      <c r="S547" s="216">
        <v>0</v>
      </c>
      <c r="T547" s="217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218" t="s">
        <v>231</v>
      </c>
      <c r="AT547" s="218" t="s">
        <v>139</v>
      </c>
      <c r="AU547" s="218" t="s">
        <v>85</v>
      </c>
      <c r="AY547" s="16" t="s">
        <v>136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16" t="s">
        <v>83</v>
      </c>
      <c r="BK547" s="219">
        <f>ROUND(I547*H547,2)</f>
        <v>0</v>
      </c>
      <c r="BL547" s="16" t="s">
        <v>231</v>
      </c>
      <c r="BM547" s="218" t="s">
        <v>871</v>
      </c>
    </row>
    <row r="548" spans="1:65" s="2" customFormat="1" ht="19.5">
      <c r="A548" s="33"/>
      <c r="B548" s="34"/>
      <c r="C548" s="35"/>
      <c r="D548" s="220" t="s">
        <v>146</v>
      </c>
      <c r="E548" s="35"/>
      <c r="F548" s="221" t="s">
        <v>872</v>
      </c>
      <c r="G548" s="35"/>
      <c r="H548" s="35"/>
      <c r="I548" s="121"/>
      <c r="J548" s="35"/>
      <c r="K548" s="35"/>
      <c r="L548" s="38"/>
      <c r="M548" s="222"/>
      <c r="N548" s="223"/>
      <c r="O548" s="70"/>
      <c r="P548" s="70"/>
      <c r="Q548" s="70"/>
      <c r="R548" s="70"/>
      <c r="S548" s="70"/>
      <c r="T548" s="71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T548" s="16" t="s">
        <v>146</v>
      </c>
      <c r="AU548" s="16" t="s">
        <v>85</v>
      </c>
    </row>
    <row r="549" spans="1:65" s="2" customFormat="1" ht="19.5">
      <c r="A549" s="33"/>
      <c r="B549" s="34"/>
      <c r="C549" s="35"/>
      <c r="D549" s="220" t="s">
        <v>157</v>
      </c>
      <c r="E549" s="35"/>
      <c r="F549" s="235" t="s">
        <v>873</v>
      </c>
      <c r="G549" s="35"/>
      <c r="H549" s="35"/>
      <c r="I549" s="121"/>
      <c r="J549" s="35"/>
      <c r="K549" s="35"/>
      <c r="L549" s="38"/>
      <c r="M549" s="222"/>
      <c r="N549" s="223"/>
      <c r="O549" s="70"/>
      <c r="P549" s="70"/>
      <c r="Q549" s="70"/>
      <c r="R549" s="70"/>
      <c r="S549" s="70"/>
      <c r="T549" s="71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6" t="s">
        <v>157</v>
      </c>
      <c r="AU549" s="16" t="s">
        <v>85</v>
      </c>
    </row>
    <row r="550" spans="1:65" s="13" customFormat="1">
      <c r="B550" s="224"/>
      <c r="C550" s="225"/>
      <c r="D550" s="220" t="s">
        <v>148</v>
      </c>
      <c r="E550" s="226" t="s">
        <v>1</v>
      </c>
      <c r="F550" s="227" t="s">
        <v>874</v>
      </c>
      <c r="G550" s="225"/>
      <c r="H550" s="228">
        <v>1377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AT550" s="234" t="s">
        <v>148</v>
      </c>
      <c r="AU550" s="234" t="s">
        <v>85</v>
      </c>
      <c r="AV550" s="13" t="s">
        <v>85</v>
      </c>
      <c r="AW550" s="13" t="s">
        <v>32</v>
      </c>
      <c r="AX550" s="13" t="s">
        <v>83</v>
      </c>
      <c r="AY550" s="234" t="s">
        <v>136</v>
      </c>
    </row>
    <row r="551" spans="1:65" s="2" customFormat="1" ht="21.75" customHeight="1">
      <c r="A551" s="33"/>
      <c r="B551" s="34"/>
      <c r="C551" s="207" t="s">
        <v>875</v>
      </c>
      <c r="D551" s="207" t="s">
        <v>139</v>
      </c>
      <c r="E551" s="208" t="s">
        <v>876</v>
      </c>
      <c r="F551" s="209" t="s">
        <v>877</v>
      </c>
      <c r="G551" s="210" t="s">
        <v>240</v>
      </c>
      <c r="H551" s="211">
        <v>234</v>
      </c>
      <c r="I551" s="212"/>
      <c r="J551" s="213">
        <f>ROUND(I551*H551,2)</f>
        <v>0</v>
      </c>
      <c r="K551" s="209" t="s">
        <v>143</v>
      </c>
      <c r="L551" s="38"/>
      <c r="M551" s="214" t="s">
        <v>1</v>
      </c>
      <c r="N551" s="215" t="s">
        <v>41</v>
      </c>
      <c r="O551" s="70"/>
      <c r="P551" s="216">
        <f>O551*H551</f>
        <v>0</v>
      </c>
      <c r="Q551" s="216">
        <v>4.0099999999999997E-3</v>
      </c>
      <c r="R551" s="216">
        <f>Q551*H551</f>
        <v>0.93833999999999995</v>
      </c>
      <c r="S551" s="216">
        <v>0</v>
      </c>
      <c r="T551" s="217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218" t="s">
        <v>231</v>
      </c>
      <c r="AT551" s="218" t="s">
        <v>139</v>
      </c>
      <c r="AU551" s="218" t="s">
        <v>85</v>
      </c>
      <c r="AY551" s="16" t="s">
        <v>136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16" t="s">
        <v>83</v>
      </c>
      <c r="BK551" s="219">
        <f>ROUND(I551*H551,2)</f>
        <v>0</v>
      </c>
      <c r="BL551" s="16" t="s">
        <v>231</v>
      </c>
      <c r="BM551" s="218" t="s">
        <v>878</v>
      </c>
    </row>
    <row r="552" spans="1:65" s="2" customFormat="1" ht="19.5">
      <c r="A552" s="33"/>
      <c r="B552" s="34"/>
      <c r="C552" s="35"/>
      <c r="D552" s="220" t="s">
        <v>146</v>
      </c>
      <c r="E552" s="35"/>
      <c r="F552" s="221" t="s">
        <v>879</v>
      </c>
      <c r="G552" s="35"/>
      <c r="H552" s="35"/>
      <c r="I552" s="121"/>
      <c r="J552" s="35"/>
      <c r="K552" s="35"/>
      <c r="L552" s="38"/>
      <c r="M552" s="222"/>
      <c r="N552" s="223"/>
      <c r="O552" s="70"/>
      <c r="P552" s="70"/>
      <c r="Q552" s="70"/>
      <c r="R552" s="70"/>
      <c r="S552" s="70"/>
      <c r="T552" s="71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6" t="s">
        <v>146</v>
      </c>
      <c r="AU552" s="16" t="s">
        <v>85</v>
      </c>
    </row>
    <row r="553" spans="1:65" s="2" customFormat="1" ht="21.75" customHeight="1">
      <c r="A553" s="33"/>
      <c r="B553" s="34"/>
      <c r="C553" s="207" t="s">
        <v>880</v>
      </c>
      <c r="D553" s="207" t="s">
        <v>139</v>
      </c>
      <c r="E553" s="208" t="s">
        <v>881</v>
      </c>
      <c r="F553" s="209" t="s">
        <v>882</v>
      </c>
      <c r="G553" s="210" t="s">
        <v>240</v>
      </c>
      <c r="H553" s="211">
        <v>34</v>
      </c>
      <c r="I553" s="212"/>
      <c r="J553" s="213">
        <f>ROUND(I553*H553,2)</f>
        <v>0</v>
      </c>
      <c r="K553" s="209" t="s">
        <v>143</v>
      </c>
      <c r="L553" s="38"/>
      <c r="M553" s="214" t="s">
        <v>1</v>
      </c>
      <c r="N553" s="215" t="s">
        <v>41</v>
      </c>
      <c r="O553" s="70"/>
      <c r="P553" s="216">
        <f>O553*H553</f>
        <v>0</v>
      </c>
      <c r="Q553" s="216">
        <v>4.0099999999999997E-3</v>
      </c>
      <c r="R553" s="216">
        <f>Q553*H553</f>
        <v>0.13633999999999999</v>
      </c>
      <c r="S553" s="216">
        <v>0</v>
      </c>
      <c r="T553" s="217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218" t="s">
        <v>231</v>
      </c>
      <c r="AT553" s="218" t="s">
        <v>139</v>
      </c>
      <c r="AU553" s="218" t="s">
        <v>85</v>
      </c>
      <c r="AY553" s="16" t="s">
        <v>136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6" t="s">
        <v>83</v>
      </c>
      <c r="BK553" s="219">
        <f>ROUND(I553*H553,2)</f>
        <v>0</v>
      </c>
      <c r="BL553" s="16" t="s">
        <v>231</v>
      </c>
      <c r="BM553" s="218" t="s">
        <v>883</v>
      </c>
    </row>
    <row r="554" spans="1:65" s="2" customFormat="1" ht="19.5">
      <c r="A554" s="33"/>
      <c r="B554" s="34"/>
      <c r="C554" s="35"/>
      <c r="D554" s="220" t="s">
        <v>146</v>
      </c>
      <c r="E554" s="35"/>
      <c r="F554" s="221" t="s">
        <v>884</v>
      </c>
      <c r="G554" s="35"/>
      <c r="H554" s="35"/>
      <c r="I554" s="121"/>
      <c r="J554" s="35"/>
      <c r="K554" s="35"/>
      <c r="L554" s="38"/>
      <c r="M554" s="222"/>
      <c r="N554" s="223"/>
      <c r="O554" s="70"/>
      <c r="P554" s="70"/>
      <c r="Q554" s="70"/>
      <c r="R554" s="70"/>
      <c r="S554" s="70"/>
      <c r="T554" s="71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T554" s="16" t="s">
        <v>146</v>
      </c>
      <c r="AU554" s="16" t="s">
        <v>85</v>
      </c>
    </row>
    <row r="555" spans="1:65" s="2" customFormat="1" ht="21.75" customHeight="1">
      <c r="A555" s="33"/>
      <c r="B555" s="34"/>
      <c r="C555" s="207" t="s">
        <v>885</v>
      </c>
      <c r="D555" s="207" t="s">
        <v>139</v>
      </c>
      <c r="E555" s="208" t="s">
        <v>886</v>
      </c>
      <c r="F555" s="209" t="s">
        <v>887</v>
      </c>
      <c r="G555" s="210" t="s">
        <v>240</v>
      </c>
      <c r="H555" s="211">
        <v>34</v>
      </c>
      <c r="I555" s="212"/>
      <c r="J555" s="213">
        <f>ROUND(I555*H555,2)</f>
        <v>0</v>
      </c>
      <c r="K555" s="209" t="s">
        <v>143</v>
      </c>
      <c r="L555" s="38"/>
      <c r="M555" s="214" t="s">
        <v>1</v>
      </c>
      <c r="N555" s="215" t="s">
        <v>41</v>
      </c>
      <c r="O555" s="70"/>
      <c r="P555" s="216">
        <f>O555*H555</f>
        <v>0</v>
      </c>
      <c r="Q555" s="216">
        <v>5.7099999999999998E-3</v>
      </c>
      <c r="R555" s="216">
        <f>Q555*H555</f>
        <v>0.19413999999999998</v>
      </c>
      <c r="S555" s="216">
        <v>0</v>
      </c>
      <c r="T555" s="217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218" t="s">
        <v>231</v>
      </c>
      <c r="AT555" s="218" t="s">
        <v>139</v>
      </c>
      <c r="AU555" s="218" t="s">
        <v>85</v>
      </c>
      <c r="AY555" s="16" t="s">
        <v>136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16" t="s">
        <v>83</v>
      </c>
      <c r="BK555" s="219">
        <f>ROUND(I555*H555,2)</f>
        <v>0</v>
      </c>
      <c r="BL555" s="16" t="s">
        <v>231</v>
      </c>
      <c r="BM555" s="218" t="s">
        <v>888</v>
      </c>
    </row>
    <row r="556" spans="1:65" s="2" customFormat="1" ht="19.5">
      <c r="A556" s="33"/>
      <c r="B556" s="34"/>
      <c r="C556" s="35"/>
      <c r="D556" s="220" t="s">
        <v>146</v>
      </c>
      <c r="E556" s="35"/>
      <c r="F556" s="221" t="s">
        <v>889</v>
      </c>
      <c r="G556" s="35"/>
      <c r="H556" s="35"/>
      <c r="I556" s="121"/>
      <c r="J556" s="35"/>
      <c r="K556" s="35"/>
      <c r="L556" s="38"/>
      <c r="M556" s="222"/>
      <c r="N556" s="223"/>
      <c r="O556" s="70"/>
      <c r="P556" s="70"/>
      <c r="Q556" s="70"/>
      <c r="R556" s="70"/>
      <c r="S556" s="70"/>
      <c r="T556" s="71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6" t="s">
        <v>146</v>
      </c>
      <c r="AU556" s="16" t="s">
        <v>85</v>
      </c>
    </row>
    <row r="557" spans="1:65" s="2" customFormat="1" ht="21.75" customHeight="1">
      <c r="A557" s="33"/>
      <c r="B557" s="34"/>
      <c r="C557" s="207" t="s">
        <v>890</v>
      </c>
      <c r="D557" s="207" t="s">
        <v>139</v>
      </c>
      <c r="E557" s="208" t="s">
        <v>891</v>
      </c>
      <c r="F557" s="209" t="s">
        <v>892</v>
      </c>
      <c r="G557" s="210" t="s">
        <v>240</v>
      </c>
      <c r="H557" s="211">
        <v>44</v>
      </c>
      <c r="I557" s="212"/>
      <c r="J557" s="213">
        <f>ROUND(I557*H557,2)</f>
        <v>0</v>
      </c>
      <c r="K557" s="209" t="s">
        <v>143</v>
      </c>
      <c r="L557" s="38"/>
      <c r="M557" s="214" t="s">
        <v>1</v>
      </c>
      <c r="N557" s="215" t="s">
        <v>41</v>
      </c>
      <c r="O557" s="70"/>
      <c r="P557" s="216">
        <f>O557*H557</f>
        <v>0</v>
      </c>
      <c r="Q557" s="216">
        <v>4.0099999999999997E-3</v>
      </c>
      <c r="R557" s="216">
        <f>Q557*H557</f>
        <v>0.17643999999999999</v>
      </c>
      <c r="S557" s="216">
        <v>0</v>
      </c>
      <c r="T557" s="217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218" t="s">
        <v>231</v>
      </c>
      <c r="AT557" s="218" t="s">
        <v>139</v>
      </c>
      <c r="AU557" s="218" t="s">
        <v>85</v>
      </c>
      <c r="AY557" s="16" t="s">
        <v>136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6" t="s">
        <v>83</v>
      </c>
      <c r="BK557" s="219">
        <f>ROUND(I557*H557,2)</f>
        <v>0</v>
      </c>
      <c r="BL557" s="16" t="s">
        <v>231</v>
      </c>
      <c r="BM557" s="218" t="s">
        <v>893</v>
      </c>
    </row>
    <row r="558" spans="1:65" s="2" customFormat="1" ht="19.5">
      <c r="A558" s="33"/>
      <c r="B558" s="34"/>
      <c r="C558" s="35"/>
      <c r="D558" s="220" t="s">
        <v>146</v>
      </c>
      <c r="E558" s="35"/>
      <c r="F558" s="221" t="s">
        <v>894</v>
      </c>
      <c r="G558" s="35"/>
      <c r="H558" s="35"/>
      <c r="I558" s="121"/>
      <c r="J558" s="35"/>
      <c r="K558" s="35"/>
      <c r="L558" s="38"/>
      <c r="M558" s="222"/>
      <c r="N558" s="223"/>
      <c r="O558" s="70"/>
      <c r="P558" s="70"/>
      <c r="Q558" s="70"/>
      <c r="R558" s="70"/>
      <c r="S558" s="70"/>
      <c r="T558" s="71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T558" s="16" t="s">
        <v>146</v>
      </c>
      <c r="AU558" s="16" t="s">
        <v>85</v>
      </c>
    </row>
    <row r="559" spans="1:65" s="2" customFormat="1" ht="16.5" customHeight="1">
      <c r="A559" s="33"/>
      <c r="B559" s="34"/>
      <c r="C559" s="236" t="s">
        <v>895</v>
      </c>
      <c r="D559" s="236" t="s">
        <v>191</v>
      </c>
      <c r="E559" s="237" t="s">
        <v>896</v>
      </c>
      <c r="F559" s="238" t="s">
        <v>897</v>
      </c>
      <c r="G559" s="239" t="s">
        <v>186</v>
      </c>
      <c r="H559" s="240">
        <v>78</v>
      </c>
      <c r="I559" s="241"/>
      <c r="J559" s="242">
        <f>ROUND(I559*H559,2)</f>
        <v>0</v>
      </c>
      <c r="K559" s="238" t="s">
        <v>143</v>
      </c>
      <c r="L559" s="243"/>
      <c r="M559" s="244" t="s">
        <v>1</v>
      </c>
      <c r="N559" s="245" t="s">
        <v>41</v>
      </c>
      <c r="O559" s="70"/>
      <c r="P559" s="216">
        <f>O559*H559</f>
        <v>0</v>
      </c>
      <c r="Q559" s="216">
        <v>1.2E-4</v>
      </c>
      <c r="R559" s="216">
        <f>Q559*H559</f>
        <v>9.3600000000000003E-3</v>
      </c>
      <c r="S559" s="216">
        <v>0</v>
      </c>
      <c r="T559" s="217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218" t="s">
        <v>333</v>
      </c>
      <c r="AT559" s="218" t="s">
        <v>191</v>
      </c>
      <c r="AU559" s="218" t="s">
        <v>85</v>
      </c>
      <c r="AY559" s="16" t="s">
        <v>136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6" t="s">
        <v>83</v>
      </c>
      <c r="BK559" s="219">
        <f>ROUND(I559*H559,2)</f>
        <v>0</v>
      </c>
      <c r="BL559" s="16" t="s">
        <v>231</v>
      </c>
      <c r="BM559" s="218" t="s">
        <v>898</v>
      </c>
    </row>
    <row r="560" spans="1:65" s="2" customFormat="1">
      <c r="A560" s="33"/>
      <c r="B560" s="34"/>
      <c r="C560" s="35"/>
      <c r="D560" s="220" t="s">
        <v>146</v>
      </c>
      <c r="E560" s="35"/>
      <c r="F560" s="221" t="s">
        <v>897</v>
      </c>
      <c r="G560" s="35"/>
      <c r="H560" s="35"/>
      <c r="I560" s="121"/>
      <c r="J560" s="35"/>
      <c r="K560" s="35"/>
      <c r="L560" s="38"/>
      <c r="M560" s="222"/>
      <c r="N560" s="223"/>
      <c r="O560" s="70"/>
      <c r="P560" s="70"/>
      <c r="Q560" s="70"/>
      <c r="R560" s="70"/>
      <c r="S560" s="70"/>
      <c r="T560" s="71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6" t="s">
        <v>146</v>
      </c>
      <c r="AU560" s="16" t="s">
        <v>85</v>
      </c>
    </row>
    <row r="561" spans="1:65" s="2" customFormat="1" ht="21.75" customHeight="1">
      <c r="A561" s="33"/>
      <c r="B561" s="34"/>
      <c r="C561" s="207" t="s">
        <v>899</v>
      </c>
      <c r="D561" s="207" t="s">
        <v>139</v>
      </c>
      <c r="E561" s="208" t="s">
        <v>900</v>
      </c>
      <c r="F561" s="209" t="s">
        <v>901</v>
      </c>
      <c r="G561" s="210" t="s">
        <v>240</v>
      </c>
      <c r="H561" s="211">
        <v>44</v>
      </c>
      <c r="I561" s="212"/>
      <c r="J561" s="213">
        <f>ROUND(I561*H561,2)</f>
        <v>0</v>
      </c>
      <c r="K561" s="209" t="s">
        <v>143</v>
      </c>
      <c r="L561" s="38"/>
      <c r="M561" s="214" t="s">
        <v>1</v>
      </c>
      <c r="N561" s="215" t="s">
        <v>41</v>
      </c>
      <c r="O561" s="70"/>
      <c r="P561" s="216">
        <f>O561*H561</f>
        <v>0</v>
      </c>
      <c r="Q561" s="216">
        <v>5.7099999999999998E-3</v>
      </c>
      <c r="R561" s="216">
        <f>Q561*H561</f>
        <v>0.25124000000000002</v>
      </c>
      <c r="S561" s="216">
        <v>0</v>
      </c>
      <c r="T561" s="217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218" t="s">
        <v>231</v>
      </c>
      <c r="AT561" s="218" t="s">
        <v>139</v>
      </c>
      <c r="AU561" s="218" t="s">
        <v>85</v>
      </c>
      <c r="AY561" s="16" t="s">
        <v>136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6" t="s">
        <v>83</v>
      </c>
      <c r="BK561" s="219">
        <f>ROUND(I561*H561,2)</f>
        <v>0</v>
      </c>
      <c r="BL561" s="16" t="s">
        <v>231</v>
      </c>
      <c r="BM561" s="218" t="s">
        <v>902</v>
      </c>
    </row>
    <row r="562" spans="1:65" s="2" customFormat="1" ht="19.5">
      <c r="A562" s="33"/>
      <c r="B562" s="34"/>
      <c r="C562" s="35"/>
      <c r="D562" s="220" t="s">
        <v>146</v>
      </c>
      <c r="E562" s="35"/>
      <c r="F562" s="221" t="s">
        <v>903</v>
      </c>
      <c r="G562" s="35"/>
      <c r="H562" s="35"/>
      <c r="I562" s="121"/>
      <c r="J562" s="35"/>
      <c r="K562" s="35"/>
      <c r="L562" s="38"/>
      <c r="M562" s="222"/>
      <c r="N562" s="223"/>
      <c r="O562" s="70"/>
      <c r="P562" s="70"/>
      <c r="Q562" s="70"/>
      <c r="R562" s="70"/>
      <c r="S562" s="70"/>
      <c r="T562" s="71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T562" s="16" t="s">
        <v>146</v>
      </c>
      <c r="AU562" s="16" t="s">
        <v>85</v>
      </c>
    </row>
    <row r="563" spans="1:65" s="2" customFormat="1" ht="21.75" customHeight="1">
      <c r="A563" s="33"/>
      <c r="B563" s="34"/>
      <c r="C563" s="207" t="s">
        <v>904</v>
      </c>
      <c r="D563" s="207" t="s">
        <v>139</v>
      </c>
      <c r="E563" s="208" t="s">
        <v>905</v>
      </c>
      <c r="F563" s="209" t="s">
        <v>906</v>
      </c>
      <c r="G563" s="210" t="s">
        <v>154</v>
      </c>
      <c r="H563" s="211">
        <v>1352.52</v>
      </c>
      <c r="I563" s="212"/>
      <c r="J563" s="213">
        <f>ROUND(I563*H563,2)</f>
        <v>0</v>
      </c>
      <c r="K563" s="209" t="s">
        <v>143</v>
      </c>
      <c r="L563" s="38"/>
      <c r="M563" s="214" t="s">
        <v>1</v>
      </c>
      <c r="N563" s="215" t="s">
        <v>41</v>
      </c>
      <c r="O563" s="70"/>
      <c r="P563" s="216">
        <f>O563*H563</f>
        <v>0</v>
      </c>
      <c r="Q563" s="216">
        <v>0</v>
      </c>
      <c r="R563" s="216">
        <f>Q563*H563</f>
        <v>0</v>
      </c>
      <c r="S563" s="216">
        <v>0</v>
      </c>
      <c r="T563" s="217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218" t="s">
        <v>231</v>
      </c>
      <c r="AT563" s="218" t="s">
        <v>139</v>
      </c>
      <c r="AU563" s="218" t="s">
        <v>85</v>
      </c>
      <c r="AY563" s="16" t="s">
        <v>136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16" t="s">
        <v>83</v>
      </c>
      <c r="BK563" s="219">
        <f>ROUND(I563*H563,2)</f>
        <v>0</v>
      </c>
      <c r="BL563" s="16" t="s">
        <v>231</v>
      </c>
      <c r="BM563" s="218" t="s">
        <v>907</v>
      </c>
    </row>
    <row r="564" spans="1:65" s="2" customFormat="1" ht="19.5">
      <c r="A564" s="33"/>
      <c r="B564" s="34"/>
      <c r="C564" s="35"/>
      <c r="D564" s="220" t="s">
        <v>146</v>
      </c>
      <c r="E564" s="35"/>
      <c r="F564" s="221" t="s">
        <v>908</v>
      </c>
      <c r="G564" s="35"/>
      <c r="H564" s="35"/>
      <c r="I564" s="121"/>
      <c r="J564" s="35"/>
      <c r="K564" s="35"/>
      <c r="L564" s="38"/>
      <c r="M564" s="222"/>
      <c r="N564" s="223"/>
      <c r="O564" s="70"/>
      <c r="P564" s="70"/>
      <c r="Q564" s="70"/>
      <c r="R564" s="70"/>
      <c r="S564" s="70"/>
      <c r="T564" s="71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6" t="s">
        <v>146</v>
      </c>
      <c r="AU564" s="16" t="s">
        <v>85</v>
      </c>
    </row>
    <row r="565" spans="1:65" s="13" customFormat="1">
      <c r="B565" s="224"/>
      <c r="C565" s="225"/>
      <c r="D565" s="220" t="s">
        <v>148</v>
      </c>
      <c r="E565" s="226" t="s">
        <v>1</v>
      </c>
      <c r="F565" s="227" t="s">
        <v>909</v>
      </c>
      <c r="G565" s="225"/>
      <c r="H565" s="228">
        <v>1352.52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AT565" s="234" t="s">
        <v>148</v>
      </c>
      <c r="AU565" s="234" t="s">
        <v>85</v>
      </c>
      <c r="AV565" s="13" t="s">
        <v>85</v>
      </c>
      <c r="AW565" s="13" t="s">
        <v>32</v>
      </c>
      <c r="AX565" s="13" t="s">
        <v>83</v>
      </c>
      <c r="AY565" s="234" t="s">
        <v>136</v>
      </c>
    </row>
    <row r="566" spans="1:65" s="2" customFormat="1" ht="21.75" customHeight="1">
      <c r="A566" s="33"/>
      <c r="B566" s="34"/>
      <c r="C566" s="207" t="s">
        <v>910</v>
      </c>
      <c r="D566" s="207" t="s">
        <v>139</v>
      </c>
      <c r="E566" s="208" t="s">
        <v>911</v>
      </c>
      <c r="F566" s="209" t="s">
        <v>912</v>
      </c>
      <c r="G566" s="210" t="s">
        <v>154</v>
      </c>
      <c r="H566" s="211">
        <v>24.48</v>
      </c>
      <c r="I566" s="212"/>
      <c r="J566" s="213">
        <f>ROUND(I566*H566,2)</f>
        <v>0</v>
      </c>
      <c r="K566" s="209" t="s">
        <v>143</v>
      </c>
      <c r="L566" s="38"/>
      <c r="M566" s="214" t="s">
        <v>1</v>
      </c>
      <c r="N566" s="215" t="s">
        <v>41</v>
      </c>
      <c r="O566" s="70"/>
      <c r="P566" s="216">
        <f>O566*H566</f>
        <v>0</v>
      </c>
      <c r="Q566" s="216">
        <v>0</v>
      </c>
      <c r="R566" s="216">
        <f>Q566*H566</f>
        <v>0</v>
      </c>
      <c r="S566" s="216">
        <v>0</v>
      </c>
      <c r="T566" s="217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218" t="s">
        <v>231</v>
      </c>
      <c r="AT566" s="218" t="s">
        <v>139</v>
      </c>
      <c r="AU566" s="218" t="s">
        <v>85</v>
      </c>
      <c r="AY566" s="16" t="s">
        <v>136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16" t="s">
        <v>83</v>
      </c>
      <c r="BK566" s="219">
        <f>ROUND(I566*H566,2)</f>
        <v>0</v>
      </c>
      <c r="BL566" s="16" t="s">
        <v>231</v>
      </c>
      <c r="BM566" s="218" t="s">
        <v>913</v>
      </c>
    </row>
    <row r="567" spans="1:65" s="2" customFormat="1" ht="19.5">
      <c r="A567" s="33"/>
      <c r="B567" s="34"/>
      <c r="C567" s="35"/>
      <c r="D567" s="220" t="s">
        <v>146</v>
      </c>
      <c r="E567" s="35"/>
      <c r="F567" s="221" t="s">
        <v>914</v>
      </c>
      <c r="G567" s="35"/>
      <c r="H567" s="35"/>
      <c r="I567" s="121"/>
      <c r="J567" s="35"/>
      <c r="K567" s="35"/>
      <c r="L567" s="38"/>
      <c r="M567" s="222"/>
      <c r="N567" s="223"/>
      <c r="O567" s="70"/>
      <c r="P567" s="70"/>
      <c r="Q567" s="70"/>
      <c r="R567" s="70"/>
      <c r="S567" s="70"/>
      <c r="T567" s="71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T567" s="16" t="s">
        <v>146</v>
      </c>
      <c r="AU567" s="16" t="s">
        <v>85</v>
      </c>
    </row>
    <row r="568" spans="1:65" s="13" customFormat="1">
      <c r="B568" s="224"/>
      <c r="C568" s="225"/>
      <c r="D568" s="220" t="s">
        <v>148</v>
      </c>
      <c r="E568" s="226" t="s">
        <v>1</v>
      </c>
      <c r="F568" s="227" t="s">
        <v>915</v>
      </c>
      <c r="G568" s="225"/>
      <c r="H568" s="228">
        <v>24.48</v>
      </c>
      <c r="I568" s="229"/>
      <c r="J568" s="225"/>
      <c r="K568" s="225"/>
      <c r="L568" s="230"/>
      <c r="M568" s="231"/>
      <c r="N568" s="232"/>
      <c r="O568" s="232"/>
      <c r="P568" s="232"/>
      <c r="Q568" s="232"/>
      <c r="R568" s="232"/>
      <c r="S568" s="232"/>
      <c r="T568" s="233"/>
      <c r="AT568" s="234" t="s">
        <v>148</v>
      </c>
      <c r="AU568" s="234" t="s">
        <v>85</v>
      </c>
      <c r="AV568" s="13" t="s">
        <v>85</v>
      </c>
      <c r="AW568" s="13" t="s">
        <v>32</v>
      </c>
      <c r="AX568" s="13" t="s">
        <v>83</v>
      </c>
      <c r="AY568" s="234" t="s">
        <v>136</v>
      </c>
    </row>
    <row r="569" spans="1:65" s="2" customFormat="1" ht="21.75" customHeight="1">
      <c r="A569" s="33"/>
      <c r="B569" s="34"/>
      <c r="C569" s="207" t="s">
        <v>916</v>
      </c>
      <c r="D569" s="207" t="s">
        <v>139</v>
      </c>
      <c r="E569" s="208" t="s">
        <v>917</v>
      </c>
      <c r="F569" s="209" t="s">
        <v>918</v>
      </c>
      <c r="G569" s="210" t="s">
        <v>186</v>
      </c>
      <c r="H569" s="211">
        <v>3</v>
      </c>
      <c r="I569" s="212"/>
      <c r="J569" s="213">
        <f>ROUND(I569*H569,2)</f>
        <v>0</v>
      </c>
      <c r="K569" s="209" t="s">
        <v>143</v>
      </c>
      <c r="L569" s="38"/>
      <c r="M569" s="214" t="s">
        <v>1</v>
      </c>
      <c r="N569" s="215" t="s">
        <v>41</v>
      </c>
      <c r="O569" s="70"/>
      <c r="P569" s="216">
        <f>O569*H569</f>
        <v>0</v>
      </c>
      <c r="Q569" s="216">
        <v>0</v>
      </c>
      <c r="R569" s="216">
        <f>Q569*H569</f>
        <v>0</v>
      </c>
      <c r="S569" s="216">
        <v>0</v>
      </c>
      <c r="T569" s="217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218" t="s">
        <v>231</v>
      </c>
      <c r="AT569" s="218" t="s">
        <v>139</v>
      </c>
      <c r="AU569" s="218" t="s">
        <v>85</v>
      </c>
      <c r="AY569" s="16" t="s">
        <v>136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16" t="s">
        <v>83</v>
      </c>
      <c r="BK569" s="219">
        <f>ROUND(I569*H569,2)</f>
        <v>0</v>
      </c>
      <c r="BL569" s="16" t="s">
        <v>231</v>
      </c>
      <c r="BM569" s="218" t="s">
        <v>919</v>
      </c>
    </row>
    <row r="570" spans="1:65" s="2" customFormat="1" ht="19.5">
      <c r="A570" s="33"/>
      <c r="B570" s="34"/>
      <c r="C570" s="35"/>
      <c r="D570" s="220" t="s">
        <v>146</v>
      </c>
      <c r="E570" s="35"/>
      <c r="F570" s="221" t="s">
        <v>920</v>
      </c>
      <c r="G570" s="35"/>
      <c r="H570" s="35"/>
      <c r="I570" s="121"/>
      <c r="J570" s="35"/>
      <c r="K570" s="35"/>
      <c r="L570" s="38"/>
      <c r="M570" s="222"/>
      <c r="N570" s="223"/>
      <c r="O570" s="70"/>
      <c r="P570" s="70"/>
      <c r="Q570" s="70"/>
      <c r="R570" s="70"/>
      <c r="S570" s="70"/>
      <c r="T570" s="71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T570" s="16" t="s">
        <v>146</v>
      </c>
      <c r="AU570" s="16" t="s">
        <v>85</v>
      </c>
    </row>
    <row r="571" spans="1:65" s="2" customFormat="1" ht="21.75" customHeight="1">
      <c r="A571" s="33"/>
      <c r="B571" s="34"/>
      <c r="C571" s="236" t="s">
        <v>921</v>
      </c>
      <c r="D571" s="236" t="s">
        <v>191</v>
      </c>
      <c r="E571" s="237" t="s">
        <v>922</v>
      </c>
      <c r="F571" s="238" t="s">
        <v>923</v>
      </c>
      <c r="G571" s="239" t="s">
        <v>186</v>
      </c>
      <c r="H571" s="240">
        <v>3</v>
      </c>
      <c r="I571" s="241"/>
      <c r="J571" s="242">
        <f>ROUND(I571*H571,2)</f>
        <v>0</v>
      </c>
      <c r="K571" s="238" t="s">
        <v>1</v>
      </c>
      <c r="L571" s="243"/>
      <c r="M571" s="244" t="s">
        <v>1</v>
      </c>
      <c r="N571" s="245" t="s">
        <v>41</v>
      </c>
      <c r="O571" s="70"/>
      <c r="P571" s="216">
        <f>O571*H571</f>
        <v>0</v>
      </c>
      <c r="Q571" s="216">
        <v>5.0000000000000001E-3</v>
      </c>
      <c r="R571" s="216">
        <f>Q571*H571</f>
        <v>1.4999999999999999E-2</v>
      </c>
      <c r="S571" s="216">
        <v>0</v>
      </c>
      <c r="T571" s="217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218" t="s">
        <v>333</v>
      </c>
      <c r="AT571" s="218" t="s">
        <v>191</v>
      </c>
      <c r="AU571" s="218" t="s">
        <v>85</v>
      </c>
      <c r="AY571" s="16" t="s">
        <v>136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16" t="s">
        <v>83</v>
      </c>
      <c r="BK571" s="219">
        <f>ROUND(I571*H571,2)</f>
        <v>0</v>
      </c>
      <c r="BL571" s="16" t="s">
        <v>231</v>
      </c>
      <c r="BM571" s="218" t="s">
        <v>924</v>
      </c>
    </row>
    <row r="572" spans="1:65" s="2" customFormat="1" ht="19.5">
      <c r="A572" s="33"/>
      <c r="B572" s="34"/>
      <c r="C572" s="35"/>
      <c r="D572" s="220" t="s">
        <v>146</v>
      </c>
      <c r="E572" s="35"/>
      <c r="F572" s="221" t="s">
        <v>925</v>
      </c>
      <c r="G572" s="35"/>
      <c r="H572" s="35"/>
      <c r="I572" s="121"/>
      <c r="J572" s="35"/>
      <c r="K572" s="35"/>
      <c r="L572" s="38"/>
      <c r="M572" s="222"/>
      <c r="N572" s="223"/>
      <c r="O572" s="70"/>
      <c r="P572" s="70"/>
      <c r="Q572" s="70"/>
      <c r="R572" s="70"/>
      <c r="S572" s="70"/>
      <c r="T572" s="71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6" t="s">
        <v>146</v>
      </c>
      <c r="AU572" s="16" t="s">
        <v>85</v>
      </c>
    </row>
    <row r="573" spans="1:65" s="2" customFormat="1" ht="21.75" customHeight="1">
      <c r="A573" s="33"/>
      <c r="B573" s="34"/>
      <c r="C573" s="207" t="s">
        <v>926</v>
      </c>
      <c r="D573" s="207" t="s">
        <v>139</v>
      </c>
      <c r="E573" s="208" t="s">
        <v>927</v>
      </c>
      <c r="F573" s="209" t="s">
        <v>928</v>
      </c>
      <c r="G573" s="210" t="s">
        <v>154</v>
      </c>
      <c r="H573" s="211">
        <v>1576.44</v>
      </c>
      <c r="I573" s="212"/>
      <c r="J573" s="213">
        <f>ROUND(I573*H573,2)</f>
        <v>0</v>
      </c>
      <c r="K573" s="209" t="s">
        <v>143</v>
      </c>
      <c r="L573" s="38"/>
      <c r="M573" s="214" t="s">
        <v>1</v>
      </c>
      <c r="N573" s="215" t="s">
        <v>41</v>
      </c>
      <c r="O573" s="70"/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218" t="s">
        <v>231</v>
      </c>
      <c r="AT573" s="218" t="s">
        <v>139</v>
      </c>
      <c r="AU573" s="218" t="s">
        <v>85</v>
      </c>
      <c r="AY573" s="16" t="s">
        <v>136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16" t="s">
        <v>83</v>
      </c>
      <c r="BK573" s="219">
        <f>ROUND(I573*H573,2)</f>
        <v>0</v>
      </c>
      <c r="BL573" s="16" t="s">
        <v>231</v>
      </c>
      <c r="BM573" s="218" t="s">
        <v>929</v>
      </c>
    </row>
    <row r="574" spans="1:65" s="2" customFormat="1" ht="19.5">
      <c r="A574" s="33"/>
      <c r="B574" s="34"/>
      <c r="C574" s="35"/>
      <c r="D574" s="220" t="s">
        <v>146</v>
      </c>
      <c r="E574" s="35"/>
      <c r="F574" s="221" t="s">
        <v>930</v>
      </c>
      <c r="G574" s="35"/>
      <c r="H574" s="35"/>
      <c r="I574" s="121"/>
      <c r="J574" s="35"/>
      <c r="K574" s="35"/>
      <c r="L574" s="38"/>
      <c r="M574" s="222"/>
      <c r="N574" s="223"/>
      <c r="O574" s="70"/>
      <c r="P574" s="70"/>
      <c r="Q574" s="70"/>
      <c r="R574" s="70"/>
      <c r="S574" s="70"/>
      <c r="T574" s="71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6" t="s">
        <v>146</v>
      </c>
      <c r="AU574" s="16" t="s">
        <v>85</v>
      </c>
    </row>
    <row r="575" spans="1:65" s="13" customFormat="1">
      <c r="B575" s="224"/>
      <c r="C575" s="225"/>
      <c r="D575" s="220" t="s">
        <v>148</v>
      </c>
      <c r="E575" s="226" t="s">
        <v>1</v>
      </c>
      <c r="F575" s="227" t="s">
        <v>931</v>
      </c>
      <c r="G575" s="225"/>
      <c r="H575" s="228">
        <v>515.96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148</v>
      </c>
      <c r="AU575" s="234" t="s">
        <v>85</v>
      </c>
      <c r="AV575" s="13" t="s">
        <v>85</v>
      </c>
      <c r="AW575" s="13" t="s">
        <v>32</v>
      </c>
      <c r="AX575" s="13" t="s">
        <v>76</v>
      </c>
      <c r="AY575" s="234" t="s">
        <v>136</v>
      </c>
    </row>
    <row r="576" spans="1:65" s="13" customFormat="1">
      <c r="B576" s="224"/>
      <c r="C576" s="225"/>
      <c r="D576" s="220" t="s">
        <v>148</v>
      </c>
      <c r="E576" s="226" t="s">
        <v>1</v>
      </c>
      <c r="F576" s="227" t="s">
        <v>932</v>
      </c>
      <c r="G576" s="225"/>
      <c r="H576" s="228">
        <v>23.74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AT576" s="234" t="s">
        <v>148</v>
      </c>
      <c r="AU576" s="234" t="s">
        <v>85</v>
      </c>
      <c r="AV576" s="13" t="s">
        <v>85</v>
      </c>
      <c r="AW576" s="13" t="s">
        <v>32</v>
      </c>
      <c r="AX576" s="13" t="s">
        <v>76</v>
      </c>
      <c r="AY576" s="234" t="s">
        <v>136</v>
      </c>
    </row>
    <row r="577" spans="1:65" s="13" customFormat="1" ht="22.5">
      <c r="B577" s="224"/>
      <c r="C577" s="225"/>
      <c r="D577" s="220" t="s">
        <v>148</v>
      </c>
      <c r="E577" s="226" t="s">
        <v>1</v>
      </c>
      <c r="F577" s="227" t="s">
        <v>933</v>
      </c>
      <c r="G577" s="225"/>
      <c r="H577" s="228">
        <v>119.48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AT577" s="234" t="s">
        <v>148</v>
      </c>
      <c r="AU577" s="234" t="s">
        <v>85</v>
      </c>
      <c r="AV577" s="13" t="s">
        <v>85</v>
      </c>
      <c r="AW577" s="13" t="s">
        <v>32</v>
      </c>
      <c r="AX577" s="13" t="s">
        <v>76</v>
      </c>
      <c r="AY577" s="234" t="s">
        <v>136</v>
      </c>
    </row>
    <row r="578" spans="1:65" s="13" customFormat="1">
      <c r="B578" s="224"/>
      <c r="C578" s="225"/>
      <c r="D578" s="220" t="s">
        <v>148</v>
      </c>
      <c r="E578" s="226" t="s">
        <v>1</v>
      </c>
      <c r="F578" s="227" t="s">
        <v>934</v>
      </c>
      <c r="G578" s="225"/>
      <c r="H578" s="228">
        <v>52.25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AT578" s="234" t="s">
        <v>148</v>
      </c>
      <c r="AU578" s="234" t="s">
        <v>85</v>
      </c>
      <c r="AV578" s="13" t="s">
        <v>85</v>
      </c>
      <c r="AW578" s="13" t="s">
        <v>32</v>
      </c>
      <c r="AX578" s="13" t="s">
        <v>76</v>
      </c>
      <c r="AY578" s="234" t="s">
        <v>136</v>
      </c>
    </row>
    <row r="579" spans="1:65" s="13" customFormat="1">
      <c r="B579" s="224"/>
      <c r="C579" s="225"/>
      <c r="D579" s="220" t="s">
        <v>148</v>
      </c>
      <c r="E579" s="226" t="s">
        <v>1</v>
      </c>
      <c r="F579" s="227" t="s">
        <v>935</v>
      </c>
      <c r="G579" s="225"/>
      <c r="H579" s="228">
        <v>24.48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AT579" s="234" t="s">
        <v>148</v>
      </c>
      <c r="AU579" s="234" t="s">
        <v>85</v>
      </c>
      <c r="AV579" s="13" t="s">
        <v>85</v>
      </c>
      <c r="AW579" s="13" t="s">
        <v>32</v>
      </c>
      <c r="AX579" s="13" t="s">
        <v>76</v>
      </c>
      <c r="AY579" s="234" t="s">
        <v>136</v>
      </c>
    </row>
    <row r="580" spans="1:65" s="13" customFormat="1">
      <c r="B580" s="224"/>
      <c r="C580" s="225"/>
      <c r="D580" s="220" t="s">
        <v>148</v>
      </c>
      <c r="E580" s="226" t="s">
        <v>1</v>
      </c>
      <c r="F580" s="227" t="s">
        <v>936</v>
      </c>
      <c r="G580" s="225"/>
      <c r="H580" s="228">
        <v>25.08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AT580" s="234" t="s">
        <v>148</v>
      </c>
      <c r="AU580" s="234" t="s">
        <v>85</v>
      </c>
      <c r="AV580" s="13" t="s">
        <v>85</v>
      </c>
      <c r="AW580" s="13" t="s">
        <v>32</v>
      </c>
      <c r="AX580" s="13" t="s">
        <v>76</v>
      </c>
      <c r="AY580" s="234" t="s">
        <v>136</v>
      </c>
    </row>
    <row r="581" spans="1:65" s="13" customFormat="1">
      <c r="B581" s="224"/>
      <c r="C581" s="225"/>
      <c r="D581" s="220" t="s">
        <v>148</v>
      </c>
      <c r="E581" s="226" t="s">
        <v>1</v>
      </c>
      <c r="F581" s="227" t="s">
        <v>937</v>
      </c>
      <c r="G581" s="225"/>
      <c r="H581" s="228">
        <v>733.18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AT581" s="234" t="s">
        <v>148</v>
      </c>
      <c r="AU581" s="234" t="s">
        <v>85</v>
      </c>
      <c r="AV581" s="13" t="s">
        <v>85</v>
      </c>
      <c r="AW581" s="13" t="s">
        <v>32</v>
      </c>
      <c r="AX581" s="13" t="s">
        <v>76</v>
      </c>
      <c r="AY581" s="234" t="s">
        <v>136</v>
      </c>
    </row>
    <row r="582" spans="1:65" s="13" customFormat="1">
      <c r="B582" s="224"/>
      <c r="C582" s="225"/>
      <c r="D582" s="220" t="s">
        <v>148</v>
      </c>
      <c r="E582" s="226" t="s">
        <v>1</v>
      </c>
      <c r="F582" s="227" t="s">
        <v>938</v>
      </c>
      <c r="G582" s="225"/>
      <c r="H582" s="228">
        <v>51.4</v>
      </c>
      <c r="I582" s="229"/>
      <c r="J582" s="225"/>
      <c r="K582" s="225"/>
      <c r="L582" s="230"/>
      <c r="M582" s="231"/>
      <c r="N582" s="232"/>
      <c r="O582" s="232"/>
      <c r="P582" s="232"/>
      <c r="Q582" s="232"/>
      <c r="R582" s="232"/>
      <c r="S582" s="232"/>
      <c r="T582" s="233"/>
      <c r="AT582" s="234" t="s">
        <v>148</v>
      </c>
      <c r="AU582" s="234" t="s">
        <v>85</v>
      </c>
      <c r="AV582" s="13" t="s">
        <v>85</v>
      </c>
      <c r="AW582" s="13" t="s">
        <v>32</v>
      </c>
      <c r="AX582" s="13" t="s">
        <v>76</v>
      </c>
      <c r="AY582" s="234" t="s">
        <v>136</v>
      </c>
    </row>
    <row r="583" spans="1:65" s="13" customFormat="1">
      <c r="B583" s="224"/>
      <c r="C583" s="225"/>
      <c r="D583" s="220" t="s">
        <v>148</v>
      </c>
      <c r="E583" s="226" t="s">
        <v>1</v>
      </c>
      <c r="F583" s="227" t="s">
        <v>939</v>
      </c>
      <c r="G583" s="225"/>
      <c r="H583" s="228">
        <v>30.87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AT583" s="234" t="s">
        <v>148</v>
      </c>
      <c r="AU583" s="234" t="s">
        <v>85</v>
      </c>
      <c r="AV583" s="13" t="s">
        <v>85</v>
      </c>
      <c r="AW583" s="13" t="s">
        <v>32</v>
      </c>
      <c r="AX583" s="13" t="s">
        <v>76</v>
      </c>
      <c r="AY583" s="234" t="s">
        <v>136</v>
      </c>
    </row>
    <row r="584" spans="1:65" s="14" customFormat="1">
      <c r="B584" s="246"/>
      <c r="C584" s="247"/>
      <c r="D584" s="220" t="s">
        <v>148</v>
      </c>
      <c r="E584" s="248" t="s">
        <v>1</v>
      </c>
      <c r="F584" s="249" t="s">
        <v>374</v>
      </c>
      <c r="G584" s="247"/>
      <c r="H584" s="250">
        <v>1576.44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AT584" s="256" t="s">
        <v>148</v>
      </c>
      <c r="AU584" s="256" t="s">
        <v>85</v>
      </c>
      <c r="AV584" s="14" t="s">
        <v>144</v>
      </c>
      <c r="AW584" s="14" t="s">
        <v>32</v>
      </c>
      <c r="AX584" s="14" t="s">
        <v>83</v>
      </c>
      <c r="AY584" s="256" t="s">
        <v>136</v>
      </c>
    </row>
    <row r="585" spans="1:65" s="2" customFormat="1" ht="33" customHeight="1">
      <c r="A585" s="33"/>
      <c r="B585" s="34"/>
      <c r="C585" s="236" t="s">
        <v>940</v>
      </c>
      <c r="D585" s="236" t="s">
        <v>191</v>
      </c>
      <c r="E585" s="237" t="s">
        <v>941</v>
      </c>
      <c r="F585" s="238" t="s">
        <v>942</v>
      </c>
      <c r="G585" s="239" t="s">
        <v>154</v>
      </c>
      <c r="H585" s="240">
        <v>1734.0840000000001</v>
      </c>
      <c r="I585" s="241"/>
      <c r="J585" s="242">
        <f>ROUND(I585*H585,2)</f>
        <v>0</v>
      </c>
      <c r="K585" s="238" t="s">
        <v>143</v>
      </c>
      <c r="L585" s="243"/>
      <c r="M585" s="244" t="s">
        <v>1</v>
      </c>
      <c r="N585" s="245" t="s">
        <v>41</v>
      </c>
      <c r="O585" s="70"/>
      <c r="P585" s="216">
        <f>O585*H585</f>
        <v>0</v>
      </c>
      <c r="Q585" s="216">
        <v>1.8000000000000001E-4</v>
      </c>
      <c r="R585" s="216">
        <f>Q585*H585</f>
        <v>0.31213512000000004</v>
      </c>
      <c r="S585" s="216">
        <v>0</v>
      </c>
      <c r="T585" s="217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218" t="s">
        <v>333</v>
      </c>
      <c r="AT585" s="218" t="s">
        <v>191</v>
      </c>
      <c r="AU585" s="218" t="s">
        <v>85</v>
      </c>
      <c r="AY585" s="16" t="s">
        <v>136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16" t="s">
        <v>83</v>
      </c>
      <c r="BK585" s="219">
        <f>ROUND(I585*H585,2)</f>
        <v>0</v>
      </c>
      <c r="BL585" s="16" t="s">
        <v>231</v>
      </c>
      <c r="BM585" s="218" t="s">
        <v>943</v>
      </c>
    </row>
    <row r="586" spans="1:65" s="2" customFormat="1" ht="19.5">
      <c r="A586" s="33"/>
      <c r="B586" s="34"/>
      <c r="C586" s="35"/>
      <c r="D586" s="220" t="s">
        <v>146</v>
      </c>
      <c r="E586" s="35"/>
      <c r="F586" s="221" t="s">
        <v>942</v>
      </c>
      <c r="G586" s="35"/>
      <c r="H586" s="35"/>
      <c r="I586" s="121"/>
      <c r="J586" s="35"/>
      <c r="K586" s="35"/>
      <c r="L586" s="38"/>
      <c r="M586" s="222"/>
      <c r="N586" s="223"/>
      <c r="O586" s="70"/>
      <c r="P586" s="70"/>
      <c r="Q586" s="70"/>
      <c r="R586" s="70"/>
      <c r="S586" s="70"/>
      <c r="T586" s="71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6" t="s">
        <v>146</v>
      </c>
      <c r="AU586" s="16" t="s">
        <v>85</v>
      </c>
    </row>
    <row r="587" spans="1:65" s="13" customFormat="1">
      <c r="B587" s="224"/>
      <c r="C587" s="225"/>
      <c r="D587" s="220" t="s">
        <v>148</v>
      </c>
      <c r="E587" s="225"/>
      <c r="F587" s="227" t="s">
        <v>944</v>
      </c>
      <c r="G587" s="225"/>
      <c r="H587" s="228">
        <v>1734.0840000000001</v>
      </c>
      <c r="I587" s="229"/>
      <c r="J587" s="225"/>
      <c r="K587" s="225"/>
      <c r="L587" s="230"/>
      <c r="M587" s="231"/>
      <c r="N587" s="232"/>
      <c r="O587" s="232"/>
      <c r="P587" s="232"/>
      <c r="Q587" s="232"/>
      <c r="R587" s="232"/>
      <c r="S587" s="232"/>
      <c r="T587" s="233"/>
      <c r="AT587" s="234" t="s">
        <v>148</v>
      </c>
      <c r="AU587" s="234" t="s">
        <v>85</v>
      </c>
      <c r="AV587" s="13" t="s">
        <v>85</v>
      </c>
      <c r="AW587" s="13" t="s">
        <v>4</v>
      </c>
      <c r="AX587" s="13" t="s">
        <v>83</v>
      </c>
      <c r="AY587" s="234" t="s">
        <v>136</v>
      </c>
    </row>
    <row r="588" spans="1:65" s="2" customFormat="1" ht="21.75" customHeight="1">
      <c r="A588" s="33"/>
      <c r="B588" s="34"/>
      <c r="C588" s="207" t="s">
        <v>945</v>
      </c>
      <c r="D588" s="207" t="s">
        <v>139</v>
      </c>
      <c r="E588" s="208" t="s">
        <v>946</v>
      </c>
      <c r="F588" s="209" t="s">
        <v>947</v>
      </c>
      <c r="G588" s="210" t="s">
        <v>234</v>
      </c>
      <c r="H588" s="211">
        <v>20.632000000000001</v>
      </c>
      <c r="I588" s="212"/>
      <c r="J588" s="213">
        <f>ROUND(I588*H588,2)</f>
        <v>0</v>
      </c>
      <c r="K588" s="209" t="s">
        <v>143</v>
      </c>
      <c r="L588" s="38"/>
      <c r="M588" s="214" t="s">
        <v>1</v>
      </c>
      <c r="N588" s="215" t="s">
        <v>41</v>
      </c>
      <c r="O588" s="70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218" t="s">
        <v>231</v>
      </c>
      <c r="AT588" s="218" t="s">
        <v>139</v>
      </c>
      <c r="AU588" s="218" t="s">
        <v>85</v>
      </c>
      <c r="AY588" s="16" t="s">
        <v>136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16" t="s">
        <v>83</v>
      </c>
      <c r="BK588" s="219">
        <f>ROUND(I588*H588,2)</f>
        <v>0</v>
      </c>
      <c r="BL588" s="16" t="s">
        <v>231</v>
      </c>
      <c r="BM588" s="218" t="s">
        <v>948</v>
      </c>
    </row>
    <row r="589" spans="1:65" s="2" customFormat="1" ht="29.25">
      <c r="A589" s="33"/>
      <c r="B589" s="34"/>
      <c r="C589" s="35"/>
      <c r="D589" s="220" t="s">
        <v>146</v>
      </c>
      <c r="E589" s="35"/>
      <c r="F589" s="221" t="s">
        <v>949</v>
      </c>
      <c r="G589" s="35"/>
      <c r="H589" s="35"/>
      <c r="I589" s="121"/>
      <c r="J589" s="35"/>
      <c r="K589" s="35"/>
      <c r="L589" s="38"/>
      <c r="M589" s="222"/>
      <c r="N589" s="223"/>
      <c r="O589" s="70"/>
      <c r="P589" s="70"/>
      <c r="Q589" s="70"/>
      <c r="R589" s="70"/>
      <c r="S589" s="70"/>
      <c r="T589" s="71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T589" s="16" t="s">
        <v>146</v>
      </c>
      <c r="AU589" s="16" t="s">
        <v>85</v>
      </c>
    </row>
    <row r="590" spans="1:65" s="12" customFormat="1" ht="22.9" customHeight="1">
      <c r="B590" s="191"/>
      <c r="C590" s="192"/>
      <c r="D590" s="193" t="s">
        <v>75</v>
      </c>
      <c r="E590" s="205" t="s">
        <v>950</v>
      </c>
      <c r="F590" s="205" t="s">
        <v>951</v>
      </c>
      <c r="G590" s="192"/>
      <c r="H590" s="192"/>
      <c r="I590" s="195"/>
      <c r="J590" s="206">
        <f>BK590</f>
        <v>0</v>
      </c>
      <c r="K590" s="192"/>
      <c r="L590" s="197"/>
      <c r="M590" s="198"/>
      <c r="N590" s="199"/>
      <c r="O590" s="199"/>
      <c r="P590" s="200">
        <f>SUM(P591:P609)</f>
        <v>0</v>
      </c>
      <c r="Q590" s="199"/>
      <c r="R590" s="200">
        <f>SUM(R591:R609)</f>
        <v>2.2000000000000001E-3</v>
      </c>
      <c r="S590" s="199"/>
      <c r="T590" s="201">
        <f>SUM(T591:T609)</f>
        <v>0.16600000000000001</v>
      </c>
      <c r="AR590" s="202" t="s">
        <v>85</v>
      </c>
      <c r="AT590" s="203" t="s">
        <v>75</v>
      </c>
      <c r="AU590" s="203" t="s">
        <v>83</v>
      </c>
      <c r="AY590" s="202" t="s">
        <v>136</v>
      </c>
      <c r="BK590" s="204">
        <f>SUM(BK591:BK609)</f>
        <v>0</v>
      </c>
    </row>
    <row r="591" spans="1:65" s="2" customFormat="1" ht="16.5" customHeight="1">
      <c r="A591" s="33"/>
      <c r="B591" s="34"/>
      <c r="C591" s="207" t="s">
        <v>952</v>
      </c>
      <c r="D591" s="207" t="s">
        <v>139</v>
      </c>
      <c r="E591" s="208" t="s">
        <v>953</v>
      </c>
      <c r="F591" s="209" t="s">
        <v>954</v>
      </c>
      <c r="G591" s="210" t="s">
        <v>240</v>
      </c>
      <c r="H591" s="211">
        <v>2</v>
      </c>
      <c r="I591" s="212"/>
      <c r="J591" s="213">
        <f>ROUND(I591*H591,2)</f>
        <v>0</v>
      </c>
      <c r="K591" s="209" t="s">
        <v>143</v>
      </c>
      <c r="L591" s="38"/>
      <c r="M591" s="214" t="s">
        <v>1</v>
      </c>
      <c r="N591" s="215" t="s">
        <v>41</v>
      </c>
      <c r="O591" s="70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218" t="s">
        <v>231</v>
      </c>
      <c r="AT591" s="218" t="s">
        <v>139</v>
      </c>
      <c r="AU591" s="218" t="s">
        <v>85</v>
      </c>
      <c r="AY591" s="16" t="s">
        <v>136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16" t="s">
        <v>83</v>
      </c>
      <c r="BK591" s="219">
        <f>ROUND(I591*H591,2)</f>
        <v>0</v>
      </c>
      <c r="BL591" s="16" t="s">
        <v>231</v>
      </c>
      <c r="BM591" s="218" t="s">
        <v>955</v>
      </c>
    </row>
    <row r="592" spans="1:65" s="2" customFormat="1">
      <c r="A592" s="33"/>
      <c r="B592" s="34"/>
      <c r="C592" s="35"/>
      <c r="D592" s="220" t="s">
        <v>146</v>
      </c>
      <c r="E592" s="35"/>
      <c r="F592" s="221" t="s">
        <v>956</v>
      </c>
      <c r="G592" s="35"/>
      <c r="H592" s="35"/>
      <c r="I592" s="121"/>
      <c r="J592" s="35"/>
      <c r="K592" s="35"/>
      <c r="L592" s="38"/>
      <c r="M592" s="222"/>
      <c r="N592" s="223"/>
      <c r="O592" s="70"/>
      <c r="P592" s="70"/>
      <c r="Q592" s="70"/>
      <c r="R592" s="70"/>
      <c r="S592" s="70"/>
      <c r="T592" s="71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T592" s="16" t="s">
        <v>146</v>
      </c>
      <c r="AU592" s="16" t="s">
        <v>85</v>
      </c>
    </row>
    <row r="593" spans="1:65" s="2" customFormat="1" ht="16.5" customHeight="1">
      <c r="A593" s="33"/>
      <c r="B593" s="34"/>
      <c r="C593" s="236" t="s">
        <v>957</v>
      </c>
      <c r="D593" s="236" t="s">
        <v>191</v>
      </c>
      <c r="E593" s="237" t="s">
        <v>958</v>
      </c>
      <c r="F593" s="238" t="s">
        <v>959</v>
      </c>
      <c r="G593" s="239" t="s">
        <v>186</v>
      </c>
      <c r="H593" s="240">
        <v>10</v>
      </c>
      <c r="I593" s="241"/>
      <c r="J593" s="242">
        <f>ROUND(I593*H593,2)</f>
        <v>0</v>
      </c>
      <c r="K593" s="238" t="s">
        <v>143</v>
      </c>
      <c r="L593" s="243"/>
      <c r="M593" s="244" t="s">
        <v>1</v>
      </c>
      <c r="N593" s="245" t="s">
        <v>41</v>
      </c>
      <c r="O593" s="70"/>
      <c r="P593" s="216">
        <f>O593*H593</f>
        <v>0</v>
      </c>
      <c r="Q593" s="216">
        <v>4.0000000000000003E-5</v>
      </c>
      <c r="R593" s="216">
        <f>Q593*H593</f>
        <v>4.0000000000000002E-4</v>
      </c>
      <c r="S593" s="216">
        <v>0</v>
      </c>
      <c r="T593" s="217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218" t="s">
        <v>333</v>
      </c>
      <c r="AT593" s="218" t="s">
        <v>191</v>
      </c>
      <c r="AU593" s="218" t="s">
        <v>85</v>
      </c>
      <c r="AY593" s="16" t="s">
        <v>136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16" t="s">
        <v>83</v>
      </c>
      <c r="BK593" s="219">
        <f>ROUND(I593*H593,2)</f>
        <v>0</v>
      </c>
      <c r="BL593" s="16" t="s">
        <v>231</v>
      </c>
      <c r="BM593" s="218" t="s">
        <v>960</v>
      </c>
    </row>
    <row r="594" spans="1:65" s="2" customFormat="1">
      <c r="A594" s="33"/>
      <c r="B594" s="34"/>
      <c r="C594" s="35"/>
      <c r="D594" s="220" t="s">
        <v>146</v>
      </c>
      <c r="E594" s="35"/>
      <c r="F594" s="221" t="s">
        <v>959</v>
      </c>
      <c r="G594" s="35"/>
      <c r="H594" s="35"/>
      <c r="I594" s="121"/>
      <c r="J594" s="35"/>
      <c r="K594" s="35"/>
      <c r="L594" s="38"/>
      <c r="M594" s="222"/>
      <c r="N594" s="223"/>
      <c r="O594" s="70"/>
      <c r="P594" s="70"/>
      <c r="Q594" s="70"/>
      <c r="R594" s="70"/>
      <c r="S594" s="70"/>
      <c r="T594" s="71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T594" s="16" t="s">
        <v>146</v>
      </c>
      <c r="AU594" s="16" t="s">
        <v>85</v>
      </c>
    </row>
    <row r="595" spans="1:65" s="2" customFormat="1" ht="16.5" customHeight="1">
      <c r="A595" s="33"/>
      <c r="B595" s="34"/>
      <c r="C595" s="236" t="s">
        <v>961</v>
      </c>
      <c r="D595" s="236" t="s">
        <v>191</v>
      </c>
      <c r="E595" s="237" t="s">
        <v>962</v>
      </c>
      <c r="F595" s="238" t="s">
        <v>963</v>
      </c>
      <c r="G595" s="239" t="s">
        <v>186</v>
      </c>
      <c r="H595" s="240">
        <v>10</v>
      </c>
      <c r="I595" s="241"/>
      <c r="J595" s="242">
        <f>ROUND(I595*H595,2)</f>
        <v>0</v>
      </c>
      <c r="K595" s="238" t="s">
        <v>143</v>
      </c>
      <c r="L595" s="243"/>
      <c r="M595" s="244" t="s">
        <v>1</v>
      </c>
      <c r="N595" s="245" t="s">
        <v>41</v>
      </c>
      <c r="O595" s="70"/>
      <c r="P595" s="216">
        <f>O595*H595</f>
        <v>0</v>
      </c>
      <c r="Q595" s="216">
        <v>1.8000000000000001E-4</v>
      </c>
      <c r="R595" s="216">
        <f>Q595*H595</f>
        <v>1.8000000000000002E-3</v>
      </c>
      <c r="S595" s="216">
        <v>0</v>
      </c>
      <c r="T595" s="217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218" t="s">
        <v>333</v>
      </c>
      <c r="AT595" s="218" t="s">
        <v>191</v>
      </c>
      <c r="AU595" s="218" t="s">
        <v>85</v>
      </c>
      <c r="AY595" s="16" t="s">
        <v>136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16" t="s">
        <v>83</v>
      </c>
      <c r="BK595" s="219">
        <f>ROUND(I595*H595,2)</f>
        <v>0</v>
      </c>
      <c r="BL595" s="16" t="s">
        <v>231</v>
      </c>
      <c r="BM595" s="218" t="s">
        <v>964</v>
      </c>
    </row>
    <row r="596" spans="1:65" s="2" customFormat="1">
      <c r="A596" s="33"/>
      <c r="B596" s="34"/>
      <c r="C596" s="35"/>
      <c r="D596" s="220" t="s">
        <v>146</v>
      </c>
      <c r="E596" s="35"/>
      <c r="F596" s="221" t="s">
        <v>963</v>
      </c>
      <c r="G596" s="35"/>
      <c r="H596" s="35"/>
      <c r="I596" s="121"/>
      <c r="J596" s="35"/>
      <c r="K596" s="35"/>
      <c r="L596" s="38"/>
      <c r="M596" s="222"/>
      <c r="N596" s="223"/>
      <c r="O596" s="70"/>
      <c r="P596" s="70"/>
      <c r="Q596" s="70"/>
      <c r="R596" s="70"/>
      <c r="S596" s="70"/>
      <c r="T596" s="71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T596" s="16" t="s">
        <v>146</v>
      </c>
      <c r="AU596" s="16" t="s">
        <v>85</v>
      </c>
    </row>
    <row r="597" spans="1:65" s="2" customFormat="1" ht="16.5" customHeight="1">
      <c r="A597" s="33"/>
      <c r="B597" s="34"/>
      <c r="C597" s="207" t="s">
        <v>965</v>
      </c>
      <c r="D597" s="207" t="s">
        <v>139</v>
      </c>
      <c r="E597" s="208" t="s">
        <v>966</v>
      </c>
      <c r="F597" s="209" t="s">
        <v>967</v>
      </c>
      <c r="G597" s="210" t="s">
        <v>240</v>
      </c>
      <c r="H597" s="211">
        <v>2</v>
      </c>
      <c r="I597" s="212"/>
      <c r="J597" s="213">
        <f>ROUND(I597*H597,2)</f>
        <v>0</v>
      </c>
      <c r="K597" s="209" t="s">
        <v>143</v>
      </c>
      <c r="L597" s="38"/>
      <c r="M597" s="214" t="s">
        <v>1</v>
      </c>
      <c r="N597" s="215" t="s">
        <v>41</v>
      </c>
      <c r="O597" s="70"/>
      <c r="P597" s="216">
        <f>O597*H597</f>
        <v>0</v>
      </c>
      <c r="Q597" s="216">
        <v>0</v>
      </c>
      <c r="R597" s="216">
        <f>Q597*H597</f>
        <v>0</v>
      </c>
      <c r="S597" s="216">
        <v>3.5000000000000003E-2</v>
      </c>
      <c r="T597" s="217">
        <f>S597*H597</f>
        <v>7.0000000000000007E-2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218" t="s">
        <v>231</v>
      </c>
      <c r="AT597" s="218" t="s">
        <v>139</v>
      </c>
      <c r="AU597" s="218" t="s">
        <v>85</v>
      </c>
      <c r="AY597" s="16" t="s">
        <v>136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6" t="s">
        <v>83</v>
      </c>
      <c r="BK597" s="219">
        <f>ROUND(I597*H597,2)</f>
        <v>0</v>
      </c>
      <c r="BL597" s="16" t="s">
        <v>231</v>
      </c>
      <c r="BM597" s="218" t="s">
        <v>968</v>
      </c>
    </row>
    <row r="598" spans="1:65" s="2" customFormat="1">
      <c r="A598" s="33"/>
      <c r="B598" s="34"/>
      <c r="C598" s="35"/>
      <c r="D598" s="220" t="s">
        <v>146</v>
      </c>
      <c r="E598" s="35"/>
      <c r="F598" s="221" t="s">
        <v>969</v>
      </c>
      <c r="G598" s="35"/>
      <c r="H598" s="35"/>
      <c r="I598" s="121"/>
      <c r="J598" s="35"/>
      <c r="K598" s="35"/>
      <c r="L598" s="38"/>
      <c r="M598" s="222"/>
      <c r="N598" s="223"/>
      <c r="O598" s="70"/>
      <c r="P598" s="70"/>
      <c r="Q598" s="70"/>
      <c r="R598" s="70"/>
      <c r="S598" s="70"/>
      <c r="T598" s="71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T598" s="16" t="s">
        <v>146</v>
      </c>
      <c r="AU598" s="16" t="s">
        <v>85</v>
      </c>
    </row>
    <row r="599" spans="1:65" s="2" customFormat="1" ht="16.5" customHeight="1">
      <c r="A599" s="33"/>
      <c r="B599" s="34"/>
      <c r="C599" s="207" t="s">
        <v>970</v>
      </c>
      <c r="D599" s="207" t="s">
        <v>139</v>
      </c>
      <c r="E599" s="208" t="s">
        <v>971</v>
      </c>
      <c r="F599" s="209" t="s">
        <v>972</v>
      </c>
      <c r="G599" s="210" t="s">
        <v>186</v>
      </c>
      <c r="H599" s="211">
        <v>1</v>
      </c>
      <c r="I599" s="212"/>
      <c r="J599" s="213">
        <f>ROUND(I599*H599,2)</f>
        <v>0</v>
      </c>
      <c r="K599" s="209" t="s">
        <v>1</v>
      </c>
      <c r="L599" s="38"/>
      <c r="M599" s="214" t="s">
        <v>1</v>
      </c>
      <c r="N599" s="215" t="s">
        <v>41</v>
      </c>
      <c r="O599" s="70"/>
      <c r="P599" s="216">
        <f>O599*H599</f>
        <v>0</v>
      </c>
      <c r="Q599" s="216">
        <v>0</v>
      </c>
      <c r="R599" s="216">
        <f>Q599*H599</f>
        <v>0</v>
      </c>
      <c r="S599" s="216">
        <v>0</v>
      </c>
      <c r="T599" s="217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218" t="s">
        <v>231</v>
      </c>
      <c r="AT599" s="218" t="s">
        <v>139</v>
      </c>
      <c r="AU599" s="218" t="s">
        <v>85</v>
      </c>
      <c r="AY599" s="16" t="s">
        <v>136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16" t="s">
        <v>83</v>
      </c>
      <c r="BK599" s="219">
        <f>ROUND(I599*H599,2)</f>
        <v>0</v>
      </c>
      <c r="BL599" s="16" t="s">
        <v>231</v>
      </c>
      <c r="BM599" s="218" t="s">
        <v>973</v>
      </c>
    </row>
    <row r="600" spans="1:65" s="2" customFormat="1">
      <c r="A600" s="33"/>
      <c r="B600" s="34"/>
      <c r="C600" s="35"/>
      <c r="D600" s="220" t="s">
        <v>146</v>
      </c>
      <c r="E600" s="35"/>
      <c r="F600" s="221" t="s">
        <v>972</v>
      </c>
      <c r="G600" s="35"/>
      <c r="H600" s="35"/>
      <c r="I600" s="121"/>
      <c r="J600" s="35"/>
      <c r="K600" s="35"/>
      <c r="L600" s="38"/>
      <c r="M600" s="222"/>
      <c r="N600" s="223"/>
      <c r="O600" s="70"/>
      <c r="P600" s="70"/>
      <c r="Q600" s="70"/>
      <c r="R600" s="70"/>
      <c r="S600" s="70"/>
      <c r="T600" s="71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T600" s="16" t="s">
        <v>146</v>
      </c>
      <c r="AU600" s="16" t="s">
        <v>85</v>
      </c>
    </row>
    <row r="601" spans="1:65" s="2" customFormat="1" ht="21.75" customHeight="1">
      <c r="A601" s="33"/>
      <c r="B601" s="34"/>
      <c r="C601" s="207" t="s">
        <v>974</v>
      </c>
      <c r="D601" s="207" t="s">
        <v>139</v>
      </c>
      <c r="E601" s="208" t="s">
        <v>975</v>
      </c>
      <c r="F601" s="209" t="s">
        <v>976</v>
      </c>
      <c r="G601" s="210" t="s">
        <v>186</v>
      </c>
      <c r="H601" s="211">
        <v>1</v>
      </c>
      <c r="I601" s="212"/>
      <c r="J601" s="213">
        <f>ROUND(I601*H601,2)</f>
        <v>0</v>
      </c>
      <c r="K601" s="209" t="s">
        <v>1</v>
      </c>
      <c r="L601" s="38"/>
      <c r="M601" s="214" t="s">
        <v>1</v>
      </c>
      <c r="N601" s="215" t="s">
        <v>41</v>
      </c>
      <c r="O601" s="70"/>
      <c r="P601" s="216">
        <f>O601*H601</f>
        <v>0</v>
      </c>
      <c r="Q601" s="216">
        <v>0</v>
      </c>
      <c r="R601" s="216">
        <f>Q601*H601</f>
        <v>0</v>
      </c>
      <c r="S601" s="216">
        <v>0</v>
      </c>
      <c r="T601" s="217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218" t="s">
        <v>231</v>
      </c>
      <c r="AT601" s="218" t="s">
        <v>139</v>
      </c>
      <c r="AU601" s="218" t="s">
        <v>85</v>
      </c>
      <c r="AY601" s="16" t="s">
        <v>136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16" t="s">
        <v>83</v>
      </c>
      <c r="BK601" s="219">
        <f>ROUND(I601*H601,2)</f>
        <v>0</v>
      </c>
      <c r="BL601" s="16" t="s">
        <v>231</v>
      </c>
      <c r="BM601" s="218" t="s">
        <v>977</v>
      </c>
    </row>
    <row r="602" spans="1:65" s="2" customFormat="1">
      <c r="A602" s="33"/>
      <c r="B602" s="34"/>
      <c r="C602" s="35"/>
      <c r="D602" s="220" t="s">
        <v>146</v>
      </c>
      <c r="E602" s="35"/>
      <c r="F602" s="221" t="s">
        <v>976</v>
      </c>
      <c r="G602" s="35"/>
      <c r="H602" s="35"/>
      <c r="I602" s="121"/>
      <c r="J602" s="35"/>
      <c r="K602" s="35"/>
      <c r="L602" s="38"/>
      <c r="M602" s="222"/>
      <c r="N602" s="223"/>
      <c r="O602" s="70"/>
      <c r="P602" s="70"/>
      <c r="Q602" s="70"/>
      <c r="R602" s="70"/>
      <c r="S602" s="70"/>
      <c r="T602" s="71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16" t="s">
        <v>146</v>
      </c>
      <c r="AU602" s="16" t="s">
        <v>85</v>
      </c>
    </row>
    <row r="603" spans="1:65" s="2" customFormat="1" ht="21.75" customHeight="1">
      <c r="A603" s="33"/>
      <c r="B603" s="34"/>
      <c r="C603" s="207" t="s">
        <v>978</v>
      </c>
      <c r="D603" s="207" t="s">
        <v>139</v>
      </c>
      <c r="E603" s="208" t="s">
        <v>979</v>
      </c>
      <c r="F603" s="209" t="s">
        <v>980</v>
      </c>
      <c r="G603" s="210" t="s">
        <v>252</v>
      </c>
      <c r="H603" s="211">
        <v>1</v>
      </c>
      <c r="I603" s="212"/>
      <c r="J603" s="213">
        <f>ROUND(I603*H603,2)</f>
        <v>0</v>
      </c>
      <c r="K603" s="209" t="s">
        <v>1</v>
      </c>
      <c r="L603" s="38"/>
      <c r="M603" s="214" t="s">
        <v>1</v>
      </c>
      <c r="N603" s="215" t="s">
        <v>41</v>
      </c>
      <c r="O603" s="70"/>
      <c r="P603" s="216">
        <f>O603*H603</f>
        <v>0</v>
      </c>
      <c r="Q603" s="216">
        <v>0</v>
      </c>
      <c r="R603" s="216">
        <f>Q603*H603</f>
        <v>0</v>
      </c>
      <c r="S603" s="216">
        <v>0</v>
      </c>
      <c r="T603" s="217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218" t="s">
        <v>231</v>
      </c>
      <c r="AT603" s="218" t="s">
        <v>139</v>
      </c>
      <c r="AU603" s="218" t="s">
        <v>85</v>
      </c>
      <c r="AY603" s="16" t="s">
        <v>136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16" t="s">
        <v>83</v>
      </c>
      <c r="BK603" s="219">
        <f>ROUND(I603*H603,2)</f>
        <v>0</v>
      </c>
      <c r="BL603" s="16" t="s">
        <v>231</v>
      </c>
      <c r="BM603" s="218" t="s">
        <v>981</v>
      </c>
    </row>
    <row r="604" spans="1:65" s="2" customFormat="1" ht="19.5">
      <c r="A604" s="33"/>
      <c r="B604" s="34"/>
      <c r="C604" s="35"/>
      <c r="D604" s="220" t="s">
        <v>146</v>
      </c>
      <c r="E604" s="35"/>
      <c r="F604" s="221" t="s">
        <v>980</v>
      </c>
      <c r="G604" s="35"/>
      <c r="H604" s="35"/>
      <c r="I604" s="121"/>
      <c r="J604" s="35"/>
      <c r="K604" s="35"/>
      <c r="L604" s="38"/>
      <c r="M604" s="222"/>
      <c r="N604" s="223"/>
      <c r="O604" s="70"/>
      <c r="P604" s="70"/>
      <c r="Q604" s="70"/>
      <c r="R604" s="70"/>
      <c r="S604" s="70"/>
      <c r="T604" s="71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T604" s="16" t="s">
        <v>146</v>
      </c>
      <c r="AU604" s="16" t="s">
        <v>85</v>
      </c>
    </row>
    <row r="605" spans="1:65" s="2" customFormat="1" ht="21.75" customHeight="1">
      <c r="A605" s="33"/>
      <c r="B605" s="34"/>
      <c r="C605" s="207" t="s">
        <v>982</v>
      </c>
      <c r="D605" s="207" t="s">
        <v>139</v>
      </c>
      <c r="E605" s="208" t="s">
        <v>983</v>
      </c>
      <c r="F605" s="209" t="s">
        <v>984</v>
      </c>
      <c r="G605" s="210" t="s">
        <v>985</v>
      </c>
      <c r="H605" s="211">
        <v>96</v>
      </c>
      <c r="I605" s="212"/>
      <c r="J605" s="213">
        <f>ROUND(I605*H605,2)</f>
        <v>0</v>
      </c>
      <c r="K605" s="209" t="s">
        <v>143</v>
      </c>
      <c r="L605" s="38"/>
      <c r="M605" s="214" t="s">
        <v>1</v>
      </c>
      <c r="N605" s="215" t="s">
        <v>41</v>
      </c>
      <c r="O605" s="70"/>
      <c r="P605" s="216">
        <f>O605*H605</f>
        <v>0</v>
      </c>
      <c r="Q605" s="216">
        <v>0</v>
      </c>
      <c r="R605" s="216">
        <f>Q605*H605</f>
        <v>0</v>
      </c>
      <c r="S605" s="216">
        <v>1E-3</v>
      </c>
      <c r="T605" s="217">
        <f>S605*H605</f>
        <v>9.6000000000000002E-2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218" t="s">
        <v>231</v>
      </c>
      <c r="AT605" s="218" t="s">
        <v>139</v>
      </c>
      <c r="AU605" s="218" t="s">
        <v>85</v>
      </c>
      <c r="AY605" s="16" t="s">
        <v>136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16" t="s">
        <v>83</v>
      </c>
      <c r="BK605" s="219">
        <f>ROUND(I605*H605,2)</f>
        <v>0</v>
      </c>
      <c r="BL605" s="16" t="s">
        <v>231</v>
      </c>
      <c r="BM605" s="218" t="s">
        <v>986</v>
      </c>
    </row>
    <row r="606" spans="1:65" s="2" customFormat="1" ht="19.5">
      <c r="A606" s="33"/>
      <c r="B606" s="34"/>
      <c r="C606" s="35"/>
      <c r="D606" s="220" t="s">
        <v>146</v>
      </c>
      <c r="E606" s="35"/>
      <c r="F606" s="221" t="s">
        <v>987</v>
      </c>
      <c r="G606" s="35"/>
      <c r="H606" s="35"/>
      <c r="I606" s="121"/>
      <c r="J606" s="35"/>
      <c r="K606" s="35"/>
      <c r="L606" s="38"/>
      <c r="M606" s="222"/>
      <c r="N606" s="223"/>
      <c r="O606" s="70"/>
      <c r="P606" s="70"/>
      <c r="Q606" s="70"/>
      <c r="R606" s="70"/>
      <c r="S606" s="70"/>
      <c r="T606" s="71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T606" s="16" t="s">
        <v>146</v>
      </c>
      <c r="AU606" s="16" t="s">
        <v>85</v>
      </c>
    </row>
    <row r="607" spans="1:65" s="13" customFormat="1" ht="22.5">
      <c r="B607" s="224"/>
      <c r="C607" s="225"/>
      <c r="D607" s="220" t="s">
        <v>148</v>
      </c>
      <c r="E607" s="226" t="s">
        <v>1</v>
      </c>
      <c r="F607" s="227" t="s">
        <v>988</v>
      </c>
      <c r="G607" s="225"/>
      <c r="H607" s="228">
        <v>96</v>
      </c>
      <c r="I607" s="229"/>
      <c r="J607" s="225"/>
      <c r="K607" s="225"/>
      <c r="L607" s="230"/>
      <c r="M607" s="231"/>
      <c r="N607" s="232"/>
      <c r="O607" s="232"/>
      <c r="P607" s="232"/>
      <c r="Q607" s="232"/>
      <c r="R607" s="232"/>
      <c r="S607" s="232"/>
      <c r="T607" s="233"/>
      <c r="AT607" s="234" t="s">
        <v>148</v>
      </c>
      <c r="AU607" s="234" t="s">
        <v>85</v>
      </c>
      <c r="AV607" s="13" t="s">
        <v>85</v>
      </c>
      <c r="AW607" s="13" t="s">
        <v>32</v>
      </c>
      <c r="AX607" s="13" t="s">
        <v>83</v>
      </c>
      <c r="AY607" s="234" t="s">
        <v>136</v>
      </c>
    </row>
    <row r="608" spans="1:65" s="2" customFormat="1" ht="16.5" customHeight="1">
      <c r="A608" s="33"/>
      <c r="B608" s="34"/>
      <c r="C608" s="207" t="s">
        <v>989</v>
      </c>
      <c r="D608" s="207" t="s">
        <v>139</v>
      </c>
      <c r="E608" s="208" t="s">
        <v>990</v>
      </c>
      <c r="F608" s="209" t="s">
        <v>991</v>
      </c>
      <c r="G608" s="210" t="s">
        <v>992</v>
      </c>
      <c r="H608" s="211">
        <v>8</v>
      </c>
      <c r="I608" s="212"/>
      <c r="J608" s="213">
        <f>ROUND(I608*H608,2)</f>
        <v>0</v>
      </c>
      <c r="K608" s="209" t="s">
        <v>1</v>
      </c>
      <c r="L608" s="38"/>
      <c r="M608" s="214" t="s">
        <v>1</v>
      </c>
      <c r="N608" s="215" t="s">
        <v>41</v>
      </c>
      <c r="O608" s="70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218" t="s">
        <v>231</v>
      </c>
      <c r="AT608" s="218" t="s">
        <v>139</v>
      </c>
      <c r="AU608" s="218" t="s">
        <v>85</v>
      </c>
      <c r="AY608" s="16" t="s">
        <v>136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16" t="s">
        <v>83</v>
      </c>
      <c r="BK608" s="219">
        <f>ROUND(I608*H608,2)</f>
        <v>0</v>
      </c>
      <c r="BL608" s="16" t="s">
        <v>231</v>
      </c>
      <c r="BM608" s="218" t="s">
        <v>993</v>
      </c>
    </row>
    <row r="609" spans="1:65" s="2" customFormat="1">
      <c r="A609" s="33"/>
      <c r="B609" s="34"/>
      <c r="C609" s="35"/>
      <c r="D609" s="220" t="s">
        <v>146</v>
      </c>
      <c r="E609" s="35"/>
      <c r="F609" s="221" t="s">
        <v>991</v>
      </c>
      <c r="G609" s="35"/>
      <c r="H609" s="35"/>
      <c r="I609" s="121"/>
      <c r="J609" s="35"/>
      <c r="K609" s="35"/>
      <c r="L609" s="38"/>
      <c r="M609" s="222"/>
      <c r="N609" s="223"/>
      <c r="O609" s="70"/>
      <c r="P609" s="70"/>
      <c r="Q609" s="70"/>
      <c r="R609" s="70"/>
      <c r="S609" s="70"/>
      <c r="T609" s="71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T609" s="16" t="s">
        <v>146</v>
      </c>
      <c r="AU609" s="16" t="s">
        <v>85</v>
      </c>
    </row>
    <row r="610" spans="1:65" s="12" customFormat="1" ht="22.9" customHeight="1">
      <c r="B610" s="191"/>
      <c r="C610" s="192"/>
      <c r="D610" s="193" t="s">
        <v>75</v>
      </c>
      <c r="E610" s="205" t="s">
        <v>994</v>
      </c>
      <c r="F610" s="205" t="s">
        <v>995</v>
      </c>
      <c r="G610" s="192"/>
      <c r="H610" s="192"/>
      <c r="I610" s="195"/>
      <c r="J610" s="206">
        <f>BK610</f>
        <v>0</v>
      </c>
      <c r="K610" s="192"/>
      <c r="L610" s="197"/>
      <c r="M610" s="198"/>
      <c r="N610" s="199"/>
      <c r="O610" s="199"/>
      <c r="P610" s="200">
        <f>SUM(P611:P635)</f>
        <v>0</v>
      </c>
      <c r="Q610" s="199"/>
      <c r="R610" s="200">
        <f>SUM(R611:R635)</f>
        <v>1.1264606000000001</v>
      </c>
      <c r="S610" s="199"/>
      <c r="T610" s="201">
        <f>SUM(T611:T635)</f>
        <v>0</v>
      </c>
      <c r="AR610" s="202" t="s">
        <v>85</v>
      </c>
      <c r="AT610" s="203" t="s">
        <v>75</v>
      </c>
      <c r="AU610" s="203" t="s">
        <v>83</v>
      </c>
      <c r="AY610" s="202" t="s">
        <v>136</v>
      </c>
      <c r="BK610" s="204">
        <f>SUM(BK611:BK635)</f>
        <v>0</v>
      </c>
    </row>
    <row r="611" spans="1:65" s="2" customFormat="1" ht="21.75" customHeight="1">
      <c r="A611" s="33"/>
      <c r="B611" s="34"/>
      <c r="C611" s="207" t="s">
        <v>996</v>
      </c>
      <c r="D611" s="207" t="s">
        <v>139</v>
      </c>
      <c r="E611" s="208" t="s">
        <v>997</v>
      </c>
      <c r="F611" s="209" t="s">
        <v>998</v>
      </c>
      <c r="G611" s="210" t="s">
        <v>154</v>
      </c>
      <c r="H611" s="211">
        <v>2053.6799999999998</v>
      </c>
      <c r="I611" s="212"/>
      <c r="J611" s="213">
        <f>ROUND(I611*H611,2)</f>
        <v>0</v>
      </c>
      <c r="K611" s="209" t="s">
        <v>1</v>
      </c>
      <c r="L611" s="38"/>
      <c r="M611" s="214" t="s">
        <v>1</v>
      </c>
      <c r="N611" s="215" t="s">
        <v>41</v>
      </c>
      <c r="O611" s="70"/>
      <c r="P611" s="216">
        <f>O611*H611</f>
        <v>0</v>
      </c>
      <c r="Q611" s="216">
        <v>2.0000000000000002E-5</v>
      </c>
      <c r="R611" s="216">
        <f>Q611*H611</f>
        <v>4.1073600000000002E-2</v>
      </c>
      <c r="S611" s="216">
        <v>0</v>
      </c>
      <c r="T611" s="217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218" t="s">
        <v>231</v>
      </c>
      <c r="AT611" s="218" t="s">
        <v>139</v>
      </c>
      <c r="AU611" s="218" t="s">
        <v>85</v>
      </c>
      <c r="AY611" s="16" t="s">
        <v>136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16" t="s">
        <v>83</v>
      </c>
      <c r="BK611" s="219">
        <f>ROUND(I611*H611,2)</f>
        <v>0</v>
      </c>
      <c r="BL611" s="16" t="s">
        <v>231</v>
      </c>
      <c r="BM611" s="218" t="s">
        <v>999</v>
      </c>
    </row>
    <row r="612" spans="1:65" s="2" customFormat="1">
      <c r="A612" s="33"/>
      <c r="B612" s="34"/>
      <c r="C612" s="35"/>
      <c r="D612" s="220" t="s">
        <v>146</v>
      </c>
      <c r="E612" s="35"/>
      <c r="F612" s="221" t="s">
        <v>998</v>
      </c>
      <c r="G612" s="35"/>
      <c r="H612" s="35"/>
      <c r="I612" s="121"/>
      <c r="J612" s="35"/>
      <c r="K612" s="35"/>
      <c r="L612" s="38"/>
      <c r="M612" s="222"/>
      <c r="N612" s="223"/>
      <c r="O612" s="70"/>
      <c r="P612" s="70"/>
      <c r="Q612" s="70"/>
      <c r="R612" s="70"/>
      <c r="S612" s="70"/>
      <c r="T612" s="71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T612" s="16" t="s">
        <v>146</v>
      </c>
      <c r="AU612" s="16" t="s">
        <v>85</v>
      </c>
    </row>
    <row r="613" spans="1:65" s="2" customFormat="1" ht="39">
      <c r="A613" s="33"/>
      <c r="B613" s="34"/>
      <c r="C613" s="35"/>
      <c r="D613" s="220" t="s">
        <v>157</v>
      </c>
      <c r="E613" s="35"/>
      <c r="F613" s="235" t="s">
        <v>1000</v>
      </c>
      <c r="G613" s="35"/>
      <c r="H613" s="35"/>
      <c r="I613" s="121"/>
      <c r="J613" s="35"/>
      <c r="K613" s="35"/>
      <c r="L613" s="38"/>
      <c r="M613" s="222"/>
      <c r="N613" s="223"/>
      <c r="O613" s="70"/>
      <c r="P613" s="70"/>
      <c r="Q613" s="70"/>
      <c r="R613" s="70"/>
      <c r="S613" s="70"/>
      <c r="T613" s="71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T613" s="16" t="s">
        <v>157</v>
      </c>
      <c r="AU613" s="16" t="s">
        <v>85</v>
      </c>
    </row>
    <row r="614" spans="1:65" s="2" customFormat="1" ht="16.5" customHeight="1">
      <c r="A614" s="33"/>
      <c r="B614" s="34"/>
      <c r="C614" s="207" t="s">
        <v>1001</v>
      </c>
      <c r="D614" s="207" t="s">
        <v>139</v>
      </c>
      <c r="E614" s="208" t="s">
        <v>1002</v>
      </c>
      <c r="F614" s="209" t="s">
        <v>1003</v>
      </c>
      <c r="G614" s="210" t="s">
        <v>154</v>
      </c>
      <c r="H614" s="211">
        <v>2053.6799999999998</v>
      </c>
      <c r="I614" s="212"/>
      <c r="J614" s="213">
        <f>ROUND(I614*H614,2)</f>
        <v>0</v>
      </c>
      <c r="K614" s="209" t="s">
        <v>143</v>
      </c>
      <c r="L614" s="38"/>
      <c r="M614" s="214" t="s">
        <v>1</v>
      </c>
      <c r="N614" s="215" t="s">
        <v>41</v>
      </c>
      <c r="O614" s="70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218" t="s">
        <v>231</v>
      </c>
      <c r="AT614" s="218" t="s">
        <v>139</v>
      </c>
      <c r="AU614" s="218" t="s">
        <v>85</v>
      </c>
      <c r="AY614" s="16" t="s">
        <v>136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16" t="s">
        <v>83</v>
      </c>
      <c r="BK614" s="219">
        <f>ROUND(I614*H614,2)</f>
        <v>0</v>
      </c>
      <c r="BL614" s="16" t="s">
        <v>231</v>
      </c>
      <c r="BM614" s="218" t="s">
        <v>1004</v>
      </c>
    </row>
    <row r="615" spans="1:65" s="2" customFormat="1" ht="19.5">
      <c r="A615" s="33"/>
      <c r="B615" s="34"/>
      <c r="C615" s="35"/>
      <c r="D615" s="220" t="s">
        <v>146</v>
      </c>
      <c r="E615" s="35"/>
      <c r="F615" s="221" t="s">
        <v>1005</v>
      </c>
      <c r="G615" s="35"/>
      <c r="H615" s="35"/>
      <c r="I615" s="121"/>
      <c r="J615" s="35"/>
      <c r="K615" s="35"/>
      <c r="L615" s="38"/>
      <c r="M615" s="222"/>
      <c r="N615" s="223"/>
      <c r="O615" s="70"/>
      <c r="P615" s="70"/>
      <c r="Q615" s="70"/>
      <c r="R615" s="70"/>
      <c r="S615" s="70"/>
      <c r="T615" s="71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T615" s="16" t="s">
        <v>146</v>
      </c>
      <c r="AU615" s="16" t="s">
        <v>85</v>
      </c>
    </row>
    <row r="616" spans="1:65" s="13" customFormat="1">
      <c r="B616" s="224"/>
      <c r="C616" s="225"/>
      <c r="D616" s="220" t="s">
        <v>148</v>
      </c>
      <c r="E616" s="226" t="s">
        <v>1</v>
      </c>
      <c r="F616" s="227" t="s">
        <v>1006</v>
      </c>
      <c r="G616" s="225"/>
      <c r="H616" s="228">
        <v>2053.6799999999998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148</v>
      </c>
      <c r="AU616" s="234" t="s">
        <v>85</v>
      </c>
      <c r="AV616" s="13" t="s">
        <v>85</v>
      </c>
      <c r="AW616" s="13" t="s">
        <v>32</v>
      </c>
      <c r="AX616" s="13" t="s">
        <v>83</v>
      </c>
      <c r="AY616" s="234" t="s">
        <v>136</v>
      </c>
    </row>
    <row r="617" spans="1:65" s="2" customFormat="1" ht="21.75" customHeight="1">
      <c r="A617" s="33"/>
      <c r="B617" s="34"/>
      <c r="C617" s="207" t="s">
        <v>1007</v>
      </c>
      <c r="D617" s="207" t="s">
        <v>139</v>
      </c>
      <c r="E617" s="208" t="s">
        <v>1008</v>
      </c>
      <c r="F617" s="209" t="s">
        <v>1009</v>
      </c>
      <c r="G617" s="210" t="s">
        <v>154</v>
      </c>
      <c r="H617" s="211">
        <v>413.1</v>
      </c>
      <c r="I617" s="212"/>
      <c r="J617" s="213">
        <f>ROUND(I617*H617,2)</f>
        <v>0</v>
      </c>
      <c r="K617" s="209" t="s">
        <v>143</v>
      </c>
      <c r="L617" s="38"/>
      <c r="M617" s="214" t="s">
        <v>1</v>
      </c>
      <c r="N617" s="215" t="s">
        <v>41</v>
      </c>
      <c r="O617" s="70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218" t="s">
        <v>231</v>
      </c>
      <c r="AT617" s="218" t="s">
        <v>139</v>
      </c>
      <c r="AU617" s="218" t="s">
        <v>85</v>
      </c>
      <c r="AY617" s="16" t="s">
        <v>136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16" t="s">
        <v>83</v>
      </c>
      <c r="BK617" s="219">
        <f>ROUND(I617*H617,2)</f>
        <v>0</v>
      </c>
      <c r="BL617" s="16" t="s">
        <v>231</v>
      </c>
      <c r="BM617" s="218" t="s">
        <v>1010</v>
      </c>
    </row>
    <row r="618" spans="1:65" s="2" customFormat="1">
      <c r="A618" s="33"/>
      <c r="B618" s="34"/>
      <c r="C618" s="35"/>
      <c r="D618" s="220" t="s">
        <v>146</v>
      </c>
      <c r="E618" s="35"/>
      <c r="F618" s="221" t="s">
        <v>1009</v>
      </c>
      <c r="G618" s="35"/>
      <c r="H618" s="35"/>
      <c r="I618" s="121"/>
      <c r="J618" s="35"/>
      <c r="K618" s="35"/>
      <c r="L618" s="38"/>
      <c r="M618" s="222"/>
      <c r="N618" s="223"/>
      <c r="O618" s="70"/>
      <c r="P618" s="70"/>
      <c r="Q618" s="70"/>
      <c r="R618" s="70"/>
      <c r="S618" s="70"/>
      <c r="T618" s="71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T618" s="16" t="s">
        <v>146</v>
      </c>
      <c r="AU618" s="16" t="s">
        <v>85</v>
      </c>
    </row>
    <row r="619" spans="1:65" s="2" customFormat="1" ht="39">
      <c r="A619" s="33"/>
      <c r="B619" s="34"/>
      <c r="C619" s="35"/>
      <c r="D619" s="220" t="s">
        <v>157</v>
      </c>
      <c r="E619" s="35"/>
      <c r="F619" s="235" t="s">
        <v>1011</v>
      </c>
      <c r="G619" s="35"/>
      <c r="H619" s="35"/>
      <c r="I619" s="121"/>
      <c r="J619" s="35"/>
      <c r="K619" s="35"/>
      <c r="L619" s="38"/>
      <c r="M619" s="222"/>
      <c r="N619" s="223"/>
      <c r="O619" s="70"/>
      <c r="P619" s="70"/>
      <c r="Q619" s="70"/>
      <c r="R619" s="70"/>
      <c r="S619" s="70"/>
      <c r="T619" s="71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T619" s="16" t="s">
        <v>157</v>
      </c>
      <c r="AU619" s="16" t="s">
        <v>85</v>
      </c>
    </row>
    <row r="620" spans="1:65" s="13" customFormat="1">
      <c r="B620" s="224"/>
      <c r="C620" s="225"/>
      <c r="D620" s="220" t="s">
        <v>148</v>
      </c>
      <c r="E620" s="226" t="s">
        <v>1</v>
      </c>
      <c r="F620" s="227" t="s">
        <v>1012</v>
      </c>
      <c r="G620" s="225"/>
      <c r="H620" s="228">
        <v>413.1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AT620" s="234" t="s">
        <v>148</v>
      </c>
      <c r="AU620" s="234" t="s">
        <v>85</v>
      </c>
      <c r="AV620" s="13" t="s">
        <v>85</v>
      </c>
      <c r="AW620" s="13" t="s">
        <v>32</v>
      </c>
      <c r="AX620" s="13" t="s">
        <v>83</v>
      </c>
      <c r="AY620" s="234" t="s">
        <v>136</v>
      </c>
    </row>
    <row r="621" spans="1:65" s="2" customFormat="1" ht="21.75" customHeight="1">
      <c r="A621" s="33"/>
      <c r="B621" s="34"/>
      <c r="C621" s="207" t="s">
        <v>1013</v>
      </c>
      <c r="D621" s="207" t="s">
        <v>139</v>
      </c>
      <c r="E621" s="208" t="s">
        <v>1014</v>
      </c>
      <c r="F621" s="209" t="s">
        <v>1015</v>
      </c>
      <c r="G621" s="210" t="s">
        <v>154</v>
      </c>
      <c r="H621" s="211">
        <v>2053.6799999999998</v>
      </c>
      <c r="I621" s="212"/>
      <c r="J621" s="213">
        <f>ROUND(I621*H621,2)</f>
        <v>0</v>
      </c>
      <c r="K621" s="209" t="s">
        <v>143</v>
      </c>
      <c r="L621" s="38"/>
      <c r="M621" s="214" t="s">
        <v>1</v>
      </c>
      <c r="N621" s="215" t="s">
        <v>41</v>
      </c>
      <c r="O621" s="70"/>
      <c r="P621" s="216">
        <f>O621*H621</f>
        <v>0</v>
      </c>
      <c r="Q621" s="216">
        <v>4.4000000000000002E-4</v>
      </c>
      <c r="R621" s="216">
        <f>Q621*H621</f>
        <v>0.90361919999999996</v>
      </c>
      <c r="S621" s="216">
        <v>0</v>
      </c>
      <c r="T621" s="217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218" t="s">
        <v>231</v>
      </c>
      <c r="AT621" s="218" t="s">
        <v>139</v>
      </c>
      <c r="AU621" s="218" t="s">
        <v>85</v>
      </c>
      <c r="AY621" s="16" t="s">
        <v>136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16" t="s">
        <v>83</v>
      </c>
      <c r="BK621" s="219">
        <f>ROUND(I621*H621,2)</f>
        <v>0</v>
      </c>
      <c r="BL621" s="16" t="s">
        <v>231</v>
      </c>
      <c r="BM621" s="218" t="s">
        <v>1016</v>
      </c>
    </row>
    <row r="622" spans="1:65" s="2" customFormat="1" ht="29.25">
      <c r="A622" s="33"/>
      <c r="B622" s="34"/>
      <c r="C622" s="35"/>
      <c r="D622" s="220" t="s">
        <v>146</v>
      </c>
      <c r="E622" s="35"/>
      <c r="F622" s="221" t="s">
        <v>1017</v>
      </c>
      <c r="G622" s="35"/>
      <c r="H622" s="35"/>
      <c r="I622" s="121"/>
      <c r="J622" s="35"/>
      <c r="K622" s="35"/>
      <c r="L622" s="38"/>
      <c r="M622" s="222"/>
      <c r="N622" s="223"/>
      <c r="O622" s="70"/>
      <c r="P622" s="70"/>
      <c r="Q622" s="70"/>
      <c r="R622" s="70"/>
      <c r="S622" s="70"/>
      <c r="T622" s="71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T622" s="16" t="s">
        <v>146</v>
      </c>
      <c r="AU622" s="16" t="s">
        <v>85</v>
      </c>
    </row>
    <row r="623" spans="1:65" s="2" customFormat="1" ht="39">
      <c r="A623" s="33"/>
      <c r="B623" s="34"/>
      <c r="C623" s="35"/>
      <c r="D623" s="220" t="s">
        <v>157</v>
      </c>
      <c r="E623" s="35"/>
      <c r="F623" s="235" t="s">
        <v>1018</v>
      </c>
      <c r="G623" s="35"/>
      <c r="H623" s="35"/>
      <c r="I623" s="121"/>
      <c r="J623" s="35"/>
      <c r="K623" s="35"/>
      <c r="L623" s="38"/>
      <c r="M623" s="222"/>
      <c r="N623" s="223"/>
      <c r="O623" s="70"/>
      <c r="P623" s="70"/>
      <c r="Q623" s="70"/>
      <c r="R623" s="70"/>
      <c r="S623" s="70"/>
      <c r="T623" s="71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T623" s="16" t="s">
        <v>157</v>
      </c>
      <c r="AU623" s="16" t="s">
        <v>85</v>
      </c>
    </row>
    <row r="624" spans="1:65" s="2" customFormat="1" ht="21.75" customHeight="1">
      <c r="A624" s="33"/>
      <c r="B624" s="34"/>
      <c r="C624" s="207" t="s">
        <v>1019</v>
      </c>
      <c r="D624" s="207" t="s">
        <v>139</v>
      </c>
      <c r="E624" s="208" t="s">
        <v>1020</v>
      </c>
      <c r="F624" s="209" t="s">
        <v>1021</v>
      </c>
      <c r="G624" s="210" t="s">
        <v>154</v>
      </c>
      <c r="H624" s="211">
        <v>218.5</v>
      </c>
      <c r="I624" s="212"/>
      <c r="J624" s="213">
        <f>ROUND(I624*H624,2)</f>
        <v>0</v>
      </c>
      <c r="K624" s="209" t="s">
        <v>143</v>
      </c>
      <c r="L624" s="38"/>
      <c r="M624" s="214" t="s">
        <v>1</v>
      </c>
      <c r="N624" s="215" t="s">
        <v>41</v>
      </c>
      <c r="O624" s="70"/>
      <c r="P624" s="216">
        <f>O624*H624</f>
        <v>0</v>
      </c>
      <c r="Q624" s="216">
        <v>1.1E-4</v>
      </c>
      <c r="R624" s="216">
        <f>Q624*H624</f>
        <v>2.4035000000000001E-2</v>
      </c>
      <c r="S624" s="216">
        <v>0</v>
      </c>
      <c r="T624" s="217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218" t="s">
        <v>231</v>
      </c>
      <c r="AT624" s="218" t="s">
        <v>139</v>
      </c>
      <c r="AU624" s="218" t="s">
        <v>85</v>
      </c>
      <c r="AY624" s="16" t="s">
        <v>136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16" t="s">
        <v>83</v>
      </c>
      <c r="BK624" s="219">
        <f>ROUND(I624*H624,2)</f>
        <v>0</v>
      </c>
      <c r="BL624" s="16" t="s">
        <v>231</v>
      </c>
      <c r="BM624" s="218" t="s">
        <v>1022</v>
      </c>
    </row>
    <row r="625" spans="1:65" s="2" customFormat="1" ht="19.5">
      <c r="A625" s="33"/>
      <c r="B625" s="34"/>
      <c r="C625" s="35"/>
      <c r="D625" s="220" t="s">
        <v>146</v>
      </c>
      <c r="E625" s="35"/>
      <c r="F625" s="221" t="s">
        <v>1023</v>
      </c>
      <c r="G625" s="35"/>
      <c r="H625" s="35"/>
      <c r="I625" s="121"/>
      <c r="J625" s="35"/>
      <c r="K625" s="35"/>
      <c r="L625" s="38"/>
      <c r="M625" s="222"/>
      <c r="N625" s="223"/>
      <c r="O625" s="70"/>
      <c r="P625" s="70"/>
      <c r="Q625" s="70"/>
      <c r="R625" s="70"/>
      <c r="S625" s="70"/>
      <c r="T625" s="71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T625" s="16" t="s">
        <v>146</v>
      </c>
      <c r="AU625" s="16" t="s">
        <v>85</v>
      </c>
    </row>
    <row r="626" spans="1:65" s="2" customFormat="1" ht="21.75" customHeight="1">
      <c r="A626" s="33"/>
      <c r="B626" s="34"/>
      <c r="C626" s="207" t="s">
        <v>1024</v>
      </c>
      <c r="D626" s="207" t="s">
        <v>139</v>
      </c>
      <c r="E626" s="208" t="s">
        <v>1025</v>
      </c>
      <c r="F626" s="209" t="s">
        <v>1026</v>
      </c>
      <c r="G626" s="210" t="s">
        <v>154</v>
      </c>
      <c r="H626" s="211">
        <v>2.0640000000000001</v>
      </c>
      <c r="I626" s="212"/>
      <c r="J626" s="213">
        <f>ROUND(I626*H626,2)</f>
        <v>0</v>
      </c>
      <c r="K626" s="209" t="s">
        <v>143</v>
      </c>
      <c r="L626" s="38"/>
      <c r="M626" s="214" t="s">
        <v>1</v>
      </c>
      <c r="N626" s="215" t="s">
        <v>41</v>
      </c>
      <c r="O626" s="70"/>
      <c r="P626" s="216">
        <f>O626*H626</f>
        <v>0</v>
      </c>
      <c r="Q626" s="216">
        <v>2.0000000000000001E-4</v>
      </c>
      <c r="R626" s="216">
        <f>Q626*H626</f>
        <v>4.1280000000000001E-4</v>
      </c>
      <c r="S626" s="216">
        <v>0</v>
      </c>
      <c r="T626" s="217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218" t="s">
        <v>231</v>
      </c>
      <c r="AT626" s="218" t="s">
        <v>139</v>
      </c>
      <c r="AU626" s="218" t="s">
        <v>85</v>
      </c>
      <c r="AY626" s="16" t="s">
        <v>136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16" t="s">
        <v>83</v>
      </c>
      <c r="BK626" s="219">
        <f>ROUND(I626*H626,2)</f>
        <v>0</v>
      </c>
      <c r="BL626" s="16" t="s">
        <v>231</v>
      </c>
      <c r="BM626" s="218" t="s">
        <v>1027</v>
      </c>
    </row>
    <row r="627" spans="1:65" s="2" customFormat="1" ht="29.25">
      <c r="A627" s="33"/>
      <c r="B627" s="34"/>
      <c r="C627" s="35"/>
      <c r="D627" s="220" t="s">
        <v>146</v>
      </c>
      <c r="E627" s="35"/>
      <c r="F627" s="221" t="s">
        <v>1028</v>
      </c>
      <c r="G627" s="35"/>
      <c r="H627" s="35"/>
      <c r="I627" s="121"/>
      <c r="J627" s="35"/>
      <c r="K627" s="35"/>
      <c r="L627" s="38"/>
      <c r="M627" s="222"/>
      <c r="N627" s="223"/>
      <c r="O627" s="70"/>
      <c r="P627" s="70"/>
      <c r="Q627" s="70"/>
      <c r="R627" s="70"/>
      <c r="S627" s="70"/>
      <c r="T627" s="71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T627" s="16" t="s">
        <v>146</v>
      </c>
      <c r="AU627" s="16" t="s">
        <v>85</v>
      </c>
    </row>
    <row r="628" spans="1:65" s="13" customFormat="1">
      <c r="B628" s="224"/>
      <c r="C628" s="225"/>
      <c r="D628" s="220" t="s">
        <v>148</v>
      </c>
      <c r="E628" s="226" t="s">
        <v>1</v>
      </c>
      <c r="F628" s="227" t="s">
        <v>1029</v>
      </c>
      <c r="G628" s="225"/>
      <c r="H628" s="228">
        <v>1.36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AT628" s="234" t="s">
        <v>148</v>
      </c>
      <c r="AU628" s="234" t="s">
        <v>85</v>
      </c>
      <c r="AV628" s="13" t="s">
        <v>85</v>
      </c>
      <c r="AW628" s="13" t="s">
        <v>32</v>
      </c>
      <c r="AX628" s="13" t="s">
        <v>76</v>
      </c>
      <c r="AY628" s="234" t="s">
        <v>136</v>
      </c>
    </row>
    <row r="629" spans="1:65" s="13" customFormat="1">
      <c r="B629" s="224"/>
      <c r="C629" s="225"/>
      <c r="D629" s="220" t="s">
        <v>148</v>
      </c>
      <c r="E629" s="226" t="s">
        <v>1</v>
      </c>
      <c r="F629" s="227" t="s">
        <v>1030</v>
      </c>
      <c r="G629" s="225"/>
      <c r="H629" s="228">
        <v>0.70399999999999996</v>
      </c>
      <c r="I629" s="229"/>
      <c r="J629" s="225"/>
      <c r="K629" s="225"/>
      <c r="L629" s="230"/>
      <c r="M629" s="231"/>
      <c r="N629" s="232"/>
      <c r="O629" s="232"/>
      <c r="P629" s="232"/>
      <c r="Q629" s="232"/>
      <c r="R629" s="232"/>
      <c r="S629" s="232"/>
      <c r="T629" s="233"/>
      <c r="AT629" s="234" t="s">
        <v>148</v>
      </c>
      <c r="AU629" s="234" t="s">
        <v>85</v>
      </c>
      <c r="AV629" s="13" t="s">
        <v>85</v>
      </c>
      <c r="AW629" s="13" t="s">
        <v>32</v>
      </c>
      <c r="AX629" s="13" t="s">
        <v>76</v>
      </c>
      <c r="AY629" s="234" t="s">
        <v>136</v>
      </c>
    </row>
    <row r="630" spans="1:65" s="14" customFormat="1">
      <c r="B630" s="246"/>
      <c r="C630" s="247"/>
      <c r="D630" s="220" t="s">
        <v>148</v>
      </c>
      <c r="E630" s="248" t="s">
        <v>1</v>
      </c>
      <c r="F630" s="249" t="s">
        <v>374</v>
      </c>
      <c r="G630" s="247"/>
      <c r="H630" s="250">
        <v>2.0640000000000001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AT630" s="256" t="s">
        <v>148</v>
      </c>
      <c r="AU630" s="256" t="s">
        <v>85</v>
      </c>
      <c r="AV630" s="14" t="s">
        <v>144</v>
      </c>
      <c r="AW630" s="14" t="s">
        <v>32</v>
      </c>
      <c r="AX630" s="14" t="s">
        <v>83</v>
      </c>
      <c r="AY630" s="256" t="s">
        <v>136</v>
      </c>
    </row>
    <row r="631" spans="1:65" s="2" customFormat="1" ht="21.75" customHeight="1">
      <c r="A631" s="33"/>
      <c r="B631" s="34"/>
      <c r="C631" s="207" t="s">
        <v>1031</v>
      </c>
      <c r="D631" s="207" t="s">
        <v>139</v>
      </c>
      <c r="E631" s="208" t="s">
        <v>1032</v>
      </c>
      <c r="F631" s="209" t="s">
        <v>1033</v>
      </c>
      <c r="G631" s="210" t="s">
        <v>154</v>
      </c>
      <c r="H631" s="211">
        <v>437</v>
      </c>
      <c r="I631" s="212"/>
      <c r="J631" s="213">
        <f>ROUND(I631*H631,2)</f>
        <v>0</v>
      </c>
      <c r="K631" s="209" t="s">
        <v>143</v>
      </c>
      <c r="L631" s="38"/>
      <c r="M631" s="214" t="s">
        <v>1</v>
      </c>
      <c r="N631" s="215" t="s">
        <v>41</v>
      </c>
      <c r="O631" s="70"/>
      <c r="P631" s="216">
        <f>O631*H631</f>
        <v>0</v>
      </c>
      <c r="Q631" s="216">
        <v>3.6000000000000002E-4</v>
      </c>
      <c r="R631" s="216">
        <f>Q631*H631</f>
        <v>0.15732000000000002</v>
      </c>
      <c r="S631" s="216">
        <v>0</v>
      </c>
      <c r="T631" s="217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218" t="s">
        <v>231</v>
      </c>
      <c r="AT631" s="218" t="s">
        <v>139</v>
      </c>
      <c r="AU631" s="218" t="s">
        <v>85</v>
      </c>
      <c r="AY631" s="16" t="s">
        <v>136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16" t="s">
        <v>83</v>
      </c>
      <c r="BK631" s="219">
        <f>ROUND(I631*H631,2)</f>
        <v>0</v>
      </c>
      <c r="BL631" s="16" t="s">
        <v>231</v>
      </c>
      <c r="BM631" s="218" t="s">
        <v>1034</v>
      </c>
    </row>
    <row r="632" spans="1:65" s="2" customFormat="1" ht="29.25">
      <c r="A632" s="33"/>
      <c r="B632" s="34"/>
      <c r="C632" s="35"/>
      <c r="D632" s="220" t="s">
        <v>146</v>
      </c>
      <c r="E632" s="35"/>
      <c r="F632" s="221" t="s">
        <v>1035</v>
      </c>
      <c r="G632" s="35"/>
      <c r="H632" s="35"/>
      <c r="I632" s="121"/>
      <c r="J632" s="35"/>
      <c r="K632" s="35"/>
      <c r="L632" s="38"/>
      <c r="M632" s="222"/>
      <c r="N632" s="223"/>
      <c r="O632" s="70"/>
      <c r="P632" s="70"/>
      <c r="Q632" s="70"/>
      <c r="R632" s="70"/>
      <c r="S632" s="70"/>
      <c r="T632" s="71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T632" s="16" t="s">
        <v>146</v>
      </c>
      <c r="AU632" s="16" t="s">
        <v>85</v>
      </c>
    </row>
    <row r="633" spans="1:65" s="13" customFormat="1">
      <c r="B633" s="224"/>
      <c r="C633" s="225"/>
      <c r="D633" s="220" t="s">
        <v>148</v>
      </c>
      <c r="E633" s="226" t="s">
        <v>1</v>
      </c>
      <c r="F633" s="227" t="s">
        <v>1036</v>
      </c>
      <c r="G633" s="225"/>
      <c r="H633" s="228">
        <v>152</v>
      </c>
      <c r="I633" s="229"/>
      <c r="J633" s="225"/>
      <c r="K633" s="225"/>
      <c r="L633" s="230"/>
      <c r="M633" s="231"/>
      <c r="N633" s="232"/>
      <c r="O633" s="232"/>
      <c r="P633" s="232"/>
      <c r="Q633" s="232"/>
      <c r="R633" s="232"/>
      <c r="S633" s="232"/>
      <c r="T633" s="233"/>
      <c r="AT633" s="234" t="s">
        <v>148</v>
      </c>
      <c r="AU633" s="234" t="s">
        <v>85</v>
      </c>
      <c r="AV633" s="13" t="s">
        <v>85</v>
      </c>
      <c r="AW633" s="13" t="s">
        <v>32</v>
      </c>
      <c r="AX633" s="13" t="s">
        <v>76</v>
      </c>
      <c r="AY633" s="234" t="s">
        <v>136</v>
      </c>
    </row>
    <row r="634" spans="1:65" s="13" customFormat="1">
      <c r="B634" s="224"/>
      <c r="C634" s="225"/>
      <c r="D634" s="220" t="s">
        <v>148</v>
      </c>
      <c r="E634" s="226" t="s">
        <v>1</v>
      </c>
      <c r="F634" s="227" t="s">
        <v>1037</v>
      </c>
      <c r="G634" s="225"/>
      <c r="H634" s="228">
        <v>285</v>
      </c>
      <c r="I634" s="229"/>
      <c r="J634" s="225"/>
      <c r="K634" s="225"/>
      <c r="L634" s="230"/>
      <c r="M634" s="231"/>
      <c r="N634" s="232"/>
      <c r="O634" s="232"/>
      <c r="P634" s="232"/>
      <c r="Q634" s="232"/>
      <c r="R634" s="232"/>
      <c r="S634" s="232"/>
      <c r="T634" s="233"/>
      <c r="AT634" s="234" t="s">
        <v>148</v>
      </c>
      <c r="AU634" s="234" t="s">
        <v>85</v>
      </c>
      <c r="AV634" s="13" t="s">
        <v>85</v>
      </c>
      <c r="AW634" s="13" t="s">
        <v>32</v>
      </c>
      <c r="AX634" s="13" t="s">
        <v>76</v>
      </c>
      <c r="AY634" s="234" t="s">
        <v>136</v>
      </c>
    </row>
    <row r="635" spans="1:65" s="14" customFormat="1">
      <c r="B635" s="246"/>
      <c r="C635" s="247"/>
      <c r="D635" s="220" t="s">
        <v>148</v>
      </c>
      <c r="E635" s="248" t="s">
        <v>1</v>
      </c>
      <c r="F635" s="249" t="s">
        <v>374</v>
      </c>
      <c r="G635" s="247"/>
      <c r="H635" s="250">
        <v>437</v>
      </c>
      <c r="I635" s="251"/>
      <c r="J635" s="247"/>
      <c r="K635" s="247"/>
      <c r="L635" s="252"/>
      <c r="M635" s="257"/>
      <c r="N635" s="258"/>
      <c r="O635" s="258"/>
      <c r="P635" s="258"/>
      <c r="Q635" s="258"/>
      <c r="R635" s="258"/>
      <c r="S635" s="258"/>
      <c r="T635" s="259"/>
      <c r="AT635" s="256" t="s">
        <v>148</v>
      </c>
      <c r="AU635" s="256" t="s">
        <v>85</v>
      </c>
      <c r="AV635" s="14" t="s">
        <v>144</v>
      </c>
      <c r="AW635" s="14" t="s">
        <v>32</v>
      </c>
      <c r="AX635" s="14" t="s">
        <v>83</v>
      </c>
      <c r="AY635" s="256" t="s">
        <v>136</v>
      </c>
    </row>
    <row r="636" spans="1:65" s="2" customFormat="1" ht="6.95" customHeight="1">
      <c r="A636" s="33"/>
      <c r="B636" s="53"/>
      <c r="C636" s="54"/>
      <c r="D636" s="54"/>
      <c r="E636" s="54"/>
      <c r="F636" s="54"/>
      <c r="G636" s="54"/>
      <c r="H636" s="54"/>
      <c r="I636" s="157"/>
      <c r="J636" s="54"/>
      <c r="K636" s="54"/>
      <c r="L636" s="38"/>
      <c r="M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</row>
  </sheetData>
  <sheetProtection password="CB43" sheet="1" objects="1" scenarios="1"/>
  <autoFilter ref="C130:K635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6" t="s">
        <v>91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85</v>
      </c>
    </row>
    <row r="4" spans="1:46" s="1" customFormat="1" ht="24.95" customHeight="1">
      <c r="B4" s="19"/>
      <c r="D4" s="118" t="s">
        <v>98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6.5" customHeight="1">
      <c r="B7" s="19"/>
      <c r="E7" s="315" t="str">
        <f>'Rekapitulace stavby'!K6</f>
        <v>Oprava střešního pláště č.p.1, nám. Míru Nový Bor</v>
      </c>
      <c r="F7" s="316"/>
      <c r="G7" s="316"/>
      <c r="H7" s="316"/>
      <c r="I7" s="114"/>
      <c r="L7" s="19"/>
    </row>
    <row r="8" spans="1:46" s="1" customFormat="1" ht="12" customHeight="1">
      <c r="B8" s="19"/>
      <c r="D8" s="120" t="s">
        <v>99</v>
      </c>
      <c r="I8" s="114"/>
      <c r="L8" s="19"/>
    </row>
    <row r="9" spans="1:46" s="2" customFormat="1" ht="16.5" customHeight="1">
      <c r="A9" s="33"/>
      <c r="B9" s="38"/>
      <c r="C9" s="33"/>
      <c r="D9" s="33"/>
      <c r="E9" s="315" t="s">
        <v>100</v>
      </c>
      <c r="F9" s="318"/>
      <c r="G9" s="318"/>
      <c r="H9" s="318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1038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17" t="s">
        <v>1039</v>
      </c>
      <c r="F11" s="318"/>
      <c r="G11" s="318"/>
      <c r="H11" s="318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1040</v>
      </c>
      <c r="G14" s="33"/>
      <c r="H14" s="33"/>
      <c r="I14" s="122" t="s">
        <v>22</v>
      </c>
      <c r="J14" s="123" t="str">
        <f>'Rekapitulace stavby'!AN8</f>
        <v>2. 11. 2020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>Město N. Bor</v>
      </c>
      <c r="F17" s="33"/>
      <c r="G17" s="33"/>
      <c r="H17" s="33"/>
      <c r="I17" s="122" t="s">
        <v>27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28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9" t="str">
        <f>'Rekapitulace stavby'!E14</f>
        <v>Vyplň údaj</v>
      </c>
      <c r="F20" s="320"/>
      <c r="G20" s="320"/>
      <c r="H20" s="320"/>
      <c r="I20" s="122" t="s">
        <v>27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30</v>
      </c>
      <c r="E22" s="33"/>
      <c r="F22" s="33"/>
      <c r="G22" s="33"/>
      <c r="H22" s="33"/>
      <c r="I22" s="122" t="s">
        <v>25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>R. Voce</v>
      </c>
      <c r="F23" s="33"/>
      <c r="G23" s="33"/>
      <c r="H23" s="33"/>
      <c r="I23" s="122" t="s">
        <v>27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33</v>
      </c>
      <c r="E25" s="33"/>
      <c r="F25" s="33"/>
      <c r="G25" s="33"/>
      <c r="H25" s="33"/>
      <c r="I25" s="122" t="s">
        <v>25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>J. Nešněra</v>
      </c>
      <c r="F26" s="33"/>
      <c r="G26" s="33"/>
      <c r="H26" s="33"/>
      <c r="I26" s="122" t="s">
        <v>27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35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21" t="s">
        <v>1</v>
      </c>
      <c r="F29" s="321"/>
      <c r="G29" s="321"/>
      <c r="H29" s="321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36</v>
      </c>
      <c r="E32" s="33"/>
      <c r="F32" s="33"/>
      <c r="G32" s="33"/>
      <c r="H32" s="33"/>
      <c r="I32" s="121"/>
      <c r="J32" s="131">
        <f>ROUND(J130,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2" t="s">
        <v>38</v>
      </c>
      <c r="G34" s="33"/>
      <c r="H34" s="33"/>
      <c r="I34" s="133" t="s">
        <v>37</v>
      </c>
      <c r="J34" s="132" t="s">
        <v>39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4" t="s">
        <v>40</v>
      </c>
      <c r="E35" s="120" t="s">
        <v>41</v>
      </c>
      <c r="F35" s="135">
        <f>ROUND((SUM(BE130:BE210)),  2)</f>
        <v>0</v>
      </c>
      <c r="G35" s="33"/>
      <c r="H35" s="33"/>
      <c r="I35" s="136">
        <v>0.21</v>
      </c>
      <c r="J35" s="135">
        <f>ROUND(((SUM(BE130:BE210))*I35),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20" t="s">
        <v>42</v>
      </c>
      <c r="F36" s="135">
        <f>ROUND((SUM(BF130:BF210)),  2)</f>
        <v>0</v>
      </c>
      <c r="G36" s="33"/>
      <c r="H36" s="33"/>
      <c r="I36" s="136">
        <v>0.15</v>
      </c>
      <c r="J36" s="135">
        <f>ROUND(((SUM(BF130:BF210))*I36),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43</v>
      </c>
      <c r="F37" s="135">
        <f>ROUND((SUM(BG130:BG210)),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0" t="s">
        <v>44</v>
      </c>
      <c r="F38" s="135">
        <f>ROUND((SUM(BH130:BH210)),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45</v>
      </c>
      <c r="F39" s="135">
        <f>ROUND((SUM(BI130:BI210)),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46</v>
      </c>
      <c r="E41" s="139"/>
      <c r="F41" s="139"/>
      <c r="G41" s="140" t="s">
        <v>47</v>
      </c>
      <c r="H41" s="141" t="s">
        <v>48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5" t="s">
        <v>49</v>
      </c>
      <c r="E50" s="146"/>
      <c r="F50" s="146"/>
      <c r="G50" s="145" t="s">
        <v>50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8" t="s">
        <v>51</v>
      </c>
      <c r="E61" s="149"/>
      <c r="F61" s="150" t="s">
        <v>52</v>
      </c>
      <c r="G61" s="148" t="s">
        <v>51</v>
      </c>
      <c r="H61" s="149"/>
      <c r="I61" s="151"/>
      <c r="J61" s="152" t="s">
        <v>52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5" t="s">
        <v>53</v>
      </c>
      <c r="E65" s="153"/>
      <c r="F65" s="153"/>
      <c r="G65" s="145" t="s">
        <v>54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8" t="s">
        <v>51</v>
      </c>
      <c r="E76" s="149"/>
      <c r="F76" s="150" t="s">
        <v>52</v>
      </c>
      <c r="G76" s="148" t="s">
        <v>51</v>
      </c>
      <c r="H76" s="149"/>
      <c r="I76" s="151"/>
      <c r="J76" s="152" t="s">
        <v>52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3" t="str">
        <f>E7</f>
        <v>Oprava střešního pláště č.p.1, nám. Míru Nový Bor</v>
      </c>
      <c r="F85" s="314"/>
      <c r="G85" s="314"/>
      <c r="H85" s="314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99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3" t="s">
        <v>100</v>
      </c>
      <c r="F87" s="312"/>
      <c r="G87" s="312"/>
      <c r="H87" s="31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1038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1" t="str">
        <f>E11</f>
        <v>01a - Bleskosvod</v>
      </c>
      <c r="F89" s="312"/>
      <c r="G89" s="312"/>
      <c r="H89" s="31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122" t="s">
        <v>22</v>
      </c>
      <c r="J91" s="65" t="str">
        <f>IF(J14="","",J14)</f>
        <v>2. 11. 2020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Město N. Bor</v>
      </c>
      <c r="G93" s="35"/>
      <c r="H93" s="35"/>
      <c r="I93" s="122" t="s">
        <v>30</v>
      </c>
      <c r="J93" s="31" t="str">
        <f>E23</f>
        <v>R. Voce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5"/>
      <c r="E94" s="35"/>
      <c r="F94" s="26" t="str">
        <f>IF(E20="","",E20)</f>
        <v>Vyplň údaj</v>
      </c>
      <c r="G94" s="35"/>
      <c r="H94" s="35"/>
      <c r="I94" s="122" t="s">
        <v>33</v>
      </c>
      <c r="J94" s="31" t="str">
        <f>E26</f>
        <v>J. Nešněra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102</v>
      </c>
      <c r="D96" s="162"/>
      <c r="E96" s="162"/>
      <c r="F96" s="162"/>
      <c r="G96" s="162"/>
      <c r="H96" s="162"/>
      <c r="I96" s="163"/>
      <c r="J96" s="164" t="s">
        <v>103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65" t="s">
        <v>104</v>
      </c>
      <c r="D98" s="35"/>
      <c r="E98" s="35"/>
      <c r="F98" s="35"/>
      <c r="G98" s="35"/>
      <c r="H98" s="35"/>
      <c r="I98" s="121"/>
      <c r="J98" s="83">
        <f>J130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105</v>
      </c>
    </row>
    <row r="99" spans="1:47" s="9" customFormat="1" ht="24.95" customHeight="1">
      <c r="B99" s="166"/>
      <c r="C99" s="167"/>
      <c r="D99" s="168" t="s">
        <v>106</v>
      </c>
      <c r="E99" s="169"/>
      <c r="F99" s="169"/>
      <c r="G99" s="169"/>
      <c r="H99" s="169"/>
      <c r="I99" s="170"/>
      <c r="J99" s="171">
        <f>J131</f>
        <v>0</v>
      </c>
      <c r="K99" s="167"/>
      <c r="L99" s="172"/>
    </row>
    <row r="100" spans="1:47" s="10" customFormat="1" ht="19.899999999999999" customHeight="1">
      <c r="B100" s="173"/>
      <c r="C100" s="103"/>
      <c r="D100" s="174" t="s">
        <v>109</v>
      </c>
      <c r="E100" s="175"/>
      <c r="F100" s="175"/>
      <c r="G100" s="175"/>
      <c r="H100" s="175"/>
      <c r="I100" s="176"/>
      <c r="J100" s="177">
        <f>J132</f>
        <v>0</v>
      </c>
      <c r="K100" s="103"/>
      <c r="L100" s="178"/>
    </row>
    <row r="101" spans="1:47" s="10" customFormat="1" ht="19.899999999999999" customHeight="1">
      <c r="B101" s="173"/>
      <c r="C101" s="103"/>
      <c r="D101" s="174" t="s">
        <v>1041</v>
      </c>
      <c r="E101" s="175"/>
      <c r="F101" s="175"/>
      <c r="G101" s="175"/>
      <c r="H101" s="175"/>
      <c r="I101" s="176"/>
      <c r="J101" s="177">
        <f>J135</f>
        <v>0</v>
      </c>
      <c r="K101" s="103"/>
      <c r="L101" s="178"/>
    </row>
    <row r="102" spans="1:47" s="9" customFormat="1" ht="24.95" customHeight="1">
      <c r="B102" s="166"/>
      <c r="C102" s="167"/>
      <c r="D102" s="168" t="s">
        <v>112</v>
      </c>
      <c r="E102" s="169"/>
      <c r="F102" s="169"/>
      <c r="G102" s="169"/>
      <c r="H102" s="169"/>
      <c r="I102" s="170"/>
      <c r="J102" s="171">
        <f>J136</f>
        <v>0</v>
      </c>
      <c r="K102" s="167"/>
      <c r="L102" s="172"/>
    </row>
    <row r="103" spans="1:47" s="10" customFormat="1" ht="19.899999999999999" customHeight="1">
      <c r="B103" s="173"/>
      <c r="C103" s="103"/>
      <c r="D103" s="174" t="s">
        <v>1042</v>
      </c>
      <c r="E103" s="175"/>
      <c r="F103" s="175"/>
      <c r="G103" s="175"/>
      <c r="H103" s="175"/>
      <c r="I103" s="176"/>
      <c r="J103" s="177">
        <f>J137</f>
        <v>0</v>
      </c>
      <c r="K103" s="103"/>
      <c r="L103" s="178"/>
    </row>
    <row r="104" spans="1:47" s="10" customFormat="1" ht="19.899999999999999" customHeight="1">
      <c r="B104" s="173"/>
      <c r="C104" s="103"/>
      <c r="D104" s="174" t="s">
        <v>1043</v>
      </c>
      <c r="E104" s="175"/>
      <c r="F104" s="175"/>
      <c r="G104" s="175"/>
      <c r="H104" s="175"/>
      <c r="I104" s="176"/>
      <c r="J104" s="177">
        <f>J146</f>
        <v>0</v>
      </c>
      <c r="K104" s="103"/>
      <c r="L104" s="178"/>
    </row>
    <row r="105" spans="1:47" s="10" customFormat="1" ht="19.899999999999999" customHeight="1">
      <c r="B105" s="173"/>
      <c r="C105" s="103"/>
      <c r="D105" s="174" t="s">
        <v>1044</v>
      </c>
      <c r="E105" s="175"/>
      <c r="F105" s="175"/>
      <c r="G105" s="175"/>
      <c r="H105" s="175"/>
      <c r="I105" s="176"/>
      <c r="J105" s="177">
        <f>J147</f>
        <v>0</v>
      </c>
      <c r="K105" s="103"/>
      <c r="L105" s="178"/>
    </row>
    <row r="106" spans="1:47" s="10" customFormat="1" ht="19.899999999999999" customHeight="1">
      <c r="B106" s="173"/>
      <c r="C106" s="103"/>
      <c r="D106" s="174" t="s">
        <v>1045</v>
      </c>
      <c r="E106" s="175"/>
      <c r="F106" s="175"/>
      <c r="G106" s="175"/>
      <c r="H106" s="175"/>
      <c r="I106" s="176"/>
      <c r="J106" s="177">
        <f>J152</f>
        <v>0</v>
      </c>
      <c r="K106" s="103"/>
      <c r="L106" s="178"/>
    </row>
    <row r="107" spans="1:47" s="10" customFormat="1" ht="19.899999999999999" customHeight="1">
      <c r="B107" s="173"/>
      <c r="C107" s="103"/>
      <c r="D107" s="174" t="s">
        <v>1046</v>
      </c>
      <c r="E107" s="175"/>
      <c r="F107" s="175"/>
      <c r="G107" s="175"/>
      <c r="H107" s="175"/>
      <c r="I107" s="176"/>
      <c r="J107" s="177">
        <f>J153</f>
        <v>0</v>
      </c>
      <c r="K107" s="103"/>
      <c r="L107" s="178"/>
    </row>
    <row r="108" spans="1:47" s="10" customFormat="1" ht="19.899999999999999" customHeight="1">
      <c r="B108" s="173"/>
      <c r="C108" s="103"/>
      <c r="D108" s="174" t="s">
        <v>1047</v>
      </c>
      <c r="E108" s="175"/>
      <c r="F108" s="175"/>
      <c r="G108" s="175"/>
      <c r="H108" s="175"/>
      <c r="I108" s="176"/>
      <c r="J108" s="177">
        <f>J154</f>
        <v>0</v>
      </c>
      <c r="K108" s="103"/>
      <c r="L108" s="178"/>
    </row>
    <row r="109" spans="1:47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121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157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160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121</v>
      </c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121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121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5"/>
      <c r="D118" s="35"/>
      <c r="E118" s="313" t="str">
        <f>E7</f>
        <v>Oprava střešního pláště č.p.1, nám. Míru Nový Bor</v>
      </c>
      <c r="F118" s="314"/>
      <c r="G118" s="314"/>
      <c r="H118" s="314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0"/>
      <c r="C119" s="28" t="s">
        <v>99</v>
      </c>
      <c r="D119" s="21"/>
      <c r="E119" s="21"/>
      <c r="F119" s="21"/>
      <c r="G119" s="21"/>
      <c r="H119" s="21"/>
      <c r="I119" s="114"/>
      <c r="J119" s="21"/>
      <c r="K119" s="21"/>
      <c r="L119" s="19"/>
    </row>
    <row r="120" spans="1:31" s="2" customFormat="1" ht="16.5" customHeight="1">
      <c r="A120" s="33"/>
      <c r="B120" s="34"/>
      <c r="C120" s="35"/>
      <c r="D120" s="35"/>
      <c r="E120" s="313" t="s">
        <v>100</v>
      </c>
      <c r="F120" s="312"/>
      <c r="G120" s="312"/>
      <c r="H120" s="312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1038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301" t="str">
        <f>E11</f>
        <v>01a - Bleskosvod</v>
      </c>
      <c r="F122" s="312"/>
      <c r="G122" s="312"/>
      <c r="H122" s="312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5"/>
      <c r="E124" s="35"/>
      <c r="F124" s="26" t="str">
        <f>F14</f>
        <v xml:space="preserve"> </v>
      </c>
      <c r="G124" s="35"/>
      <c r="H124" s="35"/>
      <c r="I124" s="122" t="s">
        <v>22</v>
      </c>
      <c r="J124" s="65" t="str">
        <f>IF(J14="","",J14)</f>
        <v>2. 11. 2020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24</v>
      </c>
      <c r="D126" s="35"/>
      <c r="E126" s="35"/>
      <c r="F126" s="26" t="str">
        <f>E17</f>
        <v>Město N. Bor</v>
      </c>
      <c r="G126" s="35"/>
      <c r="H126" s="35"/>
      <c r="I126" s="122" t="s">
        <v>30</v>
      </c>
      <c r="J126" s="31" t="str">
        <f>E23</f>
        <v>R. Voce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28</v>
      </c>
      <c r="D127" s="35"/>
      <c r="E127" s="35"/>
      <c r="F127" s="26" t="str">
        <f>IF(E20="","",E20)</f>
        <v>Vyplň údaj</v>
      </c>
      <c r="G127" s="35"/>
      <c r="H127" s="35"/>
      <c r="I127" s="122" t="s">
        <v>33</v>
      </c>
      <c r="J127" s="31" t="str">
        <f>E26</f>
        <v>J. Nešněra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79"/>
      <c r="B129" s="180"/>
      <c r="C129" s="181" t="s">
        <v>122</v>
      </c>
      <c r="D129" s="182" t="s">
        <v>61</v>
      </c>
      <c r="E129" s="182" t="s">
        <v>57</v>
      </c>
      <c r="F129" s="182" t="s">
        <v>58</v>
      </c>
      <c r="G129" s="182" t="s">
        <v>123</v>
      </c>
      <c r="H129" s="182" t="s">
        <v>124</v>
      </c>
      <c r="I129" s="183" t="s">
        <v>125</v>
      </c>
      <c r="J129" s="182" t="s">
        <v>103</v>
      </c>
      <c r="K129" s="184" t="s">
        <v>126</v>
      </c>
      <c r="L129" s="185"/>
      <c r="M129" s="74" t="s">
        <v>1</v>
      </c>
      <c r="N129" s="75" t="s">
        <v>40</v>
      </c>
      <c r="O129" s="75" t="s">
        <v>127</v>
      </c>
      <c r="P129" s="75" t="s">
        <v>128</v>
      </c>
      <c r="Q129" s="75" t="s">
        <v>129</v>
      </c>
      <c r="R129" s="75" t="s">
        <v>130</v>
      </c>
      <c r="S129" s="75" t="s">
        <v>131</v>
      </c>
      <c r="T129" s="76" t="s">
        <v>132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3"/>
      <c r="B130" s="34"/>
      <c r="C130" s="81" t="s">
        <v>133</v>
      </c>
      <c r="D130" s="35"/>
      <c r="E130" s="35"/>
      <c r="F130" s="35"/>
      <c r="G130" s="35"/>
      <c r="H130" s="35"/>
      <c r="I130" s="121"/>
      <c r="J130" s="186">
        <f>BK130</f>
        <v>0</v>
      </c>
      <c r="K130" s="35"/>
      <c r="L130" s="38"/>
      <c r="M130" s="77"/>
      <c r="N130" s="187"/>
      <c r="O130" s="78"/>
      <c r="P130" s="188">
        <f>P131+P136</f>
        <v>0</v>
      </c>
      <c r="Q130" s="78"/>
      <c r="R130" s="188">
        <f>R131+R136</f>
        <v>0</v>
      </c>
      <c r="S130" s="78"/>
      <c r="T130" s="189">
        <f>T131+T136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75</v>
      </c>
      <c r="AU130" s="16" t="s">
        <v>105</v>
      </c>
      <c r="BK130" s="190">
        <f>BK131+BK136</f>
        <v>0</v>
      </c>
    </row>
    <row r="131" spans="1:65" s="12" customFormat="1" ht="25.9" customHeight="1">
      <c r="B131" s="191"/>
      <c r="C131" s="192"/>
      <c r="D131" s="193" t="s">
        <v>75</v>
      </c>
      <c r="E131" s="194" t="s">
        <v>134</v>
      </c>
      <c r="F131" s="194" t="s">
        <v>135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P132+P135</f>
        <v>0</v>
      </c>
      <c r="Q131" s="199"/>
      <c r="R131" s="200">
        <f>R132+R135</f>
        <v>0</v>
      </c>
      <c r="S131" s="199"/>
      <c r="T131" s="201">
        <f>T132+T135</f>
        <v>0</v>
      </c>
      <c r="AR131" s="202" t="s">
        <v>83</v>
      </c>
      <c r="AT131" s="203" t="s">
        <v>75</v>
      </c>
      <c r="AU131" s="203" t="s">
        <v>76</v>
      </c>
      <c r="AY131" s="202" t="s">
        <v>136</v>
      </c>
      <c r="BK131" s="204">
        <f>BK132+BK135</f>
        <v>0</v>
      </c>
    </row>
    <row r="132" spans="1:65" s="12" customFormat="1" ht="22.9" customHeight="1">
      <c r="B132" s="191"/>
      <c r="C132" s="192"/>
      <c r="D132" s="193" t="s">
        <v>75</v>
      </c>
      <c r="E132" s="205" t="s">
        <v>176</v>
      </c>
      <c r="F132" s="205" t="s">
        <v>177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SUM(P133:P134)</f>
        <v>0</v>
      </c>
      <c r="Q132" s="199"/>
      <c r="R132" s="200">
        <f>SUM(R133:R134)</f>
        <v>0</v>
      </c>
      <c r="S132" s="199"/>
      <c r="T132" s="201">
        <f>SUM(T133:T134)</f>
        <v>0</v>
      </c>
      <c r="AR132" s="202" t="s">
        <v>83</v>
      </c>
      <c r="AT132" s="203" t="s">
        <v>75</v>
      </c>
      <c r="AU132" s="203" t="s">
        <v>83</v>
      </c>
      <c r="AY132" s="202" t="s">
        <v>136</v>
      </c>
      <c r="BK132" s="204">
        <f>SUM(BK133:BK134)</f>
        <v>0</v>
      </c>
    </row>
    <row r="133" spans="1:65" s="2" customFormat="1" ht="16.5" customHeight="1">
      <c r="A133" s="33"/>
      <c r="B133" s="34"/>
      <c r="C133" s="207" t="s">
        <v>83</v>
      </c>
      <c r="D133" s="207" t="s">
        <v>139</v>
      </c>
      <c r="E133" s="208" t="s">
        <v>1048</v>
      </c>
      <c r="F133" s="209" t="s">
        <v>1049</v>
      </c>
      <c r="G133" s="210" t="s">
        <v>180</v>
      </c>
      <c r="H133" s="211">
        <v>20</v>
      </c>
      <c r="I133" s="212"/>
      <c r="J133" s="213">
        <f>ROUND(I133*H133,2)</f>
        <v>0</v>
      </c>
      <c r="K133" s="209" t="s">
        <v>1</v>
      </c>
      <c r="L133" s="38"/>
      <c r="M133" s="214" t="s">
        <v>1</v>
      </c>
      <c r="N133" s="215" t="s">
        <v>41</v>
      </c>
      <c r="O133" s="70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8" t="s">
        <v>144</v>
      </c>
      <c r="AT133" s="218" t="s">
        <v>139</v>
      </c>
      <c r="AU133" s="218" t="s">
        <v>85</v>
      </c>
      <c r="AY133" s="16" t="s">
        <v>136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6" t="s">
        <v>83</v>
      </c>
      <c r="BK133" s="219">
        <f>ROUND(I133*H133,2)</f>
        <v>0</v>
      </c>
      <c r="BL133" s="16" t="s">
        <v>144</v>
      </c>
      <c r="BM133" s="218" t="s">
        <v>85</v>
      </c>
    </row>
    <row r="134" spans="1:65" s="2" customFormat="1">
      <c r="A134" s="33"/>
      <c r="B134" s="34"/>
      <c r="C134" s="35"/>
      <c r="D134" s="220" t="s">
        <v>146</v>
      </c>
      <c r="E134" s="35"/>
      <c r="F134" s="221" t="s">
        <v>1049</v>
      </c>
      <c r="G134" s="35"/>
      <c r="H134" s="35"/>
      <c r="I134" s="121"/>
      <c r="J134" s="35"/>
      <c r="K134" s="35"/>
      <c r="L134" s="38"/>
      <c r="M134" s="222"/>
      <c r="N134" s="223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146</v>
      </c>
      <c r="AU134" s="16" t="s">
        <v>85</v>
      </c>
    </row>
    <row r="135" spans="1:65" s="12" customFormat="1" ht="22.9" customHeight="1">
      <c r="B135" s="191"/>
      <c r="C135" s="192"/>
      <c r="D135" s="193" t="s">
        <v>75</v>
      </c>
      <c r="E135" s="205" t="s">
        <v>1050</v>
      </c>
      <c r="F135" s="205" t="s">
        <v>1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v>0</v>
      </c>
      <c r="Q135" s="199"/>
      <c r="R135" s="200">
        <v>0</v>
      </c>
      <c r="S135" s="199"/>
      <c r="T135" s="201">
        <v>0</v>
      </c>
      <c r="AR135" s="202" t="s">
        <v>83</v>
      </c>
      <c r="AT135" s="203" t="s">
        <v>75</v>
      </c>
      <c r="AU135" s="203" t="s">
        <v>83</v>
      </c>
      <c r="AY135" s="202" t="s">
        <v>136</v>
      </c>
      <c r="BK135" s="204">
        <v>0</v>
      </c>
    </row>
    <row r="136" spans="1:65" s="12" customFormat="1" ht="25.9" customHeight="1">
      <c r="B136" s="191"/>
      <c r="C136" s="192"/>
      <c r="D136" s="193" t="s">
        <v>75</v>
      </c>
      <c r="E136" s="194" t="s">
        <v>301</v>
      </c>
      <c r="F136" s="194" t="s">
        <v>302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P137+P146+P147+SUM(P152:P154)</f>
        <v>0</v>
      </c>
      <c r="Q136" s="199"/>
      <c r="R136" s="200">
        <f>R137+R146+R147+SUM(R152:R154)</f>
        <v>0</v>
      </c>
      <c r="S136" s="199"/>
      <c r="T136" s="201">
        <f>T137+T146+T147+SUM(T152:T154)</f>
        <v>0</v>
      </c>
      <c r="AR136" s="202" t="s">
        <v>85</v>
      </c>
      <c r="AT136" s="203" t="s">
        <v>75</v>
      </c>
      <c r="AU136" s="203" t="s">
        <v>76</v>
      </c>
      <c r="AY136" s="202" t="s">
        <v>136</v>
      </c>
      <c r="BK136" s="204">
        <f>BK137+BK146+BK147+SUM(BK152:BK154)</f>
        <v>0</v>
      </c>
    </row>
    <row r="137" spans="1:65" s="12" customFormat="1" ht="22.9" customHeight="1">
      <c r="B137" s="191"/>
      <c r="C137" s="192"/>
      <c r="D137" s="193" t="s">
        <v>75</v>
      </c>
      <c r="E137" s="205" t="s">
        <v>1051</v>
      </c>
      <c r="F137" s="205" t="s">
        <v>1052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SUM(P138:P145)</f>
        <v>0</v>
      </c>
      <c r="Q137" s="199"/>
      <c r="R137" s="200">
        <f>SUM(R138:R145)</f>
        <v>0</v>
      </c>
      <c r="S137" s="199"/>
      <c r="T137" s="201">
        <f>SUM(T138:T145)</f>
        <v>0</v>
      </c>
      <c r="AR137" s="202" t="s">
        <v>85</v>
      </c>
      <c r="AT137" s="203" t="s">
        <v>75</v>
      </c>
      <c r="AU137" s="203" t="s">
        <v>83</v>
      </c>
      <c r="AY137" s="202" t="s">
        <v>136</v>
      </c>
      <c r="BK137" s="204">
        <f>SUM(BK138:BK145)</f>
        <v>0</v>
      </c>
    </row>
    <row r="138" spans="1:65" s="2" customFormat="1" ht="16.5" customHeight="1">
      <c r="A138" s="33"/>
      <c r="B138" s="34"/>
      <c r="C138" s="207" t="s">
        <v>85</v>
      </c>
      <c r="D138" s="207" t="s">
        <v>139</v>
      </c>
      <c r="E138" s="208" t="s">
        <v>1053</v>
      </c>
      <c r="F138" s="209" t="s">
        <v>1054</v>
      </c>
      <c r="G138" s="210" t="s">
        <v>240</v>
      </c>
      <c r="H138" s="211">
        <v>12</v>
      </c>
      <c r="I138" s="212"/>
      <c r="J138" s="213">
        <f>ROUND(I138*H138,2)</f>
        <v>0</v>
      </c>
      <c r="K138" s="209" t="s">
        <v>1</v>
      </c>
      <c r="L138" s="38"/>
      <c r="M138" s="214" t="s">
        <v>1</v>
      </c>
      <c r="N138" s="215" t="s">
        <v>41</v>
      </c>
      <c r="O138" s="70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8" t="s">
        <v>231</v>
      </c>
      <c r="AT138" s="218" t="s">
        <v>139</v>
      </c>
      <c r="AU138" s="218" t="s">
        <v>85</v>
      </c>
      <c r="AY138" s="16" t="s">
        <v>136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6" t="s">
        <v>83</v>
      </c>
      <c r="BK138" s="219">
        <f>ROUND(I138*H138,2)</f>
        <v>0</v>
      </c>
      <c r="BL138" s="16" t="s">
        <v>231</v>
      </c>
      <c r="BM138" s="218" t="s">
        <v>190</v>
      </c>
    </row>
    <row r="139" spans="1:65" s="2" customFormat="1">
      <c r="A139" s="33"/>
      <c r="B139" s="34"/>
      <c r="C139" s="35"/>
      <c r="D139" s="220" t="s">
        <v>146</v>
      </c>
      <c r="E139" s="35"/>
      <c r="F139" s="221" t="s">
        <v>1054</v>
      </c>
      <c r="G139" s="35"/>
      <c r="H139" s="35"/>
      <c r="I139" s="121"/>
      <c r="J139" s="35"/>
      <c r="K139" s="35"/>
      <c r="L139" s="38"/>
      <c r="M139" s="222"/>
      <c r="N139" s="223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146</v>
      </c>
      <c r="AU139" s="16" t="s">
        <v>85</v>
      </c>
    </row>
    <row r="140" spans="1:65" s="2" customFormat="1" ht="16.5" customHeight="1">
      <c r="A140" s="33"/>
      <c r="B140" s="34"/>
      <c r="C140" s="236" t="s">
        <v>137</v>
      </c>
      <c r="D140" s="236" t="s">
        <v>191</v>
      </c>
      <c r="E140" s="237" t="s">
        <v>1055</v>
      </c>
      <c r="F140" s="238" t="s">
        <v>1054</v>
      </c>
      <c r="G140" s="239" t="s">
        <v>240</v>
      </c>
      <c r="H140" s="240">
        <v>12</v>
      </c>
      <c r="I140" s="241"/>
      <c r="J140" s="242">
        <f>ROUND(I140*H140,2)</f>
        <v>0</v>
      </c>
      <c r="K140" s="238" t="s">
        <v>1</v>
      </c>
      <c r="L140" s="243"/>
      <c r="M140" s="244" t="s">
        <v>1</v>
      </c>
      <c r="N140" s="245" t="s">
        <v>41</v>
      </c>
      <c r="O140" s="70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8" t="s">
        <v>333</v>
      </c>
      <c r="AT140" s="218" t="s">
        <v>191</v>
      </c>
      <c r="AU140" s="218" t="s">
        <v>85</v>
      </c>
      <c r="AY140" s="16" t="s">
        <v>136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6" t="s">
        <v>83</v>
      </c>
      <c r="BK140" s="219">
        <f>ROUND(I140*H140,2)</f>
        <v>0</v>
      </c>
      <c r="BL140" s="16" t="s">
        <v>231</v>
      </c>
      <c r="BM140" s="218" t="s">
        <v>200</v>
      </c>
    </row>
    <row r="141" spans="1:65" s="2" customFormat="1">
      <c r="A141" s="33"/>
      <c r="B141" s="34"/>
      <c r="C141" s="35"/>
      <c r="D141" s="220" t="s">
        <v>146</v>
      </c>
      <c r="E141" s="35"/>
      <c r="F141" s="221" t="s">
        <v>1054</v>
      </c>
      <c r="G141" s="35"/>
      <c r="H141" s="35"/>
      <c r="I141" s="121"/>
      <c r="J141" s="35"/>
      <c r="K141" s="35"/>
      <c r="L141" s="38"/>
      <c r="M141" s="222"/>
      <c r="N141" s="223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146</v>
      </c>
      <c r="AU141" s="16" t="s">
        <v>85</v>
      </c>
    </row>
    <row r="142" spans="1:65" s="2" customFormat="1" ht="16.5" customHeight="1">
      <c r="A142" s="33"/>
      <c r="B142" s="34"/>
      <c r="C142" s="207" t="s">
        <v>144</v>
      </c>
      <c r="D142" s="207" t="s">
        <v>139</v>
      </c>
      <c r="E142" s="208" t="s">
        <v>1056</v>
      </c>
      <c r="F142" s="209" t="s">
        <v>1057</v>
      </c>
      <c r="G142" s="210" t="s">
        <v>240</v>
      </c>
      <c r="H142" s="211">
        <v>6</v>
      </c>
      <c r="I142" s="212"/>
      <c r="J142" s="213">
        <f>ROUND(I142*H142,2)</f>
        <v>0</v>
      </c>
      <c r="K142" s="209" t="s">
        <v>1</v>
      </c>
      <c r="L142" s="38"/>
      <c r="M142" s="214" t="s">
        <v>1</v>
      </c>
      <c r="N142" s="215" t="s">
        <v>41</v>
      </c>
      <c r="O142" s="70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8" t="s">
        <v>231</v>
      </c>
      <c r="AT142" s="218" t="s">
        <v>139</v>
      </c>
      <c r="AU142" s="218" t="s">
        <v>85</v>
      </c>
      <c r="AY142" s="16" t="s">
        <v>136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6" t="s">
        <v>83</v>
      </c>
      <c r="BK142" s="219">
        <f>ROUND(I142*H142,2)</f>
        <v>0</v>
      </c>
      <c r="BL142" s="16" t="s">
        <v>231</v>
      </c>
      <c r="BM142" s="218" t="s">
        <v>210</v>
      </c>
    </row>
    <row r="143" spans="1:65" s="2" customFormat="1">
      <c r="A143" s="33"/>
      <c r="B143" s="34"/>
      <c r="C143" s="35"/>
      <c r="D143" s="220" t="s">
        <v>146</v>
      </c>
      <c r="E143" s="35"/>
      <c r="F143" s="221" t="s">
        <v>1057</v>
      </c>
      <c r="G143" s="35"/>
      <c r="H143" s="35"/>
      <c r="I143" s="121"/>
      <c r="J143" s="35"/>
      <c r="K143" s="35"/>
      <c r="L143" s="38"/>
      <c r="M143" s="222"/>
      <c r="N143" s="223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146</v>
      </c>
      <c r="AU143" s="16" t="s">
        <v>85</v>
      </c>
    </row>
    <row r="144" spans="1:65" s="2" customFormat="1" ht="16.5" customHeight="1">
      <c r="A144" s="33"/>
      <c r="B144" s="34"/>
      <c r="C144" s="236" t="s">
        <v>170</v>
      </c>
      <c r="D144" s="236" t="s">
        <v>191</v>
      </c>
      <c r="E144" s="237" t="s">
        <v>1058</v>
      </c>
      <c r="F144" s="238" t="s">
        <v>1057</v>
      </c>
      <c r="G144" s="239" t="s">
        <v>240</v>
      </c>
      <c r="H144" s="240">
        <v>6</v>
      </c>
      <c r="I144" s="241"/>
      <c r="J144" s="242">
        <f>ROUND(I144*H144,2)</f>
        <v>0</v>
      </c>
      <c r="K144" s="238" t="s">
        <v>1</v>
      </c>
      <c r="L144" s="243"/>
      <c r="M144" s="244" t="s">
        <v>1</v>
      </c>
      <c r="N144" s="245" t="s">
        <v>41</v>
      </c>
      <c r="O144" s="70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8" t="s">
        <v>333</v>
      </c>
      <c r="AT144" s="218" t="s">
        <v>191</v>
      </c>
      <c r="AU144" s="218" t="s">
        <v>85</v>
      </c>
      <c r="AY144" s="16" t="s">
        <v>136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6" t="s">
        <v>83</v>
      </c>
      <c r="BK144" s="219">
        <f>ROUND(I144*H144,2)</f>
        <v>0</v>
      </c>
      <c r="BL144" s="16" t="s">
        <v>231</v>
      </c>
      <c r="BM144" s="218" t="s">
        <v>221</v>
      </c>
    </row>
    <row r="145" spans="1:65" s="2" customFormat="1">
      <c r="A145" s="33"/>
      <c r="B145" s="34"/>
      <c r="C145" s="35"/>
      <c r="D145" s="220" t="s">
        <v>146</v>
      </c>
      <c r="E145" s="35"/>
      <c r="F145" s="221" t="s">
        <v>1057</v>
      </c>
      <c r="G145" s="35"/>
      <c r="H145" s="35"/>
      <c r="I145" s="121"/>
      <c r="J145" s="35"/>
      <c r="K145" s="35"/>
      <c r="L145" s="38"/>
      <c r="M145" s="222"/>
      <c r="N145" s="223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146</v>
      </c>
      <c r="AU145" s="16" t="s">
        <v>85</v>
      </c>
    </row>
    <row r="146" spans="1:65" s="12" customFormat="1" ht="22.9" customHeight="1">
      <c r="B146" s="191"/>
      <c r="C146" s="192"/>
      <c r="D146" s="193" t="s">
        <v>75</v>
      </c>
      <c r="E146" s="205" t="s">
        <v>1059</v>
      </c>
      <c r="F146" s="205" t="s">
        <v>1060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v>0</v>
      </c>
      <c r="Q146" s="199"/>
      <c r="R146" s="200">
        <v>0</v>
      </c>
      <c r="S146" s="199"/>
      <c r="T146" s="201">
        <v>0</v>
      </c>
      <c r="AR146" s="202" t="s">
        <v>85</v>
      </c>
      <c r="AT146" s="203" t="s">
        <v>75</v>
      </c>
      <c r="AU146" s="203" t="s">
        <v>83</v>
      </c>
      <c r="AY146" s="202" t="s">
        <v>136</v>
      </c>
      <c r="BK146" s="204">
        <v>0</v>
      </c>
    </row>
    <row r="147" spans="1:65" s="12" customFormat="1" ht="22.9" customHeight="1">
      <c r="B147" s="191"/>
      <c r="C147" s="192"/>
      <c r="D147" s="193" t="s">
        <v>75</v>
      </c>
      <c r="E147" s="205" t="s">
        <v>1061</v>
      </c>
      <c r="F147" s="205" t="s">
        <v>1062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SUM(P148:P151)</f>
        <v>0</v>
      </c>
      <c r="Q147" s="199"/>
      <c r="R147" s="200">
        <f>SUM(R148:R151)</f>
        <v>0</v>
      </c>
      <c r="S147" s="199"/>
      <c r="T147" s="201">
        <f>SUM(T148:T151)</f>
        <v>0</v>
      </c>
      <c r="AR147" s="202" t="s">
        <v>85</v>
      </c>
      <c r="AT147" s="203" t="s">
        <v>75</v>
      </c>
      <c r="AU147" s="203" t="s">
        <v>83</v>
      </c>
      <c r="AY147" s="202" t="s">
        <v>136</v>
      </c>
      <c r="BK147" s="204">
        <f>SUM(BK148:BK151)</f>
        <v>0</v>
      </c>
    </row>
    <row r="148" spans="1:65" s="2" customFormat="1" ht="16.5" customHeight="1">
      <c r="A148" s="33"/>
      <c r="B148" s="34"/>
      <c r="C148" s="236" t="s">
        <v>150</v>
      </c>
      <c r="D148" s="236" t="s">
        <v>191</v>
      </c>
      <c r="E148" s="237" t="s">
        <v>1063</v>
      </c>
      <c r="F148" s="238" t="s">
        <v>1064</v>
      </c>
      <c r="G148" s="239" t="s">
        <v>1065</v>
      </c>
      <c r="H148" s="240">
        <v>12</v>
      </c>
      <c r="I148" s="241"/>
      <c r="J148" s="242">
        <f>ROUND(I148*H148,2)</f>
        <v>0</v>
      </c>
      <c r="K148" s="238" t="s">
        <v>1</v>
      </c>
      <c r="L148" s="243"/>
      <c r="M148" s="244" t="s">
        <v>1</v>
      </c>
      <c r="N148" s="245" t="s">
        <v>41</v>
      </c>
      <c r="O148" s="70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8" t="s">
        <v>333</v>
      </c>
      <c r="AT148" s="218" t="s">
        <v>191</v>
      </c>
      <c r="AU148" s="218" t="s">
        <v>85</v>
      </c>
      <c r="AY148" s="16" t="s">
        <v>136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6" t="s">
        <v>83</v>
      </c>
      <c r="BK148" s="219">
        <f>ROUND(I148*H148,2)</f>
        <v>0</v>
      </c>
      <c r="BL148" s="16" t="s">
        <v>231</v>
      </c>
      <c r="BM148" s="218" t="s">
        <v>231</v>
      </c>
    </row>
    <row r="149" spans="1:65" s="2" customFormat="1">
      <c r="A149" s="33"/>
      <c r="B149" s="34"/>
      <c r="C149" s="35"/>
      <c r="D149" s="220" t="s">
        <v>146</v>
      </c>
      <c r="E149" s="35"/>
      <c r="F149" s="221" t="s">
        <v>1064</v>
      </c>
      <c r="G149" s="35"/>
      <c r="H149" s="35"/>
      <c r="I149" s="121"/>
      <c r="J149" s="35"/>
      <c r="K149" s="35"/>
      <c r="L149" s="38"/>
      <c r="M149" s="222"/>
      <c r="N149" s="223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146</v>
      </c>
      <c r="AU149" s="16" t="s">
        <v>85</v>
      </c>
    </row>
    <row r="150" spans="1:65" s="2" customFormat="1" ht="16.5" customHeight="1">
      <c r="A150" s="33"/>
      <c r="B150" s="34"/>
      <c r="C150" s="236" t="s">
        <v>183</v>
      </c>
      <c r="D150" s="236" t="s">
        <v>191</v>
      </c>
      <c r="E150" s="237" t="s">
        <v>1066</v>
      </c>
      <c r="F150" s="238" t="s">
        <v>1067</v>
      </c>
      <c r="G150" s="239" t="s">
        <v>1068</v>
      </c>
      <c r="H150" s="240">
        <v>6</v>
      </c>
      <c r="I150" s="241"/>
      <c r="J150" s="242">
        <f>ROUND(I150*H150,2)</f>
        <v>0</v>
      </c>
      <c r="K150" s="238" t="s">
        <v>1</v>
      </c>
      <c r="L150" s="243"/>
      <c r="M150" s="244" t="s">
        <v>1</v>
      </c>
      <c r="N150" s="245" t="s">
        <v>41</v>
      </c>
      <c r="O150" s="70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8" t="s">
        <v>333</v>
      </c>
      <c r="AT150" s="218" t="s">
        <v>191</v>
      </c>
      <c r="AU150" s="218" t="s">
        <v>85</v>
      </c>
      <c r="AY150" s="16" t="s">
        <v>136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6" t="s">
        <v>83</v>
      </c>
      <c r="BK150" s="219">
        <f>ROUND(I150*H150,2)</f>
        <v>0</v>
      </c>
      <c r="BL150" s="16" t="s">
        <v>231</v>
      </c>
      <c r="BM150" s="218" t="s">
        <v>244</v>
      </c>
    </row>
    <row r="151" spans="1:65" s="2" customFormat="1">
      <c r="A151" s="33"/>
      <c r="B151" s="34"/>
      <c r="C151" s="35"/>
      <c r="D151" s="220" t="s">
        <v>146</v>
      </c>
      <c r="E151" s="35"/>
      <c r="F151" s="221" t="s">
        <v>1067</v>
      </c>
      <c r="G151" s="35"/>
      <c r="H151" s="35"/>
      <c r="I151" s="121"/>
      <c r="J151" s="35"/>
      <c r="K151" s="35"/>
      <c r="L151" s="38"/>
      <c r="M151" s="222"/>
      <c r="N151" s="223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146</v>
      </c>
      <c r="AU151" s="16" t="s">
        <v>85</v>
      </c>
    </row>
    <row r="152" spans="1:65" s="12" customFormat="1" ht="22.9" customHeight="1">
      <c r="B152" s="191"/>
      <c r="C152" s="192"/>
      <c r="D152" s="193" t="s">
        <v>75</v>
      </c>
      <c r="E152" s="205" t="s">
        <v>1069</v>
      </c>
      <c r="F152" s="205" t="s">
        <v>1070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v>0</v>
      </c>
      <c r="Q152" s="199"/>
      <c r="R152" s="200">
        <v>0</v>
      </c>
      <c r="S152" s="199"/>
      <c r="T152" s="201">
        <v>0</v>
      </c>
      <c r="AR152" s="202" t="s">
        <v>85</v>
      </c>
      <c r="AT152" s="203" t="s">
        <v>75</v>
      </c>
      <c r="AU152" s="203" t="s">
        <v>83</v>
      </c>
      <c r="AY152" s="202" t="s">
        <v>136</v>
      </c>
      <c r="BK152" s="204">
        <v>0</v>
      </c>
    </row>
    <row r="153" spans="1:65" s="12" customFormat="1" ht="22.9" customHeight="1">
      <c r="B153" s="191"/>
      <c r="C153" s="192"/>
      <c r="D153" s="193" t="s">
        <v>75</v>
      </c>
      <c r="E153" s="205" t="s">
        <v>1071</v>
      </c>
      <c r="F153" s="205" t="s">
        <v>1072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v>0</v>
      </c>
      <c r="Q153" s="199"/>
      <c r="R153" s="200">
        <v>0</v>
      </c>
      <c r="S153" s="199"/>
      <c r="T153" s="201">
        <v>0</v>
      </c>
      <c r="AR153" s="202" t="s">
        <v>85</v>
      </c>
      <c r="AT153" s="203" t="s">
        <v>75</v>
      </c>
      <c r="AU153" s="203" t="s">
        <v>83</v>
      </c>
      <c r="AY153" s="202" t="s">
        <v>136</v>
      </c>
      <c r="BK153" s="204">
        <v>0</v>
      </c>
    </row>
    <row r="154" spans="1:65" s="12" customFormat="1" ht="22.9" customHeight="1">
      <c r="B154" s="191"/>
      <c r="C154" s="192"/>
      <c r="D154" s="193" t="s">
        <v>75</v>
      </c>
      <c r="E154" s="205" t="s">
        <v>1073</v>
      </c>
      <c r="F154" s="205" t="s">
        <v>1074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SUM(P155:P210)</f>
        <v>0</v>
      </c>
      <c r="Q154" s="199"/>
      <c r="R154" s="200">
        <f>SUM(R155:R210)</f>
        <v>0</v>
      </c>
      <c r="S154" s="199"/>
      <c r="T154" s="201">
        <f>SUM(T155:T210)</f>
        <v>0</v>
      </c>
      <c r="AR154" s="202" t="s">
        <v>85</v>
      </c>
      <c r="AT154" s="203" t="s">
        <v>75</v>
      </c>
      <c r="AU154" s="203" t="s">
        <v>83</v>
      </c>
      <c r="AY154" s="202" t="s">
        <v>136</v>
      </c>
      <c r="BK154" s="204">
        <f>SUM(BK155:BK210)</f>
        <v>0</v>
      </c>
    </row>
    <row r="155" spans="1:65" s="2" customFormat="1" ht="16.5" customHeight="1">
      <c r="A155" s="33"/>
      <c r="B155" s="34"/>
      <c r="C155" s="207" t="s">
        <v>190</v>
      </c>
      <c r="D155" s="207" t="s">
        <v>139</v>
      </c>
      <c r="E155" s="208" t="s">
        <v>1075</v>
      </c>
      <c r="F155" s="209" t="s">
        <v>1076</v>
      </c>
      <c r="G155" s="210" t="s">
        <v>240</v>
      </c>
      <c r="H155" s="211">
        <v>20</v>
      </c>
      <c r="I155" s="212"/>
      <c r="J155" s="213">
        <f>ROUND(I155*H155,2)</f>
        <v>0</v>
      </c>
      <c r="K155" s="209" t="s">
        <v>1</v>
      </c>
      <c r="L155" s="38"/>
      <c r="M155" s="214" t="s">
        <v>1</v>
      </c>
      <c r="N155" s="215" t="s">
        <v>41</v>
      </c>
      <c r="O155" s="70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8" t="s">
        <v>231</v>
      </c>
      <c r="AT155" s="218" t="s">
        <v>139</v>
      </c>
      <c r="AU155" s="218" t="s">
        <v>85</v>
      </c>
      <c r="AY155" s="16" t="s">
        <v>136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231</v>
      </c>
      <c r="BM155" s="218" t="s">
        <v>257</v>
      </c>
    </row>
    <row r="156" spans="1:65" s="2" customFormat="1">
      <c r="A156" s="33"/>
      <c r="B156" s="34"/>
      <c r="C156" s="35"/>
      <c r="D156" s="220" t="s">
        <v>146</v>
      </c>
      <c r="E156" s="35"/>
      <c r="F156" s="221" t="s">
        <v>1076</v>
      </c>
      <c r="G156" s="35"/>
      <c r="H156" s="35"/>
      <c r="I156" s="121"/>
      <c r="J156" s="35"/>
      <c r="K156" s="35"/>
      <c r="L156" s="38"/>
      <c r="M156" s="222"/>
      <c r="N156" s="223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146</v>
      </c>
      <c r="AU156" s="16" t="s">
        <v>85</v>
      </c>
    </row>
    <row r="157" spans="1:65" s="2" customFormat="1" ht="16.5" customHeight="1">
      <c r="A157" s="33"/>
      <c r="B157" s="34"/>
      <c r="C157" s="236" t="s">
        <v>176</v>
      </c>
      <c r="D157" s="236" t="s">
        <v>191</v>
      </c>
      <c r="E157" s="237" t="s">
        <v>1077</v>
      </c>
      <c r="F157" s="238" t="s">
        <v>1076</v>
      </c>
      <c r="G157" s="239" t="s">
        <v>240</v>
      </c>
      <c r="H157" s="240">
        <v>20</v>
      </c>
      <c r="I157" s="241"/>
      <c r="J157" s="242">
        <f>ROUND(I157*H157,2)</f>
        <v>0</v>
      </c>
      <c r="K157" s="238" t="s">
        <v>1</v>
      </c>
      <c r="L157" s="243"/>
      <c r="M157" s="244" t="s">
        <v>1</v>
      </c>
      <c r="N157" s="245" t="s">
        <v>41</v>
      </c>
      <c r="O157" s="70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8" t="s">
        <v>333</v>
      </c>
      <c r="AT157" s="218" t="s">
        <v>191</v>
      </c>
      <c r="AU157" s="218" t="s">
        <v>85</v>
      </c>
      <c r="AY157" s="16" t="s">
        <v>136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6" t="s">
        <v>83</v>
      </c>
      <c r="BK157" s="219">
        <f>ROUND(I157*H157,2)</f>
        <v>0</v>
      </c>
      <c r="BL157" s="16" t="s">
        <v>231</v>
      </c>
      <c r="BM157" s="218" t="s">
        <v>267</v>
      </c>
    </row>
    <row r="158" spans="1:65" s="2" customFormat="1">
      <c r="A158" s="33"/>
      <c r="B158" s="34"/>
      <c r="C158" s="35"/>
      <c r="D158" s="220" t="s">
        <v>146</v>
      </c>
      <c r="E158" s="35"/>
      <c r="F158" s="221" t="s">
        <v>1076</v>
      </c>
      <c r="G158" s="35"/>
      <c r="H158" s="35"/>
      <c r="I158" s="121"/>
      <c r="J158" s="35"/>
      <c r="K158" s="35"/>
      <c r="L158" s="38"/>
      <c r="M158" s="222"/>
      <c r="N158" s="223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146</v>
      </c>
      <c r="AU158" s="16" t="s">
        <v>85</v>
      </c>
    </row>
    <row r="159" spans="1:65" s="2" customFormat="1" ht="16.5" customHeight="1">
      <c r="A159" s="33"/>
      <c r="B159" s="34"/>
      <c r="C159" s="207" t="s">
        <v>200</v>
      </c>
      <c r="D159" s="207" t="s">
        <v>139</v>
      </c>
      <c r="E159" s="208" t="s">
        <v>1078</v>
      </c>
      <c r="F159" s="209" t="s">
        <v>1079</v>
      </c>
      <c r="G159" s="210" t="s">
        <v>1065</v>
      </c>
      <c r="H159" s="211">
        <v>144</v>
      </c>
      <c r="I159" s="212"/>
      <c r="J159" s="213">
        <f>ROUND(I159*H159,2)</f>
        <v>0</v>
      </c>
      <c r="K159" s="209" t="s">
        <v>1</v>
      </c>
      <c r="L159" s="38"/>
      <c r="M159" s="214" t="s">
        <v>1</v>
      </c>
      <c r="N159" s="215" t="s">
        <v>41</v>
      </c>
      <c r="O159" s="70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8" t="s">
        <v>231</v>
      </c>
      <c r="AT159" s="218" t="s">
        <v>139</v>
      </c>
      <c r="AU159" s="218" t="s">
        <v>85</v>
      </c>
      <c r="AY159" s="16" t="s">
        <v>136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6" t="s">
        <v>83</v>
      </c>
      <c r="BK159" s="219">
        <f>ROUND(I159*H159,2)</f>
        <v>0</v>
      </c>
      <c r="BL159" s="16" t="s">
        <v>231</v>
      </c>
      <c r="BM159" s="218" t="s">
        <v>278</v>
      </c>
    </row>
    <row r="160" spans="1:65" s="2" customFormat="1">
      <c r="A160" s="33"/>
      <c r="B160" s="34"/>
      <c r="C160" s="35"/>
      <c r="D160" s="220" t="s">
        <v>146</v>
      </c>
      <c r="E160" s="35"/>
      <c r="F160" s="221" t="s">
        <v>1079</v>
      </c>
      <c r="G160" s="35"/>
      <c r="H160" s="35"/>
      <c r="I160" s="121"/>
      <c r="J160" s="35"/>
      <c r="K160" s="35"/>
      <c r="L160" s="38"/>
      <c r="M160" s="222"/>
      <c r="N160" s="223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146</v>
      </c>
      <c r="AU160" s="16" t="s">
        <v>85</v>
      </c>
    </row>
    <row r="161" spans="1:65" s="2" customFormat="1" ht="16.5" customHeight="1">
      <c r="A161" s="33"/>
      <c r="B161" s="34"/>
      <c r="C161" s="236" t="s">
        <v>205</v>
      </c>
      <c r="D161" s="236" t="s">
        <v>191</v>
      </c>
      <c r="E161" s="237" t="s">
        <v>1080</v>
      </c>
      <c r="F161" s="238" t="s">
        <v>1081</v>
      </c>
      <c r="G161" s="239" t="s">
        <v>1065</v>
      </c>
      <c r="H161" s="240">
        <v>89</v>
      </c>
      <c r="I161" s="241"/>
      <c r="J161" s="242">
        <f>ROUND(I161*H161,2)</f>
        <v>0</v>
      </c>
      <c r="K161" s="238" t="s">
        <v>1</v>
      </c>
      <c r="L161" s="243"/>
      <c r="M161" s="244" t="s">
        <v>1</v>
      </c>
      <c r="N161" s="245" t="s">
        <v>41</v>
      </c>
      <c r="O161" s="70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8" t="s">
        <v>333</v>
      </c>
      <c r="AT161" s="218" t="s">
        <v>191</v>
      </c>
      <c r="AU161" s="218" t="s">
        <v>85</v>
      </c>
      <c r="AY161" s="16" t="s">
        <v>136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6" t="s">
        <v>83</v>
      </c>
      <c r="BK161" s="219">
        <f>ROUND(I161*H161,2)</f>
        <v>0</v>
      </c>
      <c r="BL161" s="16" t="s">
        <v>231</v>
      </c>
      <c r="BM161" s="218" t="s">
        <v>289</v>
      </c>
    </row>
    <row r="162" spans="1:65" s="2" customFormat="1">
      <c r="A162" s="33"/>
      <c r="B162" s="34"/>
      <c r="C162" s="35"/>
      <c r="D162" s="220" t="s">
        <v>146</v>
      </c>
      <c r="E162" s="35"/>
      <c r="F162" s="221" t="s">
        <v>1081</v>
      </c>
      <c r="G162" s="35"/>
      <c r="H162" s="35"/>
      <c r="I162" s="121"/>
      <c r="J162" s="35"/>
      <c r="K162" s="35"/>
      <c r="L162" s="38"/>
      <c r="M162" s="222"/>
      <c r="N162" s="223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146</v>
      </c>
      <c r="AU162" s="16" t="s">
        <v>85</v>
      </c>
    </row>
    <row r="163" spans="1:65" s="2" customFormat="1" ht="16.5" customHeight="1">
      <c r="A163" s="33"/>
      <c r="B163" s="34"/>
      <c r="C163" s="236" t="s">
        <v>210</v>
      </c>
      <c r="D163" s="236" t="s">
        <v>191</v>
      </c>
      <c r="E163" s="237" t="s">
        <v>1082</v>
      </c>
      <c r="F163" s="238" t="s">
        <v>1083</v>
      </c>
      <c r="G163" s="239" t="s">
        <v>1065</v>
      </c>
      <c r="H163" s="240">
        <v>55</v>
      </c>
      <c r="I163" s="241"/>
      <c r="J163" s="242">
        <f>ROUND(I163*H163,2)</f>
        <v>0</v>
      </c>
      <c r="K163" s="238" t="s">
        <v>1</v>
      </c>
      <c r="L163" s="243"/>
      <c r="M163" s="244" t="s">
        <v>1</v>
      </c>
      <c r="N163" s="245" t="s">
        <v>41</v>
      </c>
      <c r="O163" s="70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8" t="s">
        <v>333</v>
      </c>
      <c r="AT163" s="218" t="s">
        <v>191</v>
      </c>
      <c r="AU163" s="218" t="s">
        <v>85</v>
      </c>
      <c r="AY163" s="16" t="s">
        <v>136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231</v>
      </c>
      <c r="BM163" s="218" t="s">
        <v>305</v>
      </c>
    </row>
    <row r="164" spans="1:65" s="2" customFormat="1">
      <c r="A164" s="33"/>
      <c r="B164" s="34"/>
      <c r="C164" s="35"/>
      <c r="D164" s="220" t="s">
        <v>146</v>
      </c>
      <c r="E164" s="35"/>
      <c r="F164" s="221" t="s">
        <v>1083</v>
      </c>
      <c r="G164" s="35"/>
      <c r="H164" s="35"/>
      <c r="I164" s="121"/>
      <c r="J164" s="35"/>
      <c r="K164" s="35"/>
      <c r="L164" s="38"/>
      <c r="M164" s="222"/>
      <c r="N164" s="223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146</v>
      </c>
      <c r="AU164" s="16" t="s">
        <v>85</v>
      </c>
    </row>
    <row r="165" spans="1:65" s="2" customFormat="1" ht="16.5" customHeight="1">
      <c r="A165" s="33"/>
      <c r="B165" s="34"/>
      <c r="C165" s="207" t="s">
        <v>215</v>
      </c>
      <c r="D165" s="207" t="s">
        <v>139</v>
      </c>
      <c r="E165" s="208" t="s">
        <v>1084</v>
      </c>
      <c r="F165" s="209" t="s">
        <v>1085</v>
      </c>
      <c r="G165" s="210" t="s">
        <v>1065</v>
      </c>
      <c r="H165" s="211">
        <v>86</v>
      </c>
      <c r="I165" s="212"/>
      <c r="J165" s="213">
        <f>ROUND(I165*H165,2)</f>
        <v>0</v>
      </c>
      <c r="K165" s="209" t="s">
        <v>1</v>
      </c>
      <c r="L165" s="38"/>
      <c r="M165" s="214" t="s">
        <v>1</v>
      </c>
      <c r="N165" s="215" t="s">
        <v>41</v>
      </c>
      <c r="O165" s="70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8" t="s">
        <v>231</v>
      </c>
      <c r="AT165" s="218" t="s">
        <v>139</v>
      </c>
      <c r="AU165" s="218" t="s">
        <v>85</v>
      </c>
      <c r="AY165" s="16" t="s">
        <v>136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6" t="s">
        <v>83</v>
      </c>
      <c r="BK165" s="219">
        <f>ROUND(I165*H165,2)</f>
        <v>0</v>
      </c>
      <c r="BL165" s="16" t="s">
        <v>231</v>
      </c>
      <c r="BM165" s="218" t="s">
        <v>319</v>
      </c>
    </row>
    <row r="166" spans="1:65" s="2" customFormat="1">
      <c r="A166" s="33"/>
      <c r="B166" s="34"/>
      <c r="C166" s="35"/>
      <c r="D166" s="220" t="s">
        <v>146</v>
      </c>
      <c r="E166" s="35"/>
      <c r="F166" s="221" t="s">
        <v>1085</v>
      </c>
      <c r="G166" s="35"/>
      <c r="H166" s="35"/>
      <c r="I166" s="121"/>
      <c r="J166" s="35"/>
      <c r="K166" s="35"/>
      <c r="L166" s="38"/>
      <c r="M166" s="222"/>
      <c r="N166" s="223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146</v>
      </c>
      <c r="AU166" s="16" t="s">
        <v>85</v>
      </c>
    </row>
    <row r="167" spans="1:65" s="2" customFormat="1" ht="16.5" customHeight="1">
      <c r="A167" s="33"/>
      <c r="B167" s="34"/>
      <c r="C167" s="236" t="s">
        <v>221</v>
      </c>
      <c r="D167" s="236" t="s">
        <v>191</v>
      </c>
      <c r="E167" s="237" t="s">
        <v>1086</v>
      </c>
      <c r="F167" s="238" t="s">
        <v>1087</v>
      </c>
      <c r="G167" s="239" t="s">
        <v>1065</v>
      </c>
      <c r="H167" s="240">
        <v>12</v>
      </c>
      <c r="I167" s="241"/>
      <c r="J167" s="242">
        <f>ROUND(I167*H167,2)</f>
        <v>0</v>
      </c>
      <c r="K167" s="238" t="s">
        <v>1</v>
      </c>
      <c r="L167" s="243"/>
      <c r="M167" s="244" t="s">
        <v>1</v>
      </c>
      <c r="N167" s="245" t="s">
        <v>41</v>
      </c>
      <c r="O167" s="70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8" t="s">
        <v>333</v>
      </c>
      <c r="AT167" s="218" t="s">
        <v>191</v>
      </c>
      <c r="AU167" s="218" t="s">
        <v>85</v>
      </c>
      <c r="AY167" s="16" t="s">
        <v>136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231</v>
      </c>
      <c r="BM167" s="218" t="s">
        <v>333</v>
      </c>
    </row>
    <row r="168" spans="1:65" s="2" customFormat="1">
      <c r="A168" s="33"/>
      <c r="B168" s="34"/>
      <c r="C168" s="35"/>
      <c r="D168" s="220" t="s">
        <v>146</v>
      </c>
      <c r="E168" s="35"/>
      <c r="F168" s="221" t="s">
        <v>1087</v>
      </c>
      <c r="G168" s="35"/>
      <c r="H168" s="35"/>
      <c r="I168" s="121"/>
      <c r="J168" s="35"/>
      <c r="K168" s="35"/>
      <c r="L168" s="38"/>
      <c r="M168" s="222"/>
      <c r="N168" s="223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146</v>
      </c>
      <c r="AU168" s="16" t="s">
        <v>85</v>
      </c>
    </row>
    <row r="169" spans="1:65" s="2" customFormat="1" ht="16.5" customHeight="1">
      <c r="A169" s="33"/>
      <c r="B169" s="34"/>
      <c r="C169" s="236" t="s">
        <v>8</v>
      </c>
      <c r="D169" s="236" t="s">
        <v>191</v>
      </c>
      <c r="E169" s="237" t="s">
        <v>1088</v>
      </c>
      <c r="F169" s="238" t="s">
        <v>1089</v>
      </c>
      <c r="G169" s="239" t="s">
        <v>1065</v>
      </c>
      <c r="H169" s="240">
        <v>36</v>
      </c>
      <c r="I169" s="241"/>
      <c r="J169" s="242">
        <f>ROUND(I169*H169,2)</f>
        <v>0</v>
      </c>
      <c r="K169" s="238" t="s">
        <v>1</v>
      </c>
      <c r="L169" s="243"/>
      <c r="M169" s="244" t="s">
        <v>1</v>
      </c>
      <c r="N169" s="245" t="s">
        <v>41</v>
      </c>
      <c r="O169" s="70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8" t="s">
        <v>333</v>
      </c>
      <c r="AT169" s="218" t="s">
        <v>191</v>
      </c>
      <c r="AU169" s="218" t="s">
        <v>85</v>
      </c>
      <c r="AY169" s="16" t="s">
        <v>136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6" t="s">
        <v>83</v>
      </c>
      <c r="BK169" s="219">
        <f>ROUND(I169*H169,2)</f>
        <v>0</v>
      </c>
      <c r="BL169" s="16" t="s">
        <v>231</v>
      </c>
      <c r="BM169" s="218" t="s">
        <v>345</v>
      </c>
    </row>
    <row r="170" spans="1:65" s="2" customFormat="1">
      <c r="A170" s="33"/>
      <c r="B170" s="34"/>
      <c r="C170" s="35"/>
      <c r="D170" s="220" t="s">
        <v>146</v>
      </c>
      <c r="E170" s="35"/>
      <c r="F170" s="221" t="s">
        <v>1089</v>
      </c>
      <c r="G170" s="35"/>
      <c r="H170" s="35"/>
      <c r="I170" s="121"/>
      <c r="J170" s="35"/>
      <c r="K170" s="35"/>
      <c r="L170" s="38"/>
      <c r="M170" s="222"/>
      <c r="N170" s="223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146</v>
      </c>
      <c r="AU170" s="16" t="s">
        <v>85</v>
      </c>
    </row>
    <row r="171" spans="1:65" s="2" customFormat="1" ht="16.5" customHeight="1">
      <c r="A171" s="33"/>
      <c r="B171" s="34"/>
      <c r="C171" s="236" t="s">
        <v>231</v>
      </c>
      <c r="D171" s="236" t="s">
        <v>191</v>
      </c>
      <c r="E171" s="237" t="s">
        <v>1090</v>
      </c>
      <c r="F171" s="238" t="s">
        <v>1091</v>
      </c>
      <c r="G171" s="239" t="s">
        <v>1065</v>
      </c>
      <c r="H171" s="240">
        <v>6</v>
      </c>
      <c r="I171" s="241"/>
      <c r="J171" s="242">
        <f>ROUND(I171*H171,2)</f>
        <v>0</v>
      </c>
      <c r="K171" s="238" t="s">
        <v>1</v>
      </c>
      <c r="L171" s="243"/>
      <c r="M171" s="244" t="s">
        <v>1</v>
      </c>
      <c r="N171" s="245" t="s">
        <v>41</v>
      </c>
      <c r="O171" s="70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8" t="s">
        <v>333</v>
      </c>
      <c r="AT171" s="218" t="s">
        <v>191</v>
      </c>
      <c r="AU171" s="218" t="s">
        <v>85</v>
      </c>
      <c r="AY171" s="16" t="s">
        <v>136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6" t="s">
        <v>83</v>
      </c>
      <c r="BK171" s="219">
        <f>ROUND(I171*H171,2)</f>
        <v>0</v>
      </c>
      <c r="BL171" s="16" t="s">
        <v>231</v>
      </c>
      <c r="BM171" s="218" t="s">
        <v>354</v>
      </c>
    </row>
    <row r="172" spans="1:65" s="2" customFormat="1">
      <c r="A172" s="33"/>
      <c r="B172" s="34"/>
      <c r="C172" s="35"/>
      <c r="D172" s="220" t="s">
        <v>146</v>
      </c>
      <c r="E172" s="35"/>
      <c r="F172" s="221" t="s">
        <v>1091</v>
      </c>
      <c r="G172" s="35"/>
      <c r="H172" s="35"/>
      <c r="I172" s="121"/>
      <c r="J172" s="35"/>
      <c r="K172" s="35"/>
      <c r="L172" s="38"/>
      <c r="M172" s="222"/>
      <c r="N172" s="223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146</v>
      </c>
      <c r="AU172" s="16" t="s">
        <v>85</v>
      </c>
    </row>
    <row r="173" spans="1:65" s="2" customFormat="1" ht="16.5" customHeight="1">
      <c r="A173" s="33"/>
      <c r="B173" s="34"/>
      <c r="C173" s="236" t="s">
        <v>237</v>
      </c>
      <c r="D173" s="236" t="s">
        <v>191</v>
      </c>
      <c r="E173" s="237" t="s">
        <v>1092</v>
      </c>
      <c r="F173" s="238" t="s">
        <v>1093</v>
      </c>
      <c r="G173" s="239" t="s">
        <v>1065</v>
      </c>
      <c r="H173" s="240">
        <v>12</v>
      </c>
      <c r="I173" s="241"/>
      <c r="J173" s="242">
        <f>ROUND(I173*H173,2)</f>
        <v>0</v>
      </c>
      <c r="K173" s="238" t="s">
        <v>1</v>
      </c>
      <c r="L173" s="243"/>
      <c r="M173" s="244" t="s">
        <v>1</v>
      </c>
      <c r="N173" s="245" t="s">
        <v>41</v>
      </c>
      <c r="O173" s="70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8" t="s">
        <v>333</v>
      </c>
      <c r="AT173" s="218" t="s">
        <v>191</v>
      </c>
      <c r="AU173" s="218" t="s">
        <v>85</v>
      </c>
      <c r="AY173" s="16" t="s">
        <v>136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231</v>
      </c>
      <c r="BM173" s="218" t="s">
        <v>365</v>
      </c>
    </row>
    <row r="174" spans="1:65" s="2" customFormat="1">
      <c r="A174" s="33"/>
      <c r="B174" s="34"/>
      <c r="C174" s="35"/>
      <c r="D174" s="220" t="s">
        <v>146</v>
      </c>
      <c r="E174" s="35"/>
      <c r="F174" s="221" t="s">
        <v>1093</v>
      </c>
      <c r="G174" s="35"/>
      <c r="H174" s="35"/>
      <c r="I174" s="121"/>
      <c r="J174" s="35"/>
      <c r="K174" s="35"/>
      <c r="L174" s="38"/>
      <c r="M174" s="222"/>
      <c r="N174" s="223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146</v>
      </c>
      <c r="AU174" s="16" t="s">
        <v>85</v>
      </c>
    </row>
    <row r="175" spans="1:65" s="2" customFormat="1" ht="16.5" customHeight="1">
      <c r="A175" s="33"/>
      <c r="B175" s="34"/>
      <c r="C175" s="236" t="s">
        <v>244</v>
      </c>
      <c r="D175" s="236" t="s">
        <v>191</v>
      </c>
      <c r="E175" s="237" t="s">
        <v>1094</v>
      </c>
      <c r="F175" s="238" t="s">
        <v>1095</v>
      </c>
      <c r="G175" s="239" t="s">
        <v>1065</v>
      </c>
      <c r="H175" s="240">
        <v>4</v>
      </c>
      <c r="I175" s="241"/>
      <c r="J175" s="242">
        <f>ROUND(I175*H175,2)</f>
        <v>0</v>
      </c>
      <c r="K175" s="238" t="s">
        <v>1</v>
      </c>
      <c r="L175" s="243"/>
      <c r="M175" s="244" t="s">
        <v>1</v>
      </c>
      <c r="N175" s="245" t="s">
        <v>41</v>
      </c>
      <c r="O175" s="70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8" t="s">
        <v>333</v>
      </c>
      <c r="AT175" s="218" t="s">
        <v>191</v>
      </c>
      <c r="AU175" s="218" t="s">
        <v>85</v>
      </c>
      <c r="AY175" s="16" t="s">
        <v>136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6" t="s">
        <v>83</v>
      </c>
      <c r="BK175" s="219">
        <f>ROUND(I175*H175,2)</f>
        <v>0</v>
      </c>
      <c r="BL175" s="16" t="s">
        <v>231</v>
      </c>
      <c r="BM175" s="218" t="s">
        <v>382</v>
      </c>
    </row>
    <row r="176" spans="1:65" s="2" customFormat="1">
      <c r="A176" s="33"/>
      <c r="B176" s="34"/>
      <c r="C176" s="35"/>
      <c r="D176" s="220" t="s">
        <v>146</v>
      </c>
      <c r="E176" s="35"/>
      <c r="F176" s="221" t="s">
        <v>1095</v>
      </c>
      <c r="G176" s="35"/>
      <c r="H176" s="35"/>
      <c r="I176" s="121"/>
      <c r="J176" s="35"/>
      <c r="K176" s="35"/>
      <c r="L176" s="38"/>
      <c r="M176" s="222"/>
      <c r="N176" s="223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146</v>
      </c>
      <c r="AU176" s="16" t="s">
        <v>85</v>
      </c>
    </row>
    <row r="177" spans="1:65" s="2" customFormat="1" ht="16.5" customHeight="1">
      <c r="A177" s="33"/>
      <c r="B177" s="34"/>
      <c r="C177" s="236" t="s">
        <v>249</v>
      </c>
      <c r="D177" s="236" t="s">
        <v>191</v>
      </c>
      <c r="E177" s="237" t="s">
        <v>1096</v>
      </c>
      <c r="F177" s="238" t="s">
        <v>1097</v>
      </c>
      <c r="G177" s="239" t="s">
        <v>1065</v>
      </c>
      <c r="H177" s="240">
        <v>16</v>
      </c>
      <c r="I177" s="241"/>
      <c r="J177" s="242">
        <f>ROUND(I177*H177,2)</f>
        <v>0</v>
      </c>
      <c r="K177" s="238" t="s">
        <v>1</v>
      </c>
      <c r="L177" s="243"/>
      <c r="M177" s="244" t="s">
        <v>1</v>
      </c>
      <c r="N177" s="245" t="s">
        <v>41</v>
      </c>
      <c r="O177" s="70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8" t="s">
        <v>333</v>
      </c>
      <c r="AT177" s="218" t="s">
        <v>191</v>
      </c>
      <c r="AU177" s="218" t="s">
        <v>85</v>
      </c>
      <c r="AY177" s="16" t="s">
        <v>136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231</v>
      </c>
      <c r="BM177" s="218" t="s">
        <v>398</v>
      </c>
    </row>
    <row r="178" spans="1:65" s="2" customFormat="1">
      <c r="A178" s="33"/>
      <c r="B178" s="34"/>
      <c r="C178" s="35"/>
      <c r="D178" s="220" t="s">
        <v>146</v>
      </c>
      <c r="E178" s="35"/>
      <c r="F178" s="221" t="s">
        <v>1097</v>
      </c>
      <c r="G178" s="35"/>
      <c r="H178" s="35"/>
      <c r="I178" s="121"/>
      <c r="J178" s="35"/>
      <c r="K178" s="35"/>
      <c r="L178" s="38"/>
      <c r="M178" s="222"/>
      <c r="N178" s="223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146</v>
      </c>
      <c r="AU178" s="16" t="s">
        <v>85</v>
      </c>
    </row>
    <row r="179" spans="1:65" s="2" customFormat="1" ht="16.5" customHeight="1">
      <c r="A179" s="33"/>
      <c r="B179" s="34"/>
      <c r="C179" s="207" t="s">
        <v>257</v>
      </c>
      <c r="D179" s="207" t="s">
        <v>139</v>
      </c>
      <c r="E179" s="208" t="s">
        <v>1098</v>
      </c>
      <c r="F179" s="209" t="s">
        <v>1099</v>
      </c>
      <c r="G179" s="210" t="s">
        <v>1065</v>
      </c>
      <c r="H179" s="211">
        <v>9</v>
      </c>
      <c r="I179" s="212"/>
      <c r="J179" s="213">
        <f>ROUND(I179*H179,2)</f>
        <v>0</v>
      </c>
      <c r="K179" s="209" t="s">
        <v>1</v>
      </c>
      <c r="L179" s="38"/>
      <c r="M179" s="214" t="s">
        <v>1</v>
      </c>
      <c r="N179" s="215" t="s">
        <v>41</v>
      </c>
      <c r="O179" s="70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8" t="s">
        <v>231</v>
      </c>
      <c r="AT179" s="218" t="s">
        <v>139</v>
      </c>
      <c r="AU179" s="218" t="s">
        <v>85</v>
      </c>
      <c r="AY179" s="16" t="s">
        <v>136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231</v>
      </c>
      <c r="BM179" s="218" t="s">
        <v>409</v>
      </c>
    </row>
    <row r="180" spans="1:65" s="2" customFormat="1">
      <c r="A180" s="33"/>
      <c r="B180" s="34"/>
      <c r="C180" s="35"/>
      <c r="D180" s="220" t="s">
        <v>146</v>
      </c>
      <c r="E180" s="35"/>
      <c r="F180" s="221" t="s">
        <v>1099</v>
      </c>
      <c r="G180" s="35"/>
      <c r="H180" s="35"/>
      <c r="I180" s="121"/>
      <c r="J180" s="35"/>
      <c r="K180" s="35"/>
      <c r="L180" s="38"/>
      <c r="M180" s="222"/>
      <c r="N180" s="223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146</v>
      </c>
      <c r="AU180" s="16" t="s">
        <v>85</v>
      </c>
    </row>
    <row r="181" spans="1:65" s="2" customFormat="1" ht="16.5" customHeight="1">
      <c r="A181" s="33"/>
      <c r="B181" s="34"/>
      <c r="C181" s="236" t="s">
        <v>7</v>
      </c>
      <c r="D181" s="236" t="s">
        <v>191</v>
      </c>
      <c r="E181" s="237" t="s">
        <v>1100</v>
      </c>
      <c r="F181" s="238" t="s">
        <v>1101</v>
      </c>
      <c r="G181" s="239" t="s">
        <v>1065</v>
      </c>
      <c r="H181" s="240">
        <v>8</v>
      </c>
      <c r="I181" s="241"/>
      <c r="J181" s="242">
        <f>ROUND(I181*H181,2)</f>
        <v>0</v>
      </c>
      <c r="K181" s="238" t="s">
        <v>1</v>
      </c>
      <c r="L181" s="243"/>
      <c r="M181" s="244" t="s">
        <v>1</v>
      </c>
      <c r="N181" s="245" t="s">
        <v>41</v>
      </c>
      <c r="O181" s="70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8" t="s">
        <v>333</v>
      </c>
      <c r="AT181" s="218" t="s">
        <v>191</v>
      </c>
      <c r="AU181" s="218" t="s">
        <v>85</v>
      </c>
      <c r="AY181" s="16" t="s">
        <v>136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231</v>
      </c>
      <c r="BM181" s="218" t="s">
        <v>419</v>
      </c>
    </row>
    <row r="182" spans="1:65" s="2" customFormat="1">
      <c r="A182" s="33"/>
      <c r="B182" s="34"/>
      <c r="C182" s="35"/>
      <c r="D182" s="220" t="s">
        <v>146</v>
      </c>
      <c r="E182" s="35"/>
      <c r="F182" s="221" t="s">
        <v>1101</v>
      </c>
      <c r="G182" s="35"/>
      <c r="H182" s="35"/>
      <c r="I182" s="121"/>
      <c r="J182" s="35"/>
      <c r="K182" s="35"/>
      <c r="L182" s="38"/>
      <c r="M182" s="222"/>
      <c r="N182" s="223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146</v>
      </c>
      <c r="AU182" s="16" t="s">
        <v>85</v>
      </c>
    </row>
    <row r="183" spans="1:65" s="2" customFormat="1" ht="16.5" customHeight="1">
      <c r="A183" s="33"/>
      <c r="B183" s="34"/>
      <c r="C183" s="207" t="s">
        <v>267</v>
      </c>
      <c r="D183" s="207" t="s">
        <v>139</v>
      </c>
      <c r="E183" s="208" t="s">
        <v>1102</v>
      </c>
      <c r="F183" s="209" t="s">
        <v>1103</v>
      </c>
      <c r="G183" s="210" t="s">
        <v>1065</v>
      </c>
      <c r="H183" s="211">
        <v>8</v>
      </c>
      <c r="I183" s="212"/>
      <c r="J183" s="213">
        <f>ROUND(I183*H183,2)</f>
        <v>0</v>
      </c>
      <c r="K183" s="209" t="s">
        <v>1</v>
      </c>
      <c r="L183" s="38"/>
      <c r="M183" s="214" t="s">
        <v>1</v>
      </c>
      <c r="N183" s="215" t="s">
        <v>41</v>
      </c>
      <c r="O183" s="70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8" t="s">
        <v>231</v>
      </c>
      <c r="AT183" s="218" t="s">
        <v>139</v>
      </c>
      <c r="AU183" s="218" t="s">
        <v>85</v>
      </c>
      <c r="AY183" s="16" t="s">
        <v>136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231</v>
      </c>
      <c r="BM183" s="218" t="s">
        <v>429</v>
      </c>
    </row>
    <row r="184" spans="1:65" s="2" customFormat="1">
      <c r="A184" s="33"/>
      <c r="B184" s="34"/>
      <c r="C184" s="35"/>
      <c r="D184" s="220" t="s">
        <v>146</v>
      </c>
      <c r="E184" s="35"/>
      <c r="F184" s="221" t="s">
        <v>1103</v>
      </c>
      <c r="G184" s="35"/>
      <c r="H184" s="35"/>
      <c r="I184" s="121"/>
      <c r="J184" s="35"/>
      <c r="K184" s="35"/>
      <c r="L184" s="38"/>
      <c r="M184" s="222"/>
      <c r="N184" s="223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146</v>
      </c>
      <c r="AU184" s="16" t="s">
        <v>85</v>
      </c>
    </row>
    <row r="185" spans="1:65" s="2" customFormat="1" ht="16.5" customHeight="1">
      <c r="A185" s="33"/>
      <c r="B185" s="34"/>
      <c r="C185" s="236" t="s">
        <v>272</v>
      </c>
      <c r="D185" s="236" t="s">
        <v>191</v>
      </c>
      <c r="E185" s="237" t="s">
        <v>1104</v>
      </c>
      <c r="F185" s="238" t="s">
        <v>1103</v>
      </c>
      <c r="G185" s="239" t="s">
        <v>1065</v>
      </c>
      <c r="H185" s="240">
        <v>8</v>
      </c>
      <c r="I185" s="241"/>
      <c r="J185" s="242">
        <f>ROUND(I185*H185,2)</f>
        <v>0</v>
      </c>
      <c r="K185" s="238" t="s">
        <v>1</v>
      </c>
      <c r="L185" s="243"/>
      <c r="M185" s="244" t="s">
        <v>1</v>
      </c>
      <c r="N185" s="245" t="s">
        <v>41</v>
      </c>
      <c r="O185" s="70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8" t="s">
        <v>333</v>
      </c>
      <c r="AT185" s="218" t="s">
        <v>191</v>
      </c>
      <c r="AU185" s="218" t="s">
        <v>85</v>
      </c>
      <c r="AY185" s="16" t="s">
        <v>136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6" t="s">
        <v>83</v>
      </c>
      <c r="BK185" s="219">
        <f>ROUND(I185*H185,2)</f>
        <v>0</v>
      </c>
      <c r="BL185" s="16" t="s">
        <v>231</v>
      </c>
      <c r="BM185" s="218" t="s">
        <v>439</v>
      </c>
    </row>
    <row r="186" spans="1:65" s="2" customFormat="1">
      <c r="A186" s="33"/>
      <c r="B186" s="34"/>
      <c r="C186" s="35"/>
      <c r="D186" s="220" t="s">
        <v>146</v>
      </c>
      <c r="E186" s="35"/>
      <c r="F186" s="221" t="s">
        <v>1103</v>
      </c>
      <c r="G186" s="35"/>
      <c r="H186" s="35"/>
      <c r="I186" s="121"/>
      <c r="J186" s="35"/>
      <c r="K186" s="35"/>
      <c r="L186" s="38"/>
      <c r="M186" s="222"/>
      <c r="N186" s="223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146</v>
      </c>
      <c r="AU186" s="16" t="s">
        <v>85</v>
      </c>
    </row>
    <row r="187" spans="1:65" s="2" customFormat="1" ht="16.5" customHeight="1">
      <c r="A187" s="33"/>
      <c r="B187" s="34"/>
      <c r="C187" s="207" t="s">
        <v>278</v>
      </c>
      <c r="D187" s="207" t="s">
        <v>139</v>
      </c>
      <c r="E187" s="208" t="s">
        <v>1105</v>
      </c>
      <c r="F187" s="209" t="s">
        <v>1106</v>
      </c>
      <c r="G187" s="210" t="s">
        <v>240</v>
      </c>
      <c r="H187" s="211">
        <v>190</v>
      </c>
      <c r="I187" s="212"/>
      <c r="J187" s="213">
        <f>ROUND(I187*H187,2)</f>
        <v>0</v>
      </c>
      <c r="K187" s="209" t="s">
        <v>1</v>
      </c>
      <c r="L187" s="38"/>
      <c r="M187" s="214" t="s">
        <v>1</v>
      </c>
      <c r="N187" s="215" t="s">
        <v>41</v>
      </c>
      <c r="O187" s="70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8" t="s">
        <v>231</v>
      </c>
      <c r="AT187" s="218" t="s">
        <v>139</v>
      </c>
      <c r="AU187" s="218" t="s">
        <v>85</v>
      </c>
      <c r="AY187" s="16" t="s">
        <v>136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6" t="s">
        <v>83</v>
      </c>
      <c r="BK187" s="219">
        <f>ROUND(I187*H187,2)</f>
        <v>0</v>
      </c>
      <c r="BL187" s="16" t="s">
        <v>231</v>
      </c>
      <c r="BM187" s="218" t="s">
        <v>456</v>
      </c>
    </row>
    <row r="188" spans="1:65" s="2" customFormat="1">
      <c r="A188" s="33"/>
      <c r="B188" s="34"/>
      <c r="C188" s="35"/>
      <c r="D188" s="220" t="s">
        <v>146</v>
      </c>
      <c r="E188" s="35"/>
      <c r="F188" s="221" t="s">
        <v>1106</v>
      </c>
      <c r="G188" s="35"/>
      <c r="H188" s="35"/>
      <c r="I188" s="121"/>
      <c r="J188" s="35"/>
      <c r="K188" s="35"/>
      <c r="L188" s="38"/>
      <c r="M188" s="222"/>
      <c r="N188" s="223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146</v>
      </c>
      <c r="AU188" s="16" t="s">
        <v>85</v>
      </c>
    </row>
    <row r="189" spans="1:65" s="2" customFormat="1" ht="16.5" customHeight="1">
      <c r="A189" s="33"/>
      <c r="B189" s="34"/>
      <c r="C189" s="236" t="s">
        <v>283</v>
      </c>
      <c r="D189" s="236" t="s">
        <v>191</v>
      </c>
      <c r="E189" s="237" t="s">
        <v>1107</v>
      </c>
      <c r="F189" s="238" t="s">
        <v>1106</v>
      </c>
      <c r="G189" s="239" t="s">
        <v>240</v>
      </c>
      <c r="H189" s="240">
        <v>190</v>
      </c>
      <c r="I189" s="241"/>
      <c r="J189" s="242">
        <f>ROUND(I189*H189,2)</f>
        <v>0</v>
      </c>
      <c r="K189" s="238" t="s">
        <v>1</v>
      </c>
      <c r="L189" s="243"/>
      <c r="M189" s="244" t="s">
        <v>1</v>
      </c>
      <c r="N189" s="245" t="s">
        <v>41</v>
      </c>
      <c r="O189" s="70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8" t="s">
        <v>333</v>
      </c>
      <c r="AT189" s="218" t="s">
        <v>191</v>
      </c>
      <c r="AU189" s="218" t="s">
        <v>85</v>
      </c>
      <c r="AY189" s="16" t="s">
        <v>136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6" t="s">
        <v>83</v>
      </c>
      <c r="BK189" s="219">
        <f>ROUND(I189*H189,2)</f>
        <v>0</v>
      </c>
      <c r="BL189" s="16" t="s">
        <v>231</v>
      </c>
      <c r="BM189" s="218" t="s">
        <v>464</v>
      </c>
    </row>
    <row r="190" spans="1:65" s="2" customFormat="1">
      <c r="A190" s="33"/>
      <c r="B190" s="34"/>
      <c r="C190" s="35"/>
      <c r="D190" s="220" t="s">
        <v>146</v>
      </c>
      <c r="E190" s="35"/>
      <c r="F190" s="221" t="s">
        <v>1106</v>
      </c>
      <c r="G190" s="35"/>
      <c r="H190" s="35"/>
      <c r="I190" s="121"/>
      <c r="J190" s="35"/>
      <c r="K190" s="35"/>
      <c r="L190" s="38"/>
      <c r="M190" s="222"/>
      <c r="N190" s="223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146</v>
      </c>
      <c r="AU190" s="16" t="s">
        <v>85</v>
      </c>
    </row>
    <row r="191" spans="1:65" s="2" customFormat="1" ht="16.5" customHeight="1">
      <c r="A191" s="33"/>
      <c r="B191" s="34"/>
      <c r="C191" s="207" t="s">
        <v>289</v>
      </c>
      <c r="D191" s="207" t="s">
        <v>139</v>
      </c>
      <c r="E191" s="208" t="s">
        <v>1108</v>
      </c>
      <c r="F191" s="209" t="s">
        <v>1109</v>
      </c>
      <c r="G191" s="210" t="s">
        <v>240</v>
      </c>
      <c r="H191" s="211">
        <v>12</v>
      </c>
      <c r="I191" s="212"/>
      <c r="J191" s="213">
        <f>ROUND(I191*H191,2)</f>
        <v>0</v>
      </c>
      <c r="K191" s="209" t="s">
        <v>1</v>
      </c>
      <c r="L191" s="38"/>
      <c r="M191" s="214" t="s">
        <v>1</v>
      </c>
      <c r="N191" s="215" t="s">
        <v>41</v>
      </c>
      <c r="O191" s="70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8" t="s">
        <v>231</v>
      </c>
      <c r="AT191" s="218" t="s">
        <v>139</v>
      </c>
      <c r="AU191" s="218" t="s">
        <v>85</v>
      </c>
      <c r="AY191" s="16" t="s">
        <v>136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231</v>
      </c>
      <c r="BM191" s="218" t="s">
        <v>473</v>
      </c>
    </row>
    <row r="192" spans="1:65" s="2" customFormat="1">
      <c r="A192" s="33"/>
      <c r="B192" s="34"/>
      <c r="C192" s="35"/>
      <c r="D192" s="220" t="s">
        <v>146</v>
      </c>
      <c r="E192" s="35"/>
      <c r="F192" s="221" t="s">
        <v>1109</v>
      </c>
      <c r="G192" s="35"/>
      <c r="H192" s="35"/>
      <c r="I192" s="121"/>
      <c r="J192" s="35"/>
      <c r="K192" s="35"/>
      <c r="L192" s="38"/>
      <c r="M192" s="222"/>
      <c r="N192" s="223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146</v>
      </c>
      <c r="AU192" s="16" t="s">
        <v>85</v>
      </c>
    </row>
    <row r="193" spans="1:65" s="2" customFormat="1" ht="16.5" customHeight="1">
      <c r="A193" s="33"/>
      <c r="B193" s="34"/>
      <c r="C193" s="236" t="s">
        <v>296</v>
      </c>
      <c r="D193" s="236" t="s">
        <v>191</v>
      </c>
      <c r="E193" s="237" t="s">
        <v>1110</v>
      </c>
      <c r="F193" s="238" t="s">
        <v>1111</v>
      </c>
      <c r="G193" s="239" t="s">
        <v>240</v>
      </c>
      <c r="H193" s="240">
        <v>12</v>
      </c>
      <c r="I193" s="241"/>
      <c r="J193" s="242">
        <f>ROUND(I193*H193,2)</f>
        <v>0</v>
      </c>
      <c r="K193" s="238" t="s">
        <v>1</v>
      </c>
      <c r="L193" s="243"/>
      <c r="M193" s="244" t="s">
        <v>1</v>
      </c>
      <c r="N193" s="245" t="s">
        <v>41</v>
      </c>
      <c r="O193" s="70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8" t="s">
        <v>333</v>
      </c>
      <c r="AT193" s="218" t="s">
        <v>191</v>
      </c>
      <c r="AU193" s="218" t="s">
        <v>85</v>
      </c>
      <c r="AY193" s="16" t="s">
        <v>136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6" t="s">
        <v>83</v>
      </c>
      <c r="BK193" s="219">
        <f>ROUND(I193*H193,2)</f>
        <v>0</v>
      </c>
      <c r="BL193" s="16" t="s">
        <v>231</v>
      </c>
      <c r="BM193" s="218" t="s">
        <v>501</v>
      </c>
    </row>
    <row r="194" spans="1:65" s="2" customFormat="1">
      <c r="A194" s="33"/>
      <c r="B194" s="34"/>
      <c r="C194" s="35"/>
      <c r="D194" s="220" t="s">
        <v>146</v>
      </c>
      <c r="E194" s="35"/>
      <c r="F194" s="221" t="s">
        <v>1111</v>
      </c>
      <c r="G194" s="35"/>
      <c r="H194" s="35"/>
      <c r="I194" s="121"/>
      <c r="J194" s="35"/>
      <c r="K194" s="35"/>
      <c r="L194" s="38"/>
      <c r="M194" s="222"/>
      <c r="N194" s="223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146</v>
      </c>
      <c r="AU194" s="16" t="s">
        <v>85</v>
      </c>
    </row>
    <row r="195" spans="1:65" s="2" customFormat="1" ht="16.5" customHeight="1">
      <c r="A195" s="33"/>
      <c r="B195" s="34"/>
      <c r="C195" s="207" t="s">
        <v>305</v>
      </c>
      <c r="D195" s="207" t="s">
        <v>139</v>
      </c>
      <c r="E195" s="208" t="s">
        <v>1112</v>
      </c>
      <c r="F195" s="209" t="s">
        <v>1113</v>
      </c>
      <c r="G195" s="210" t="s">
        <v>1065</v>
      </c>
      <c r="H195" s="211">
        <v>3</v>
      </c>
      <c r="I195" s="212"/>
      <c r="J195" s="213">
        <f>ROUND(I195*H195,2)</f>
        <v>0</v>
      </c>
      <c r="K195" s="209" t="s">
        <v>1</v>
      </c>
      <c r="L195" s="38"/>
      <c r="M195" s="214" t="s">
        <v>1</v>
      </c>
      <c r="N195" s="215" t="s">
        <v>41</v>
      </c>
      <c r="O195" s="70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8" t="s">
        <v>231</v>
      </c>
      <c r="AT195" s="218" t="s">
        <v>139</v>
      </c>
      <c r="AU195" s="218" t="s">
        <v>85</v>
      </c>
      <c r="AY195" s="16" t="s">
        <v>136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6" t="s">
        <v>83</v>
      </c>
      <c r="BK195" s="219">
        <f>ROUND(I195*H195,2)</f>
        <v>0</v>
      </c>
      <c r="BL195" s="16" t="s">
        <v>231</v>
      </c>
      <c r="BM195" s="218" t="s">
        <v>513</v>
      </c>
    </row>
    <row r="196" spans="1:65" s="2" customFormat="1">
      <c r="A196" s="33"/>
      <c r="B196" s="34"/>
      <c r="C196" s="35"/>
      <c r="D196" s="220" t="s">
        <v>146</v>
      </c>
      <c r="E196" s="35"/>
      <c r="F196" s="221" t="s">
        <v>1113</v>
      </c>
      <c r="G196" s="35"/>
      <c r="H196" s="35"/>
      <c r="I196" s="121"/>
      <c r="J196" s="35"/>
      <c r="K196" s="35"/>
      <c r="L196" s="38"/>
      <c r="M196" s="222"/>
      <c r="N196" s="223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146</v>
      </c>
      <c r="AU196" s="16" t="s">
        <v>85</v>
      </c>
    </row>
    <row r="197" spans="1:65" s="2" customFormat="1" ht="16.5" customHeight="1">
      <c r="A197" s="33"/>
      <c r="B197" s="34"/>
      <c r="C197" s="236" t="s">
        <v>313</v>
      </c>
      <c r="D197" s="236" t="s">
        <v>191</v>
      </c>
      <c r="E197" s="237" t="s">
        <v>1114</v>
      </c>
      <c r="F197" s="238" t="s">
        <v>1115</v>
      </c>
      <c r="G197" s="239" t="s">
        <v>1065</v>
      </c>
      <c r="H197" s="240">
        <v>3</v>
      </c>
      <c r="I197" s="241"/>
      <c r="J197" s="242">
        <f>ROUND(I197*H197,2)</f>
        <v>0</v>
      </c>
      <c r="K197" s="238" t="s">
        <v>1</v>
      </c>
      <c r="L197" s="243"/>
      <c r="M197" s="244" t="s">
        <v>1</v>
      </c>
      <c r="N197" s="245" t="s">
        <v>41</v>
      </c>
      <c r="O197" s="70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8" t="s">
        <v>333</v>
      </c>
      <c r="AT197" s="218" t="s">
        <v>191</v>
      </c>
      <c r="AU197" s="218" t="s">
        <v>85</v>
      </c>
      <c r="AY197" s="16" t="s">
        <v>136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6" t="s">
        <v>83</v>
      </c>
      <c r="BK197" s="219">
        <f>ROUND(I197*H197,2)</f>
        <v>0</v>
      </c>
      <c r="BL197" s="16" t="s">
        <v>231</v>
      </c>
      <c r="BM197" s="218" t="s">
        <v>526</v>
      </c>
    </row>
    <row r="198" spans="1:65" s="2" customFormat="1">
      <c r="A198" s="33"/>
      <c r="B198" s="34"/>
      <c r="C198" s="35"/>
      <c r="D198" s="220" t="s">
        <v>146</v>
      </c>
      <c r="E198" s="35"/>
      <c r="F198" s="221" t="s">
        <v>1115</v>
      </c>
      <c r="G198" s="35"/>
      <c r="H198" s="35"/>
      <c r="I198" s="121"/>
      <c r="J198" s="35"/>
      <c r="K198" s="35"/>
      <c r="L198" s="38"/>
      <c r="M198" s="222"/>
      <c r="N198" s="223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146</v>
      </c>
      <c r="AU198" s="16" t="s">
        <v>85</v>
      </c>
    </row>
    <row r="199" spans="1:65" s="2" customFormat="1" ht="16.5" customHeight="1">
      <c r="A199" s="33"/>
      <c r="B199" s="34"/>
      <c r="C199" s="207" t="s">
        <v>319</v>
      </c>
      <c r="D199" s="207" t="s">
        <v>139</v>
      </c>
      <c r="E199" s="208" t="s">
        <v>1116</v>
      </c>
      <c r="F199" s="209" t="s">
        <v>1117</v>
      </c>
      <c r="G199" s="210" t="s">
        <v>1065</v>
      </c>
      <c r="H199" s="211">
        <v>4</v>
      </c>
      <c r="I199" s="212"/>
      <c r="J199" s="213">
        <f>ROUND(I199*H199,2)</f>
        <v>0</v>
      </c>
      <c r="K199" s="209" t="s">
        <v>1</v>
      </c>
      <c r="L199" s="38"/>
      <c r="M199" s="214" t="s">
        <v>1</v>
      </c>
      <c r="N199" s="215" t="s">
        <v>41</v>
      </c>
      <c r="O199" s="70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8" t="s">
        <v>231</v>
      </c>
      <c r="AT199" s="218" t="s">
        <v>139</v>
      </c>
      <c r="AU199" s="218" t="s">
        <v>85</v>
      </c>
      <c r="AY199" s="16" t="s">
        <v>136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6" t="s">
        <v>83</v>
      </c>
      <c r="BK199" s="219">
        <f>ROUND(I199*H199,2)</f>
        <v>0</v>
      </c>
      <c r="BL199" s="16" t="s">
        <v>231</v>
      </c>
      <c r="BM199" s="218" t="s">
        <v>537</v>
      </c>
    </row>
    <row r="200" spans="1:65" s="2" customFormat="1">
      <c r="A200" s="33"/>
      <c r="B200" s="34"/>
      <c r="C200" s="35"/>
      <c r="D200" s="220" t="s">
        <v>146</v>
      </c>
      <c r="E200" s="35"/>
      <c r="F200" s="221" t="s">
        <v>1117</v>
      </c>
      <c r="G200" s="35"/>
      <c r="H200" s="35"/>
      <c r="I200" s="121"/>
      <c r="J200" s="35"/>
      <c r="K200" s="35"/>
      <c r="L200" s="38"/>
      <c r="M200" s="222"/>
      <c r="N200" s="223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146</v>
      </c>
      <c r="AU200" s="16" t="s">
        <v>85</v>
      </c>
    </row>
    <row r="201" spans="1:65" s="2" customFormat="1" ht="16.5" customHeight="1">
      <c r="A201" s="33"/>
      <c r="B201" s="34"/>
      <c r="C201" s="236" t="s">
        <v>327</v>
      </c>
      <c r="D201" s="236" t="s">
        <v>191</v>
      </c>
      <c r="E201" s="237" t="s">
        <v>1118</v>
      </c>
      <c r="F201" s="238" t="s">
        <v>1119</v>
      </c>
      <c r="G201" s="239" t="s">
        <v>1065</v>
      </c>
      <c r="H201" s="240">
        <v>4</v>
      </c>
      <c r="I201" s="241"/>
      <c r="J201" s="242">
        <f>ROUND(I201*H201,2)</f>
        <v>0</v>
      </c>
      <c r="K201" s="238" t="s">
        <v>1</v>
      </c>
      <c r="L201" s="243"/>
      <c r="M201" s="244" t="s">
        <v>1</v>
      </c>
      <c r="N201" s="245" t="s">
        <v>41</v>
      </c>
      <c r="O201" s="70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8" t="s">
        <v>333</v>
      </c>
      <c r="AT201" s="218" t="s">
        <v>191</v>
      </c>
      <c r="AU201" s="218" t="s">
        <v>85</v>
      </c>
      <c r="AY201" s="16" t="s">
        <v>136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6" t="s">
        <v>83</v>
      </c>
      <c r="BK201" s="219">
        <f>ROUND(I201*H201,2)</f>
        <v>0</v>
      </c>
      <c r="BL201" s="16" t="s">
        <v>231</v>
      </c>
      <c r="BM201" s="218" t="s">
        <v>550</v>
      </c>
    </row>
    <row r="202" spans="1:65" s="2" customFormat="1">
      <c r="A202" s="33"/>
      <c r="B202" s="34"/>
      <c r="C202" s="35"/>
      <c r="D202" s="220" t="s">
        <v>146</v>
      </c>
      <c r="E202" s="35"/>
      <c r="F202" s="221" t="s">
        <v>1119</v>
      </c>
      <c r="G202" s="35"/>
      <c r="H202" s="35"/>
      <c r="I202" s="121"/>
      <c r="J202" s="35"/>
      <c r="K202" s="35"/>
      <c r="L202" s="38"/>
      <c r="M202" s="222"/>
      <c r="N202" s="223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146</v>
      </c>
      <c r="AU202" s="16" t="s">
        <v>85</v>
      </c>
    </row>
    <row r="203" spans="1:65" s="2" customFormat="1" ht="21.75" customHeight="1">
      <c r="A203" s="33"/>
      <c r="B203" s="34"/>
      <c r="C203" s="207" t="s">
        <v>333</v>
      </c>
      <c r="D203" s="207" t="s">
        <v>139</v>
      </c>
      <c r="E203" s="208" t="s">
        <v>1120</v>
      </c>
      <c r="F203" s="209" t="s">
        <v>1121</v>
      </c>
      <c r="G203" s="210" t="s">
        <v>1065</v>
      </c>
      <c r="H203" s="211">
        <v>1</v>
      </c>
      <c r="I203" s="212"/>
      <c r="J203" s="213">
        <f>ROUND(I203*H203,2)</f>
        <v>0</v>
      </c>
      <c r="K203" s="209" t="s">
        <v>1</v>
      </c>
      <c r="L203" s="38"/>
      <c r="M203" s="214" t="s">
        <v>1</v>
      </c>
      <c r="N203" s="215" t="s">
        <v>41</v>
      </c>
      <c r="O203" s="70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8" t="s">
        <v>231</v>
      </c>
      <c r="AT203" s="218" t="s">
        <v>139</v>
      </c>
      <c r="AU203" s="218" t="s">
        <v>85</v>
      </c>
      <c r="AY203" s="16" t="s">
        <v>136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6" t="s">
        <v>83</v>
      </c>
      <c r="BK203" s="219">
        <f>ROUND(I203*H203,2)</f>
        <v>0</v>
      </c>
      <c r="BL203" s="16" t="s">
        <v>231</v>
      </c>
      <c r="BM203" s="218" t="s">
        <v>561</v>
      </c>
    </row>
    <row r="204" spans="1:65" s="2" customFormat="1">
      <c r="A204" s="33"/>
      <c r="B204" s="34"/>
      <c r="C204" s="35"/>
      <c r="D204" s="220" t="s">
        <v>146</v>
      </c>
      <c r="E204" s="35"/>
      <c r="F204" s="221" t="s">
        <v>1121</v>
      </c>
      <c r="G204" s="35"/>
      <c r="H204" s="35"/>
      <c r="I204" s="121"/>
      <c r="J204" s="35"/>
      <c r="K204" s="35"/>
      <c r="L204" s="38"/>
      <c r="M204" s="222"/>
      <c r="N204" s="223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146</v>
      </c>
      <c r="AU204" s="16" t="s">
        <v>85</v>
      </c>
    </row>
    <row r="205" spans="1:65" s="2" customFormat="1" ht="21.75" customHeight="1">
      <c r="A205" s="33"/>
      <c r="B205" s="34"/>
      <c r="C205" s="236" t="s">
        <v>339</v>
      </c>
      <c r="D205" s="236" t="s">
        <v>191</v>
      </c>
      <c r="E205" s="237" t="s">
        <v>1122</v>
      </c>
      <c r="F205" s="238" t="s">
        <v>1123</v>
      </c>
      <c r="G205" s="239" t="s">
        <v>1065</v>
      </c>
      <c r="H205" s="240">
        <v>1</v>
      </c>
      <c r="I205" s="241"/>
      <c r="J205" s="242">
        <f>ROUND(I205*H205,2)</f>
        <v>0</v>
      </c>
      <c r="K205" s="238" t="s">
        <v>1</v>
      </c>
      <c r="L205" s="243"/>
      <c r="M205" s="244" t="s">
        <v>1</v>
      </c>
      <c r="N205" s="245" t="s">
        <v>41</v>
      </c>
      <c r="O205" s="70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8" t="s">
        <v>333</v>
      </c>
      <c r="AT205" s="218" t="s">
        <v>191</v>
      </c>
      <c r="AU205" s="218" t="s">
        <v>85</v>
      </c>
      <c r="AY205" s="16" t="s">
        <v>136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6" t="s">
        <v>83</v>
      </c>
      <c r="BK205" s="219">
        <f>ROUND(I205*H205,2)</f>
        <v>0</v>
      </c>
      <c r="BL205" s="16" t="s">
        <v>231</v>
      </c>
      <c r="BM205" s="218" t="s">
        <v>571</v>
      </c>
    </row>
    <row r="206" spans="1:65" s="2" customFormat="1">
      <c r="A206" s="33"/>
      <c r="B206" s="34"/>
      <c r="C206" s="35"/>
      <c r="D206" s="220" t="s">
        <v>146</v>
      </c>
      <c r="E206" s="35"/>
      <c r="F206" s="221" t="s">
        <v>1123</v>
      </c>
      <c r="G206" s="35"/>
      <c r="H206" s="35"/>
      <c r="I206" s="121"/>
      <c r="J206" s="35"/>
      <c r="K206" s="35"/>
      <c r="L206" s="38"/>
      <c r="M206" s="222"/>
      <c r="N206" s="223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146</v>
      </c>
      <c r="AU206" s="16" t="s">
        <v>85</v>
      </c>
    </row>
    <row r="207" spans="1:65" s="2" customFormat="1" ht="21.75" customHeight="1">
      <c r="A207" s="33"/>
      <c r="B207" s="34"/>
      <c r="C207" s="207" t="s">
        <v>345</v>
      </c>
      <c r="D207" s="207" t="s">
        <v>139</v>
      </c>
      <c r="E207" s="208" t="s">
        <v>1124</v>
      </c>
      <c r="F207" s="209" t="s">
        <v>1125</v>
      </c>
      <c r="G207" s="210" t="s">
        <v>186</v>
      </c>
      <c r="H207" s="211">
        <v>1</v>
      </c>
      <c r="I207" s="212"/>
      <c r="J207" s="213">
        <f>ROUND(I207*H207,2)</f>
        <v>0</v>
      </c>
      <c r="K207" s="209" t="s">
        <v>1</v>
      </c>
      <c r="L207" s="38"/>
      <c r="M207" s="214" t="s">
        <v>1</v>
      </c>
      <c r="N207" s="215" t="s">
        <v>41</v>
      </c>
      <c r="O207" s="70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8" t="s">
        <v>231</v>
      </c>
      <c r="AT207" s="218" t="s">
        <v>139</v>
      </c>
      <c r="AU207" s="218" t="s">
        <v>85</v>
      </c>
      <c r="AY207" s="16" t="s">
        <v>136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6" t="s">
        <v>83</v>
      </c>
      <c r="BK207" s="219">
        <f>ROUND(I207*H207,2)</f>
        <v>0</v>
      </c>
      <c r="BL207" s="16" t="s">
        <v>231</v>
      </c>
      <c r="BM207" s="218" t="s">
        <v>581</v>
      </c>
    </row>
    <row r="208" spans="1:65" s="2" customFormat="1" ht="19.5">
      <c r="A208" s="33"/>
      <c r="B208" s="34"/>
      <c r="C208" s="35"/>
      <c r="D208" s="220" t="s">
        <v>146</v>
      </c>
      <c r="E208" s="35"/>
      <c r="F208" s="221" t="s">
        <v>1125</v>
      </c>
      <c r="G208" s="35"/>
      <c r="H208" s="35"/>
      <c r="I208" s="121"/>
      <c r="J208" s="35"/>
      <c r="K208" s="35"/>
      <c r="L208" s="38"/>
      <c r="M208" s="222"/>
      <c r="N208" s="223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146</v>
      </c>
      <c r="AU208" s="16" t="s">
        <v>85</v>
      </c>
    </row>
    <row r="209" spans="1:65" s="2" customFormat="1" ht="21.75" customHeight="1">
      <c r="A209" s="33"/>
      <c r="B209" s="34"/>
      <c r="C209" s="236" t="s">
        <v>348</v>
      </c>
      <c r="D209" s="236" t="s">
        <v>191</v>
      </c>
      <c r="E209" s="237" t="s">
        <v>1126</v>
      </c>
      <c r="F209" s="238" t="s">
        <v>1127</v>
      </c>
      <c r="G209" s="239" t="s">
        <v>1065</v>
      </c>
      <c r="H209" s="240">
        <v>1</v>
      </c>
      <c r="I209" s="241"/>
      <c r="J209" s="242">
        <f>ROUND(I209*H209,2)</f>
        <v>0</v>
      </c>
      <c r="K209" s="238" t="s">
        <v>1</v>
      </c>
      <c r="L209" s="243"/>
      <c r="M209" s="244" t="s">
        <v>1</v>
      </c>
      <c r="N209" s="245" t="s">
        <v>41</v>
      </c>
      <c r="O209" s="70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8" t="s">
        <v>333</v>
      </c>
      <c r="AT209" s="218" t="s">
        <v>191</v>
      </c>
      <c r="AU209" s="218" t="s">
        <v>85</v>
      </c>
      <c r="AY209" s="16" t="s">
        <v>136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6" t="s">
        <v>83</v>
      </c>
      <c r="BK209" s="219">
        <f>ROUND(I209*H209,2)</f>
        <v>0</v>
      </c>
      <c r="BL209" s="16" t="s">
        <v>231</v>
      </c>
      <c r="BM209" s="218" t="s">
        <v>591</v>
      </c>
    </row>
    <row r="210" spans="1:65" s="2" customFormat="1" ht="19.5">
      <c r="A210" s="33"/>
      <c r="B210" s="34"/>
      <c r="C210" s="35"/>
      <c r="D210" s="220" t="s">
        <v>146</v>
      </c>
      <c r="E210" s="35"/>
      <c r="F210" s="221" t="s">
        <v>1127</v>
      </c>
      <c r="G210" s="35"/>
      <c r="H210" s="35"/>
      <c r="I210" s="121"/>
      <c r="J210" s="35"/>
      <c r="K210" s="35"/>
      <c r="L210" s="38"/>
      <c r="M210" s="260"/>
      <c r="N210" s="261"/>
      <c r="O210" s="262"/>
      <c r="P210" s="262"/>
      <c r="Q210" s="262"/>
      <c r="R210" s="262"/>
      <c r="S210" s="262"/>
      <c r="T210" s="26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146</v>
      </c>
      <c r="AU210" s="16" t="s">
        <v>85</v>
      </c>
    </row>
    <row r="211" spans="1:65" s="2" customFormat="1" ht="6.95" customHeight="1">
      <c r="A211" s="33"/>
      <c r="B211" s="53"/>
      <c r="C211" s="54"/>
      <c r="D211" s="54"/>
      <c r="E211" s="54"/>
      <c r="F211" s="54"/>
      <c r="G211" s="54"/>
      <c r="H211" s="54"/>
      <c r="I211" s="157"/>
      <c r="J211" s="54"/>
      <c r="K211" s="54"/>
      <c r="L211" s="38"/>
      <c r="M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</row>
  </sheetData>
  <sheetProtection password="CB43" sheet="1" objects="1" scenarios="1"/>
  <autoFilter ref="C129:K210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tabSelected="1" topLeftCell="A84" workbookViewId="0">
      <selection activeCell="K101" sqref="K10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8.5" style="1" customWidth="1"/>
    <col min="8" max="8" width="13.83203125" style="1" customWidth="1"/>
    <col min="9" max="9" width="20.1640625" style="11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6" t="s">
        <v>94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85</v>
      </c>
    </row>
    <row r="4" spans="1:46" s="1" customFormat="1" ht="24.95" customHeight="1">
      <c r="B4" s="19"/>
      <c r="D4" s="118" t="s">
        <v>98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6.5" customHeight="1">
      <c r="B7" s="19"/>
      <c r="E7" s="315" t="str">
        <f>'Rekapitulace stavby'!K6</f>
        <v>Oprava střešního pláště č.p.1, nám. Míru Nový Bor</v>
      </c>
      <c r="F7" s="316"/>
      <c r="G7" s="316"/>
      <c r="H7" s="316"/>
      <c r="I7" s="114"/>
      <c r="L7" s="19"/>
    </row>
    <row r="8" spans="1:46" s="1" customFormat="1" ht="12" customHeight="1">
      <c r="B8" s="19"/>
      <c r="D8" s="120" t="s">
        <v>99</v>
      </c>
      <c r="I8" s="114"/>
      <c r="L8" s="19"/>
    </row>
    <row r="9" spans="1:46" s="2" customFormat="1" ht="16.5" customHeight="1">
      <c r="A9" s="33"/>
      <c r="B9" s="38"/>
      <c r="C9" s="33"/>
      <c r="D9" s="33"/>
      <c r="E9" s="315" t="s">
        <v>100</v>
      </c>
      <c r="F9" s="318"/>
      <c r="G9" s="318"/>
      <c r="H9" s="318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1038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17" t="s">
        <v>1128</v>
      </c>
      <c r="F11" s="318"/>
      <c r="G11" s="318"/>
      <c r="H11" s="318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21</v>
      </c>
      <c r="G14" s="33"/>
      <c r="H14" s="33"/>
      <c r="I14" s="122" t="s">
        <v>22</v>
      </c>
      <c r="J14" s="123" t="str">
        <f>'Rekapitulace stavby'!AN8</f>
        <v>2. 11. 2020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26</v>
      </c>
      <c r="F17" s="33"/>
      <c r="G17" s="33"/>
      <c r="H17" s="33"/>
      <c r="I17" s="122" t="s">
        <v>27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28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9" t="str">
        <f>'Rekapitulace stavby'!E14</f>
        <v>Vyplň údaj</v>
      </c>
      <c r="F20" s="320"/>
      <c r="G20" s="320"/>
      <c r="H20" s="320"/>
      <c r="I20" s="122" t="s">
        <v>27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30</v>
      </c>
      <c r="E22" s="33"/>
      <c r="F22" s="33"/>
      <c r="G22" s="33"/>
      <c r="H22" s="33"/>
      <c r="I22" s="122" t="s">
        <v>25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31</v>
      </c>
      <c r="F23" s="33"/>
      <c r="G23" s="33"/>
      <c r="H23" s="33"/>
      <c r="I23" s="122" t="s">
        <v>27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33</v>
      </c>
      <c r="E25" s="33"/>
      <c r="F25" s="33"/>
      <c r="G25" s="33"/>
      <c r="H25" s="33"/>
      <c r="I25" s="122" t="s">
        <v>25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34</v>
      </c>
      <c r="F26" s="33"/>
      <c r="G26" s="33"/>
      <c r="H26" s="33"/>
      <c r="I26" s="122" t="s">
        <v>27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35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21" t="s">
        <v>1</v>
      </c>
      <c r="F29" s="321"/>
      <c r="G29" s="321"/>
      <c r="H29" s="321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36</v>
      </c>
      <c r="E32" s="33"/>
      <c r="F32" s="33"/>
      <c r="G32" s="33"/>
      <c r="H32" s="33"/>
      <c r="I32" s="121"/>
      <c r="J32" s="131">
        <f>ROUND(J122,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2" t="s">
        <v>38</v>
      </c>
      <c r="G34" s="33"/>
      <c r="H34" s="33"/>
      <c r="I34" s="133" t="s">
        <v>37</v>
      </c>
      <c r="J34" s="132" t="s">
        <v>39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4" t="s">
        <v>40</v>
      </c>
      <c r="E35" s="120" t="s">
        <v>41</v>
      </c>
      <c r="F35" s="135">
        <f>ROUND((SUM(BE122:BE128)),  2)</f>
        <v>0</v>
      </c>
      <c r="G35" s="33"/>
      <c r="H35" s="33"/>
      <c r="I35" s="136">
        <v>0.21</v>
      </c>
      <c r="J35" s="135">
        <f>ROUND(((SUM(BE122:BE128))*I35),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20" t="s">
        <v>42</v>
      </c>
      <c r="F36" s="135">
        <f>ROUND((SUM(BF122:BF128)),  2)</f>
        <v>0</v>
      </c>
      <c r="G36" s="33"/>
      <c r="H36" s="33"/>
      <c r="I36" s="136">
        <v>0.15</v>
      </c>
      <c r="J36" s="135">
        <f>ROUND(((SUM(BF122:BF128))*I36),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43</v>
      </c>
      <c r="F37" s="135">
        <f>ROUND((SUM(BG122:BG128)),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0" t="s">
        <v>44</v>
      </c>
      <c r="F38" s="135">
        <f>ROUND((SUM(BH122:BH128)),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45</v>
      </c>
      <c r="F39" s="135">
        <f>ROUND((SUM(BI122:BI128)),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46</v>
      </c>
      <c r="E41" s="139"/>
      <c r="F41" s="139"/>
      <c r="G41" s="140" t="s">
        <v>47</v>
      </c>
      <c r="H41" s="141" t="s">
        <v>48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5" t="s">
        <v>49</v>
      </c>
      <c r="E50" s="146"/>
      <c r="F50" s="146"/>
      <c r="G50" s="145" t="s">
        <v>50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8" t="s">
        <v>51</v>
      </c>
      <c r="E61" s="149"/>
      <c r="F61" s="150" t="s">
        <v>52</v>
      </c>
      <c r="G61" s="148" t="s">
        <v>51</v>
      </c>
      <c r="H61" s="149"/>
      <c r="I61" s="151"/>
      <c r="J61" s="152" t="s">
        <v>52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5" t="s">
        <v>53</v>
      </c>
      <c r="E65" s="153"/>
      <c r="F65" s="153"/>
      <c r="G65" s="145" t="s">
        <v>54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8" t="s">
        <v>51</v>
      </c>
      <c r="E76" s="149"/>
      <c r="F76" s="150" t="s">
        <v>52</v>
      </c>
      <c r="G76" s="148" t="s">
        <v>51</v>
      </c>
      <c r="H76" s="149"/>
      <c r="I76" s="151"/>
      <c r="J76" s="152" t="s">
        <v>52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3" t="str">
        <f>E7</f>
        <v>Oprava střešního pláště č.p.1, nám. Míru Nový Bor</v>
      </c>
      <c r="F85" s="314"/>
      <c r="G85" s="314"/>
      <c r="H85" s="314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99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3" t="s">
        <v>100</v>
      </c>
      <c r="F87" s="312"/>
      <c r="G87" s="312"/>
      <c r="H87" s="31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1038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1" t="str">
        <f>E11</f>
        <v>01b - VRN</v>
      </c>
      <c r="F89" s="312"/>
      <c r="G89" s="312"/>
      <c r="H89" s="312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Nový Bor</v>
      </c>
      <c r="G91" s="35"/>
      <c r="H91" s="35"/>
      <c r="I91" s="122" t="s">
        <v>22</v>
      </c>
      <c r="J91" s="65" t="str">
        <f>IF(J14="","",J14)</f>
        <v>2. 11. 2020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Město N. Bor</v>
      </c>
      <c r="G93" s="35"/>
      <c r="H93" s="35"/>
      <c r="I93" s="122" t="s">
        <v>30</v>
      </c>
      <c r="J93" s="31" t="str">
        <f>E23</f>
        <v>R. Voce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5"/>
      <c r="E94" s="35"/>
      <c r="F94" s="26" t="str">
        <f>IF(E20="","",E20)</f>
        <v>Vyplň údaj</v>
      </c>
      <c r="G94" s="35"/>
      <c r="H94" s="35"/>
      <c r="I94" s="122" t="s">
        <v>33</v>
      </c>
      <c r="J94" s="31" t="str">
        <f>E26</f>
        <v>J. Nešněra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102</v>
      </c>
      <c r="D96" s="162"/>
      <c r="E96" s="162"/>
      <c r="F96" s="162"/>
      <c r="G96" s="162"/>
      <c r="H96" s="162"/>
      <c r="I96" s="163"/>
      <c r="J96" s="164" t="s">
        <v>103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65" t="s">
        <v>104</v>
      </c>
      <c r="D98" s="35"/>
      <c r="E98" s="35"/>
      <c r="F98" s="35"/>
      <c r="G98" s="35"/>
      <c r="H98" s="35"/>
      <c r="I98" s="121"/>
      <c r="J98" s="83">
        <f>J122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105</v>
      </c>
    </row>
    <row r="99" spans="1:47" s="9" customFormat="1" ht="24.95" customHeight="1">
      <c r="B99" s="166"/>
      <c r="C99" s="167"/>
      <c r="D99" s="168" t="s">
        <v>1129</v>
      </c>
      <c r="E99" s="169"/>
      <c r="F99" s="169"/>
      <c r="G99" s="169"/>
      <c r="H99" s="169"/>
      <c r="I99" s="170"/>
      <c r="J99" s="171">
        <f>J123</f>
        <v>0</v>
      </c>
      <c r="K99" s="167"/>
      <c r="L99" s="172"/>
    </row>
    <row r="100" spans="1:47" s="10" customFormat="1" ht="19.899999999999999" customHeight="1">
      <c r="B100" s="173"/>
      <c r="C100" s="103"/>
      <c r="D100" s="174" t="s">
        <v>1130</v>
      </c>
      <c r="E100" s="175"/>
      <c r="F100" s="175"/>
      <c r="G100" s="175"/>
      <c r="H100" s="175"/>
      <c r="I100" s="176"/>
      <c r="J100" s="177">
        <f>J124</f>
        <v>0</v>
      </c>
      <c r="K100" s="103"/>
      <c r="L100" s="178"/>
    </row>
    <row r="101" spans="1:47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121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157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160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121</v>
      </c>
      <c r="D107" s="35"/>
      <c r="E107" s="35"/>
      <c r="F107" s="35"/>
      <c r="G107" s="35"/>
      <c r="H107" s="35"/>
      <c r="I107" s="121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121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121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5"/>
      <c r="D110" s="35"/>
      <c r="E110" s="313" t="str">
        <f>E7</f>
        <v>Oprava střešního pláště č.p.1, nám. Míru Nový Bor</v>
      </c>
      <c r="F110" s="314"/>
      <c r="G110" s="314"/>
      <c r="H110" s="314"/>
      <c r="I110" s="121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0"/>
      <c r="C111" s="28" t="s">
        <v>99</v>
      </c>
      <c r="D111" s="21"/>
      <c r="E111" s="21"/>
      <c r="F111" s="21"/>
      <c r="G111" s="21"/>
      <c r="H111" s="21"/>
      <c r="I111" s="114"/>
      <c r="J111" s="21"/>
      <c r="K111" s="21"/>
      <c r="L111" s="19"/>
    </row>
    <row r="112" spans="1:47" s="2" customFormat="1" ht="16.5" customHeight="1">
      <c r="A112" s="33"/>
      <c r="B112" s="34"/>
      <c r="C112" s="35"/>
      <c r="D112" s="35"/>
      <c r="E112" s="313" t="s">
        <v>100</v>
      </c>
      <c r="F112" s="312"/>
      <c r="G112" s="312"/>
      <c r="H112" s="312"/>
      <c r="I112" s="121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1038</v>
      </c>
      <c r="D113" s="35"/>
      <c r="E113" s="35"/>
      <c r="F113" s="35"/>
      <c r="G113" s="35"/>
      <c r="H113" s="35"/>
      <c r="I113" s="121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301" t="str">
        <f>E11</f>
        <v>01b - VRN</v>
      </c>
      <c r="F114" s="312"/>
      <c r="G114" s="312"/>
      <c r="H114" s="312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F14</f>
        <v>Nový Bor</v>
      </c>
      <c r="G116" s="35"/>
      <c r="H116" s="35"/>
      <c r="I116" s="122" t="s">
        <v>22</v>
      </c>
      <c r="J116" s="65" t="str">
        <f>IF(J14="","",J14)</f>
        <v>2. 11. 2020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121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E17</f>
        <v>Město N. Bor</v>
      </c>
      <c r="G118" s="35"/>
      <c r="H118" s="35"/>
      <c r="I118" s="122" t="s">
        <v>30</v>
      </c>
      <c r="J118" s="31" t="str">
        <f>E23</f>
        <v>R. Voce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5"/>
      <c r="E119" s="35"/>
      <c r="F119" s="26" t="str">
        <f>IF(E20="","",E20)</f>
        <v>Vyplň údaj</v>
      </c>
      <c r="G119" s="35"/>
      <c r="H119" s="35"/>
      <c r="I119" s="122" t="s">
        <v>33</v>
      </c>
      <c r="J119" s="31" t="str">
        <f>E26</f>
        <v>J. Nešněra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79"/>
      <c r="B121" s="180"/>
      <c r="C121" s="181" t="s">
        <v>122</v>
      </c>
      <c r="D121" s="182" t="s">
        <v>61</v>
      </c>
      <c r="E121" s="182" t="s">
        <v>57</v>
      </c>
      <c r="F121" s="182" t="s">
        <v>58</v>
      </c>
      <c r="G121" s="182" t="s">
        <v>123</v>
      </c>
      <c r="H121" s="182" t="s">
        <v>124</v>
      </c>
      <c r="I121" s="183" t="s">
        <v>125</v>
      </c>
      <c r="J121" s="182" t="s">
        <v>103</v>
      </c>
      <c r="K121" s="184" t="s">
        <v>126</v>
      </c>
      <c r="L121" s="185"/>
      <c r="M121" s="74" t="s">
        <v>1</v>
      </c>
      <c r="N121" s="75" t="s">
        <v>40</v>
      </c>
      <c r="O121" s="75" t="s">
        <v>127</v>
      </c>
      <c r="P121" s="75" t="s">
        <v>128</v>
      </c>
      <c r="Q121" s="75" t="s">
        <v>129</v>
      </c>
      <c r="R121" s="75" t="s">
        <v>130</v>
      </c>
      <c r="S121" s="75" t="s">
        <v>131</v>
      </c>
      <c r="T121" s="76" t="s">
        <v>132</v>
      </c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65" s="2" customFormat="1" ht="22.9" customHeight="1">
      <c r="A122" s="33"/>
      <c r="B122" s="34"/>
      <c r="C122" s="81" t="s">
        <v>133</v>
      </c>
      <c r="D122" s="35"/>
      <c r="E122" s="35"/>
      <c r="F122" s="35"/>
      <c r="G122" s="35"/>
      <c r="H122" s="35"/>
      <c r="I122" s="121"/>
      <c r="J122" s="186">
        <f>BK122</f>
        <v>0</v>
      </c>
      <c r="K122" s="35"/>
      <c r="L122" s="38"/>
      <c r="M122" s="77"/>
      <c r="N122" s="187"/>
      <c r="O122" s="78"/>
      <c r="P122" s="188">
        <f>P123</f>
        <v>0</v>
      </c>
      <c r="Q122" s="78"/>
      <c r="R122" s="188">
        <f>R123</f>
        <v>0</v>
      </c>
      <c r="S122" s="78"/>
      <c r="T122" s="189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75</v>
      </c>
      <c r="AU122" s="16" t="s">
        <v>105</v>
      </c>
      <c r="BK122" s="190">
        <f>BK123</f>
        <v>0</v>
      </c>
    </row>
    <row r="123" spans="1:65" s="12" customFormat="1" ht="25.9" customHeight="1">
      <c r="B123" s="191"/>
      <c r="C123" s="192"/>
      <c r="D123" s="193" t="s">
        <v>75</v>
      </c>
      <c r="E123" s="194" t="s">
        <v>93</v>
      </c>
      <c r="F123" s="194" t="s">
        <v>1131</v>
      </c>
      <c r="G123" s="192"/>
      <c r="H123" s="192"/>
      <c r="I123" s="195"/>
      <c r="J123" s="196">
        <f>BK123</f>
        <v>0</v>
      </c>
      <c r="K123" s="192"/>
      <c r="L123" s="197"/>
      <c r="M123" s="198"/>
      <c r="N123" s="199"/>
      <c r="O123" s="199"/>
      <c r="P123" s="200">
        <f>P124</f>
        <v>0</v>
      </c>
      <c r="Q123" s="199"/>
      <c r="R123" s="200">
        <f>R124</f>
        <v>0</v>
      </c>
      <c r="S123" s="199"/>
      <c r="T123" s="201">
        <f>T124</f>
        <v>0</v>
      </c>
      <c r="AR123" s="202" t="s">
        <v>170</v>
      </c>
      <c r="AT123" s="203" t="s">
        <v>75</v>
      </c>
      <c r="AU123" s="203" t="s">
        <v>76</v>
      </c>
      <c r="AY123" s="202" t="s">
        <v>136</v>
      </c>
      <c r="BK123" s="204">
        <f>BK124</f>
        <v>0</v>
      </c>
    </row>
    <row r="124" spans="1:65" s="12" customFormat="1" ht="22.9" customHeight="1">
      <c r="B124" s="191"/>
      <c r="C124" s="192"/>
      <c r="D124" s="193" t="s">
        <v>75</v>
      </c>
      <c r="E124" s="205" t="s">
        <v>1132</v>
      </c>
      <c r="F124" s="205" t="s">
        <v>1133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SUM(P125:P128)</f>
        <v>0</v>
      </c>
      <c r="Q124" s="199"/>
      <c r="R124" s="200">
        <f>SUM(R125:R128)</f>
        <v>0</v>
      </c>
      <c r="S124" s="199"/>
      <c r="T124" s="201">
        <f>SUM(T125:T128)</f>
        <v>0</v>
      </c>
      <c r="AR124" s="202" t="s">
        <v>170</v>
      </c>
      <c r="AT124" s="203" t="s">
        <v>75</v>
      </c>
      <c r="AU124" s="203" t="s">
        <v>83</v>
      </c>
      <c r="AY124" s="202" t="s">
        <v>136</v>
      </c>
      <c r="BK124" s="204">
        <f>SUM(BK125:BK128)</f>
        <v>0</v>
      </c>
    </row>
    <row r="125" spans="1:65" s="2" customFormat="1" ht="16.5" customHeight="1">
      <c r="A125" s="33"/>
      <c r="B125" s="34"/>
      <c r="C125" s="207" t="s">
        <v>83</v>
      </c>
      <c r="D125" s="207" t="s">
        <v>139</v>
      </c>
      <c r="E125" s="208" t="s">
        <v>1134</v>
      </c>
      <c r="F125" s="209" t="s">
        <v>1135</v>
      </c>
      <c r="G125" s="210" t="s">
        <v>252</v>
      </c>
      <c r="H125" s="211">
        <v>1</v>
      </c>
      <c r="I125" s="212"/>
      <c r="J125" s="213">
        <f>ROUND(I125*H125,2)</f>
        <v>0</v>
      </c>
      <c r="K125" s="209" t="s">
        <v>143</v>
      </c>
      <c r="L125" s="38"/>
      <c r="M125" s="214" t="s">
        <v>1</v>
      </c>
      <c r="N125" s="215" t="s">
        <v>41</v>
      </c>
      <c r="O125" s="70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8" t="s">
        <v>1136</v>
      </c>
      <c r="AT125" s="218" t="s">
        <v>139</v>
      </c>
      <c r="AU125" s="218" t="s">
        <v>85</v>
      </c>
      <c r="AY125" s="16" t="s">
        <v>136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6" t="s">
        <v>83</v>
      </c>
      <c r="BK125" s="219">
        <f>ROUND(I125*H125,2)</f>
        <v>0</v>
      </c>
      <c r="BL125" s="16" t="s">
        <v>1136</v>
      </c>
      <c r="BM125" s="218" t="s">
        <v>1137</v>
      </c>
    </row>
    <row r="126" spans="1:65" s="2" customFormat="1">
      <c r="A126" s="33"/>
      <c r="B126" s="34"/>
      <c r="C126" s="35"/>
      <c r="D126" s="220" t="s">
        <v>146</v>
      </c>
      <c r="E126" s="35"/>
      <c r="F126" s="221" t="s">
        <v>1135</v>
      </c>
      <c r="G126" s="35"/>
      <c r="H126" s="35"/>
      <c r="I126" s="121"/>
      <c r="J126" s="35"/>
      <c r="K126" s="35"/>
      <c r="L126" s="38"/>
      <c r="M126" s="222"/>
      <c r="N126" s="223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146</v>
      </c>
      <c r="AU126" s="16" t="s">
        <v>85</v>
      </c>
    </row>
    <row r="127" spans="1:65" s="2" customFormat="1" ht="29.25">
      <c r="A127" s="33"/>
      <c r="B127" s="34"/>
      <c r="C127" s="35"/>
      <c r="D127" s="220" t="s">
        <v>157</v>
      </c>
      <c r="E127" s="35"/>
      <c r="F127" s="235" t="s">
        <v>1138</v>
      </c>
      <c r="G127" s="35"/>
      <c r="H127" s="35"/>
      <c r="I127" s="121"/>
      <c r="J127" s="35"/>
      <c r="K127" s="35"/>
      <c r="L127" s="38"/>
      <c r="M127" s="222"/>
      <c r="N127" s="223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157</v>
      </c>
      <c r="AU127" s="16" t="s">
        <v>85</v>
      </c>
    </row>
    <row r="128" spans="1:65" s="13" customFormat="1">
      <c r="B128" s="224"/>
      <c r="C128" s="225"/>
      <c r="D128" s="220" t="s">
        <v>148</v>
      </c>
      <c r="E128" s="226" t="s">
        <v>1</v>
      </c>
      <c r="F128" s="227"/>
      <c r="G128" s="225"/>
      <c r="H128" s="228"/>
      <c r="I128" s="229"/>
      <c r="J128" s="225"/>
      <c r="K128" s="225"/>
      <c r="L128" s="230"/>
      <c r="M128" s="264"/>
      <c r="N128" s="265"/>
      <c r="O128" s="265"/>
      <c r="P128" s="265"/>
      <c r="Q128" s="265"/>
      <c r="R128" s="265"/>
      <c r="S128" s="265"/>
      <c r="T128" s="266"/>
      <c r="AT128" s="234" t="s">
        <v>148</v>
      </c>
      <c r="AU128" s="234" t="s">
        <v>85</v>
      </c>
      <c r="AV128" s="13" t="s">
        <v>85</v>
      </c>
      <c r="AW128" s="13" t="s">
        <v>32</v>
      </c>
      <c r="AX128" s="13" t="s">
        <v>83</v>
      </c>
      <c r="AY128" s="234" t="s">
        <v>136</v>
      </c>
    </row>
    <row r="129" spans="1:31" s="2" customFormat="1" ht="6.95" customHeight="1">
      <c r="A129" s="33"/>
      <c r="B129" s="53"/>
      <c r="C129" s="54"/>
      <c r="D129" s="54"/>
      <c r="E129" s="54"/>
      <c r="F129" s="54"/>
      <c r="G129" s="54"/>
      <c r="H129" s="54"/>
      <c r="I129" s="157"/>
      <c r="J129" s="54"/>
      <c r="K129" s="54"/>
      <c r="L129" s="38"/>
      <c r="M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</sheetData>
  <sheetProtection password="CB43" sheet="1" objects="1" scenarios="1"/>
  <autoFilter ref="C121:K12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0"/>
  <sheetViews>
    <sheetView showGridLines="0" topLeftCell="A139" workbookViewId="0">
      <selection activeCell="I157" sqref="I15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6" t="s">
        <v>97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85</v>
      </c>
    </row>
    <row r="4" spans="1:46" s="1" customFormat="1" ht="24.95" customHeight="1">
      <c r="B4" s="19"/>
      <c r="D4" s="118" t="s">
        <v>98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6.5" customHeight="1">
      <c r="B7" s="19"/>
      <c r="E7" s="315" t="str">
        <f>'Rekapitulace stavby'!K6</f>
        <v>Oprava střešního pláště č.p.1, nám. Míru Nový Bor</v>
      </c>
      <c r="F7" s="316"/>
      <c r="G7" s="316"/>
      <c r="H7" s="316"/>
      <c r="I7" s="114"/>
      <c r="L7" s="19"/>
    </row>
    <row r="8" spans="1:46" s="2" customFormat="1" ht="12" customHeight="1">
      <c r="A8" s="33"/>
      <c r="B8" s="38"/>
      <c r="C8" s="33"/>
      <c r="D8" s="120" t="s">
        <v>99</v>
      </c>
      <c r="E8" s="33"/>
      <c r="F8" s="33"/>
      <c r="G8" s="33"/>
      <c r="H8" s="33"/>
      <c r="I8" s="121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7" t="s">
        <v>1139</v>
      </c>
      <c r="F9" s="318"/>
      <c r="G9" s="318"/>
      <c r="H9" s="318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0" t="s">
        <v>18</v>
      </c>
      <c r="E11" s="33"/>
      <c r="F11" s="109" t="s">
        <v>1</v>
      </c>
      <c r="G11" s="33"/>
      <c r="H11" s="33"/>
      <c r="I11" s="122" t="s">
        <v>19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0" t="s">
        <v>20</v>
      </c>
      <c r="E12" s="33"/>
      <c r="F12" s="109" t="s">
        <v>21</v>
      </c>
      <c r="G12" s="33"/>
      <c r="H12" s="33"/>
      <c r="I12" s="122" t="s">
        <v>22</v>
      </c>
      <c r="J12" s="123" t="str">
        <f>'Rekapitulace stavby'!AN8</f>
        <v>2. 11. 2020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21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24</v>
      </c>
      <c r="E14" s="33"/>
      <c r="F14" s="33"/>
      <c r="G14" s="33"/>
      <c r="H14" s="33"/>
      <c r="I14" s="122" t="s">
        <v>25</v>
      </c>
      <c r="J14" s="109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26</v>
      </c>
      <c r="F15" s="33"/>
      <c r="G15" s="33"/>
      <c r="H15" s="33"/>
      <c r="I15" s="122" t="s">
        <v>27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21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0" t="s">
        <v>28</v>
      </c>
      <c r="E17" s="33"/>
      <c r="F17" s="33"/>
      <c r="G17" s="33"/>
      <c r="H17" s="33"/>
      <c r="I17" s="122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9" t="str">
        <f>'Rekapitulace stavby'!E14</f>
        <v>Vyplň údaj</v>
      </c>
      <c r="F18" s="320"/>
      <c r="G18" s="320"/>
      <c r="H18" s="320"/>
      <c r="I18" s="122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21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0" t="s">
        <v>30</v>
      </c>
      <c r="E20" s="33"/>
      <c r="F20" s="33"/>
      <c r="G20" s="33"/>
      <c r="H20" s="33"/>
      <c r="I20" s="122" t="s">
        <v>25</v>
      </c>
      <c r="J20" s="109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31</v>
      </c>
      <c r="F21" s="33"/>
      <c r="G21" s="33"/>
      <c r="H21" s="33"/>
      <c r="I21" s="122" t="s">
        <v>27</v>
      </c>
      <c r="J21" s="109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21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0" t="s">
        <v>33</v>
      </c>
      <c r="E23" s="33"/>
      <c r="F23" s="33"/>
      <c r="G23" s="33"/>
      <c r="H23" s="33"/>
      <c r="I23" s="122" t="s">
        <v>25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34</v>
      </c>
      <c r="F24" s="33"/>
      <c r="G24" s="33"/>
      <c r="H24" s="33"/>
      <c r="I24" s="122" t="s">
        <v>27</v>
      </c>
      <c r="J24" s="109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21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0" t="s">
        <v>35</v>
      </c>
      <c r="E26" s="33"/>
      <c r="F26" s="33"/>
      <c r="G26" s="33"/>
      <c r="H26" s="33"/>
      <c r="I26" s="121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21" t="s">
        <v>1</v>
      </c>
      <c r="F27" s="321"/>
      <c r="G27" s="321"/>
      <c r="H27" s="321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8"/>
      <c r="E29" s="128"/>
      <c r="F29" s="128"/>
      <c r="G29" s="128"/>
      <c r="H29" s="128"/>
      <c r="I29" s="129"/>
      <c r="J29" s="128"/>
      <c r="K29" s="12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30" t="s">
        <v>36</v>
      </c>
      <c r="E30" s="33"/>
      <c r="F30" s="33"/>
      <c r="G30" s="33"/>
      <c r="H30" s="33"/>
      <c r="I30" s="121"/>
      <c r="J30" s="131">
        <f>ROUND(J130,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32" t="s">
        <v>38</v>
      </c>
      <c r="G32" s="33"/>
      <c r="H32" s="33"/>
      <c r="I32" s="133" t="s">
        <v>37</v>
      </c>
      <c r="J32" s="132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4" t="s">
        <v>40</v>
      </c>
      <c r="E33" s="120" t="s">
        <v>41</v>
      </c>
      <c r="F33" s="135">
        <f>ROUND((SUM(BE130:BE339)),  2)</f>
        <v>0</v>
      </c>
      <c r="G33" s="33"/>
      <c r="H33" s="33"/>
      <c r="I33" s="136">
        <v>0.21</v>
      </c>
      <c r="J33" s="135">
        <f>ROUND(((SUM(BE130:BE339))*I33),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20" t="s">
        <v>42</v>
      </c>
      <c r="F34" s="135">
        <f>ROUND((SUM(BF130:BF339)),  2)</f>
        <v>0</v>
      </c>
      <c r="G34" s="33"/>
      <c r="H34" s="33"/>
      <c r="I34" s="136">
        <v>0.15</v>
      </c>
      <c r="J34" s="135">
        <f>ROUND(((SUM(BF130:BF339))*I34),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20" t="s">
        <v>43</v>
      </c>
      <c r="F35" s="135">
        <f>ROUND((SUM(BG130:BG339)),  2)</f>
        <v>0</v>
      </c>
      <c r="G35" s="33"/>
      <c r="H35" s="33"/>
      <c r="I35" s="136">
        <v>0.21</v>
      </c>
      <c r="J35" s="135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20" t="s">
        <v>44</v>
      </c>
      <c r="F36" s="135">
        <f>ROUND((SUM(BH130:BH339)),  2)</f>
        <v>0</v>
      </c>
      <c r="G36" s="33"/>
      <c r="H36" s="33"/>
      <c r="I36" s="136">
        <v>0.15</v>
      </c>
      <c r="J36" s="135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45</v>
      </c>
      <c r="F37" s="135">
        <f>ROUND((SUM(BI130:BI339)),  2)</f>
        <v>0</v>
      </c>
      <c r="G37" s="33"/>
      <c r="H37" s="33"/>
      <c r="I37" s="136">
        <v>0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21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7"/>
      <c r="D39" s="138" t="s">
        <v>46</v>
      </c>
      <c r="E39" s="139"/>
      <c r="F39" s="139"/>
      <c r="G39" s="140" t="s">
        <v>47</v>
      </c>
      <c r="H39" s="141" t="s">
        <v>48</v>
      </c>
      <c r="I39" s="142"/>
      <c r="J39" s="143">
        <f>SUM(J30:J37)</f>
        <v>0</v>
      </c>
      <c r="K39" s="144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14"/>
      <c r="L41" s="19"/>
    </row>
    <row r="42" spans="1:31" s="1" customFormat="1" ht="14.45" customHeight="1">
      <c r="B42" s="19"/>
      <c r="I42" s="114"/>
      <c r="L42" s="19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5" t="s">
        <v>49</v>
      </c>
      <c r="E50" s="146"/>
      <c r="F50" s="146"/>
      <c r="G50" s="145" t="s">
        <v>50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8" t="s">
        <v>51</v>
      </c>
      <c r="E61" s="149"/>
      <c r="F61" s="150" t="s">
        <v>52</v>
      </c>
      <c r="G61" s="148" t="s">
        <v>51</v>
      </c>
      <c r="H61" s="149"/>
      <c r="I61" s="151"/>
      <c r="J61" s="152" t="s">
        <v>52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45" t="s">
        <v>53</v>
      </c>
      <c r="E65" s="153"/>
      <c r="F65" s="153"/>
      <c r="G65" s="145" t="s">
        <v>54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8" t="s">
        <v>51</v>
      </c>
      <c r="E76" s="149"/>
      <c r="F76" s="150" t="s">
        <v>52</v>
      </c>
      <c r="G76" s="148" t="s">
        <v>51</v>
      </c>
      <c r="H76" s="149"/>
      <c r="I76" s="151"/>
      <c r="J76" s="152" t="s">
        <v>52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3" t="str">
        <f>E7</f>
        <v>Oprava střešního pláště č.p.1, nám. Míru Nový Bor</v>
      </c>
      <c r="F85" s="314"/>
      <c r="G85" s="314"/>
      <c r="H85" s="314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5"/>
      <c r="E86" s="35"/>
      <c r="F86" s="35"/>
      <c r="G86" s="35"/>
      <c r="H86" s="35"/>
      <c r="I86" s="121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01" t="str">
        <f>E9</f>
        <v>02 - Nezapočitatelné náklady</v>
      </c>
      <c r="F87" s="312"/>
      <c r="G87" s="312"/>
      <c r="H87" s="312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Nový Bor</v>
      </c>
      <c r="G89" s="35"/>
      <c r="H89" s="35"/>
      <c r="I89" s="122" t="s">
        <v>22</v>
      </c>
      <c r="J89" s="65" t="str">
        <f>IF(J12="","",J12)</f>
        <v>2. 11. 2020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N. Bor</v>
      </c>
      <c r="G91" s="35"/>
      <c r="H91" s="35"/>
      <c r="I91" s="122" t="s">
        <v>30</v>
      </c>
      <c r="J91" s="31" t="str">
        <f>E21</f>
        <v>R. Voce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22" t="s">
        <v>33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21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61" t="s">
        <v>102</v>
      </c>
      <c r="D94" s="162"/>
      <c r="E94" s="162"/>
      <c r="F94" s="162"/>
      <c r="G94" s="162"/>
      <c r="H94" s="162"/>
      <c r="I94" s="163"/>
      <c r="J94" s="164" t="s">
        <v>103</v>
      </c>
      <c r="K94" s="16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5" t="s">
        <v>104</v>
      </c>
      <c r="D96" s="35"/>
      <c r="E96" s="35"/>
      <c r="F96" s="35"/>
      <c r="G96" s="35"/>
      <c r="H96" s="35"/>
      <c r="I96" s="121"/>
      <c r="J96" s="83">
        <f>J130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105</v>
      </c>
    </row>
    <row r="97" spans="1:31" s="9" customFormat="1" ht="24.95" customHeight="1">
      <c r="B97" s="166"/>
      <c r="C97" s="167"/>
      <c r="D97" s="168" t="s">
        <v>106</v>
      </c>
      <c r="E97" s="169"/>
      <c r="F97" s="169"/>
      <c r="G97" s="169"/>
      <c r="H97" s="169"/>
      <c r="I97" s="170"/>
      <c r="J97" s="171">
        <f>J131</f>
        <v>0</v>
      </c>
      <c r="K97" s="167"/>
      <c r="L97" s="172"/>
    </row>
    <row r="98" spans="1:31" s="10" customFormat="1" ht="19.899999999999999" customHeight="1">
      <c r="B98" s="173"/>
      <c r="C98" s="103"/>
      <c r="D98" s="174" t="s">
        <v>1140</v>
      </c>
      <c r="E98" s="175"/>
      <c r="F98" s="175"/>
      <c r="G98" s="175"/>
      <c r="H98" s="175"/>
      <c r="I98" s="176"/>
      <c r="J98" s="177">
        <f>J132</f>
        <v>0</v>
      </c>
      <c r="K98" s="103"/>
      <c r="L98" s="178"/>
    </row>
    <row r="99" spans="1:31" s="10" customFormat="1" ht="19.899999999999999" customHeight="1">
      <c r="B99" s="173"/>
      <c r="C99" s="103"/>
      <c r="D99" s="174" t="s">
        <v>1141</v>
      </c>
      <c r="E99" s="175"/>
      <c r="F99" s="175"/>
      <c r="G99" s="175"/>
      <c r="H99" s="175"/>
      <c r="I99" s="176"/>
      <c r="J99" s="177">
        <f>J150</f>
        <v>0</v>
      </c>
      <c r="K99" s="103"/>
      <c r="L99" s="178"/>
    </row>
    <row r="100" spans="1:31" s="10" customFormat="1" ht="19.899999999999999" customHeight="1">
      <c r="B100" s="173"/>
      <c r="C100" s="103"/>
      <c r="D100" s="174" t="s">
        <v>108</v>
      </c>
      <c r="E100" s="175"/>
      <c r="F100" s="175"/>
      <c r="G100" s="175"/>
      <c r="H100" s="175"/>
      <c r="I100" s="176"/>
      <c r="J100" s="177">
        <f>J153</f>
        <v>0</v>
      </c>
      <c r="K100" s="103"/>
      <c r="L100" s="178"/>
    </row>
    <row r="101" spans="1:31" s="10" customFormat="1" ht="19.899999999999999" customHeight="1">
      <c r="B101" s="173"/>
      <c r="C101" s="103"/>
      <c r="D101" s="174" t="s">
        <v>109</v>
      </c>
      <c r="E101" s="175"/>
      <c r="F101" s="175"/>
      <c r="G101" s="175"/>
      <c r="H101" s="175"/>
      <c r="I101" s="176"/>
      <c r="J101" s="177">
        <f>J162</f>
        <v>0</v>
      </c>
      <c r="K101" s="103"/>
      <c r="L101" s="178"/>
    </row>
    <row r="102" spans="1:31" s="9" customFormat="1" ht="24.95" customHeight="1">
      <c r="B102" s="166"/>
      <c r="C102" s="167"/>
      <c r="D102" s="168" t="s">
        <v>112</v>
      </c>
      <c r="E102" s="169"/>
      <c r="F102" s="169"/>
      <c r="G102" s="169"/>
      <c r="H102" s="169"/>
      <c r="I102" s="170"/>
      <c r="J102" s="171">
        <f>J178</f>
        <v>0</v>
      </c>
      <c r="K102" s="167"/>
      <c r="L102" s="172"/>
    </row>
    <row r="103" spans="1:31" s="10" customFormat="1" ht="19.899999999999999" customHeight="1">
      <c r="B103" s="173"/>
      <c r="C103" s="103"/>
      <c r="D103" s="174" t="s">
        <v>114</v>
      </c>
      <c r="E103" s="175"/>
      <c r="F103" s="175"/>
      <c r="G103" s="175"/>
      <c r="H103" s="175"/>
      <c r="I103" s="176"/>
      <c r="J103" s="177">
        <f>J179</f>
        <v>0</v>
      </c>
      <c r="K103" s="103"/>
      <c r="L103" s="178"/>
    </row>
    <row r="104" spans="1:31" s="10" customFormat="1" ht="19.899999999999999" customHeight="1">
      <c r="B104" s="173"/>
      <c r="C104" s="103"/>
      <c r="D104" s="174" t="s">
        <v>1142</v>
      </c>
      <c r="E104" s="175"/>
      <c r="F104" s="175"/>
      <c r="G104" s="175"/>
      <c r="H104" s="175"/>
      <c r="I104" s="176"/>
      <c r="J104" s="177">
        <f>J206</f>
        <v>0</v>
      </c>
      <c r="K104" s="103"/>
      <c r="L104" s="178"/>
    </row>
    <row r="105" spans="1:31" s="10" customFormat="1" ht="19.899999999999999" customHeight="1">
      <c r="B105" s="173"/>
      <c r="C105" s="103"/>
      <c r="D105" s="174" t="s">
        <v>1143</v>
      </c>
      <c r="E105" s="175"/>
      <c r="F105" s="175"/>
      <c r="G105" s="175"/>
      <c r="H105" s="175"/>
      <c r="I105" s="176"/>
      <c r="J105" s="177">
        <f>J220</f>
        <v>0</v>
      </c>
      <c r="K105" s="103"/>
      <c r="L105" s="178"/>
    </row>
    <row r="106" spans="1:31" s="10" customFormat="1" ht="19.899999999999999" customHeight="1">
      <c r="B106" s="173"/>
      <c r="C106" s="103"/>
      <c r="D106" s="174" t="s">
        <v>116</v>
      </c>
      <c r="E106" s="175"/>
      <c r="F106" s="175"/>
      <c r="G106" s="175"/>
      <c r="H106" s="175"/>
      <c r="I106" s="176"/>
      <c r="J106" s="177">
        <f>J223</f>
        <v>0</v>
      </c>
      <c r="K106" s="103"/>
      <c r="L106" s="178"/>
    </row>
    <row r="107" spans="1:31" s="10" customFormat="1" ht="19.899999999999999" customHeight="1">
      <c r="B107" s="173"/>
      <c r="C107" s="103"/>
      <c r="D107" s="174" t="s">
        <v>117</v>
      </c>
      <c r="E107" s="175"/>
      <c r="F107" s="175"/>
      <c r="G107" s="175"/>
      <c r="H107" s="175"/>
      <c r="I107" s="176"/>
      <c r="J107" s="177">
        <f>J293</f>
        <v>0</v>
      </c>
      <c r="K107" s="103"/>
      <c r="L107" s="178"/>
    </row>
    <row r="108" spans="1:31" s="10" customFormat="1" ht="19.899999999999999" customHeight="1">
      <c r="B108" s="173"/>
      <c r="C108" s="103"/>
      <c r="D108" s="174" t="s">
        <v>118</v>
      </c>
      <c r="E108" s="175"/>
      <c r="F108" s="175"/>
      <c r="G108" s="175"/>
      <c r="H108" s="175"/>
      <c r="I108" s="176"/>
      <c r="J108" s="177">
        <f>J301</f>
        <v>0</v>
      </c>
      <c r="K108" s="103"/>
      <c r="L108" s="178"/>
    </row>
    <row r="109" spans="1:31" s="10" customFormat="1" ht="19.899999999999999" customHeight="1">
      <c r="B109" s="173"/>
      <c r="C109" s="103"/>
      <c r="D109" s="174" t="s">
        <v>120</v>
      </c>
      <c r="E109" s="175"/>
      <c r="F109" s="175"/>
      <c r="G109" s="175"/>
      <c r="H109" s="175"/>
      <c r="I109" s="176"/>
      <c r="J109" s="177">
        <f>J323</f>
        <v>0</v>
      </c>
      <c r="K109" s="103"/>
      <c r="L109" s="178"/>
    </row>
    <row r="110" spans="1:31" s="9" customFormat="1" ht="24.95" customHeight="1">
      <c r="B110" s="166"/>
      <c r="C110" s="167"/>
      <c r="D110" s="168" t="s">
        <v>1144</v>
      </c>
      <c r="E110" s="169"/>
      <c r="F110" s="169"/>
      <c r="G110" s="169"/>
      <c r="H110" s="169"/>
      <c r="I110" s="170"/>
      <c r="J110" s="171">
        <f>J329</f>
        <v>0</v>
      </c>
      <c r="K110" s="167"/>
      <c r="L110" s="172"/>
    </row>
    <row r="111" spans="1:31" s="2" customFormat="1" ht="21.75" customHeight="1">
      <c r="A111" s="33"/>
      <c r="B111" s="34"/>
      <c r="C111" s="35"/>
      <c r="D111" s="35"/>
      <c r="E111" s="35"/>
      <c r="F111" s="35"/>
      <c r="G111" s="35"/>
      <c r="H111" s="35"/>
      <c r="I111" s="121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157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160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121</v>
      </c>
      <c r="D117" s="35"/>
      <c r="E117" s="35"/>
      <c r="F117" s="35"/>
      <c r="G117" s="35"/>
      <c r="H117" s="35"/>
      <c r="I117" s="121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5"/>
      <c r="E119" s="35"/>
      <c r="F119" s="35"/>
      <c r="G119" s="35"/>
      <c r="H119" s="3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5"/>
      <c r="D120" s="35"/>
      <c r="E120" s="313" t="str">
        <f>E7</f>
        <v>Oprava střešního pláště č.p.1, nám. Míru Nový Bor</v>
      </c>
      <c r="F120" s="314"/>
      <c r="G120" s="314"/>
      <c r="H120" s="314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99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301" t="str">
        <f>E9</f>
        <v>02 - Nezapočitatelné náklady</v>
      </c>
      <c r="F122" s="312"/>
      <c r="G122" s="312"/>
      <c r="H122" s="312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5"/>
      <c r="E124" s="35"/>
      <c r="F124" s="26" t="str">
        <f>F12</f>
        <v>Nový Bor</v>
      </c>
      <c r="G124" s="35"/>
      <c r="H124" s="35"/>
      <c r="I124" s="122" t="s">
        <v>22</v>
      </c>
      <c r="J124" s="65" t="str">
        <f>IF(J12="","",J12)</f>
        <v>2. 11. 2020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24</v>
      </c>
      <c r="D126" s="35"/>
      <c r="E126" s="35"/>
      <c r="F126" s="26" t="str">
        <f>E15</f>
        <v>Město N. Bor</v>
      </c>
      <c r="G126" s="35"/>
      <c r="H126" s="35"/>
      <c r="I126" s="122" t="s">
        <v>30</v>
      </c>
      <c r="J126" s="31" t="str">
        <f>E21</f>
        <v>R. Voce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28</v>
      </c>
      <c r="D127" s="35"/>
      <c r="E127" s="35"/>
      <c r="F127" s="26" t="str">
        <f>IF(E18="","",E18)</f>
        <v>Vyplň údaj</v>
      </c>
      <c r="G127" s="35"/>
      <c r="H127" s="35"/>
      <c r="I127" s="122" t="s">
        <v>33</v>
      </c>
      <c r="J127" s="31" t="str">
        <f>E24</f>
        <v>J. Nešněra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79"/>
      <c r="B129" s="180"/>
      <c r="C129" s="181" t="s">
        <v>122</v>
      </c>
      <c r="D129" s="182" t="s">
        <v>61</v>
      </c>
      <c r="E129" s="182" t="s">
        <v>57</v>
      </c>
      <c r="F129" s="182" t="s">
        <v>58</v>
      </c>
      <c r="G129" s="182" t="s">
        <v>123</v>
      </c>
      <c r="H129" s="182" t="s">
        <v>124</v>
      </c>
      <c r="I129" s="183" t="s">
        <v>125</v>
      </c>
      <c r="J129" s="182" t="s">
        <v>103</v>
      </c>
      <c r="K129" s="184" t="s">
        <v>126</v>
      </c>
      <c r="L129" s="185"/>
      <c r="M129" s="74" t="s">
        <v>1</v>
      </c>
      <c r="N129" s="75" t="s">
        <v>40</v>
      </c>
      <c r="O129" s="75" t="s">
        <v>127</v>
      </c>
      <c r="P129" s="75" t="s">
        <v>128</v>
      </c>
      <c r="Q129" s="75" t="s">
        <v>129</v>
      </c>
      <c r="R129" s="75" t="s">
        <v>130</v>
      </c>
      <c r="S129" s="75" t="s">
        <v>131</v>
      </c>
      <c r="T129" s="76" t="s">
        <v>132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3"/>
      <c r="B130" s="34"/>
      <c r="C130" s="81" t="s">
        <v>133</v>
      </c>
      <c r="D130" s="35"/>
      <c r="E130" s="35"/>
      <c r="F130" s="35"/>
      <c r="G130" s="35"/>
      <c r="H130" s="35"/>
      <c r="I130" s="121"/>
      <c r="J130" s="186">
        <f>BK130</f>
        <v>0</v>
      </c>
      <c r="K130" s="35"/>
      <c r="L130" s="38"/>
      <c r="M130" s="77"/>
      <c r="N130" s="187"/>
      <c r="O130" s="78"/>
      <c r="P130" s="188">
        <f>P131+P178+P329</f>
        <v>0</v>
      </c>
      <c r="Q130" s="78"/>
      <c r="R130" s="188">
        <f>R131+R178+R329</f>
        <v>35.384003160000006</v>
      </c>
      <c r="S130" s="78"/>
      <c r="T130" s="189">
        <f>T131+T178+T329</f>
        <v>16.136612799999998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75</v>
      </c>
      <c r="AU130" s="16" t="s">
        <v>105</v>
      </c>
      <c r="BK130" s="190">
        <f>BK131+BK178+BK329</f>
        <v>0</v>
      </c>
    </row>
    <row r="131" spans="1:65" s="12" customFormat="1" ht="25.9" customHeight="1">
      <c r="B131" s="191"/>
      <c r="C131" s="192"/>
      <c r="D131" s="193" t="s">
        <v>75</v>
      </c>
      <c r="E131" s="194" t="s">
        <v>134</v>
      </c>
      <c r="F131" s="194" t="s">
        <v>135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P132+P150+P153+P162</f>
        <v>0</v>
      </c>
      <c r="Q131" s="199"/>
      <c r="R131" s="200">
        <f>R132+R150+R153+R162</f>
        <v>0.44129000000000007</v>
      </c>
      <c r="S131" s="199"/>
      <c r="T131" s="201">
        <f>T132+T150+T153+T162</f>
        <v>0.52</v>
      </c>
      <c r="AR131" s="202" t="s">
        <v>83</v>
      </c>
      <c r="AT131" s="203" t="s">
        <v>75</v>
      </c>
      <c r="AU131" s="203" t="s">
        <v>76</v>
      </c>
      <c r="AY131" s="202" t="s">
        <v>136</v>
      </c>
      <c r="BK131" s="204">
        <f>BK132+BK150+BK153+BK162</f>
        <v>0</v>
      </c>
    </row>
    <row r="132" spans="1:65" s="12" customFormat="1" ht="22.9" customHeight="1">
      <c r="B132" s="191"/>
      <c r="C132" s="192"/>
      <c r="D132" s="193" t="s">
        <v>75</v>
      </c>
      <c r="E132" s="205" t="s">
        <v>83</v>
      </c>
      <c r="F132" s="205" t="s">
        <v>1145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SUM(P133:P149)</f>
        <v>0</v>
      </c>
      <c r="Q132" s="199"/>
      <c r="R132" s="200">
        <f>SUM(R133:R149)</f>
        <v>5.6699999999999997E-3</v>
      </c>
      <c r="S132" s="199"/>
      <c r="T132" s="201">
        <f>SUM(T133:T149)</f>
        <v>0.52</v>
      </c>
      <c r="AR132" s="202" t="s">
        <v>83</v>
      </c>
      <c r="AT132" s="203" t="s">
        <v>75</v>
      </c>
      <c r="AU132" s="203" t="s">
        <v>83</v>
      </c>
      <c r="AY132" s="202" t="s">
        <v>136</v>
      </c>
      <c r="BK132" s="204">
        <f>SUM(BK133:BK149)</f>
        <v>0</v>
      </c>
    </row>
    <row r="133" spans="1:65" s="2" customFormat="1" ht="21.75" customHeight="1">
      <c r="A133" s="33"/>
      <c r="B133" s="34"/>
      <c r="C133" s="207" t="s">
        <v>83</v>
      </c>
      <c r="D133" s="207" t="s">
        <v>139</v>
      </c>
      <c r="E133" s="208" t="s">
        <v>1146</v>
      </c>
      <c r="F133" s="209" t="s">
        <v>1147</v>
      </c>
      <c r="G133" s="210" t="s">
        <v>154</v>
      </c>
      <c r="H133" s="211">
        <v>2</v>
      </c>
      <c r="I133" s="212"/>
      <c r="J133" s="213">
        <f>ROUND(I133*H133,2)</f>
        <v>0</v>
      </c>
      <c r="K133" s="209" t="s">
        <v>143</v>
      </c>
      <c r="L133" s="38"/>
      <c r="M133" s="214" t="s">
        <v>1</v>
      </c>
      <c r="N133" s="215" t="s">
        <v>41</v>
      </c>
      <c r="O133" s="70"/>
      <c r="P133" s="216">
        <f>O133*H133</f>
        <v>0</v>
      </c>
      <c r="Q133" s="216">
        <v>0</v>
      </c>
      <c r="R133" s="216">
        <f>Q133*H133</f>
        <v>0</v>
      </c>
      <c r="S133" s="216">
        <v>0.26</v>
      </c>
      <c r="T133" s="217">
        <f>S133*H133</f>
        <v>0.52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8" t="s">
        <v>144</v>
      </c>
      <c r="AT133" s="218" t="s">
        <v>139</v>
      </c>
      <c r="AU133" s="218" t="s">
        <v>85</v>
      </c>
      <c r="AY133" s="16" t="s">
        <v>136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6" t="s">
        <v>83</v>
      </c>
      <c r="BK133" s="219">
        <f>ROUND(I133*H133,2)</f>
        <v>0</v>
      </c>
      <c r="BL133" s="16" t="s">
        <v>144</v>
      </c>
      <c r="BM133" s="218" t="s">
        <v>1148</v>
      </c>
    </row>
    <row r="134" spans="1:65" s="2" customFormat="1" ht="39">
      <c r="A134" s="33"/>
      <c r="B134" s="34"/>
      <c r="C134" s="35"/>
      <c r="D134" s="220" t="s">
        <v>146</v>
      </c>
      <c r="E134" s="35"/>
      <c r="F134" s="221" t="s">
        <v>1149</v>
      </c>
      <c r="G134" s="35"/>
      <c r="H134" s="35"/>
      <c r="I134" s="121"/>
      <c r="J134" s="35"/>
      <c r="K134" s="35"/>
      <c r="L134" s="38"/>
      <c r="M134" s="222"/>
      <c r="N134" s="223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146</v>
      </c>
      <c r="AU134" s="16" t="s">
        <v>85</v>
      </c>
    </row>
    <row r="135" spans="1:65" s="13" customFormat="1">
      <c r="B135" s="224"/>
      <c r="C135" s="225"/>
      <c r="D135" s="220" t="s">
        <v>148</v>
      </c>
      <c r="E135" s="226" t="s">
        <v>1</v>
      </c>
      <c r="F135" s="227" t="s">
        <v>1150</v>
      </c>
      <c r="G135" s="225"/>
      <c r="H135" s="228">
        <v>2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AT135" s="234" t="s">
        <v>148</v>
      </c>
      <c r="AU135" s="234" t="s">
        <v>85</v>
      </c>
      <c r="AV135" s="13" t="s">
        <v>85</v>
      </c>
      <c r="AW135" s="13" t="s">
        <v>32</v>
      </c>
      <c r="AX135" s="13" t="s">
        <v>83</v>
      </c>
      <c r="AY135" s="234" t="s">
        <v>136</v>
      </c>
    </row>
    <row r="136" spans="1:65" s="2" customFormat="1" ht="21.75" customHeight="1">
      <c r="A136" s="33"/>
      <c r="B136" s="34"/>
      <c r="C136" s="207" t="s">
        <v>85</v>
      </c>
      <c r="D136" s="207" t="s">
        <v>139</v>
      </c>
      <c r="E136" s="208" t="s">
        <v>1151</v>
      </c>
      <c r="F136" s="209" t="s">
        <v>1152</v>
      </c>
      <c r="G136" s="210" t="s">
        <v>142</v>
      </c>
      <c r="H136" s="211">
        <v>0.57599999999999996</v>
      </c>
      <c r="I136" s="212"/>
      <c r="J136" s="213">
        <f>ROUND(I136*H136,2)</f>
        <v>0</v>
      </c>
      <c r="K136" s="209" t="s">
        <v>143</v>
      </c>
      <c r="L136" s="38"/>
      <c r="M136" s="214" t="s">
        <v>1</v>
      </c>
      <c r="N136" s="215" t="s">
        <v>41</v>
      </c>
      <c r="O136" s="70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8" t="s">
        <v>144</v>
      </c>
      <c r="AT136" s="218" t="s">
        <v>139</v>
      </c>
      <c r="AU136" s="218" t="s">
        <v>85</v>
      </c>
      <c r="AY136" s="16" t="s">
        <v>136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6" t="s">
        <v>83</v>
      </c>
      <c r="BK136" s="219">
        <f>ROUND(I136*H136,2)</f>
        <v>0</v>
      </c>
      <c r="BL136" s="16" t="s">
        <v>144</v>
      </c>
      <c r="BM136" s="218" t="s">
        <v>1153</v>
      </c>
    </row>
    <row r="137" spans="1:65" s="2" customFormat="1" ht="19.5">
      <c r="A137" s="33"/>
      <c r="B137" s="34"/>
      <c r="C137" s="35"/>
      <c r="D137" s="220" t="s">
        <v>146</v>
      </c>
      <c r="E137" s="35"/>
      <c r="F137" s="221" t="s">
        <v>1154</v>
      </c>
      <c r="G137" s="35"/>
      <c r="H137" s="35"/>
      <c r="I137" s="121"/>
      <c r="J137" s="35"/>
      <c r="K137" s="35"/>
      <c r="L137" s="38"/>
      <c r="M137" s="222"/>
      <c r="N137" s="223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146</v>
      </c>
      <c r="AU137" s="16" t="s">
        <v>85</v>
      </c>
    </row>
    <row r="138" spans="1:65" s="13" customFormat="1">
      <c r="B138" s="224"/>
      <c r="C138" s="225"/>
      <c r="D138" s="220" t="s">
        <v>148</v>
      </c>
      <c r="E138" s="226" t="s">
        <v>1</v>
      </c>
      <c r="F138" s="227" t="s">
        <v>1155</v>
      </c>
      <c r="G138" s="225"/>
      <c r="H138" s="228">
        <v>0.57599999999999996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148</v>
      </c>
      <c r="AU138" s="234" t="s">
        <v>85</v>
      </c>
      <c r="AV138" s="13" t="s">
        <v>85</v>
      </c>
      <c r="AW138" s="13" t="s">
        <v>32</v>
      </c>
      <c r="AX138" s="13" t="s">
        <v>83</v>
      </c>
      <c r="AY138" s="234" t="s">
        <v>136</v>
      </c>
    </row>
    <row r="139" spans="1:65" s="2" customFormat="1" ht="21.75" customHeight="1">
      <c r="A139" s="33"/>
      <c r="B139" s="34"/>
      <c r="C139" s="207" t="s">
        <v>137</v>
      </c>
      <c r="D139" s="207" t="s">
        <v>139</v>
      </c>
      <c r="E139" s="208" t="s">
        <v>1156</v>
      </c>
      <c r="F139" s="209" t="s">
        <v>1157</v>
      </c>
      <c r="G139" s="210" t="s">
        <v>142</v>
      </c>
      <c r="H139" s="211">
        <v>0.57599999999999996</v>
      </c>
      <c r="I139" s="212"/>
      <c r="J139" s="213">
        <f>ROUND(I139*H139,2)</f>
        <v>0</v>
      </c>
      <c r="K139" s="209" t="s">
        <v>143</v>
      </c>
      <c r="L139" s="38"/>
      <c r="M139" s="214" t="s">
        <v>1</v>
      </c>
      <c r="N139" s="215" t="s">
        <v>41</v>
      </c>
      <c r="O139" s="70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8" t="s">
        <v>144</v>
      </c>
      <c r="AT139" s="218" t="s">
        <v>139</v>
      </c>
      <c r="AU139" s="218" t="s">
        <v>85</v>
      </c>
      <c r="AY139" s="16" t="s">
        <v>136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6" t="s">
        <v>83</v>
      </c>
      <c r="BK139" s="219">
        <f>ROUND(I139*H139,2)</f>
        <v>0</v>
      </c>
      <c r="BL139" s="16" t="s">
        <v>144</v>
      </c>
      <c r="BM139" s="218" t="s">
        <v>1158</v>
      </c>
    </row>
    <row r="140" spans="1:65" s="2" customFormat="1" ht="29.25">
      <c r="A140" s="33"/>
      <c r="B140" s="34"/>
      <c r="C140" s="35"/>
      <c r="D140" s="220" t="s">
        <v>146</v>
      </c>
      <c r="E140" s="35"/>
      <c r="F140" s="221" t="s">
        <v>1159</v>
      </c>
      <c r="G140" s="35"/>
      <c r="H140" s="35"/>
      <c r="I140" s="121"/>
      <c r="J140" s="35"/>
      <c r="K140" s="35"/>
      <c r="L140" s="38"/>
      <c r="M140" s="222"/>
      <c r="N140" s="223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146</v>
      </c>
      <c r="AU140" s="16" t="s">
        <v>85</v>
      </c>
    </row>
    <row r="141" spans="1:65" s="2" customFormat="1" ht="21.75" customHeight="1">
      <c r="A141" s="33"/>
      <c r="B141" s="34"/>
      <c r="C141" s="207" t="s">
        <v>144</v>
      </c>
      <c r="D141" s="207" t="s">
        <v>139</v>
      </c>
      <c r="E141" s="208" t="s">
        <v>1160</v>
      </c>
      <c r="F141" s="209" t="s">
        <v>1161</v>
      </c>
      <c r="G141" s="210" t="s">
        <v>154</v>
      </c>
      <c r="H141" s="211">
        <v>378</v>
      </c>
      <c r="I141" s="212"/>
      <c r="J141" s="213">
        <f>ROUND(I141*H141,2)</f>
        <v>0</v>
      </c>
      <c r="K141" s="209" t="s">
        <v>143</v>
      </c>
      <c r="L141" s="38"/>
      <c r="M141" s="214" t="s">
        <v>1</v>
      </c>
      <c r="N141" s="215" t="s">
        <v>41</v>
      </c>
      <c r="O141" s="70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8" t="s">
        <v>144</v>
      </c>
      <c r="AT141" s="218" t="s">
        <v>139</v>
      </c>
      <c r="AU141" s="218" t="s">
        <v>85</v>
      </c>
      <c r="AY141" s="16" t="s">
        <v>136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6" t="s">
        <v>83</v>
      </c>
      <c r="BK141" s="219">
        <f>ROUND(I141*H141,2)</f>
        <v>0</v>
      </c>
      <c r="BL141" s="16" t="s">
        <v>144</v>
      </c>
      <c r="BM141" s="218" t="s">
        <v>1162</v>
      </c>
    </row>
    <row r="142" spans="1:65" s="2" customFormat="1" ht="19.5">
      <c r="A142" s="33"/>
      <c r="B142" s="34"/>
      <c r="C142" s="35"/>
      <c r="D142" s="220" t="s">
        <v>146</v>
      </c>
      <c r="E142" s="35"/>
      <c r="F142" s="221" t="s">
        <v>1163</v>
      </c>
      <c r="G142" s="35"/>
      <c r="H142" s="35"/>
      <c r="I142" s="121"/>
      <c r="J142" s="35"/>
      <c r="K142" s="35"/>
      <c r="L142" s="38"/>
      <c r="M142" s="222"/>
      <c r="N142" s="223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146</v>
      </c>
      <c r="AU142" s="16" t="s">
        <v>85</v>
      </c>
    </row>
    <row r="143" spans="1:65" s="2" customFormat="1" ht="19.5">
      <c r="A143" s="33"/>
      <c r="B143" s="34"/>
      <c r="C143" s="35"/>
      <c r="D143" s="220" t="s">
        <v>157</v>
      </c>
      <c r="E143" s="35"/>
      <c r="F143" s="235" t="s">
        <v>1164</v>
      </c>
      <c r="G143" s="35"/>
      <c r="H143" s="35"/>
      <c r="I143" s="121"/>
      <c r="J143" s="35"/>
      <c r="K143" s="35"/>
      <c r="L143" s="38"/>
      <c r="M143" s="222"/>
      <c r="N143" s="223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157</v>
      </c>
      <c r="AU143" s="16" t="s">
        <v>85</v>
      </c>
    </row>
    <row r="144" spans="1:65" s="2" customFormat="1" ht="16.5" customHeight="1">
      <c r="A144" s="33"/>
      <c r="B144" s="34"/>
      <c r="C144" s="236" t="s">
        <v>170</v>
      </c>
      <c r="D144" s="236" t="s">
        <v>191</v>
      </c>
      <c r="E144" s="237" t="s">
        <v>1165</v>
      </c>
      <c r="F144" s="238" t="s">
        <v>1166</v>
      </c>
      <c r="G144" s="239" t="s">
        <v>985</v>
      </c>
      <c r="H144" s="240">
        <v>5.67</v>
      </c>
      <c r="I144" s="241"/>
      <c r="J144" s="242">
        <f>ROUND(I144*H144,2)</f>
        <v>0</v>
      </c>
      <c r="K144" s="238" t="s">
        <v>143</v>
      </c>
      <c r="L144" s="243"/>
      <c r="M144" s="244" t="s">
        <v>1</v>
      </c>
      <c r="N144" s="245" t="s">
        <v>41</v>
      </c>
      <c r="O144" s="70"/>
      <c r="P144" s="216">
        <f>O144*H144</f>
        <v>0</v>
      </c>
      <c r="Q144" s="216">
        <v>1E-3</v>
      </c>
      <c r="R144" s="216">
        <f>Q144*H144</f>
        <v>5.6699999999999997E-3</v>
      </c>
      <c r="S144" s="216">
        <v>0</v>
      </c>
      <c r="T144" s="21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8" t="s">
        <v>190</v>
      </c>
      <c r="AT144" s="218" t="s">
        <v>191</v>
      </c>
      <c r="AU144" s="218" t="s">
        <v>85</v>
      </c>
      <c r="AY144" s="16" t="s">
        <v>136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6" t="s">
        <v>83</v>
      </c>
      <c r="BK144" s="219">
        <f>ROUND(I144*H144,2)</f>
        <v>0</v>
      </c>
      <c r="BL144" s="16" t="s">
        <v>144</v>
      </c>
      <c r="BM144" s="218" t="s">
        <v>1167</v>
      </c>
    </row>
    <row r="145" spans="1:65" s="2" customFormat="1">
      <c r="A145" s="33"/>
      <c r="B145" s="34"/>
      <c r="C145" s="35"/>
      <c r="D145" s="220" t="s">
        <v>146</v>
      </c>
      <c r="E145" s="35"/>
      <c r="F145" s="221" t="s">
        <v>1166</v>
      </c>
      <c r="G145" s="35"/>
      <c r="H145" s="35"/>
      <c r="I145" s="121"/>
      <c r="J145" s="35"/>
      <c r="K145" s="35"/>
      <c r="L145" s="38"/>
      <c r="M145" s="222"/>
      <c r="N145" s="223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146</v>
      </c>
      <c r="AU145" s="16" t="s">
        <v>85</v>
      </c>
    </row>
    <row r="146" spans="1:65" s="13" customFormat="1">
      <c r="B146" s="224"/>
      <c r="C146" s="225"/>
      <c r="D146" s="220" t="s">
        <v>148</v>
      </c>
      <c r="E146" s="225"/>
      <c r="F146" s="227" t="s">
        <v>1168</v>
      </c>
      <c r="G146" s="225"/>
      <c r="H146" s="228">
        <v>5.67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148</v>
      </c>
      <c r="AU146" s="234" t="s">
        <v>85</v>
      </c>
      <c r="AV146" s="13" t="s">
        <v>85</v>
      </c>
      <c r="AW146" s="13" t="s">
        <v>4</v>
      </c>
      <c r="AX146" s="13" t="s">
        <v>83</v>
      </c>
      <c r="AY146" s="234" t="s">
        <v>136</v>
      </c>
    </row>
    <row r="147" spans="1:65" s="2" customFormat="1" ht="21.75" customHeight="1">
      <c r="A147" s="33"/>
      <c r="B147" s="34"/>
      <c r="C147" s="207" t="s">
        <v>150</v>
      </c>
      <c r="D147" s="207" t="s">
        <v>139</v>
      </c>
      <c r="E147" s="208" t="s">
        <v>1169</v>
      </c>
      <c r="F147" s="209" t="s">
        <v>1170</v>
      </c>
      <c r="G147" s="210" t="s">
        <v>154</v>
      </c>
      <c r="H147" s="211">
        <v>378</v>
      </c>
      <c r="I147" s="212"/>
      <c r="J147" s="213">
        <f>ROUND(I147*H147,2)</f>
        <v>0</v>
      </c>
      <c r="K147" s="209" t="s">
        <v>143</v>
      </c>
      <c r="L147" s="38"/>
      <c r="M147" s="214" t="s">
        <v>1</v>
      </c>
      <c r="N147" s="215" t="s">
        <v>41</v>
      </c>
      <c r="O147" s="70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8" t="s">
        <v>144</v>
      </c>
      <c r="AT147" s="218" t="s">
        <v>139</v>
      </c>
      <c r="AU147" s="218" t="s">
        <v>85</v>
      </c>
      <c r="AY147" s="16" t="s">
        <v>136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6" t="s">
        <v>83</v>
      </c>
      <c r="BK147" s="219">
        <f>ROUND(I147*H147,2)</f>
        <v>0</v>
      </c>
      <c r="BL147" s="16" t="s">
        <v>144</v>
      </c>
      <c r="BM147" s="218" t="s">
        <v>1171</v>
      </c>
    </row>
    <row r="148" spans="1:65" s="2" customFormat="1" ht="19.5">
      <c r="A148" s="33"/>
      <c r="B148" s="34"/>
      <c r="C148" s="35"/>
      <c r="D148" s="220" t="s">
        <v>146</v>
      </c>
      <c r="E148" s="35"/>
      <c r="F148" s="221" t="s">
        <v>1172</v>
      </c>
      <c r="G148" s="35"/>
      <c r="H148" s="35"/>
      <c r="I148" s="121"/>
      <c r="J148" s="35"/>
      <c r="K148" s="35"/>
      <c r="L148" s="38"/>
      <c r="M148" s="222"/>
      <c r="N148" s="223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146</v>
      </c>
      <c r="AU148" s="16" t="s">
        <v>85</v>
      </c>
    </row>
    <row r="149" spans="1:65" s="13" customFormat="1">
      <c r="B149" s="224"/>
      <c r="C149" s="225"/>
      <c r="D149" s="220" t="s">
        <v>148</v>
      </c>
      <c r="E149" s="226" t="s">
        <v>1</v>
      </c>
      <c r="F149" s="227" t="s">
        <v>1173</v>
      </c>
      <c r="G149" s="225"/>
      <c r="H149" s="228">
        <v>378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148</v>
      </c>
      <c r="AU149" s="234" t="s">
        <v>85</v>
      </c>
      <c r="AV149" s="13" t="s">
        <v>85</v>
      </c>
      <c r="AW149" s="13" t="s">
        <v>32</v>
      </c>
      <c r="AX149" s="13" t="s">
        <v>83</v>
      </c>
      <c r="AY149" s="234" t="s">
        <v>136</v>
      </c>
    </row>
    <row r="150" spans="1:65" s="12" customFormat="1" ht="22.9" customHeight="1">
      <c r="B150" s="191"/>
      <c r="C150" s="192"/>
      <c r="D150" s="193" t="s">
        <v>75</v>
      </c>
      <c r="E150" s="205" t="s">
        <v>170</v>
      </c>
      <c r="F150" s="205" t="s">
        <v>1174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SUM(P151:P152)</f>
        <v>0</v>
      </c>
      <c r="Q150" s="199"/>
      <c r="R150" s="200">
        <f>SUM(R151:R152)</f>
        <v>0.16850000000000001</v>
      </c>
      <c r="S150" s="199"/>
      <c r="T150" s="201">
        <f>SUM(T151:T152)</f>
        <v>0</v>
      </c>
      <c r="AR150" s="202" t="s">
        <v>83</v>
      </c>
      <c r="AT150" s="203" t="s">
        <v>75</v>
      </c>
      <c r="AU150" s="203" t="s">
        <v>83</v>
      </c>
      <c r="AY150" s="202" t="s">
        <v>136</v>
      </c>
      <c r="BK150" s="204">
        <f>SUM(BK151:BK152)</f>
        <v>0</v>
      </c>
    </row>
    <row r="151" spans="1:65" s="2" customFormat="1" ht="21.75" customHeight="1">
      <c r="A151" s="33"/>
      <c r="B151" s="34"/>
      <c r="C151" s="207" t="s">
        <v>183</v>
      </c>
      <c r="D151" s="207" t="s">
        <v>139</v>
      </c>
      <c r="E151" s="208" t="s">
        <v>1175</v>
      </c>
      <c r="F151" s="209" t="s">
        <v>1176</v>
      </c>
      <c r="G151" s="210" t="s">
        <v>154</v>
      </c>
      <c r="H151" s="211">
        <v>2</v>
      </c>
      <c r="I151" s="212"/>
      <c r="J151" s="213">
        <f>ROUND(I151*H151,2)</f>
        <v>0</v>
      </c>
      <c r="K151" s="209" t="s">
        <v>143</v>
      </c>
      <c r="L151" s="38"/>
      <c r="M151" s="214" t="s">
        <v>1</v>
      </c>
      <c r="N151" s="215" t="s">
        <v>41</v>
      </c>
      <c r="O151" s="70"/>
      <c r="P151" s="216">
        <f>O151*H151</f>
        <v>0</v>
      </c>
      <c r="Q151" s="216">
        <v>8.4250000000000005E-2</v>
      </c>
      <c r="R151" s="216">
        <f>Q151*H151</f>
        <v>0.16850000000000001</v>
      </c>
      <c r="S151" s="216">
        <v>0</v>
      </c>
      <c r="T151" s="21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8" t="s">
        <v>144</v>
      </c>
      <c r="AT151" s="218" t="s">
        <v>139</v>
      </c>
      <c r="AU151" s="218" t="s">
        <v>85</v>
      </c>
      <c r="AY151" s="16" t="s">
        <v>136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6" t="s">
        <v>83</v>
      </c>
      <c r="BK151" s="219">
        <f>ROUND(I151*H151,2)</f>
        <v>0</v>
      </c>
      <c r="BL151" s="16" t="s">
        <v>144</v>
      </c>
      <c r="BM151" s="218" t="s">
        <v>1177</v>
      </c>
    </row>
    <row r="152" spans="1:65" s="2" customFormat="1" ht="48.75">
      <c r="A152" s="33"/>
      <c r="B152" s="34"/>
      <c r="C152" s="35"/>
      <c r="D152" s="220" t="s">
        <v>146</v>
      </c>
      <c r="E152" s="35"/>
      <c r="F152" s="221" t="s">
        <v>1178</v>
      </c>
      <c r="G152" s="35"/>
      <c r="H152" s="35"/>
      <c r="I152" s="121"/>
      <c r="J152" s="35"/>
      <c r="K152" s="35"/>
      <c r="L152" s="38"/>
      <c r="M152" s="222"/>
      <c r="N152" s="223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146</v>
      </c>
      <c r="AU152" s="16" t="s">
        <v>85</v>
      </c>
    </row>
    <row r="153" spans="1:65" s="12" customFormat="1" ht="22.9" customHeight="1">
      <c r="B153" s="191"/>
      <c r="C153" s="192"/>
      <c r="D153" s="193" t="s">
        <v>75</v>
      </c>
      <c r="E153" s="205" t="s">
        <v>150</v>
      </c>
      <c r="F153" s="205" t="s">
        <v>151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f>SUM(P154:P161)</f>
        <v>0</v>
      </c>
      <c r="Q153" s="199"/>
      <c r="R153" s="200">
        <f>SUM(R154:R161)</f>
        <v>0.26712000000000002</v>
      </c>
      <c r="S153" s="199"/>
      <c r="T153" s="201">
        <f>SUM(T154:T161)</f>
        <v>0</v>
      </c>
      <c r="AR153" s="202" t="s">
        <v>83</v>
      </c>
      <c r="AT153" s="203" t="s">
        <v>75</v>
      </c>
      <c r="AU153" s="203" t="s">
        <v>83</v>
      </c>
      <c r="AY153" s="202" t="s">
        <v>136</v>
      </c>
      <c r="BK153" s="204">
        <f>SUM(BK154:BK161)</f>
        <v>0</v>
      </c>
    </row>
    <row r="154" spans="1:65" s="2" customFormat="1" ht="16.5" customHeight="1">
      <c r="A154" s="33"/>
      <c r="B154" s="34"/>
      <c r="C154" s="207" t="s">
        <v>190</v>
      </c>
      <c r="D154" s="207" t="s">
        <v>139</v>
      </c>
      <c r="E154" s="208" t="s">
        <v>1179</v>
      </c>
      <c r="F154" s="209" t="s">
        <v>1180</v>
      </c>
      <c r="G154" s="210" t="s">
        <v>154</v>
      </c>
      <c r="H154" s="211">
        <v>765</v>
      </c>
      <c r="I154" s="212"/>
      <c r="J154" s="213">
        <f>ROUND(I154*H154,2)</f>
        <v>0</v>
      </c>
      <c r="K154" s="209" t="s">
        <v>143</v>
      </c>
      <c r="L154" s="38"/>
      <c r="M154" s="214" t="s">
        <v>1</v>
      </c>
      <c r="N154" s="215" t="s">
        <v>41</v>
      </c>
      <c r="O154" s="70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8" t="s">
        <v>144</v>
      </c>
      <c r="AT154" s="218" t="s">
        <v>139</v>
      </c>
      <c r="AU154" s="218" t="s">
        <v>85</v>
      </c>
      <c r="AY154" s="16" t="s">
        <v>136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6" t="s">
        <v>83</v>
      </c>
      <c r="BK154" s="219">
        <f>ROUND(I154*H154,2)</f>
        <v>0</v>
      </c>
      <c r="BL154" s="16" t="s">
        <v>144</v>
      </c>
      <c r="BM154" s="218" t="s">
        <v>1181</v>
      </c>
    </row>
    <row r="155" spans="1:65" s="2" customFormat="1" ht="19.5">
      <c r="A155" s="33"/>
      <c r="B155" s="34"/>
      <c r="C155" s="35"/>
      <c r="D155" s="220" t="s">
        <v>146</v>
      </c>
      <c r="E155" s="35"/>
      <c r="F155" s="221" t="s">
        <v>1182</v>
      </c>
      <c r="G155" s="35"/>
      <c r="H155" s="35"/>
      <c r="I155" s="121"/>
      <c r="J155" s="35"/>
      <c r="K155" s="35"/>
      <c r="L155" s="38"/>
      <c r="M155" s="222"/>
      <c r="N155" s="223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146</v>
      </c>
      <c r="AU155" s="16" t="s">
        <v>85</v>
      </c>
    </row>
    <row r="156" spans="1:65" s="13" customFormat="1">
      <c r="B156" s="224"/>
      <c r="C156" s="225"/>
      <c r="D156" s="220" t="s">
        <v>148</v>
      </c>
      <c r="E156" s="226" t="s">
        <v>1</v>
      </c>
      <c r="F156" s="227" t="s">
        <v>1183</v>
      </c>
      <c r="G156" s="225"/>
      <c r="H156" s="228">
        <v>765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148</v>
      </c>
      <c r="AU156" s="234" t="s">
        <v>85</v>
      </c>
      <c r="AV156" s="13" t="s">
        <v>85</v>
      </c>
      <c r="AW156" s="13" t="s">
        <v>32</v>
      </c>
      <c r="AX156" s="13" t="s">
        <v>83</v>
      </c>
      <c r="AY156" s="234" t="s">
        <v>136</v>
      </c>
    </row>
    <row r="157" spans="1:65" s="2" customFormat="1" ht="21.75" customHeight="1">
      <c r="A157" s="33"/>
      <c r="B157" s="34"/>
      <c r="C157" s="207" t="s">
        <v>176</v>
      </c>
      <c r="D157" s="207" t="s">
        <v>139</v>
      </c>
      <c r="E157" s="208" t="s">
        <v>1184</v>
      </c>
      <c r="F157" s="209" t="s">
        <v>1185</v>
      </c>
      <c r="G157" s="210" t="s">
        <v>154</v>
      </c>
      <c r="H157" s="211">
        <v>4.24</v>
      </c>
      <c r="I157" s="212"/>
      <c r="J157" s="213">
        <f>ROUND(I157*H157,2)</f>
        <v>0</v>
      </c>
      <c r="K157" s="209" t="s">
        <v>143</v>
      </c>
      <c r="L157" s="38"/>
      <c r="M157" s="214" t="s">
        <v>1</v>
      </c>
      <c r="N157" s="215" t="s">
        <v>41</v>
      </c>
      <c r="O157" s="70"/>
      <c r="P157" s="216">
        <f>O157*H157</f>
        <v>0</v>
      </c>
      <c r="Q157" s="216">
        <v>6.3E-2</v>
      </c>
      <c r="R157" s="216">
        <f>Q157*H157</f>
        <v>0.26712000000000002</v>
      </c>
      <c r="S157" s="216">
        <v>0</v>
      </c>
      <c r="T157" s="21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8" t="s">
        <v>144</v>
      </c>
      <c r="AT157" s="218" t="s">
        <v>139</v>
      </c>
      <c r="AU157" s="218" t="s">
        <v>85</v>
      </c>
      <c r="AY157" s="16" t="s">
        <v>136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6" t="s">
        <v>83</v>
      </c>
      <c r="BK157" s="219">
        <f>ROUND(I157*H157,2)</f>
        <v>0</v>
      </c>
      <c r="BL157" s="16" t="s">
        <v>144</v>
      </c>
      <c r="BM157" s="218" t="s">
        <v>1186</v>
      </c>
    </row>
    <row r="158" spans="1:65" s="2" customFormat="1" ht="19.5">
      <c r="A158" s="33"/>
      <c r="B158" s="34"/>
      <c r="C158" s="35"/>
      <c r="D158" s="220" t="s">
        <v>146</v>
      </c>
      <c r="E158" s="35"/>
      <c r="F158" s="221" t="s">
        <v>1187</v>
      </c>
      <c r="G158" s="35"/>
      <c r="H158" s="35"/>
      <c r="I158" s="121"/>
      <c r="J158" s="35"/>
      <c r="K158" s="35"/>
      <c r="L158" s="38"/>
      <c r="M158" s="222"/>
      <c r="N158" s="223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146</v>
      </c>
      <c r="AU158" s="16" t="s">
        <v>85</v>
      </c>
    </row>
    <row r="159" spans="1:65" s="13" customFormat="1">
      <c r="B159" s="224"/>
      <c r="C159" s="225"/>
      <c r="D159" s="220" t="s">
        <v>148</v>
      </c>
      <c r="E159" s="226" t="s">
        <v>1</v>
      </c>
      <c r="F159" s="227" t="s">
        <v>1188</v>
      </c>
      <c r="G159" s="225"/>
      <c r="H159" s="228">
        <v>1.1399999999999999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148</v>
      </c>
      <c r="AU159" s="234" t="s">
        <v>85</v>
      </c>
      <c r="AV159" s="13" t="s">
        <v>85</v>
      </c>
      <c r="AW159" s="13" t="s">
        <v>32</v>
      </c>
      <c r="AX159" s="13" t="s">
        <v>76</v>
      </c>
      <c r="AY159" s="234" t="s">
        <v>136</v>
      </c>
    </row>
    <row r="160" spans="1:65" s="13" customFormat="1">
      <c r="B160" s="224"/>
      <c r="C160" s="225"/>
      <c r="D160" s="220" t="s">
        <v>148</v>
      </c>
      <c r="E160" s="226" t="s">
        <v>1</v>
      </c>
      <c r="F160" s="227" t="s">
        <v>1189</v>
      </c>
      <c r="G160" s="225"/>
      <c r="H160" s="228">
        <v>3.1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148</v>
      </c>
      <c r="AU160" s="234" t="s">
        <v>85</v>
      </c>
      <c r="AV160" s="13" t="s">
        <v>85</v>
      </c>
      <c r="AW160" s="13" t="s">
        <v>32</v>
      </c>
      <c r="AX160" s="13" t="s">
        <v>76</v>
      </c>
      <c r="AY160" s="234" t="s">
        <v>136</v>
      </c>
    </row>
    <row r="161" spans="1:65" s="14" customFormat="1">
      <c r="B161" s="246"/>
      <c r="C161" s="247"/>
      <c r="D161" s="220" t="s">
        <v>148</v>
      </c>
      <c r="E161" s="248" t="s">
        <v>1</v>
      </c>
      <c r="F161" s="249" t="s">
        <v>374</v>
      </c>
      <c r="G161" s="247"/>
      <c r="H161" s="250">
        <v>4.24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148</v>
      </c>
      <c r="AU161" s="256" t="s">
        <v>85</v>
      </c>
      <c r="AV161" s="14" t="s">
        <v>144</v>
      </c>
      <c r="AW161" s="14" t="s">
        <v>32</v>
      </c>
      <c r="AX161" s="14" t="s">
        <v>83</v>
      </c>
      <c r="AY161" s="256" t="s">
        <v>136</v>
      </c>
    </row>
    <row r="162" spans="1:65" s="12" customFormat="1" ht="22.9" customHeight="1">
      <c r="B162" s="191"/>
      <c r="C162" s="192"/>
      <c r="D162" s="193" t="s">
        <v>75</v>
      </c>
      <c r="E162" s="205" t="s">
        <v>176</v>
      </c>
      <c r="F162" s="205" t="s">
        <v>177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SUM(P163:P177)</f>
        <v>0</v>
      </c>
      <c r="Q162" s="199"/>
      <c r="R162" s="200">
        <f>SUM(R163:R177)</f>
        <v>0</v>
      </c>
      <c r="S162" s="199"/>
      <c r="T162" s="201">
        <f>SUM(T163:T177)</f>
        <v>0</v>
      </c>
      <c r="AR162" s="202" t="s">
        <v>83</v>
      </c>
      <c r="AT162" s="203" t="s">
        <v>75</v>
      </c>
      <c r="AU162" s="203" t="s">
        <v>83</v>
      </c>
      <c r="AY162" s="202" t="s">
        <v>136</v>
      </c>
      <c r="BK162" s="204">
        <f>SUM(BK163:BK177)</f>
        <v>0</v>
      </c>
    </row>
    <row r="163" spans="1:65" s="2" customFormat="1" ht="16.5" customHeight="1">
      <c r="A163" s="33"/>
      <c r="B163" s="34"/>
      <c r="C163" s="207" t="s">
        <v>200</v>
      </c>
      <c r="D163" s="207" t="s">
        <v>139</v>
      </c>
      <c r="E163" s="208" t="s">
        <v>1190</v>
      </c>
      <c r="F163" s="209" t="s">
        <v>1191</v>
      </c>
      <c r="G163" s="210" t="s">
        <v>154</v>
      </c>
      <c r="H163" s="211">
        <v>275.85000000000002</v>
      </c>
      <c r="I163" s="212"/>
      <c r="J163" s="213">
        <f>ROUND(I163*H163,2)</f>
        <v>0</v>
      </c>
      <c r="K163" s="209" t="s">
        <v>143</v>
      </c>
      <c r="L163" s="38"/>
      <c r="M163" s="214" t="s">
        <v>1</v>
      </c>
      <c r="N163" s="215" t="s">
        <v>41</v>
      </c>
      <c r="O163" s="70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8" t="s">
        <v>144</v>
      </c>
      <c r="AT163" s="218" t="s">
        <v>139</v>
      </c>
      <c r="AU163" s="218" t="s">
        <v>85</v>
      </c>
      <c r="AY163" s="16" t="s">
        <v>136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144</v>
      </c>
      <c r="BM163" s="218" t="s">
        <v>1192</v>
      </c>
    </row>
    <row r="164" spans="1:65" s="2" customFormat="1" ht="19.5">
      <c r="A164" s="33"/>
      <c r="B164" s="34"/>
      <c r="C164" s="35"/>
      <c r="D164" s="220" t="s">
        <v>146</v>
      </c>
      <c r="E164" s="35"/>
      <c r="F164" s="221" t="s">
        <v>1193</v>
      </c>
      <c r="G164" s="35"/>
      <c r="H164" s="35"/>
      <c r="I164" s="121"/>
      <c r="J164" s="35"/>
      <c r="K164" s="35"/>
      <c r="L164" s="38"/>
      <c r="M164" s="222"/>
      <c r="N164" s="223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146</v>
      </c>
      <c r="AU164" s="16" t="s">
        <v>85</v>
      </c>
    </row>
    <row r="165" spans="1:65" s="13" customFormat="1" ht="22.5">
      <c r="B165" s="224"/>
      <c r="C165" s="225"/>
      <c r="D165" s="220" t="s">
        <v>148</v>
      </c>
      <c r="E165" s="226" t="s">
        <v>1</v>
      </c>
      <c r="F165" s="227" t="s">
        <v>1194</v>
      </c>
      <c r="G165" s="225"/>
      <c r="H165" s="228">
        <v>120.84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148</v>
      </c>
      <c r="AU165" s="234" t="s">
        <v>85</v>
      </c>
      <c r="AV165" s="13" t="s">
        <v>85</v>
      </c>
      <c r="AW165" s="13" t="s">
        <v>32</v>
      </c>
      <c r="AX165" s="13" t="s">
        <v>76</v>
      </c>
      <c r="AY165" s="234" t="s">
        <v>136</v>
      </c>
    </row>
    <row r="166" spans="1:65" s="13" customFormat="1">
      <c r="B166" s="224"/>
      <c r="C166" s="225"/>
      <c r="D166" s="220" t="s">
        <v>148</v>
      </c>
      <c r="E166" s="226" t="s">
        <v>1</v>
      </c>
      <c r="F166" s="227" t="s">
        <v>1195</v>
      </c>
      <c r="G166" s="225"/>
      <c r="H166" s="228">
        <v>140.46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148</v>
      </c>
      <c r="AU166" s="234" t="s">
        <v>85</v>
      </c>
      <c r="AV166" s="13" t="s">
        <v>85</v>
      </c>
      <c r="AW166" s="13" t="s">
        <v>32</v>
      </c>
      <c r="AX166" s="13" t="s">
        <v>76</v>
      </c>
      <c r="AY166" s="234" t="s">
        <v>136</v>
      </c>
    </row>
    <row r="167" spans="1:65" s="13" customFormat="1">
      <c r="B167" s="224"/>
      <c r="C167" s="225"/>
      <c r="D167" s="220" t="s">
        <v>148</v>
      </c>
      <c r="E167" s="226" t="s">
        <v>1</v>
      </c>
      <c r="F167" s="227" t="s">
        <v>1196</v>
      </c>
      <c r="G167" s="225"/>
      <c r="H167" s="228">
        <v>14.55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148</v>
      </c>
      <c r="AU167" s="234" t="s">
        <v>85</v>
      </c>
      <c r="AV167" s="13" t="s">
        <v>85</v>
      </c>
      <c r="AW167" s="13" t="s">
        <v>32</v>
      </c>
      <c r="AX167" s="13" t="s">
        <v>76</v>
      </c>
      <c r="AY167" s="234" t="s">
        <v>136</v>
      </c>
    </row>
    <row r="168" spans="1:65" s="14" customFormat="1">
      <c r="B168" s="246"/>
      <c r="C168" s="247"/>
      <c r="D168" s="220" t="s">
        <v>148</v>
      </c>
      <c r="E168" s="248" t="s">
        <v>1</v>
      </c>
      <c r="F168" s="249" t="s">
        <v>374</v>
      </c>
      <c r="G168" s="247"/>
      <c r="H168" s="250">
        <v>275.85000000000002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148</v>
      </c>
      <c r="AU168" s="256" t="s">
        <v>85</v>
      </c>
      <c r="AV168" s="14" t="s">
        <v>144</v>
      </c>
      <c r="AW168" s="14" t="s">
        <v>32</v>
      </c>
      <c r="AX168" s="14" t="s">
        <v>83</v>
      </c>
      <c r="AY168" s="256" t="s">
        <v>136</v>
      </c>
    </row>
    <row r="169" spans="1:65" s="2" customFormat="1" ht="16.5" customHeight="1">
      <c r="A169" s="33"/>
      <c r="B169" s="34"/>
      <c r="C169" s="207" t="s">
        <v>205</v>
      </c>
      <c r="D169" s="207" t="s">
        <v>139</v>
      </c>
      <c r="E169" s="208" t="s">
        <v>1197</v>
      </c>
      <c r="F169" s="209" t="s">
        <v>1198</v>
      </c>
      <c r="G169" s="210" t="s">
        <v>154</v>
      </c>
      <c r="H169" s="211">
        <v>844.32</v>
      </c>
      <c r="I169" s="212"/>
      <c r="J169" s="213">
        <f>ROUND(I169*H169,2)</f>
        <v>0</v>
      </c>
      <c r="K169" s="209" t="s">
        <v>143</v>
      </c>
      <c r="L169" s="38"/>
      <c r="M169" s="214" t="s">
        <v>1</v>
      </c>
      <c r="N169" s="215" t="s">
        <v>41</v>
      </c>
      <c r="O169" s="70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8" t="s">
        <v>144</v>
      </c>
      <c r="AT169" s="218" t="s">
        <v>139</v>
      </c>
      <c r="AU169" s="218" t="s">
        <v>85</v>
      </c>
      <c r="AY169" s="16" t="s">
        <v>136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6" t="s">
        <v>83</v>
      </c>
      <c r="BK169" s="219">
        <f>ROUND(I169*H169,2)</f>
        <v>0</v>
      </c>
      <c r="BL169" s="16" t="s">
        <v>144</v>
      </c>
      <c r="BM169" s="218" t="s">
        <v>1199</v>
      </c>
    </row>
    <row r="170" spans="1:65" s="2" customFormat="1" ht="19.5">
      <c r="A170" s="33"/>
      <c r="B170" s="34"/>
      <c r="C170" s="35"/>
      <c r="D170" s="220" t="s">
        <v>146</v>
      </c>
      <c r="E170" s="35"/>
      <c r="F170" s="221" t="s">
        <v>1200</v>
      </c>
      <c r="G170" s="35"/>
      <c r="H170" s="35"/>
      <c r="I170" s="121"/>
      <c r="J170" s="35"/>
      <c r="K170" s="35"/>
      <c r="L170" s="38"/>
      <c r="M170" s="222"/>
      <c r="N170" s="223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146</v>
      </c>
      <c r="AU170" s="16" t="s">
        <v>85</v>
      </c>
    </row>
    <row r="171" spans="1:65" s="13" customFormat="1">
      <c r="B171" s="224"/>
      <c r="C171" s="225"/>
      <c r="D171" s="220" t="s">
        <v>148</v>
      </c>
      <c r="E171" s="226" t="s">
        <v>1</v>
      </c>
      <c r="F171" s="227" t="s">
        <v>1201</v>
      </c>
      <c r="G171" s="225"/>
      <c r="H171" s="228">
        <v>408.48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148</v>
      </c>
      <c r="AU171" s="234" t="s">
        <v>85</v>
      </c>
      <c r="AV171" s="13" t="s">
        <v>85</v>
      </c>
      <c r="AW171" s="13" t="s">
        <v>32</v>
      </c>
      <c r="AX171" s="13" t="s">
        <v>76</v>
      </c>
      <c r="AY171" s="234" t="s">
        <v>136</v>
      </c>
    </row>
    <row r="172" spans="1:65" s="13" customFormat="1" ht="22.5">
      <c r="B172" s="224"/>
      <c r="C172" s="225"/>
      <c r="D172" s="220" t="s">
        <v>148</v>
      </c>
      <c r="E172" s="226" t="s">
        <v>1</v>
      </c>
      <c r="F172" s="227" t="s">
        <v>1202</v>
      </c>
      <c r="G172" s="225"/>
      <c r="H172" s="228">
        <v>435.84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148</v>
      </c>
      <c r="AU172" s="234" t="s">
        <v>85</v>
      </c>
      <c r="AV172" s="13" t="s">
        <v>85</v>
      </c>
      <c r="AW172" s="13" t="s">
        <v>32</v>
      </c>
      <c r="AX172" s="13" t="s">
        <v>76</v>
      </c>
      <c r="AY172" s="234" t="s">
        <v>136</v>
      </c>
    </row>
    <row r="173" spans="1:65" s="14" customFormat="1">
      <c r="B173" s="246"/>
      <c r="C173" s="247"/>
      <c r="D173" s="220" t="s">
        <v>148</v>
      </c>
      <c r="E173" s="248" t="s">
        <v>1</v>
      </c>
      <c r="F173" s="249" t="s">
        <v>374</v>
      </c>
      <c r="G173" s="247"/>
      <c r="H173" s="250">
        <v>844.32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148</v>
      </c>
      <c r="AU173" s="256" t="s">
        <v>85</v>
      </c>
      <c r="AV173" s="14" t="s">
        <v>144</v>
      </c>
      <c r="AW173" s="14" t="s">
        <v>32</v>
      </c>
      <c r="AX173" s="14" t="s">
        <v>83</v>
      </c>
      <c r="AY173" s="256" t="s">
        <v>136</v>
      </c>
    </row>
    <row r="174" spans="1:65" s="2" customFormat="1" ht="21.75" customHeight="1">
      <c r="A174" s="33"/>
      <c r="B174" s="34"/>
      <c r="C174" s="207" t="s">
        <v>210</v>
      </c>
      <c r="D174" s="207" t="s">
        <v>139</v>
      </c>
      <c r="E174" s="208" t="s">
        <v>1203</v>
      </c>
      <c r="F174" s="209" t="s">
        <v>1204</v>
      </c>
      <c r="G174" s="210" t="s">
        <v>154</v>
      </c>
      <c r="H174" s="211">
        <v>2</v>
      </c>
      <c r="I174" s="212"/>
      <c r="J174" s="213">
        <f>ROUND(I174*H174,2)</f>
        <v>0</v>
      </c>
      <c r="K174" s="209" t="s">
        <v>143</v>
      </c>
      <c r="L174" s="38"/>
      <c r="M174" s="214" t="s">
        <v>1</v>
      </c>
      <c r="N174" s="215" t="s">
        <v>41</v>
      </c>
      <c r="O174" s="70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8" t="s">
        <v>144</v>
      </c>
      <c r="AT174" s="218" t="s">
        <v>139</v>
      </c>
      <c r="AU174" s="218" t="s">
        <v>85</v>
      </c>
      <c r="AY174" s="16" t="s">
        <v>136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6" t="s">
        <v>83</v>
      </c>
      <c r="BK174" s="219">
        <f>ROUND(I174*H174,2)</f>
        <v>0</v>
      </c>
      <c r="BL174" s="16" t="s">
        <v>144</v>
      </c>
      <c r="BM174" s="218" t="s">
        <v>1205</v>
      </c>
    </row>
    <row r="175" spans="1:65" s="2" customFormat="1" ht="48.75">
      <c r="A175" s="33"/>
      <c r="B175" s="34"/>
      <c r="C175" s="35"/>
      <c r="D175" s="220" t="s">
        <v>146</v>
      </c>
      <c r="E175" s="35"/>
      <c r="F175" s="221" t="s">
        <v>1206</v>
      </c>
      <c r="G175" s="35"/>
      <c r="H175" s="35"/>
      <c r="I175" s="121"/>
      <c r="J175" s="35"/>
      <c r="K175" s="35"/>
      <c r="L175" s="38"/>
      <c r="M175" s="222"/>
      <c r="N175" s="223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146</v>
      </c>
      <c r="AU175" s="16" t="s">
        <v>85</v>
      </c>
    </row>
    <row r="176" spans="1:65" s="2" customFormat="1" ht="16.5" customHeight="1">
      <c r="A176" s="33"/>
      <c r="B176" s="34"/>
      <c r="C176" s="207" t="s">
        <v>215</v>
      </c>
      <c r="D176" s="207" t="s">
        <v>139</v>
      </c>
      <c r="E176" s="208" t="s">
        <v>1207</v>
      </c>
      <c r="F176" s="209" t="s">
        <v>1208</v>
      </c>
      <c r="G176" s="210" t="s">
        <v>252</v>
      </c>
      <c r="H176" s="211">
        <v>1</v>
      </c>
      <c r="I176" s="212"/>
      <c r="J176" s="213">
        <f>ROUND(I176*H176,2)</f>
        <v>0</v>
      </c>
      <c r="K176" s="209" t="s">
        <v>1</v>
      </c>
      <c r="L176" s="38"/>
      <c r="M176" s="214" t="s">
        <v>1</v>
      </c>
      <c r="N176" s="215" t="s">
        <v>41</v>
      </c>
      <c r="O176" s="70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8" t="s">
        <v>144</v>
      </c>
      <c r="AT176" s="218" t="s">
        <v>139</v>
      </c>
      <c r="AU176" s="218" t="s">
        <v>85</v>
      </c>
      <c r="AY176" s="16" t="s">
        <v>136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144</v>
      </c>
      <c r="BM176" s="218" t="s">
        <v>1209</v>
      </c>
    </row>
    <row r="177" spans="1:65" s="2" customFormat="1">
      <c r="A177" s="33"/>
      <c r="B177" s="34"/>
      <c r="C177" s="35"/>
      <c r="D177" s="220" t="s">
        <v>146</v>
      </c>
      <c r="E177" s="35"/>
      <c r="F177" s="221" t="s">
        <v>1208</v>
      </c>
      <c r="G177" s="35"/>
      <c r="H177" s="35"/>
      <c r="I177" s="121"/>
      <c r="J177" s="35"/>
      <c r="K177" s="35"/>
      <c r="L177" s="38"/>
      <c r="M177" s="222"/>
      <c r="N177" s="223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146</v>
      </c>
      <c r="AU177" s="16" t="s">
        <v>85</v>
      </c>
    </row>
    <row r="178" spans="1:65" s="12" customFormat="1" ht="25.9" customHeight="1">
      <c r="B178" s="191"/>
      <c r="C178" s="192"/>
      <c r="D178" s="193" t="s">
        <v>75</v>
      </c>
      <c r="E178" s="194" t="s">
        <v>301</v>
      </c>
      <c r="F178" s="194" t="s">
        <v>302</v>
      </c>
      <c r="G178" s="192"/>
      <c r="H178" s="192"/>
      <c r="I178" s="195"/>
      <c r="J178" s="196">
        <f>BK178</f>
        <v>0</v>
      </c>
      <c r="K178" s="192"/>
      <c r="L178" s="197"/>
      <c r="M178" s="198"/>
      <c r="N178" s="199"/>
      <c r="O178" s="199"/>
      <c r="P178" s="200">
        <f>P179+P206+P220+P223+P293+P301+P323</f>
        <v>0</v>
      </c>
      <c r="Q178" s="199"/>
      <c r="R178" s="200">
        <f>R179+R206+R220+R223+R293+R301+R323</f>
        <v>34.942713160000004</v>
      </c>
      <c r="S178" s="199"/>
      <c r="T178" s="201">
        <f>T179+T206+T220+T223+T293+T301+T323</f>
        <v>15.616612799999999</v>
      </c>
      <c r="AR178" s="202" t="s">
        <v>85</v>
      </c>
      <c r="AT178" s="203" t="s">
        <v>75</v>
      </c>
      <c r="AU178" s="203" t="s">
        <v>76</v>
      </c>
      <c r="AY178" s="202" t="s">
        <v>136</v>
      </c>
      <c r="BK178" s="204">
        <f>BK179+BK206+BK220+BK223+BK293+BK301+BK323</f>
        <v>0</v>
      </c>
    </row>
    <row r="179" spans="1:65" s="12" customFormat="1" ht="22.9" customHeight="1">
      <c r="B179" s="191"/>
      <c r="C179" s="192"/>
      <c r="D179" s="193" t="s">
        <v>75</v>
      </c>
      <c r="E179" s="205" t="s">
        <v>311</v>
      </c>
      <c r="F179" s="205" t="s">
        <v>312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SUM(P180:P205)</f>
        <v>0</v>
      </c>
      <c r="Q179" s="199"/>
      <c r="R179" s="200">
        <f>SUM(R180:R205)</f>
        <v>5.9608649600000003</v>
      </c>
      <c r="S179" s="199"/>
      <c r="T179" s="201">
        <f>SUM(T180:T205)</f>
        <v>0</v>
      </c>
      <c r="AR179" s="202" t="s">
        <v>85</v>
      </c>
      <c r="AT179" s="203" t="s">
        <v>75</v>
      </c>
      <c r="AU179" s="203" t="s">
        <v>83</v>
      </c>
      <c r="AY179" s="202" t="s">
        <v>136</v>
      </c>
      <c r="BK179" s="204">
        <f>SUM(BK180:BK205)</f>
        <v>0</v>
      </c>
    </row>
    <row r="180" spans="1:65" s="2" customFormat="1" ht="21.75" customHeight="1">
      <c r="A180" s="33"/>
      <c r="B180" s="34"/>
      <c r="C180" s="207" t="s">
        <v>221</v>
      </c>
      <c r="D180" s="207" t="s">
        <v>139</v>
      </c>
      <c r="E180" s="208" t="s">
        <v>1210</v>
      </c>
      <c r="F180" s="209" t="s">
        <v>1211</v>
      </c>
      <c r="G180" s="210" t="s">
        <v>154</v>
      </c>
      <c r="H180" s="211">
        <v>871.68</v>
      </c>
      <c r="I180" s="212"/>
      <c r="J180" s="213">
        <f>ROUND(I180*H180,2)</f>
        <v>0</v>
      </c>
      <c r="K180" s="209" t="s">
        <v>143</v>
      </c>
      <c r="L180" s="38"/>
      <c r="M180" s="214" t="s">
        <v>1</v>
      </c>
      <c r="N180" s="215" t="s">
        <v>41</v>
      </c>
      <c r="O180" s="70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8" t="s">
        <v>231</v>
      </c>
      <c r="AT180" s="218" t="s">
        <v>139</v>
      </c>
      <c r="AU180" s="218" t="s">
        <v>85</v>
      </c>
      <c r="AY180" s="16" t="s">
        <v>136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6" t="s">
        <v>83</v>
      </c>
      <c r="BK180" s="219">
        <f>ROUND(I180*H180,2)</f>
        <v>0</v>
      </c>
      <c r="BL180" s="16" t="s">
        <v>231</v>
      </c>
      <c r="BM180" s="218" t="s">
        <v>1212</v>
      </c>
    </row>
    <row r="181" spans="1:65" s="2" customFormat="1" ht="29.25">
      <c r="A181" s="33"/>
      <c r="B181" s="34"/>
      <c r="C181" s="35"/>
      <c r="D181" s="220" t="s">
        <v>146</v>
      </c>
      <c r="E181" s="35"/>
      <c r="F181" s="221" t="s">
        <v>1213</v>
      </c>
      <c r="G181" s="35"/>
      <c r="H181" s="35"/>
      <c r="I181" s="121"/>
      <c r="J181" s="35"/>
      <c r="K181" s="35"/>
      <c r="L181" s="38"/>
      <c r="M181" s="222"/>
      <c r="N181" s="223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146</v>
      </c>
      <c r="AU181" s="16" t="s">
        <v>85</v>
      </c>
    </row>
    <row r="182" spans="1:65" s="13" customFormat="1" ht="22.5">
      <c r="B182" s="224"/>
      <c r="C182" s="225"/>
      <c r="D182" s="220" t="s">
        <v>148</v>
      </c>
      <c r="E182" s="226" t="s">
        <v>1</v>
      </c>
      <c r="F182" s="227" t="s">
        <v>318</v>
      </c>
      <c r="G182" s="225"/>
      <c r="H182" s="228">
        <v>871.68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148</v>
      </c>
      <c r="AU182" s="234" t="s">
        <v>85</v>
      </c>
      <c r="AV182" s="13" t="s">
        <v>85</v>
      </c>
      <c r="AW182" s="13" t="s">
        <v>32</v>
      </c>
      <c r="AX182" s="13" t="s">
        <v>83</v>
      </c>
      <c r="AY182" s="234" t="s">
        <v>136</v>
      </c>
    </row>
    <row r="183" spans="1:65" s="2" customFormat="1" ht="21.75" customHeight="1">
      <c r="A183" s="33"/>
      <c r="B183" s="34"/>
      <c r="C183" s="207" t="s">
        <v>8</v>
      </c>
      <c r="D183" s="207" t="s">
        <v>139</v>
      </c>
      <c r="E183" s="208" t="s">
        <v>1214</v>
      </c>
      <c r="F183" s="209" t="s">
        <v>1215</v>
      </c>
      <c r="G183" s="210" t="s">
        <v>142</v>
      </c>
      <c r="H183" s="211">
        <v>91.24</v>
      </c>
      <c r="I183" s="212"/>
      <c r="J183" s="213">
        <f>ROUND(I183*H183,2)</f>
        <v>0</v>
      </c>
      <c r="K183" s="209" t="s">
        <v>1</v>
      </c>
      <c r="L183" s="38"/>
      <c r="M183" s="214" t="s">
        <v>1</v>
      </c>
      <c r="N183" s="215" t="s">
        <v>41</v>
      </c>
      <c r="O183" s="70"/>
      <c r="P183" s="216">
        <f>O183*H183</f>
        <v>0</v>
      </c>
      <c r="Q183" s="216">
        <v>3.5000000000000003E-2</v>
      </c>
      <c r="R183" s="216">
        <f>Q183*H183</f>
        <v>3.1934</v>
      </c>
      <c r="S183" s="216">
        <v>0</v>
      </c>
      <c r="T183" s="21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8" t="s">
        <v>231</v>
      </c>
      <c r="AT183" s="218" t="s">
        <v>139</v>
      </c>
      <c r="AU183" s="218" t="s">
        <v>85</v>
      </c>
      <c r="AY183" s="16" t="s">
        <v>136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231</v>
      </c>
      <c r="BM183" s="218" t="s">
        <v>1216</v>
      </c>
    </row>
    <row r="184" spans="1:65" s="2" customFormat="1" ht="29.25">
      <c r="A184" s="33"/>
      <c r="B184" s="34"/>
      <c r="C184" s="35"/>
      <c r="D184" s="220" t="s">
        <v>146</v>
      </c>
      <c r="E184" s="35"/>
      <c r="F184" s="221" t="s">
        <v>1217</v>
      </c>
      <c r="G184" s="35"/>
      <c r="H184" s="35"/>
      <c r="I184" s="121"/>
      <c r="J184" s="35"/>
      <c r="K184" s="35"/>
      <c r="L184" s="38"/>
      <c r="M184" s="222"/>
      <c r="N184" s="223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146</v>
      </c>
      <c r="AU184" s="16" t="s">
        <v>85</v>
      </c>
    </row>
    <row r="185" spans="1:65" s="13" customFormat="1" ht="22.5">
      <c r="B185" s="224"/>
      <c r="C185" s="225"/>
      <c r="D185" s="220" t="s">
        <v>148</v>
      </c>
      <c r="E185" s="226" t="s">
        <v>1</v>
      </c>
      <c r="F185" s="227" t="s">
        <v>1218</v>
      </c>
      <c r="G185" s="225"/>
      <c r="H185" s="228">
        <v>71.91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148</v>
      </c>
      <c r="AU185" s="234" t="s">
        <v>85</v>
      </c>
      <c r="AV185" s="13" t="s">
        <v>85</v>
      </c>
      <c r="AW185" s="13" t="s">
        <v>32</v>
      </c>
      <c r="AX185" s="13" t="s">
        <v>76</v>
      </c>
      <c r="AY185" s="234" t="s">
        <v>136</v>
      </c>
    </row>
    <row r="186" spans="1:65" s="13" customFormat="1" ht="22.5">
      <c r="B186" s="224"/>
      <c r="C186" s="225"/>
      <c r="D186" s="220" t="s">
        <v>148</v>
      </c>
      <c r="E186" s="226" t="s">
        <v>1</v>
      </c>
      <c r="F186" s="227" t="s">
        <v>1219</v>
      </c>
      <c r="G186" s="225"/>
      <c r="H186" s="228">
        <v>19.329999999999998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148</v>
      </c>
      <c r="AU186" s="234" t="s">
        <v>85</v>
      </c>
      <c r="AV186" s="13" t="s">
        <v>85</v>
      </c>
      <c r="AW186" s="13" t="s">
        <v>32</v>
      </c>
      <c r="AX186" s="13" t="s">
        <v>76</v>
      </c>
      <c r="AY186" s="234" t="s">
        <v>136</v>
      </c>
    </row>
    <row r="187" spans="1:65" s="14" customFormat="1">
      <c r="B187" s="246"/>
      <c r="C187" s="247"/>
      <c r="D187" s="220" t="s">
        <v>148</v>
      </c>
      <c r="E187" s="248" t="s">
        <v>1</v>
      </c>
      <c r="F187" s="249" t="s">
        <v>374</v>
      </c>
      <c r="G187" s="247"/>
      <c r="H187" s="250">
        <v>91.24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148</v>
      </c>
      <c r="AU187" s="256" t="s">
        <v>85</v>
      </c>
      <c r="AV187" s="14" t="s">
        <v>144</v>
      </c>
      <c r="AW187" s="14" t="s">
        <v>32</v>
      </c>
      <c r="AX187" s="14" t="s">
        <v>83</v>
      </c>
      <c r="AY187" s="256" t="s">
        <v>136</v>
      </c>
    </row>
    <row r="188" spans="1:65" s="2" customFormat="1" ht="21.75" customHeight="1">
      <c r="A188" s="33"/>
      <c r="B188" s="34"/>
      <c r="C188" s="207" t="s">
        <v>231</v>
      </c>
      <c r="D188" s="207" t="s">
        <v>139</v>
      </c>
      <c r="E188" s="208" t="s">
        <v>1220</v>
      </c>
      <c r="F188" s="209" t="s">
        <v>1221</v>
      </c>
      <c r="G188" s="210" t="s">
        <v>142</v>
      </c>
      <c r="H188" s="211">
        <v>37.35</v>
      </c>
      <c r="I188" s="212"/>
      <c r="J188" s="213">
        <f>ROUND(I188*H188,2)</f>
        <v>0</v>
      </c>
      <c r="K188" s="209" t="s">
        <v>1</v>
      </c>
      <c r="L188" s="38"/>
      <c r="M188" s="214" t="s">
        <v>1</v>
      </c>
      <c r="N188" s="215" t="s">
        <v>41</v>
      </c>
      <c r="O188" s="70"/>
      <c r="P188" s="216">
        <f>O188*H188</f>
        <v>0</v>
      </c>
      <c r="Q188" s="216">
        <v>4.2000000000000003E-2</v>
      </c>
      <c r="R188" s="216">
        <f>Q188*H188</f>
        <v>1.5687000000000002</v>
      </c>
      <c r="S188" s="216">
        <v>0</v>
      </c>
      <c r="T188" s="21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8" t="s">
        <v>231</v>
      </c>
      <c r="AT188" s="218" t="s">
        <v>139</v>
      </c>
      <c r="AU188" s="218" t="s">
        <v>85</v>
      </c>
      <c r="AY188" s="16" t="s">
        <v>136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231</v>
      </c>
      <c r="BM188" s="218" t="s">
        <v>1222</v>
      </c>
    </row>
    <row r="189" spans="1:65" s="2" customFormat="1" ht="29.25">
      <c r="A189" s="33"/>
      <c r="B189" s="34"/>
      <c r="C189" s="35"/>
      <c r="D189" s="220" t="s">
        <v>146</v>
      </c>
      <c r="E189" s="35"/>
      <c r="F189" s="221" t="s">
        <v>1223</v>
      </c>
      <c r="G189" s="35"/>
      <c r="H189" s="35"/>
      <c r="I189" s="121"/>
      <c r="J189" s="35"/>
      <c r="K189" s="35"/>
      <c r="L189" s="38"/>
      <c r="M189" s="222"/>
      <c r="N189" s="223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146</v>
      </c>
      <c r="AU189" s="16" t="s">
        <v>85</v>
      </c>
    </row>
    <row r="190" spans="1:65" s="13" customFormat="1" ht="22.5">
      <c r="B190" s="224"/>
      <c r="C190" s="225"/>
      <c r="D190" s="220" t="s">
        <v>148</v>
      </c>
      <c r="E190" s="226" t="s">
        <v>1</v>
      </c>
      <c r="F190" s="227" t="s">
        <v>1224</v>
      </c>
      <c r="G190" s="225"/>
      <c r="H190" s="228">
        <v>37.35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148</v>
      </c>
      <c r="AU190" s="234" t="s">
        <v>85</v>
      </c>
      <c r="AV190" s="13" t="s">
        <v>85</v>
      </c>
      <c r="AW190" s="13" t="s">
        <v>32</v>
      </c>
      <c r="AX190" s="13" t="s">
        <v>83</v>
      </c>
      <c r="AY190" s="234" t="s">
        <v>136</v>
      </c>
    </row>
    <row r="191" spans="1:65" s="2" customFormat="1" ht="21.75" customHeight="1">
      <c r="A191" s="33"/>
      <c r="B191" s="34"/>
      <c r="C191" s="207" t="s">
        <v>237</v>
      </c>
      <c r="D191" s="207" t="s">
        <v>139</v>
      </c>
      <c r="E191" s="208" t="s">
        <v>1225</v>
      </c>
      <c r="F191" s="209" t="s">
        <v>1226</v>
      </c>
      <c r="G191" s="210" t="s">
        <v>154</v>
      </c>
      <c r="H191" s="211">
        <v>120.84</v>
      </c>
      <c r="I191" s="212"/>
      <c r="J191" s="213">
        <f>ROUND(I191*H191,2)</f>
        <v>0</v>
      </c>
      <c r="K191" s="209" t="s">
        <v>143</v>
      </c>
      <c r="L191" s="38"/>
      <c r="M191" s="214" t="s">
        <v>1</v>
      </c>
      <c r="N191" s="215" t="s">
        <v>41</v>
      </c>
      <c r="O191" s="70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8" t="s">
        <v>231</v>
      </c>
      <c r="AT191" s="218" t="s">
        <v>139</v>
      </c>
      <c r="AU191" s="218" t="s">
        <v>85</v>
      </c>
      <c r="AY191" s="16" t="s">
        <v>136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231</v>
      </c>
      <c r="BM191" s="218" t="s">
        <v>1227</v>
      </c>
    </row>
    <row r="192" spans="1:65" s="2" customFormat="1" ht="19.5">
      <c r="A192" s="33"/>
      <c r="B192" s="34"/>
      <c r="C192" s="35"/>
      <c r="D192" s="220" t="s">
        <v>146</v>
      </c>
      <c r="E192" s="35"/>
      <c r="F192" s="221" t="s">
        <v>1228</v>
      </c>
      <c r="G192" s="35"/>
      <c r="H192" s="35"/>
      <c r="I192" s="121"/>
      <c r="J192" s="35"/>
      <c r="K192" s="35"/>
      <c r="L192" s="38"/>
      <c r="M192" s="222"/>
      <c r="N192" s="223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146</v>
      </c>
      <c r="AU192" s="16" t="s">
        <v>85</v>
      </c>
    </row>
    <row r="193" spans="1:65" s="13" customFormat="1" ht="22.5">
      <c r="B193" s="224"/>
      <c r="C193" s="225"/>
      <c r="D193" s="220" t="s">
        <v>148</v>
      </c>
      <c r="E193" s="226" t="s">
        <v>1</v>
      </c>
      <c r="F193" s="227" t="s">
        <v>1229</v>
      </c>
      <c r="G193" s="225"/>
      <c r="H193" s="228">
        <v>120.84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148</v>
      </c>
      <c r="AU193" s="234" t="s">
        <v>85</v>
      </c>
      <c r="AV193" s="13" t="s">
        <v>85</v>
      </c>
      <c r="AW193" s="13" t="s">
        <v>32</v>
      </c>
      <c r="AX193" s="13" t="s">
        <v>83</v>
      </c>
      <c r="AY193" s="234" t="s">
        <v>136</v>
      </c>
    </row>
    <row r="194" spans="1:65" s="2" customFormat="1" ht="21.75" customHeight="1">
      <c r="A194" s="33"/>
      <c r="B194" s="34"/>
      <c r="C194" s="236" t="s">
        <v>244</v>
      </c>
      <c r="D194" s="236" t="s">
        <v>191</v>
      </c>
      <c r="E194" s="237" t="s">
        <v>1230</v>
      </c>
      <c r="F194" s="238" t="s">
        <v>1231</v>
      </c>
      <c r="G194" s="239" t="s">
        <v>154</v>
      </c>
      <c r="H194" s="240">
        <v>24.167999999999999</v>
      </c>
      <c r="I194" s="241"/>
      <c r="J194" s="242">
        <f>ROUND(I194*H194,2)</f>
        <v>0</v>
      </c>
      <c r="K194" s="238" t="s">
        <v>143</v>
      </c>
      <c r="L194" s="243"/>
      <c r="M194" s="244" t="s">
        <v>1</v>
      </c>
      <c r="N194" s="245" t="s">
        <v>41</v>
      </c>
      <c r="O194" s="70"/>
      <c r="P194" s="216">
        <f>O194*H194</f>
        <v>0</v>
      </c>
      <c r="Q194" s="216">
        <v>1.2199999999999999E-3</v>
      </c>
      <c r="R194" s="216">
        <f>Q194*H194</f>
        <v>2.9484959999999998E-2</v>
      </c>
      <c r="S194" s="216">
        <v>0</v>
      </c>
      <c r="T194" s="21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8" t="s">
        <v>333</v>
      </c>
      <c r="AT194" s="218" t="s">
        <v>191</v>
      </c>
      <c r="AU194" s="218" t="s">
        <v>85</v>
      </c>
      <c r="AY194" s="16" t="s">
        <v>136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6" t="s">
        <v>83</v>
      </c>
      <c r="BK194" s="219">
        <f>ROUND(I194*H194,2)</f>
        <v>0</v>
      </c>
      <c r="BL194" s="16" t="s">
        <v>231</v>
      </c>
      <c r="BM194" s="218" t="s">
        <v>1232</v>
      </c>
    </row>
    <row r="195" spans="1:65" s="2" customFormat="1" ht="19.5">
      <c r="A195" s="33"/>
      <c r="B195" s="34"/>
      <c r="C195" s="35"/>
      <c r="D195" s="220" t="s">
        <v>146</v>
      </c>
      <c r="E195" s="35"/>
      <c r="F195" s="221" t="s">
        <v>1231</v>
      </c>
      <c r="G195" s="35"/>
      <c r="H195" s="35"/>
      <c r="I195" s="121"/>
      <c r="J195" s="35"/>
      <c r="K195" s="35"/>
      <c r="L195" s="38"/>
      <c r="M195" s="222"/>
      <c r="N195" s="223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146</v>
      </c>
      <c r="AU195" s="16" t="s">
        <v>85</v>
      </c>
    </row>
    <row r="196" spans="1:65" s="13" customFormat="1">
      <c r="B196" s="224"/>
      <c r="C196" s="225"/>
      <c r="D196" s="220" t="s">
        <v>148</v>
      </c>
      <c r="E196" s="226" t="s">
        <v>1</v>
      </c>
      <c r="F196" s="227" t="s">
        <v>1233</v>
      </c>
      <c r="G196" s="225"/>
      <c r="H196" s="228">
        <v>24.167999999999999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148</v>
      </c>
      <c r="AU196" s="234" t="s">
        <v>85</v>
      </c>
      <c r="AV196" s="13" t="s">
        <v>85</v>
      </c>
      <c r="AW196" s="13" t="s">
        <v>32</v>
      </c>
      <c r="AX196" s="13" t="s">
        <v>83</v>
      </c>
      <c r="AY196" s="234" t="s">
        <v>136</v>
      </c>
    </row>
    <row r="197" spans="1:65" s="2" customFormat="1" ht="21.75" customHeight="1">
      <c r="A197" s="33"/>
      <c r="B197" s="34"/>
      <c r="C197" s="207" t="s">
        <v>249</v>
      </c>
      <c r="D197" s="207" t="s">
        <v>139</v>
      </c>
      <c r="E197" s="208" t="s">
        <v>1234</v>
      </c>
      <c r="F197" s="209" t="s">
        <v>1235</v>
      </c>
      <c r="G197" s="210" t="s">
        <v>142</v>
      </c>
      <c r="H197" s="211">
        <v>20.16</v>
      </c>
      <c r="I197" s="212"/>
      <c r="J197" s="213">
        <f>ROUND(I197*H197,2)</f>
        <v>0</v>
      </c>
      <c r="K197" s="209" t="s">
        <v>1</v>
      </c>
      <c r="L197" s="38"/>
      <c r="M197" s="214" t="s">
        <v>1</v>
      </c>
      <c r="N197" s="215" t="s">
        <v>41</v>
      </c>
      <c r="O197" s="70"/>
      <c r="P197" s="216">
        <f>O197*H197</f>
        <v>0</v>
      </c>
      <c r="Q197" s="216">
        <v>5.8000000000000003E-2</v>
      </c>
      <c r="R197" s="216">
        <f>Q197*H197</f>
        <v>1.1692800000000001</v>
      </c>
      <c r="S197" s="216">
        <v>0</v>
      </c>
      <c r="T197" s="21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8" t="s">
        <v>231</v>
      </c>
      <c r="AT197" s="218" t="s">
        <v>139</v>
      </c>
      <c r="AU197" s="218" t="s">
        <v>85</v>
      </c>
      <c r="AY197" s="16" t="s">
        <v>136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6" t="s">
        <v>83</v>
      </c>
      <c r="BK197" s="219">
        <f>ROUND(I197*H197,2)</f>
        <v>0</v>
      </c>
      <c r="BL197" s="16" t="s">
        <v>231</v>
      </c>
      <c r="BM197" s="218" t="s">
        <v>1236</v>
      </c>
    </row>
    <row r="198" spans="1:65" s="2" customFormat="1" ht="19.5">
      <c r="A198" s="33"/>
      <c r="B198" s="34"/>
      <c r="C198" s="35"/>
      <c r="D198" s="220" t="s">
        <v>146</v>
      </c>
      <c r="E198" s="35"/>
      <c r="F198" s="221" t="s">
        <v>1237</v>
      </c>
      <c r="G198" s="35"/>
      <c r="H198" s="35"/>
      <c r="I198" s="121"/>
      <c r="J198" s="35"/>
      <c r="K198" s="35"/>
      <c r="L198" s="38"/>
      <c r="M198" s="222"/>
      <c r="N198" s="223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146</v>
      </c>
      <c r="AU198" s="16" t="s">
        <v>85</v>
      </c>
    </row>
    <row r="199" spans="1:65" s="13" customFormat="1" ht="22.5">
      <c r="B199" s="224"/>
      <c r="C199" s="225"/>
      <c r="D199" s="220" t="s">
        <v>148</v>
      </c>
      <c r="E199" s="226" t="s">
        <v>1</v>
      </c>
      <c r="F199" s="227" t="s">
        <v>1238</v>
      </c>
      <c r="G199" s="225"/>
      <c r="H199" s="228">
        <v>20.16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148</v>
      </c>
      <c r="AU199" s="234" t="s">
        <v>85</v>
      </c>
      <c r="AV199" s="13" t="s">
        <v>85</v>
      </c>
      <c r="AW199" s="13" t="s">
        <v>32</v>
      </c>
      <c r="AX199" s="13" t="s">
        <v>83</v>
      </c>
      <c r="AY199" s="234" t="s">
        <v>136</v>
      </c>
    </row>
    <row r="200" spans="1:65" s="2" customFormat="1" ht="21.75" customHeight="1">
      <c r="A200" s="33"/>
      <c r="B200" s="34"/>
      <c r="C200" s="207" t="s">
        <v>257</v>
      </c>
      <c r="D200" s="207" t="s">
        <v>139</v>
      </c>
      <c r="E200" s="208" t="s">
        <v>1239</v>
      </c>
      <c r="F200" s="209" t="s">
        <v>1240</v>
      </c>
      <c r="G200" s="210" t="s">
        <v>234</v>
      </c>
      <c r="H200" s="211">
        <v>5.9610000000000003</v>
      </c>
      <c r="I200" s="212"/>
      <c r="J200" s="213">
        <f>ROUND(I200*H200,2)</f>
        <v>0</v>
      </c>
      <c r="K200" s="209" t="s">
        <v>143</v>
      </c>
      <c r="L200" s="38"/>
      <c r="M200" s="214" t="s">
        <v>1</v>
      </c>
      <c r="N200" s="215" t="s">
        <v>41</v>
      </c>
      <c r="O200" s="70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8" t="s">
        <v>231</v>
      </c>
      <c r="AT200" s="218" t="s">
        <v>139</v>
      </c>
      <c r="AU200" s="218" t="s">
        <v>85</v>
      </c>
      <c r="AY200" s="16" t="s">
        <v>136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6" t="s">
        <v>83</v>
      </c>
      <c r="BK200" s="219">
        <f>ROUND(I200*H200,2)</f>
        <v>0</v>
      </c>
      <c r="BL200" s="16" t="s">
        <v>231</v>
      </c>
      <c r="BM200" s="218" t="s">
        <v>1241</v>
      </c>
    </row>
    <row r="201" spans="1:65" s="2" customFormat="1" ht="29.25">
      <c r="A201" s="33"/>
      <c r="B201" s="34"/>
      <c r="C201" s="35"/>
      <c r="D201" s="220" t="s">
        <v>146</v>
      </c>
      <c r="E201" s="35"/>
      <c r="F201" s="221" t="s">
        <v>1242</v>
      </c>
      <c r="G201" s="35"/>
      <c r="H201" s="35"/>
      <c r="I201" s="121"/>
      <c r="J201" s="35"/>
      <c r="K201" s="35"/>
      <c r="L201" s="38"/>
      <c r="M201" s="222"/>
      <c r="N201" s="223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146</v>
      </c>
      <c r="AU201" s="16" t="s">
        <v>85</v>
      </c>
    </row>
    <row r="202" spans="1:65" s="2" customFormat="1" ht="21.75" customHeight="1">
      <c r="A202" s="33"/>
      <c r="B202" s="34"/>
      <c r="C202" s="207" t="s">
        <v>7</v>
      </c>
      <c r="D202" s="207" t="s">
        <v>139</v>
      </c>
      <c r="E202" s="208" t="s">
        <v>1243</v>
      </c>
      <c r="F202" s="209" t="s">
        <v>1244</v>
      </c>
      <c r="G202" s="210" t="s">
        <v>234</v>
      </c>
      <c r="H202" s="211">
        <v>5.9610000000000003</v>
      </c>
      <c r="I202" s="212"/>
      <c r="J202" s="213">
        <f>ROUND(I202*H202,2)</f>
        <v>0</v>
      </c>
      <c r="K202" s="209" t="s">
        <v>143</v>
      </c>
      <c r="L202" s="38"/>
      <c r="M202" s="214" t="s">
        <v>1</v>
      </c>
      <c r="N202" s="215" t="s">
        <v>41</v>
      </c>
      <c r="O202" s="70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8" t="s">
        <v>231</v>
      </c>
      <c r="AT202" s="218" t="s">
        <v>139</v>
      </c>
      <c r="AU202" s="218" t="s">
        <v>85</v>
      </c>
      <c r="AY202" s="16" t="s">
        <v>136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6" t="s">
        <v>83</v>
      </c>
      <c r="BK202" s="219">
        <f>ROUND(I202*H202,2)</f>
        <v>0</v>
      </c>
      <c r="BL202" s="16" t="s">
        <v>231</v>
      </c>
      <c r="BM202" s="218" t="s">
        <v>1245</v>
      </c>
    </row>
    <row r="203" spans="1:65" s="2" customFormat="1" ht="29.25">
      <c r="A203" s="33"/>
      <c r="B203" s="34"/>
      <c r="C203" s="35"/>
      <c r="D203" s="220" t="s">
        <v>146</v>
      </c>
      <c r="E203" s="35"/>
      <c r="F203" s="221" t="s">
        <v>1246</v>
      </c>
      <c r="G203" s="35"/>
      <c r="H203" s="35"/>
      <c r="I203" s="121"/>
      <c r="J203" s="35"/>
      <c r="K203" s="35"/>
      <c r="L203" s="38"/>
      <c r="M203" s="222"/>
      <c r="N203" s="223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146</v>
      </c>
      <c r="AU203" s="16" t="s">
        <v>85</v>
      </c>
    </row>
    <row r="204" spans="1:65" s="2" customFormat="1" ht="21.75" customHeight="1">
      <c r="A204" s="33"/>
      <c r="B204" s="34"/>
      <c r="C204" s="207" t="s">
        <v>267</v>
      </c>
      <c r="D204" s="207" t="s">
        <v>139</v>
      </c>
      <c r="E204" s="208" t="s">
        <v>1247</v>
      </c>
      <c r="F204" s="209" t="s">
        <v>1248</v>
      </c>
      <c r="G204" s="210" t="s">
        <v>992</v>
      </c>
      <c r="H204" s="211">
        <v>400</v>
      </c>
      <c r="I204" s="212"/>
      <c r="J204" s="213">
        <f>ROUND(I204*H204,2)</f>
        <v>0</v>
      </c>
      <c r="K204" s="209" t="s">
        <v>1</v>
      </c>
      <c r="L204" s="38"/>
      <c r="M204" s="214" t="s">
        <v>1</v>
      </c>
      <c r="N204" s="215" t="s">
        <v>41</v>
      </c>
      <c r="O204" s="70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8" t="s">
        <v>231</v>
      </c>
      <c r="AT204" s="218" t="s">
        <v>139</v>
      </c>
      <c r="AU204" s="218" t="s">
        <v>85</v>
      </c>
      <c r="AY204" s="16" t="s">
        <v>136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6" t="s">
        <v>83</v>
      </c>
      <c r="BK204" s="219">
        <f>ROUND(I204*H204,2)</f>
        <v>0</v>
      </c>
      <c r="BL204" s="16" t="s">
        <v>231</v>
      </c>
      <c r="BM204" s="218" t="s">
        <v>1249</v>
      </c>
    </row>
    <row r="205" spans="1:65" s="2" customFormat="1">
      <c r="A205" s="33"/>
      <c r="B205" s="34"/>
      <c r="C205" s="35"/>
      <c r="D205" s="220" t="s">
        <v>146</v>
      </c>
      <c r="E205" s="35"/>
      <c r="F205" s="221" t="s">
        <v>1248</v>
      </c>
      <c r="G205" s="35"/>
      <c r="H205" s="35"/>
      <c r="I205" s="121"/>
      <c r="J205" s="35"/>
      <c r="K205" s="35"/>
      <c r="L205" s="38"/>
      <c r="M205" s="222"/>
      <c r="N205" s="223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146</v>
      </c>
      <c r="AU205" s="16" t="s">
        <v>85</v>
      </c>
    </row>
    <row r="206" spans="1:65" s="12" customFormat="1" ht="22.9" customHeight="1">
      <c r="B206" s="191"/>
      <c r="C206" s="192"/>
      <c r="D206" s="193" t="s">
        <v>75</v>
      </c>
      <c r="E206" s="205" t="s">
        <v>1250</v>
      </c>
      <c r="F206" s="205" t="s">
        <v>1251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SUM(P207:P219)</f>
        <v>0</v>
      </c>
      <c r="Q206" s="199"/>
      <c r="R206" s="200">
        <f>SUM(R207:R219)</f>
        <v>7.6319999999999999E-2</v>
      </c>
      <c r="S206" s="199"/>
      <c r="T206" s="201">
        <f>SUM(T207:T219)</f>
        <v>0</v>
      </c>
      <c r="AR206" s="202" t="s">
        <v>85</v>
      </c>
      <c r="AT206" s="203" t="s">
        <v>75</v>
      </c>
      <c r="AU206" s="203" t="s">
        <v>83</v>
      </c>
      <c r="AY206" s="202" t="s">
        <v>136</v>
      </c>
      <c r="BK206" s="204">
        <f>SUM(BK207:BK219)</f>
        <v>0</v>
      </c>
    </row>
    <row r="207" spans="1:65" s="2" customFormat="1" ht="16.5" customHeight="1">
      <c r="A207" s="33"/>
      <c r="B207" s="34"/>
      <c r="C207" s="207" t="s">
        <v>272</v>
      </c>
      <c r="D207" s="207" t="s">
        <v>139</v>
      </c>
      <c r="E207" s="208" t="s">
        <v>1252</v>
      </c>
      <c r="F207" s="209" t="s">
        <v>1253</v>
      </c>
      <c r="G207" s="210" t="s">
        <v>186</v>
      </c>
      <c r="H207" s="211">
        <v>2</v>
      </c>
      <c r="I207" s="212"/>
      <c r="J207" s="213">
        <f>ROUND(I207*H207,2)</f>
        <v>0</v>
      </c>
      <c r="K207" s="209" t="s">
        <v>143</v>
      </c>
      <c r="L207" s="38"/>
      <c r="M207" s="214" t="s">
        <v>1</v>
      </c>
      <c r="N207" s="215" t="s">
        <v>41</v>
      </c>
      <c r="O207" s="70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8" t="s">
        <v>231</v>
      </c>
      <c r="AT207" s="218" t="s">
        <v>139</v>
      </c>
      <c r="AU207" s="218" t="s">
        <v>85</v>
      </c>
      <c r="AY207" s="16" t="s">
        <v>136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6" t="s">
        <v>83</v>
      </c>
      <c r="BK207" s="219">
        <f>ROUND(I207*H207,2)</f>
        <v>0</v>
      </c>
      <c r="BL207" s="16" t="s">
        <v>231</v>
      </c>
      <c r="BM207" s="218" t="s">
        <v>1254</v>
      </c>
    </row>
    <row r="208" spans="1:65" s="2" customFormat="1">
      <c r="A208" s="33"/>
      <c r="B208" s="34"/>
      <c r="C208" s="35"/>
      <c r="D208" s="220" t="s">
        <v>146</v>
      </c>
      <c r="E208" s="35"/>
      <c r="F208" s="221" t="s">
        <v>1255</v>
      </c>
      <c r="G208" s="35"/>
      <c r="H208" s="35"/>
      <c r="I208" s="121"/>
      <c r="J208" s="35"/>
      <c r="K208" s="35"/>
      <c r="L208" s="38"/>
      <c r="M208" s="222"/>
      <c r="N208" s="223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146</v>
      </c>
      <c r="AU208" s="16" t="s">
        <v>85</v>
      </c>
    </row>
    <row r="209" spans="1:65" s="2" customFormat="1" ht="16.5" customHeight="1">
      <c r="A209" s="33"/>
      <c r="B209" s="34"/>
      <c r="C209" s="207" t="s">
        <v>278</v>
      </c>
      <c r="D209" s="207" t="s">
        <v>139</v>
      </c>
      <c r="E209" s="208" t="s">
        <v>1256</v>
      </c>
      <c r="F209" s="209" t="s">
        <v>1257</v>
      </c>
      <c r="G209" s="210" t="s">
        <v>186</v>
      </c>
      <c r="H209" s="211">
        <v>2</v>
      </c>
      <c r="I209" s="212"/>
      <c r="J209" s="213">
        <f>ROUND(I209*H209,2)</f>
        <v>0</v>
      </c>
      <c r="K209" s="209" t="s">
        <v>143</v>
      </c>
      <c r="L209" s="38"/>
      <c r="M209" s="214" t="s">
        <v>1</v>
      </c>
      <c r="N209" s="215" t="s">
        <v>41</v>
      </c>
      <c r="O209" s="70"/>
      <c r="P209" s="216">
        <f>O209*H209</f>
        <v>0</v>
      </c>
      <c r="Q209" s="216">
        <v>1.2899999999999999E-3</v>
      </c>
      <c r="R209" s="216">
        <f>Q209*H209</f>
        <v>2.5799999999999998E-3</v>
      </c>
      <c r="S209" s="216">
        <v>0</v>
      </c>
      <c r="T209" s="21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8" t="s">
        <v>231</v>
      </c>
      <c r="AT209" s="218" t="s">
        <v>139</v>
      </c>
      <c r="AU209" s="218" t="s">
        <v>85</v>
      </c>
      <c r="AY209" s="16" t="s">
        <v>136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6" t="s">
        <v>83</v>
      </c>
      <c r="BK209" s="219">
        <f>ROUND(I209*H209,2)</f>
        <v>0</v>
      </c>
      <c r="BL209" s="16" t="s">
        <v>231</v>
      </c>
      <c r="BM209" s="218" t="s">
        <v>1258</v>
      </c>
    </row>
    <row r="210" spans="1:65" s="2" customFormat="1" ht="19.5">
      <c r="A210" s="33"/>
      <c r="B210" s="34"/>
      <c r="C210" s="35"/>
      <c r="D210" s="220" t="s">
        <v>146</v>
      </c>
      <c r="E210" s="35"/>
      <c r="F210" s="221" t="s">
        <v>1259</v>
      </c>
      <c r="G210" s="35"/>
      <c r="H210" s="35"/>
      <c r="I210" s="121"/>
      <c r="J210" s="35"/>
      <c r="K210" s="35"/>
      <c r="L210" s="38"/>
      <c r="M210" s="222"/>
      <c r="N210" s="223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146</v>
      </c>
      <c r="AU210" s="16" t="s">
        <v>85</v>
      </c>
    </row>
    <row r="211" spans="1:65" s="2" customFormat="1" ht="16.5" customHeight="1">
      <c r="A211" s="33"/>
      <c r="B211" s="34"/>
      <c r="C211" s="207" t="s">
        <v>283</v>
      </c>
      <c r="D211" s="207" t="s">
        <v>139</v>
      </c>
      <c r="E211" s="208" t="s">
        <v>1260</v>
      </c>
      <c r="F211" s="209" t="s">
        <v>1261</v>
      </c>
      <c r="G211" s="210" t="s">
        <v>240</v>
      </c>
      <c r="H211" s="211">
        <v>3</v>
      </c>
      <c r="I211" s="212"/>
      <c r="J211" s="213">
        <f>ROUND(I211*H211,2)</f>
        <v>0</v>
      </c>
      <c r="K211" s="209" t="s">
        <v>143</v>
      </c>
      <c r="L211" s="38"/>
      <c r="M211" s="214" t="s">
        <v>1</v>
      </c>
      <c r="N211" s="215" t="s">
        <v>41</v>
      </c>
      <c r="O211" s="70"/>
      <c r="P211" s="216">
        <f>O211*H211</f>
        <v>0</v>
      </c>
      <c r="Q211" s="216">
        <v>6.8999999999999999E-3</v>
      </c>
      <c r="R211" s="216">
        <f>Q211*H211</f>
        <v>2.07E-2</v>
      </c>
      <c r="S211" s="216">
        <v>0</v>
      </c>
      <c r="T211" s="21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8" t="s">
        <v>231</v>
      </c>
      <c r="AT211" s="218" t="s">
        <v>139</v>
      </c>
      <c r="AU211" s="218" t="s">
        <v>85</v>
      </c>
      <c r="AY211" s="16" t="s">
        <v>136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6" t="s">
        <v>83</v>
      </c>
      <c r="BK211" s="219">
        <f>ROUND(I211*H211,2)</f>
        <v>0</v>
      </c>
      <c r="BL211" s="16" t="s">
        <v>231</v>
      </c>
      <c r="BM211" s="218" t="s">
        <v>1262</v>
      </c>
    </row>
    <row r="212" spans="1:65" s="2" customFormat="1">
      <c r="A212" s="33"/>
      <c r="B212" s="34"/>
      <c r="C212" s="35"/>
      <c r="D212" s="220" t="s">
        <v>146</v>
      </c>
      <c r="E212" s="35"/>
      <c r="F212" s="221" t="s">
        <v>1263</v>
      </c>
      <c r="G212" s="35"/>
      <c r="H212" s="35"/>
      <c r="I212" s="121"/>
      <c r="J212" s="35"/>
      <c r="K212" s="35"/>
      <c r="L212" s="38"/>
      <c r="M212" s="222"/>
      <c r="N212" s="223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146</v>
      </c>
      <c r="AU212" s="16" t="s">
        <v>85</v>
      </c>
    </row>
    <row r="213" spans="1:65" s="13" customFormat="1">
      <c r="B213" s="224"/>
      <c r="C213" s="225"/>
      <c r="D213" s="220" t="s">
        <v>148</v>
      </c>
      <c r="E213" s="226" t="s">
        <v>1</v>
      </c>
      <c r="F213" s="227" t="s">
        <v>1264</v>
      </c>
      <c r="G213" s="225"/>
      <c r="H213" s="228">
        <v>3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148</v>
      </c>
      <c r="AU213" s="234" t="s">
        <v>85</v>
      </c>
      <c r="AV213" s="13" t="s">
        <v>85</v>
      </c>
      <c r="AW213" s="13" t="s">
        <v>32</v>
      </c>
      <c r="AX213" s="13" t="s">
        <v>83</v>
      </c>
      <c r="AY213" s="234" t="s">
        <v>136</v>
      </c>
    </row>
    <row r="214" spans="1:65" s="2" customFormat="1" ht="16.5" customHeight="1">
      <c r="A214" s="33"/>
      <c r="B214" s="34"/>
      <c r="C214" s="207" t="s">
        <v>289</v>
      </c>
      <c r="D214" s="207" t="s">
        <v>139</v>
      </c>
      <c r="E214" s="208" t="s">
        <v>1265</v>
      </c>
      <c r="F214" s="209" t="s">
        <v>1266</v>
      </c>
      <c r="G214" s="210" t="s">
        <v>186</v>
      </c>
      <c r="H214" s="211">
        <v>2</v>
      </c>
      <c r="I214" s="212"/>
      <c r="J214" s="213">
        <f>ROUND(I214*H214,2)</f>
        <v>0</v>
      </c>
      <c r="K214" s="209" t="s">
        <v>143</v>
      </c>
      <c r="L214" s="38"/>
      <c r="M214" s="214" t="s">
        <v>1</v>
      </c>
      <c r="N214" s="215" t="s">
        <v>41</v>
      </c>
      <c r="O214" s="70"/>
      <c r="P214" s="216">
        <f>O214*H214</f>
        <v>0</v>
      </c>
      <c r="Q214" s="216">
        <v>2.6519999999999998E-2</v>
      </c>
      <c r="R214" s="216">
        <f>Q214*H214</f>
        <v>5.3039999999999997E-2</v>
      </c>
      <c r="S214" s="216">
        <v>0</v>
      </c>
      <c r="T214" s="21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8" t="s">
        <v>231</v>
      </c>
      <c r="AT214" s="218" t="s">
        <v>139</v>
      </c>
      <c r="AU214" s="218" t="s">
        <v>85</v>
      </c>
      <c r="AY214" s="16" t="s">
        <v>136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6" t="s">
        <v>83</v>
      </c>
      <c r="BK214" s="219">
        <f>ROUND(I214*H214,2)</f>
        <v>0</v>
      </c>
      <c r="BL214" s="16" t="s">
        <v>231</v>
      </c>
      <c r="BM214" s="218" t="s">
        <v>1267</v>
      </c>
    </row>
    <row r="215" spans="1:65" s="2" customFormat="1">
      <c r="A215" s="33"/>
      <c r="B215" s="34"/>
      <c r="C215" s="35"/>
      <c r="D215" s="220" t="s">
        <v>146</v>
      </c>
      <c r="E215" s="35"/>
      <c r="F215" s="221" t="s">
        <v>1268</v>
      </c>
      <c r="G215" s="35"/>
      <c r="H215" s="35"/>
      <c r="I215" s="121"/>
      <c r="J215" s="35"/>
      <c r="K215" s="35"/>
      <c r="L215" s="38"/>
      <c r="M215" s="222"/>
      <c r="N215" s="223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146</v>
      </c>
      <c r="AU215" s="16" t="s">
        <v>85</v>
      </c>
    </row>
    <row r="216" spans="1:65" s="2" customFormat="1" ht="16.5" customHeight="1">
      <c r="A216" s="33"/>
      <c r="B216" s="34"/>
      <c r="C216" s="207" t="s">
        <v>296</v>
      </c>
      <c r="D216" s="207" t="s">
        <v>139</v>
      </c>
      <c r="E216" s="208" t="s">
        <v>1269</v>
      </c>
      <c r="F216" s="209" t="s">
        <v>1270</v>
      </c>
      <c r="G216" s="210" t="s">
        <v>240</v>
      </c>
      <c r="H216" s="211">
        <v>30</v>
      </c>
      <c r="I216" s="212"/>
      <c r="J216" s="213">
        <f>ROUND(I216*H216,2)</f>
        <v>0</v>
      </c>
      <c r="K216" s="209" t="s">
        <v>143</v>
      </c>
      <c r="L216" s="38"/>
      <c r="M216" s="214" t="s">
        <v>1</v>
      </c>
      <c r="N216" s="215" t="s">
        <v>41</v>
      </c>
      <c r="O216" s="70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8" t="s">
        <v>231</v>
      </c>
      <c r="AT216" s="218" t="s">
        <v>139</v>
      </c>
      <c r="AU216" s="218" t="s">
        <v>85</v>
      </c>
      <c r="AY216" s="16" t="s">
        <v>136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6" t="s">
        <v>83</v>
      </c>
      <c r="BK216" s="219">
        <f>ROUND(I216*H216,2)</f>
        <v>0</v>
      </c>
      <c r="BL216" s="16" t="s">
        <v>231</v>
      </c>
      <c r="BM216" s="218" t="s">
        <v>1271</v>
      </c>
    </row>
    <row r="217" spans="1:65" s="2" customFormat="1">
      <c r="A217" s="33"/>
      <c r="B217" s="34"/>
      <c r="C217" s="35"/>
      <c r="D217" s="220" t="s">
        <v>146</v>
      </c>
      <c r="E217" s="35"/>
      <c r="F217" s="221" t="s">
        <v>1272</v>
      </c>
      <c r="G217" s="35"/>
      <c r="H217" s="35"/>
      <c r="I217" s="121"/>
      <c r="J217" s="35"/>
      <c r="K217" s="35"/>
      <c r="L217" s="38"/>
      <c r="M217" s="222"/>
      <c r="N217" s="223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146</v>
      </c>
      <c r="AU217" s="16" t="s">
        <v>85</v>
      </c>
    </row>
    <row r="218" spans="1:65" s="2" customFormat="1" ht="16.5" customHeight="1">
      <c r="A218" s="33"/>
      <c r="B218" s="34"/>
      <c r="C218" s="207" t="s">
        <v>305</v>
      </c>
      <c r="D218" s="207" t="s">
        <v>139</v>
      </c>
      <c r="E218" s="208" t="s">
        <v>1273</v>
      </c>
      <c r="F218" s="209" t="s">
        <v>1274</v>
      </c>
      <c r="G218" s="210" t="s">
        <v>186</v>
      </c>
      <c r="H218" s="211">
        <v>2</v>
      </c>
      <c r="I218" s="212"/>
      <c r="J218" s="213">
        <f>ROUND(I218*H218,2)</f>
        <v>0</v>
      </c>
      <c r="K218" s="209" t="s">
        <v>143</v>
      </c>
      <c r="L218" s="38"/>
      <c r="M218" s="214" t="s">
        <v>1</v>
      </c>
      <c r="N218" s="215" t="s">
        <v>41</v>
      </c>
      <c r="O218" s="70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8" t="s">
        <v>231</v>
      </c>
      <c r="AT218" s="218" t="s">
        <v>139</v>
      </c>
      <c r="AU218" s="218" t="s">
        <v>85</v>
      </c>
      <c r="AY218" s="16" t="s">
        <v>136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6" t="s">
        <v>83</v>
      </c>
      <c r="BK218" s="219">
        <f>ROUND(I218*H218,2)</f>
        <v>0</v>
      </c>
      <c r="BL218" s="16" t="s">
        <v>231</v>
      </c>
      <c r="BM218" s="218" t="s">
        <v>1275</v>
      </c>
    </row>
    <row r="219" spans="1:65" s="2" customFormat="1">
      <c r="A219" s="33"/>
      <c r="B219" s="34"/>
      <c r="C219" s="35"/>
      <c r="D219" s="220" t="s">
        <v>146</v>
      </c>
      <c r="E219" s="35"/>
      <c r="F219" s="221" t="s">
        <v>1276</v>
      </c>
      <c r="G219" s="35"/>
      <c r="H219" s="35"/>
      <c r="I219" s="121"/>
      <c r="J219" s="35"/>
      <c r="K219" s="35"/>
      <c r="L219" s="38"/>
      <c r="M219" s="222"/>
      <c r="N219" s="223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146</v>
      </c>
      <c r="AU219" s="16" t="s">
        <v>85</v>
      </c>
    </row>
    <row r="220" spans="1:65" s="12" customFormat="1" ht="22.9" customHeight="1">
      <c r="B220" s="191"/>
      <c r="C220" s="192"/>
      <c r="D220" s="193" t="s">
        <v>75</v>
      </c>
      <c r="E220" s="205" t="s">
        <v>1277</v>
      </c>
      <c r="F220" s="205" t="s">
        <v>1278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SUM(P221:P222)</f>
        <v>0</v>
      </c>
      <c r="Q220" s="199"/>
      <c r="R220" s="200">
        <f>SUM(R221:R222)</f>
        <v>0</v>
      </c>
      <c r="S220" s="199"/>
      <c r="T220" s="201">
        <f>SUM(T221:T222)</f>
        <v>0</v>
      </c>
      <c r="AR220" s="202" t="s">
        <v>85</v>
      </c>
      <c r="AT220" s="203" t="s">
        <v>75</v>
      </c>
      <c r="AU220" s="203" t="s">
        <v>83</v>
      </c>
      <c r="AY220" s="202" t="s">
        <v>136</v>
      </c>
      <c r="BK220" s="204">
        <f>SUM(BK221:BK222)</f>
        <v>0</v>
      </c>
    </row>
    <row r="221" spans="1:65" s="2" customFormat="1" ht="21.75" customHeight="1">
      <c r="A221" s="33"/>
      <c r="B221" s="34"/>
      <c r="C221" s="207" t="s">
        <v>313</v>
      </c>
      <c r="D221" s="207" t="s">
        <v>139</v>
      </c>
      <c r="E221" s="208" t="s">
        <v>1279</v>
      </c>
      <c r="F221" s="209" t="s">
        <v>1280</v>
      </c>
      <c r="G221" s="210" t="s">
        <v>186</v>
      </c>
      <c r="H221" s="211">
        <v>1</v>
      </c>
      <c r="I221" s="212"/>
      <c r="J221" s="213">
        <f>ROUND(I221*H221,2)</f>
        <v>0</v>
      </c>
      <c r="K221" s="209" t="s">
        <v>1</v>
      </c>
      <c r="L221" s="38"/>
      <c r="M221" s="214" t="s">
        <v>1</v>
      </c>
      <c r="N221" s="215" t="s">
        <v>41</v>
      </c>
      <c r="O221" s="70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8" t="s">
        <v>231</v>
      </c>
      <c r="AT221" s="218" t="s">
        <v>139</v>
      </c>
      <c r="AU221" s="218" t="s">
        <v>85</v>
      </c>
      <c r="AY221" s="16" t="s">
        <v>136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6" t="s">
        <v>83</v>
      </c>
      <c r="BK221" s="219">
        <f>ROUND(I221*H221,2)</f>
        <v>0</v>
      </c>
      <c r="BL221" s="16" t="s">
        <v>231</v>
      </c>
      <c r="BM221" s="218" t="s">
        <v>1281</v>
      </c>
    </row>
    <row r="222" spans="1:65" s="2" customFormat="1" ht="19.5">
      <c r="A222" s="33"/>
      <c r="B222" s="34"/>
      <c r="C222" s="35"/>
      <c r="D222" s="220" t="s">
        <v>146</v>
      </c>
      <c r="E222" s="35"/>
      <c r="F222" s="221" t="s">
        <v>1280</v>
      </c>
      <c r="G222" s="35"/>
      <c r="H222" s="35"/>
      <c r="I222" s="121"/>
      <c r="J222" s="35"/>
      <c r="K222" s="35"/>
      <c r="L222" s="38"/>
      <c r="M222" s="222"/>
      <c r="N222" s="223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146</v>
      </c>
      <c r="AU222" s="16" t="s">
        <v>85</v>
      </c>
    </row>
    <row r="223" spans="1:65" s="12" customFormat="1" ht="22.9" customHeight="1">
      <c r="B223" s="191"/>
      <c r="C223" s="192"/>
      <c r="D223" s="193" t="s">
        <v>75</v>
      </c>
      <c r="E223" s="205" t="s">
        <v>331</v>
      </c>
      <c r="F223" s="205" t="s">
        <v>332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SUM(P224:P292)</f>
        <v>0</v>
      </c>
      <c r="Q223" s="199"/>
      <c r="R223" s="200">
        <f>SUM(R224:R292)</f>
        <v>28.201528200000002</v>
      </c>
      <c r="S223" s="199"/>
      <c r="T223" s="201">
        <f>SUM(T224:T292)</f>
        <v>15.616612799999999</v>
      </c>
      <c r="AR223" s="202" t="s">
        <v>85</v>
      </c>
      <c r="AT223" s="203" t="s">
        <v>75</v>
      </c>
      <c r="AU223" s="203" t="s">
        <v>83</v>
      </c>
      <c r="AY223" s="202" t="s">
        <v>136</v>
      </c>
      <c r="BK223" s="204">
        <f>SUM(BK224:BK292)</f>
        <v>0</v>
      </c>
    </row>
    <row r="224" spans="1:65" s="2" customFormat="1" ht="21.75" customHeight="1">
      <c r="A224" s="33"/>
      <c r="B224" s="34"/>
      <c r="C224" s="207" t="s">
        <v>319</v>
      </c>
      <c r="D224" s="207" t="s">
        <v>139</v>
      </c>
      <c r="E224" s="208" t="s">
        <v>1282</v>
      </c>
      <c r="F224" s="209" t="s">
        <v>1283</v>
      </c>
      <c r="G224" s="210" t="s">
        <v>240</v>
      </c>
      <c r="H224" s="211">
        <v>128.5</v>
      </c>
      <c r="I224" s="212"/>
      <c r="J224" s="213">
        <f>ROUND(I224*H224,2)</f>
        <v>0</v>
      </c>
      <c r="K224" s="209" t="s">
        <v>143</v>
      </c>
      <c r="L224" s="38"/>
      <c r="M224" s="214" t="s">
        <v>1</v>
      </c>
      <c r="N224" s="215" t="s">
        <v>41</v>
      </c>
      <c r="O224" s="70"/>
      <c r="P224" s="216">
        <f>O224*H224</f>
        <v>0</v>
      </c>
      <c r="Q224" s="216">
        <v>0</v>
      </c>
      <c r="R224" s="216">
        <f>Q224*H224</f>
        <v>0</v>
      </c>
      <c r="S224" s="216">
        <v>6.6E-3</v>
      </c>
      <c r="T224" s="217">
        <f>S224*H224</f>
        <v>0.84809999999999997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8" t="s">
        <v>231</v>
      </c>
      <c r="AT224" s="218" t="s">
        <v>139</v>
      </c>
      <c r="AU224" s="218" t="s">
        <v>85</v>
      </c>
      <c r="AY224" s="16" t="s">
        <v>136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6" t="s">
        <v>83</v>
      </c>
      <c r="BK224" s="219">
        <f>ROUND(I224*H224,2)</f>
        <v>0</v>
      </c>
      <c r="BL224" s="16" t="s">
        <v>231</v>
      </c>
      <c r="BM224" s="218" t="s">
        <v>1284</v>
      </c>
    </row>
    <row r="225" spans="1:65" s="2" customFormat="1" ht="19.5">
      <c r="A225" s="33"/>
      <c r="B225" s="34"/>
      <c r="C225" s="35"/>
      <c r="D225" s="220" t="s">
        <v>146</v>
      </c>
      <c r="E225" s="35"/>
      <c r="F225" s="221" t="s">
        <v>1285</v>
      </c>
      <c r="G225" s="35"/>
      <c r="H225" s="35"/>
      <c r="I225" s="121"/>
      <c r="J225" s="35"/>
      <c r="K225" s="35"/>
      <c r="L225" s="38"/>
      <c r="M225" s="222"/>
      <c r="N225" s="223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146</v>
      </c>
      <c r="AU225" s="16" t="s">
        <v>85</v>
      </c>
    </row>
    <row r="226" spans="1:65" s="13" customFormat="1" ht="22.5">
      <c r="B226" s="224"/>
      <c r="C226" s="225"/>
      <c r="D226" s="220" t="s">
        <v>148</v>
      </c>
      <c r="E226" s="226" t="s">
        <v>1</v>
      </c>
      <c r="F226" s="227" t="s">
        <v>1286</v>
      </c>
      <c r="G226" s="225"/>
      <c r="H226" s="228">
        <v>128.5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148</v>
      </c>
      <c r="AU226" s="234" t="s">
        <v>85</v>
      </c>
      <c r="AV226" s="13" t="s">
        <v>85</v>
      </c>
      <c r="AW226" s="13" t="s">
        <v>32</v>
      </c>
      <c r="AX226" s="13" t="s">
        <v>83</v>
      </c>
      <c r="AY226" s="234" t="s">
        <v>136</v>
      </c>
    </row>
    <row r="227" spans="1:65" s="2" customFormat="1" ht="21.75" customHeight="1">
      <c r="A227" s="33"/>
      <c r="B227" s="34"/>
      <c r="C227" s="207" t="s">
        <v>327</v>
      </c>
      <c r="D227" s="207" t="s">
        <v>139</v>
      </c>
      <c r="E227" s="208" t="s">
        <v>366</v>
      </c>
      <c r="F227" s="209" t="s">
        <v>367</v>
      </c>
      <c r="G227" s="210" t="s">
        <v>240</v>
      </c>
      <c r="H227" s="211">
        <v>32</v>
      </c>
      <c r="I227" s="212"/>
      <c r="J227" s="213">
        <f>ROUND(I227*H227,2)</f>
        <v>0</v>
      </c>
      <c r="K227" s="209" t="s">
        <v>143</v>
      </c>
      <c r="L227" s="38"/>
      <c r="M227" s="214" t="s">
        <v>1</v>
      </c>
      <c r="N227" s="215" t="s">
        <v>41</v>
      </c>
      <c r="O227" s="70"/>
      <c r="P227" s="216">
        <f>O227*H227</f>
        <v>0</v>
      </c>
      <c r="Q227" s="216">
        <v>0</v>
      </c>
      <c r="R227" s="216">
        <f>Q227*H227</f>
        <v>0</v>
      </c>
      <c r="S227" s="216">
        <v>1.2319999999999999E-2</v>
      </c>
      <c r="T227" s="217">
        <f>S227*H227</f>
        <v>0.39423999999999998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8" t="s">
        <v>231</v>
      </c>
      <c r="AT227" s="218" t="s">
        <v>139</v>
      </c>
      <c r="AU227" s="218" t="s">
        <v>85</v>
      </c>
      <c r="AY227" s="16" t="s">
        <v>136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6" t="s">
        <v>83</v>
      </c>
      <c r="BK227" s="219">
        <f>ROUND(I227*H227,2)</f>
        <v>0</v>
      </c>
      <c r="BL227" s="16" t="s">
        <v>231</v>
      </c>
      <c r="BM227" s="218" t="s">
        <v>1287</v>
      </c>
    </row>
    <row r="228" spans="1:65" s="2" customFormat="1" ht="29.25">
      <c r="A228" s="33"/>
      <c r="B228" s="34"/>
      <c r="C228" s="35"/>
      <c r="D228" s="220" t="s">
        <v>146</v>
      </c>
      <c r="E228" s="35"/>
      <c r="F228" s="221" t="s">
        <v>369</v>
      </c>
      <c r="G228" s="35"/>
      <c r="H228" s="35"/>
      <c r="I228" s="121"/>
      <c r="J228" s="35"/>
      <c r="K228" s="35"/>
      <c r="L228" s="38"/>
      <c r="M228" s="222"/>
      <c r="N228" s="223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146</v>
      </c>
      <c r="AU228" s="16" t="s">
        <v>85</v>
      </c>
    </row>
    <row r="229" spans="1:65" s="2" customFormat="1" ht="19.5">
      <c r="A229" s="33"/>
      <c r="B229" s="34"/>
      <c r="C229" s="35"/>
      <c r="D229" s="220" t="s">
        <v>157</v>
      </c>
      <c r="E229" s="35"/>
      <c r="F229" s="235" t="s">
        <v>370</v>
      </c>
      <c r="G229" s="35"/>
      <c r="H229" s="35"/>
      <c r="I229" s="121"/>
      <c r="J229" s="35"/>
      <c r="K229" s="35"/>
      <c r="L229" s="38"/>
      <c r="M229" s="222"/>
      <c r="N229" s="223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157</v>
      </c>
      <c r="AU229" s="16" t="s">
        <v>85</v>
      </c>
    </row>
    <row r="230" spans="1:65" s="13" customFormat="1" ht="22.5">
      <c r="B230" s="224"/>
      <c r="C230" s="225"/>
      <c r="D230" s="220" t="s">
        <v>148</v>
      </c>
      <c r="E230" s="226" t="s">
        <v>1</v>
      </c>
      <c r="F230" s="227" t="s">
        <v>1288</v>
      </c>
      <c r="G230" s="225"/>
      <c r="H230" s="228">
        <v>32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148</v>
      </c>
      <c r="AU230" s="234" t="s">
        <v>85</v>
      </c>
      <c r="AV230" s="13" t="s">
        <v>85</v>
      </c>
      <c r="AW230" s="13" t="s">
        <v>32</v>
      </c>
      <c r="AX230" s="13" t="s">
        <v>76</v>
      </c>
      <c r="AY230" s="234" t="s">
        <v>136</v>
      </c>
    </row>
    <row r="231" spans="1:65" s="14" customFormat="1">
      <c r="B231" s="246"/>
      <c r="C231" s="247"/>
      <c r="D231" s="220" t="s">
        <v>148</v>
      </c>
      <c r="E231" s="248" t="s">
        <v>1</v>
      </c>
      <c r="F231" s="249" t="s">
        <v>374</v>
      </c>
      <c r="G231" s="247"/>
      <c r="H231" s="250">
        <v>32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AT231" s="256" t="s">
        <v>148</v>
      </c>
      <c r="AU231" s="256" t="s">
        <v>85</v>
      </c>
      <c r="AV231" s="14" t="s">
        <v>144</v>
      </c>
      <c r="AW231" s="14" t="s">
        <v>32</v>
      </c>
      <c r="AX231" s="14" t="s">
        <v>83</v>
      </c>
      <c r="AY231" s="256" t="s">
        <v>136</v>
      </c>
    </row>
    <row r="232" spans="1:65" s="2" customFormat="1" ht="21.75" customHeight="1">
      <c r="A232" s="33"/>
      <c r="B232" s="34"/>
      <c r="C232" s="207" t="s">
        <v>333</v>
      </c>
      <c r="D232" s="207" t="s">
        <v>139</v>
      </c>
      <c r="E232" s="208" t="s">
        <v>376</v>
      </c>
      <c r="F232" s="209" t="s">
        <v>377</v>
      </c>
      <c r="G232" s="210" t="s">
        <v>240</v>
      </c>
      <c r="H232" s="211">
        <v>142.54</v>
      </c>
      <c r="I232" s="212"/>
      <c r="J232" s="213">
        <f>ROUND(I232*H232,2)</f>
        <v>0</v>
      </c>
      <c r="K232" s="209" t="s">
        <v>143</v>
      </c>
      <c r="L232" s="38"/>
      <c r="M232" s="214" t="s">
        <v>1</v>
      </c>
      <c r="N232" s="215" t="s">
        <v>41</v>
      </c>
      <c r="O232" s="70"/>
      <c r="P232" s="216">
        <f>O232*H232</f>
        <v>0</v>
      </c>
      <c r="Q232" s="216">
        <v>0</v>
      </c>
      <c r="R232" s="216">
        <f>Q232*H232</f>
        <v>0</v>
      </c>
      <c r="S232" s="216">
        <v>1.2319999999999999E-2</v>
      </c>
      <c r="T232" s="217">
        <f>S232*H232</f>
        <v>1.7560927999999998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8" t="s">
        <v>231</v>
      </c>
      <c r="AT232" s="218" t="s">
        <v>139</v>
      </c>
      <c r="AU232" s="218" t="s">
        <v>85</v>
      </c>
      <c r="AY232" s="16" t="s">
        <v>136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6" t="s">
        <v>83</v>
      </c>
      <c r="BK232" s="219">
        <f>ROUND(I232*H232,2)</f>
        <v>0</v>
      </c>
      <c r="BL232" s="16" t="s">
        <v>231</v>
      </c>
      <c r="BM232" s="218" t="s">
        <v>1289</v>
      </c>
    </row>
    <row r="233" spans="1:65" s="2" customFormat="1" ht="29.25">
      <c r="A233" s="33"/>
      <c r="B233" s="34"/>
      <c r="C233" s="35"/>
      <c r="D233" s="220" t="s">
        <v>146</v>
      </c>
      <c r="E233" s="35"/>
      <c r="F233" s="221" t="s">
        <v>379</v>
      </c>
      <c r="G233" s="35"/>
      <c r="H233" s="35"/>
      <c r="I233" s="121"/>
      <c r="J233" s="35"/>
      <c r="K233" s="35"/>
      <c r="L233" s="38"/>
      <c r="M233" s="222"/>
      <c r="N233" s="223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146</v>
      </c>
      <c r="AU233" s="16" t="s">
        <v>85</v>
      </c>
    </row>
    <row r="234" spans="1:65" s="13" customFormat="1">
      <c r="B234" s="224"/>
      <c r="C234" s="225"/>
      <c r="D234" s="220" t="s">
        <v>148</v>
      </c>
      <c r="E234" s="226" t="s">
        <v>1</v>
      </c>
      <c r="F234" s="227" t="s">
        <v>1290</v>
      </c>
      <c r="G234" s="225"/>
      <c r="H234" s="228">
        <v>142.54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148</v>
      </c>
      <c r="AU234" s="234" t="s">
        <v>85</v>
      </c>
      <c r="AV234" s="13" t="s">
        <v>85</v>
      </c>
      <c r="AW234" s="13" t="s">
        <v>32</v>
      </c>
      <c r="AX234" s="13" t="s">
        <v>76</v>
      </c>
      <c r="AY234" s="234" t="s">
        <v>136</v>
      </c>
    </row>
    <row r="235" spans="1:65" s="14" customFormat="1">
      <c r="B235" s="246"/>
      <c r="C235" s="247"/>
      <c r="D235" s="220" t="s">
        <v>148</v>
      </c>
      <c r="E235" s="248" t="s">
        <v>1</v>
      </c>
      <c r="F235" s="249" t="s">
        <v>374</v>
      </c>
      <c r="G235" s="247"/>
      <c r="H235" s="250">
        <v>142.54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148</v>
      </c>
      <c r="AU235" s="256" t="s">
        <v>85</v>
      </c>
      <c r="AV235" s="14" t="s">
        <v>144</v>
      </c>
      <c r="AW235" s="14" t="s">
        <v>32</v>
      </c>
      <c r="AX235" s="14" t="s">
        <v>83</v>
      </c>
      <c r="AY235" s="256" t="s">
        <v>136</v>
      </c>
    </row>
    <row r="236" spans="1:65" s="2" customFormat="1" ht="21.75" customHeight="1">
      <c r="A236" s="33"/>
      <c r="B236" s="34"/>
      <c r="C236" s="207" t="s">
        <v>339</v>
      </c>
      <c r="D236" s="207" t="s">
        <v>139</v>
      </c>
      <c r="E236" s="208" t="s">
        <v>383</v>
      </c>
      <c r="F236" s="209" t="s">
        <v>384</v>
      </c>
      <c r="G236" s="210" t="s">
        <v>240</v>
      </c>
      <c r="H236" s="211">
        <v>157</v>
      </c>
      <c r="I236" s="212"/>
      <c r="J236" s="213">
        <f>ROUND(I236*H236,2)</f>
        <v>0</v>
      </c>
      <c r="K236" s="209" t="s">
        <v>143</v>
      </c>
      <c r="L236" s="38"/>
      <c r="M236" s="214" t="s">
        <v>1</v>
      </c>
      <c r="N236" s="215" t="s">
        <v>41</v>
      </c>
      <c r="O236" s="70"/>
      <c r="P236" s="216">
        <f>O236*H236</f>
        <v>0</v>
      </c>
      <c r="Q236" s="216">
        <v>0</v>
      </c>
      <c r="R236" s="216">
        <f>Q236*H236</f>
        <v>0</v>
      </c>
      <c r="S236" s="216">
        <v>1.584E-2</v>
      </c>
      <c r="T236" s="217">
        <f>S236*H236</f>
        <v>2.4868800000000002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8" t="s">
        <v>231</v>
      </c>
      <c r="AT236" s="218" t="s">
        <v>139</v>
      </c>
      <c r="AU236" s="218" t="s">
        <v>85</v>
      </c>
      <c r="AY236" s="16" t="s">
        <v>136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6" t="s">
        <v>83</v>
      </c>
      <c r="BK236" s="219">
        <f>ROUND(I236*H236,2)</f>
        <v>0</v>
      </c>
      <c r="BL236" s="16" t="s">
        <v>231</v>
      </c>
      <c r="BM236" s="218" t="s">
        <v>1291</v>
      </c>
    </row>
    <row r="237" spans="1:65" s="2" customFormat="1" ht="29.25">
      <c r="A237" s="33"/>
      <c r="B237" s="34"/>
      <c r="C237" s="35"/>
      <c r="D237" s="220" t="s">
        <v>146</v>
      </c>
      <c r="E237" s="35"/>
      <c r="F237" s="221" t="s">
        <v>386</v>
      </c>
      <c r="G237" s="35"/>
      <c r="H237" s="35"/>
      <c r="I237" s="121"/>
      <c r="J237" s="35"/>
      <c r="K237" s="35"/>
      <c r="L237" s="38"/>
      <c r="M237" s="222"/>
      <c r="N237" s="223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146</v>
      </c>
      <c r="AU237" s="16" t="s">
        <v>85</v>
      </c>
    </row>
    <row r="238" spans="1:65" s="13" customFormat="1">
      <c r="B238" s="224"/>
      <c r="C238" s="225"/>
      <c r="D238" s="220" t="s">
        <v>148</v>
      </c>
      <c r="E238" s="226" t="s">
        <v>1</v>
      </c>
      <c r="F238" s="227" t="s">
        <v>1292</v>
      </c>
      <c r="G238" s="225"/>
      <c r="H238" s="228">
        <v>90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148</v>
      </c>
      <c r="AU238" s="234" t="s">
        <v>85</v>
      </c>
      <c r="AV238" s="13" t="s">
        <v>85</v>
      </c>
      <c r="AW238" s="13" t="s">
        <v>32</v>
      </c>
      <c r="AX238" s="13" t="s">
        <v>76</v>
      </c>
      <c r="AY238" s="234" t="s">
        <v>136</v>
      </c>
    </row>
    <row r="239" spans="1:65" s="13" customFormat="1" ht="22.5">
      <c r="B239" s="224"/>
      <c r="C239" s="225"/>
      <c r="D239" s="220" t="s">
        <v>148</v>
      </c>
      <c r="E239" s="226" t="s">
        <v>1</v>
      </c>
      <c r="F239" s="227" t="s">
        <v>1293</v>
      </c>
      <c r="G239" s="225"/>
      <c r="H239" s="228">
        <v>23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148</v>
      </c>
      <c r="AU239" s="234" t="s">
        <v>85</v>
      </c>
      <c r="AV239" s="13" t="s">
        <v>85</v>
      </c>
      <c r="AW239" s="13" t="s">
        <v>32</v>
      </c>
      <c r="AX239" s="13" t="s">
        <v>76</v>
      </c>
      <c r="AY239" s="234" t="s">
        <v>136</v>
      </c>
    </row>
    <row r="240" spans="1:65" s="13" customFormat="1" ht="22.5">
      <c r="B240" s="224"/>
      <c r="C240" s="225"/>
      <c r="D240" s="220" t="s">
        <v>148</v>
      </c>
      <c r="E240" s="226" t="s">
        <v>1</v>
      </c>
      <c r="F240" s="227" t="s">
        <v>1294</v>
      </c>
      <c r="G240" s="225"/>
      <c r="H240" s="228">
        <v>44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148</v>
      </c>
      <c r="AU240" s="234" t="s">
        <v>85</v>
      </c>
      <c r="AV240" s="13" t="s">
        <v>85</v>
      </c>
      <c r="AW240" s="13" t="s">
        <v>32</v>
      </c>
      <c r="AX240" s="13" t="s">
        <v>76</v>
      </c>
      <c r="AY240" s="234" t="s">
        <v>136</v>
      </c>
    </row>
    <row r="241" spans="1:65" s="14" customFormat="1">
      <c r="B241" s="246"/>
      <c r="C241" s="247"/>
      <c r="D241" s="220" t="s">
        <v>148</v>
      </c>
      <c r="E241" s="248" t="s">
        <v>1</v>
      </c>
      <c r="F241" s="249" t="s">
        <v>374</v>
      </c>
      <c r="G241" s="247"/>
      <c r="H241" s="250">
        <v>157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AT241" s="256" t="s">
        <v>148</v>
      </c>
      <c r="AU241" s="256" t="s">
        <v>85</v>
      </c>
      <c r="AV241" s="14" t="s">
        <v>144</v>
      </c>
      <c r="AW241" s="14" t="s">
        <v>32</v>
      </c>
      <c r="AX241" s="14" t="s">
        <v>83</v>
      </c>
      <c r="AY241" s="256" t="s">
        <v>136</v>
      </c>
    </row>
    <row r="242" spans="1:65" s="2" customFormat="1" ht="21.75" customHeight="1">
      <c r="A242" s="33"/>
      <c r="B242" s="34"/>
      <c r="C242" s="207" t="s">
        <v>345</v>
      </c>
      <c r="D242" s="207" t="s">
        <v>139</v>
      </c>
      <c r="E242" s="208" t="s">
        <v>1295</v>
      </c>
      <c r="F242" s="209" t="s">
        <v>1296</v>
      </c>
      <c r="G242" s="210" t="s">
        <v>240</v>
      </c>
      <c r="H242" s="211">
        <v>130</v>
      </c>
      <c r="I242" s="212"/>
      <c r="J242" s="213">
        <f>ROUND(I242*H242,2)</f>
        <v>0</v>
      </c>
      <c r="K242" s="209" t="s">
        <v>143</v>
      </c>
      <c r="L242" s="38"/>
      <c r="M242" s="214" t="s">
        <v>1</v>
      </c>
      <c r="N242" s="215" t="s">
        <v>41</v>
      </c>
      <c r="O242" s="70"/>
      <c r="P242" s="216">
        <f>O242*H242</f>
        <v>0</v>
      </c>
      <c r="Q242" s="216">
        <v>0</v>
      </c>
      <c r="R242" s="216">
        <f>Q242*H242</f>
        <v>0</v>
      </c>
      <c r="S242" s="216">
        <v>1.584E-2</v>
      </c>
      <c r="T242" s="217">
        <f>S242*H242</f>
        <v>2.0592000000000001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8" t="s">
        <v>231</v>
      </c>
      <c r="AT242" s="218" t="s">
        <v>139</v>
      </c>
      <c r="AU242" s="218" t="s">
        <v>85</v>
      </c>
      <c r="AY242" s="16" t="s">
        <v>136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6" t="s">
        <v>83</v>
      </c>
      <c r="BK242" s="219">
        <f>ROUND(I242*H242,2)</f>
        <v>0</v>
      </c>
      <c r="BL242" s="16" t="s">
        <v>231</v>
      </c>
      <c r="BM242" s="218" t="s">
        <v>1297</v>
      </c>
    </row>
    <row r="243" spans="1:65" s="2" customFormat="1" ht="29.25">
      <c r="A243" s="33"/>
      <c r="B243" s="34"/>
      <c r="C243" s="35"/>
      <c r="D243" s="220" t="s">
        <v>146</v>
      </c>
      <c r="E243" s="35"/>
      <c r="F243" s="221" t="s">
        <v>1298</v>
      </c>
      <c r="G243" s="35"/>
      <c r="H243" s="35"/>
      <c r="I243" s="121"/>
      <c r="J243" s="35"/>
      <c r="K243" s="35"/>
      <c r="L243" s="38"/>
      <c r="M243" s="222"/>
      <c r="N243" s="223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146</v>
      </c>
      <c r="AU243" s="16" t="s">
        <v>85</v>
      </c>
    </row>
    <row r="244" spans="1:65" s="13" customFormat="1">
      <c r="B244" s="224"/>
      <c r="C244" s="225"/>
      <c r="D244" s="220" t="s">
        <v>148</v>
      </c>
      <c r="E244" s="226" t="s">
        <v>1</v>
      </c>
      <c r="F244" s="227" t="s">
        <v>1299</v>
      </c>
      <c r="G244" s="225"/>
      <c r="H244" s="228">
        <v>130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148</v>
      </c>
      <c r="AU244" s="234" t="s">
        <v>85</v>
      </c>
      <c r="AV244" s="13" t="s">
        <v>85</v>
      </c>
      <c r="AW244" s="13" t="s">
        <v>32</v>
      </c>
      <c r="AX244" s="13" t="s">
        <v>83</v>
      </c>
      <c r="AY244" s="234" t="s">
        <v>136</v>
      </c>
    </row>
    <row r="245" spans="1:65" s="2" customFormat="1" ht="21.75" customHeight="1">
      <c r="A245" s="33"/>
      <c r="B245" s="34"/>
      <c r="C245" s="207" t="s">
        <v>348</v>
      </c>
      <c r="D245" s="207" t="s">
        <v>139</v>
      </c>
      <c r="E245" s="208" t="s">
        <v>1300</v>
      </c>
      <c r="F245" s="209" t="s">
        <v>1301</v>
      </c>
      <c r="G245" s="210" t="s">
        <v>240</v>
      </c>
      <c r="H245" s="211">
        <v>33.6</v>
      </c>
      <c r="I245" s="212"/>
      <c r="J245" s="213">
        <f>ROUND(I245*H245,2)</f>
        <v>0</v>
      </c>
      <c r="K245" s="209" t="s">
        <v>143</v>
      </c>
      <c r="L245" s="38"/>
      <c r="M245" s="214" t="s">
        <v>1</v>
      </c>
      <c r="N245" s="215" t="s">
        <v>41</v>
      </c>
      <c r="O245" s="70"/>
      <c r="P245" s="216">
        <f>O245*H245</f>
        <v>0</v>
      </c>
      <c r="Q245" s="216">
        <v>0</v>
      </c>
      <c r="R245" s="216">
        <f>Q245*H245</f>
        <v>0</v>
      </c>
      <c r="S245" s="216">
        <v>2.4750000000000001E-2</v>
      </c>
      <c r="T245" s="217">
        <f>S245*H245</f>
        <v>0.83160000000000012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8" t="s">
        <v>231</v>
      </c>
      <c r="AT245" s="218" t="s">
        <v>139</v>
      </c>
      <c r="AU245" s="218" t="s">
        <v>85</v>
      </c>
      <c r="AY245" s="16" t="s">
        <v>136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6" t="s">
        <v>83</v>
      </c>
      <c r="BK245" s="219">
        <f>ROUND(I245*H245,2)</f>
        <v>0</v>
      </c>
      <c r="BL245" s="16" t="s">
        <v>231</v>
      </c>
      <c r="BM245" s="218" t="s">
        <v>1302</v>
      </c>
    </row>
    <row r="246" spans="1:65" s="2" customFormat="1" ht="29.25">
      <c r="A246" s="33"/>
      <c r="B246" s="34"/>
      <c r="C246" s="35"/>
      <c r="D246" s="220" t="s">
        <v>146</v>
      </c>
      <c r="E246" s="35"/>
      <c r="F246" s="221" t="s">
        <v>1303</v>
      </c>
      <c r="G246" s="35"/>
      <c r="H246" s="35"/>
      <c r="I246" s="121"/>
      <c r="J246" s="35"/>
      <c r="K246" s="35"/>
      <c r="L246" s="38"/>
      <c r="M246" s="222"/>
      <c r="N246" s="223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146</v>
      </c>
      <c r="AU246" s="16" t="s">
        <v>85</v>
      </c>
    </row>
    <row r="247" spans="1:65" s="13" customFormat="1" ht="22.5">
      <c r="B247" s="224"/>
      <c r="C247" s="225"/>
      <c r="D247" s="220" t="s">
        <v>148</v>
      </c>
      <c r="E247" s="226" t="s">
        <v>1</v>
      </c>
      <c r="F247" s="227" t="s">
        <v>1304</v>
      </c>
      <c r="G247" s="225"/>
      <c r="H247" s="228">
        <v>33.6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148</v>
      </c>
      <c r="AU247" s="234" t="s">
        <v>85</v>
      </c>
      <c r="AV247" s="13" t="s">
        <v>85</v>
      </c>
      <c r="AW247" s="13" t="s">
        <v>32</v>
      </c>
      <c r="AX247" s="13" t="s">
        <v>83</v>
      </c>
      <c r="AY247" s="234" t="s">
        <v>136</v>
      </c>
    </row>
    <row r="248" spans="1:65" s="2" customFormat="1" ht="21.75" customHeight="1">
      <c r="A248" s="33"/>
      <c r="B248" s="34"/>
      <c r="C248" s="207" t="s">
        <v>354</v>
      </c>
      <c r="D248" s="207" t="s">
        <v>139</v>
      </c>
      <c r="E248" s="208" t="s">
        <v>1305</v>
      </c>
      <c r="F248" s="209" t="s">
        <v>1306</v>
      </c>
      <c r="G248" s="210" t="s">
        <v>240</v>
      </c>
      <c r="H248" s="211">
        <v>128.5</v>
      </c>
      <c r="I248" s="212"/>
      <c r="J248" s="213">
        <f>ROUND(I248*H248,2)</f>
        <v>0</v>
      </c>
      <c r="K248" s="209" t="s">
        <v>143</v>
      </c>
      <c r="L248" s="38"/>
      <c r="M248" s="214" t="s">
        <v>1</v>
      </c>
      <c r="N248" s="215" t="s">
        <v>41</v>
      </c>
      <c r="O248" s="70"/>
      <c r="P248" s="216">
        <f>O248*H248</f>
        <v>0</v>
      </c>
      <c r="Q248" s="216">
        <v>0</v>
      </c>
      <c r="R248" s="216">
        <f>Q248*H248</f>
        <v>0</v>
      </c>
      <c r="S248" s="216">
        <v>3.3000000000000002E-2</v>
      </c>
      <c r="T248" s="217">
        <f>S248*H248</f>
        <v>4.2404999999999999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8" t="s">
        <v>231</v>
      </c>
      <c r="AT248" s="218" t="s">
        <v>139</v>
      </c>
      <c r="AU248" s="218" t="s">
        <v>85</v>
      </c>
      <c r="AY248" s="16" t="s">
        <v>136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6" t="s">
        <v>83</v>
      </c>
      <c r="BK248" s="219">
        <f>ROUND(I248*H248,2)</f>
        <v>0</v>
      </c>
      <c r="BL248" s="16" t="s">
        <v>231</v>
      </c>
      <c r="BM248" s="218" t="s">
        <v>1307</v>
      </c>
    </row>
    <row r="249" spans="1:65" s="2" customFormat="1" ht="29.25">
      <c r="A249" s="33"/>
      <c r="B249" s="34"/>
      <c r="C249" s="35"/>
      <c r="D249" s="220" t="s">
        <v>146</v>
      </c>
      <c r="E249" s="35"/>
      <c r="F249" s="221" t="s">
        <v>1308</v>
      </c>
      <c r="G249" s="35"/>
      <c r="H249" s="35"/>
      <c r="I249" s="121"/>
      <c r="J249" s="35"/>
      <c r="K249" s="35"/>
      <c r="L249" s="38"/>
      <c r="M249" s="222"/>
      <c r="N249" s="223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146</v>
      </c>
      <c r="AU249" s="16" t="s">
        <v>85</v>
      </c>
    </row>
    <row r="250" spans="1:65" s="13" customFormat="1">
      <c r="B250" s="224"/>
      <c r="C250" s="225"/>
      <c r="D250" s="220" t="s">
        <v>148</v>
      </c>
      <c r="E250" s="226" t="s">
        <v>1</v>
      </c>
      <c r="F250" s="227" t="s">
        <v>1309</v>
      </c>
      <c r="G250" s="225"/>
      <c r="H250" s="228">
        <v>128.5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148</v>
      </c>
      <c r="AU250" s="234" t="s">
        <v>85</v>
      </c>
      <c r="AV250" s="13" t="s">
        <v>85</v>
      </c>
      <c r="AW250" s="13" t="s">
        <v>32</v>
      </c>
      <c r="AX250" s="13" t="s">
        <v>83</v>
      </c>
      <c r="AY250" s="234" t="s">
        <v>136</v>
      </c>
    </row>
    <row r="251" spans="1:65" s="2" customFormat="1" ht="21.75" customHeight="1">
      <c r="A251" s="33"/>
      <c r="B251" s="34"/>
      <c r="C251" s="207" t="s">
        <v>359</v>
      </c>
      <c r="D251" s="207" t="s">
        <v>139</v>
      </c>
      <c r="E251" s="208" t="s">
        <v>1310</v>
      </c>
      <c r="F251" s="209" t="s">
        <v>1311</v>
      </c>
      <c r="G251" s="210" t="s">
        <v>240</v>
      </c>
      <c r="H251" s="211">
        <v>128.5</v>
      </c>
      <c r="I251" s="212"/>
      <c r="J251" s="213">
        <f>ROUND(I251*H251,2)</f>
        <v>0</v>
      </c>
      <c r="K251" s="209" t="s">
        <v>143</v>
      </c>
      <c r="L251" s="38"/>
      <c r="M251" s="214" t="s">
        <v>1</v>
      </c>
      <c r="N251" s="215" t="s">
        <v>41</v>
      </c>
      <c r="O251" s="70"/>
      <c r="P251" s="216">
        <f>O251*H251</f>
        <v>0</v>
      </c>
      <c r="Q251" s="216">
        <v>7.3200000000000001E-3</v>
      </c>
      <c r="R251" s="216">
        <f>Q251*H251</f>
        <v>0.94062000000000001</v>
      </c>
      <c r="S251" s="216">
        <v>0</v>
      </c>
      <c r="T251" s="21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8" t="s">
        <v>231</v>
      </c>
      <c r="AT251" s="218" t="s">
        <v>139</v>
      </c>
      <c r="AU251" s="218" t="s">
        <v>85</v>
      </c>
      <c r="AY251" s="16" t="s">
        <v>136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6" t="s">
        <v>83</v>
      </c>
      <c r="BK251" s="219">
        <f>ROUND(I251*H251,2)</f>
        <v>0</v>
      </c>
      <c r="BL251" s="16" t="s">
        <v>231</v>
      </c>
      <c r="BM251" s="218" t="s">
        <v>1312</v>
      </c>
    </row>
    <row r="252" spans="1:65" s="2" customFormat="1" ht="19.5">
      <c r="A252" s="33"/>
      <c r="B252" s="34"/>
      <c r="C252" s="35"/>
      <c r="D252" s="220" t="s">
        <v>146</v>
      </c>
      <c r="E252" s="35"/>
      <c r="F252" s="221" t="s">
        <v>1313</v>
      </c>
      <c r="G252" s="35"/>
      <c r="H252" s="35"/>
      <c r="I252" s="121"/>
      <c r="J252" s="35"/>
      <c r="K252" s="35"/>
      <c r="L252" s="38"/>
      <c r="M252" s="222"/>
      <c r="N252" s="223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146</v>
      </c>
      <c r="AU252" s="16" t="s">
        <v>85</v>
      </c>
    </row>
    <row r="253" spans="1:65" s="13" customFormat="1" ht="22.5">
      <c r="B253" s="224"/>
      <c r="C253" s="225"/>
      <c r="D253" s="220" t="s">
        <v>148</v>
      </c>
      <c r="E253" s="226" t="s">
        <v>1</v>
      </c>
      <c r="F253" s="227" t="s">
        <v>1286</v>
      </c>
      <c r="G253" s="225"/>
      <c r="H253" s="228">
        <v>128.5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148</v>
      </c>
      <c r="AU253" s="234" t="s">
        <v>85</v>
      </c>
      <c r="AV253" s="13" t="s">
        <v>85</v>
      </c>
      <c r="AW253" s="13" t="s">
        <v>32</v>
      </c>
      <c r="AX253" s="13" t="s">
        <v>83</v>
      </c>
      <c r="AY253" s="234" t="s">
        <v>136</v>
      </c>
    </row>
    <row r="254" spans="1:65" s="2" customFormat="1" ht="21.75" customHeight="1">
      <c r="A254" s="33"/>
      <c r="B254" s="34"/>
      <c r="C254" s="207" t="s">
        <v>365</v>
      </c>
      <c r="D254" s="207" t="s">
        <v>139</v>
      </c>
      <c r="E254" s="208" t="s">
        <v>405</v>
      </c>
      <c r="F254" s="209" t="s">
        <v>406</v>
      </c>
      <c r="G254" s="210" t="s">
        <v>240</v>
      </c>
      <c r="H254" s="211">
        <v>174.54</v>
      </c>
      <c r="I254" s="212"/>
      <c r="J254" s="213">
        <f>ROUND(I254*H254,2)</f>
        <v>0</v>
      </c>
      <c r="K254" s="209" t="s">
        <v>143</v>
      </c>
      <c r="L254" s="38"/>
      <c r="M254" s="214" t="s">
        <v>1</v>
      </c>
      <c r="N254" s="215" t="s">
        <v>41</v>
      </c>
      <c r="O254" s="70"/>
      <c r="P254" s="216">
        <f>O254*H254</f>
        <v>0</v>
      </c>
      <c r="Q254" s="216">
        <v>1.363E-2</v>
      </c>
      <c r="R254" s="216">
        <f>Q254*H254</f>
        <v>2.3789802</v>
      </c>
      <c r="S254" s="216">
        <v>0</v>
      </c>
      <c r="T254" s="21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18" t="s">
        <v>231</v>
      </c>
      <c r="AT254" s="218" t="s">
        <v>139</v>
      </c>
      <c r="AU254" s="218" t="s">
        <v>85</v>
      </c>
      <c r="AY254" s="16" t="s">
        <v>136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6" t="s">
        <v>83</v>
      </c>
      <c r="BK254" s="219">
        <f>ROUND(I254*H254,2)</f>
        <v>0</v>
      </c>
      <c r="BL254" s="16" t="s">
        <v>231</v>
      </c>
      <c r="BM254" s="218" t="s">
        <v>1314</v>
      </c>
    </row>
    <row r="255" spans="1:65" s="2" customFormat="1" ht="29.25">
      <c r="A255" s="33"/>
      <c r="B255" s="34"/>
      <c r="C255" s="35"/>
      <c r="D255" s="220" t="s">
        <v>146</v>
      </c>
      <c r="E255" s="35"/>
      <c r="F255" s="221" t="s">
        <v>408</v>
      </c>
      <c r="G255" s="35"/>
      <c r="H255" s="35"/>
      <c r="I255" s="121"/>
      <c r="J255" s="35"/>
      <c r="K255" s="35"/>
      <c r="L255" s="38"/>
      <c r="M255" s="222"/>
      <c r="N255" s="223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146</v>
      </c>
      <c r="AU255" s="16" t="s">
        <v>85</v>
      </c>
    </row>
    <row r="256" spans="1:65" s="13" customFormat="1" ht="22.5">
      <c r="B256" s="224"/>
      <c r="C256" s="225"/>
      <c r="D256" s="220" t="s">
        <v>148</v>
      </c>
      <c r="E256" s="226" t="s">
        <v>1</v>
      </c>
      <c r="F256" s="227" t="s">
        <v>1288</v>
      </c>
      <c r="G256" s="225"/>
      <c r="H256" s="228">
        <v>32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148</v>
      </c>
      <c r="AU256" s="234" t="s">
        <v>85</v>
      </c>
      <c r="AV256" s="13" t="s">
        <v>85</v>
      </c>
      <c r="AW256" s="13" t="s">
        <v>32</v>
      </c>
      <c r="AX256" s="13" t="s">
        <v>76</v>
      </c>
      <c r="AY256" s="234" t="s">
        <v>136</v>
      </c>
    </row>
    <row r="257" spans="1:65" s="13" customFormat="1">
      <c r="B257" s="224"/>
      <c r="C257" s="225"/>
      <c r="D257" s="220" t="s">
        <v>148</v>
      </c>
      <c r="E257" s="226" t="s">
        <v>1</v>
      </c>
      <c r="F257" s="227" t="s">
        <v>1290</v>
      </c>
      <c r="G257" s="225"/>
      <c r="H257" s="228">
        <v>142.54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148</v>
      </c>
      <c r="AU257" s="234" t="s">
        <v>85</v>
      </c>
      <c r="AV257" s="13" t="s">
        <v>85</v>
      </c>
      <c r="AW257" s="13" t="s">
        <v>32</v>
      </c>
      <c r="AX257" s="13" t="s">
        <v>76</v>
      </c>
      <c r="AY257" s="234" t="s">
        <v>136</v>
      </c>
    </row>
    <row r="258" spans="1:65" s="14" customFormat="1">
      <c r="B258" s="246"/>
      <c r="C258" s="247"/>
      <c r="D258" s="220" t="s">
        <v>148</v>
      </c>
      <c r="E258" s="248" t="s">
        <v>1</v>
      </c>
      <c r="F258" s="249" t="s">
        <v>374</v>
      </c>
      <c r="G258" s="247"/>
      <c r="H258" s="250">
        <v>174.54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148</v>
      </c>
      <c r="AU258" s="256" t="s">
        <v>85</v>
      </c>
      <c r="AV258" s="14" t="s">
        <v>144</v>
      </c>
      <c r="AW258" s="14" t="s">
        <v>32</v>
      </c>
      <c r="AX258" s="14" t="s">
        <v>83</v>
      </c>
      <c r="AY258" s="256" t="s">
        <v>136</v>
      </c>
    </row>
    <row r="259" spans="1:65" s="2" customFormat="1" ht="21.75" customHeight="1">
      <c r="A259" s="33"/>
      <c r="B259" s="34"/>
      <c r="C259" s="207" t="s">
        <v>375</v>
      </c>
      <c r="D259" s="207" t="s">
        <v>139</v>
      </c>
      <c r="E259" s="208" t="s">
        <v>410</v>
      </c>
      <c r="F259" s="209" t="s">
        <v>411</v>
      </c>
      <c r="G259" s="210" t="s">
        <v>240</v>
      </c>
      <c r="H259" s="211">
        <v>287</v>
      </c>
      <c r="I259" s="212"/>
      <c r="J259" s="213">
        <f>ROUND(I259*H259,2)</f>
        <v>0</v>
      </c>
      <c r="K259" s="209" t="s">
        <v>143</v>
      </c>
      <c r="L259" s="38"/>
      <c r="M259" s="214" t="s">
        <v>1</v>
      </c>
      <c r="N259" s="215" t="s">
        <v>41</v>
      </c>
      <c r="O259" s="70"/>
      <c r="P259" s="216">
        <f>O259*H259</f>
        <v>0</v>
      </c>
      <c r="Q259" s="216">
        <v>1.7520000000000001E-2</v>
      </c>
      <c r="R259" s="216">
        <f>Q259*H259</f>
        <v>5.0282400000000003</v>
      </c>
      <c r="S259" s="216">
        <v>0</v>
      </c>
      <c r="T259" s="21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8" t="s">
        <v>231</v>
      </c>
      <c r="AT259" s="218" t="s">
        <v>139</v>
      </c>
      <c r="AU259" s="218" t="s">
        <v>85</v>
      </c>
      <c r="AY259" s="16" t="s">
        <v>136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6" t="s">
        <v>83</v>
      </c>
      <c r="BK259" s="219">
        <f>ROUND(I259*H259,2)</f>
        <v>0</v>
      </c>
      <c r="BL259" s="16" t="s">
        <v>231</v>
      </c>
      <c r="BM259" s="218" t="s">
        <v>1315</v>
      </c>
    </row>
    <row r="260" spans="1:65" s="2" customFormat="1" ht="29.25">
      <c r="A260" s="33"/>
      <c r="B260" s="34"/>
      <c r="C260" s="35"/>
      <c r="D260" s="220" t="s">
        <v>146</v>
      </c>
      <c r="E260" s="35"/>
      <c r="F260" s="221" t="s">
        <v>413</v>
      </c>
      <c r="G260" s="35"/>
      <c r="H260" s="35"/>
      <c r="I260" s="121"/>
      <c r="J260" s="35"/>
      <c r="K260" s="35"/>
      <c r="L260" s="38"/>
      <c r="M260" s="222"/>
      <c r="N260" s="223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146</v>
      </c>
      <c r="AU260" s="16" t="s">
        <v>85</v>
      </c>
    </row>
    <row r="261" spans="1:65" s="13" customFormat="1">
      <c r="B261" s="224"/>
      <c r="C261" s="225"/>
      <c r="D261" s="220" t="s">
        <v>148</v>
      </c>
      <c r="E261" s="226" t="s">
        <v>1</v>
      </c>
      <c r="F261" s="227" t="s">
        <v>1292</v>
      </c>
      <c r="G261" s="225"/>
      <c r="H261" s="228">
        <v>90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148</v>
      </c>
      <c r="AU261" s="234" t="s">
        <v>85</v>
      </c>
      <c r="AV261" s="13" t="s">
        <v>85</v>
      </c>
      <c r="AW261" s="13" t="s">
        <v>32</v>
      </c>
      <c r="AX261" s="13" t="s">
        <v>76</v>
      </c>
      <c r="AY261" s="234" t="s">
        <v>136</v>
      </c>
    </row>
    <row r="262" spans="1:65" s="13" customFormat="1" ht="22.5">
      <c r="B262" s="224"/>
      <c r="C262" s="225"/>
      <c r="D262" s="220" t="s">
        <v>148</v>
      </c>
      <c r="E262" s="226" t="s">
        <v>1</v>
      </c>
      <c r="F262" s="227" t="s">
        <v>1293</v>
      </c>
      <c r="G262" s="225"/>
      <c r="H262" s="228">
        <v>23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148</v>
      </c>
      <c r="AU262" s="234" t="s">
        <v>85</v>
      </c>
      <c r="AV262" s="13" t="s">
        <v>85</v>
      </c>
      <c r="AW262" s="13" t="s">
        <v>32</v>
      </c>
      <c r="AX262" s="13" t="s">
        <v>76</v>
      </c>
      <c r="AY262" s="234" t="s">
        <v>136</v>
      </c>
    </row>
    <row r="263" spans="1:65" s="13" customFormat="1" ht="22.5">
      <c r="B263" s="224"/>
      <c r="C263" s="225"/>
      <c r="D263" s="220" t="s">
        <v>148</v>
      </c>
      <c r="E263" s="226" t="s">
        <v>1</v>
      </c>
      <c r="F263" s="227" t="s">
        <v>1294</v>
      </c>
      <c r="G263" s="225"/>
      <c r="H263" s="228">
        <v>44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148</v>
      </c>
      <c r="AU263" s="234" t="s">
        <v>85</v>
      </c>
      <c r="AV263" s="13" t="s">
        <v>85</v>
      </c>
      <c r="AW263" s="13" t="s">
        <v>32</v>
      </c>
      <c r="AX263" s="13" t="s">
        <v>76</v>
      </c>
      <c r="AY263" s="234" t="s">
        <v>136</v>
      </c>
    </row>
    <row r="264" spans="1:65" s="13" customFormat="1">
      <c r="B264" s="224"/>
      <c r="C264" s="225"/>
      <c r="D264" s="220" t="s">
        <v>148</v>
      </c>
      <c r="E264" s="226" t="s">
        <v>1</v>
      </c>
      <c r="F264" s="227" t="s">
        <v>1299</v>
      </c>
      <c r="G264" s="225"/>
      <c r="H264" s="228">
        <v>130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148</v>
      </c>
      <c r="AU264" s="234" t="s">
        <v>85</v>
      </c>
      <c r="AV264" s="13" t="s">
        <v>85</v>
      </c>
      <c r="AW264" s="13" t="s">
        <v>32</v>
      </c>
      <c r="AX264" s="13" t="s">
        <v>76</v>
      </c>
      <c r="AY264" s="234" t="s">
        <v>136</v>
      </c>
    </row>
    <row r="265" spans="1:65" s="14" customFormat="1">
      <c r="B265" s="246"/>
      <c r="C265" s="247"/>
      <c r="D265" s="220" t="s">
        <v>148</v>
      </c>
      <c r="E265" s="248" t="s">
        <v>1</v>
      </c>
      <c r="F265" s="249" t="s">
        <v>374</v>
      </c>
      <c r="G265" s="247"/>
      <c r="H265" s="250">
        <v>287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AT265" s="256" t="s">
        <v>148</v>
      </c>
      <c r="AU265" s="256" t="s">
        <v>85</v>
      </c>
      <c r="AV265" s="14" t="s">
        <v>144</v>
      </c>
      <c r="AW265" s="14" t="s">
        <v>32</v>
      </c>
      <c r="AX265" s="14" t="s">
        <v>83</v>
      </c>
      <c r="AY265" s="256" t="s">
        <v>136</v>
      </c>
    </row>
    <row r="266" spans="1:65" s="2" customFormat="1" ht="21.75" customHeight="1">
      <c r="A266" s="33"/>
      <c r="B266" s="34"/>
      <c r="C266" s="207" t="s">
        <v>382</v>
      </c>
      <c r="D266" s="207" t="s">
        <v>139</v>
      </c>
      <c r="E266" s="208" t="s">
        <v>415</v>
      </c>
      <c r="F266" s="209" t="s">
        <v>416</v>
      </c>
      <c r="G266" s="210" t="s">
        <v>240</v>
      </c>
      <c r="H266" s="211">
        <v>33.6</v>
      </c>
      <c r="I266" s="212"/>
      <c r="J266" s="213">
        <f>ROUND(I266*H266,2)</f>
        <v>0</v>
      </c>
      <c r="K266" s="209" t="s">
        <v>143</v>
      </c>
      <c r="L266" s="38"/>
      <c r="M266" s="214" t="s">
        <v>1</v>
      </c>
      <c r="N266" s="215" t="s">
        <v>41</v>
      </c>
      <c r="O266" s="70"/>
      <c r="P266" s="216">
        <f>O266*H266</f>
        <v>0</v>
      </c>
      <c r="Q266" s="216">
        <v>2.733E-2</v>
      </c>
      <c r="R266" s="216">
        <f>Q266*H266</f>
        <v>0.91828799999999999</v>
      </c>
      <c r="S266" s="216">
        <v>0</v>
      </c>
      <c r="T266" s="217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8" t="s">
        <v>231</v>
      </c>
      <c r="AT266" s="218" t="s">
        <v>139</v>
      </c>
      <c r="AU266" s="218" t="s">
        <v>85</v>
      </c>
      <c r="AY266" s="16" t="s">
        <v>136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6" t="s">
        <v>83</v>
      </c>
      <c r="BK266" s="219">
        <f>ROUND(I266*H266,2)</f>
        <v>0</v>
      </c>
      <c r="BL266" s="16" t="s">
        <v>231</v>
      </c>
      <c r="BM266" s="218" t="s">
        <v>1316</v>
      </c>
    </row>
    <row r="267" spans="1:65" s="2" customFormat="1" ht="29.25">
      <c r="A267" s="33"/>
      <c r="B267" s="34"/>
      <c r="C267" s="35"/>
      <c r="D267" s="220" t="s">
        <v>146</v>
      </c>
      <c r="E267" s="35"/>
      <c r="F267" s="221" t="s">
        <v>418</v>
      </c>
      <c r="G267" s="35"/>
      <c r="H267" s="35"/>
      <c r="I267" s="121"/>
      <c r="J267" s="35"/>
      <c r="K267" s="35"/>
      <c r="L267" s="38"/>
      <c r="M267" s="222"/>
      <c r="N267" s="223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146</v>
      </c>
      <c r="AU267" s="16" t="s">
        <v>85</v>
      </c>
    </row>
    <row r="268" spans="1:65" s="13" customFormat="1" ht="22.5">
      <c r="B268" s="224"/>
      <c r="C268" s="225"/>
      <c r="D268" s="220" t="s">
        <v>148</v>
      </c>
      <c r="E268" s="226" t="s">
        <v>1</v>
      </c>
      <c r="F268" s="227" t="s">
        <v>1304</v>
      </c>
      <c r="G268" s="225"/>
      <c r="H268" s="228">
        <v>33.6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148</v>
      </c>
      <c r="AU268" s="234" t="s">
        <v>85</v>
      </c>
      <c r="AV268" s="13" t="s">
        <v>85</v>
      </c>
      <c r="AW268" s="13" t="s">
        <v>32</v>
      </c>
      <c r="AX268" s="13" t="s">
        <v>76</v>
      </c>
      <c r="AY268" s="234" t="s">
        <v>136</v>
      </c>
    </row>
    <row r="269" spans="1:65" s="14" customFormat="1">
      <c r="B269" s="246"/>
      <c r="C269" s="247"/>
      <c r="D269" s="220" t="s">
        <v>148</v>
      </c>
      <c r="E269" s="248" t="s">
        <v>1</v>
      </c>
      <c r="F269" s="249" t="s">
        <v>374</v>
      </c>
      <c r="G269" s="247"/>
      <c r="H269" s="250">
        <v>33.6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AT269" s="256" t="s">
        <v>148</v>
      </c>
      <c r="AU269" s="256" t="s">
        <v>85</v>
      </c>
      <c r="AV269" s="14" t="s">
        <v>144</v>
      </c>
      <c r="AW269" s="14" t="s">
        <v>32</v>
      </c>
      <c r="AX269" s="14" t="s">
        <v>83</v>
      </c>
      <c r="AY269" s="256" t="s">
        <v>136</v>
      </c>
    </row>
    <row r="270" spans="1:65" s="2" customFormat="1" ht="21.75" customHeight="1">
      <c r="A270" s="33"/>
      <c r="B270" s="34"/>
      <c r="C270" s="207" t="s">
        <v>391</v>
      </c>
      <c r="D270" s="207" t="s">
        <v>139</v>
      </c>
      <c r="E270" s="208" t="s">
        <v>1317</v>
      </c>
      <c r="F270" s="209" t="s">
        <v>1318</v>
      </c>
      <c r="G270" s="210" t="s">
        <v>240</v>
      </c>
      <c r="H270" s="211">
        <v>128.5</v>
      </c>
      <c r="I270" s="212"/>
      <c r="J270" s="213">
        <f>ROUND(I270*H270,2)</f>
        <v>0</v>
      </c>
      <c r="K270" s="209" t="s">
        <v>143</v>
      </c>
      <c r="L270" s="38"/>
      <c r="M270" s="214" t="s">
        <v>1</v>
      </c>
      <c r="N270" s="215" t="s">
        <v>41</v>
      </c>
      <c r="O270" s="70"/>
      <c r="P270" s="216">
        <f>O270*H270</f>
        <v>0</v>
      </c>
      <c r="Q270" s="216">
        <v>3.6400000000000002E-2</v>
      </c>
      <c r="R270" s="216">
        <f>Q270*H270</f>
        <v>4.6774000000000004</v>
      </c>
      <c r="S270" s="216">
        <v>0</v>
      </c>
      <c r="T270" s="21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8" t="s">
        <v>231</v>
      </c>
      <c r="AT270" s="218" t="s">
        <v>139</v>
      </c>
      <c r="AU270" s="218" t="s">
        <v>85</v>
      </c>
      <c r="AY270" s="16" t="s">
        <v>136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6" t="s">
        <v>83</v>
      </c>
      <c r="BK270" s="219">
        <f>ROUND(I270*H270,2)</f>
        <v>0</v>
      </c>
      <c r="BL270" s="16" t="s">
        <v>231</v>
      </c>
      <c r="BM270" s="218" t="s">
        <v>1319</v>
      </c>
    </row>
    <row r="271" spans="1:65" s="2" customFormat="1" ht="29.25">
      <c r="A271" s="33"/>
      <c r="B271" s="34"/>
      <c r="C271" s="35"/>
      <c r="D271" s="220" t="s">
        <v>146</v>
      </c>
      <c r="E271" s="35"/>
      <c r="F271" s="221" t="s">
        <v>1320</v>
      </c>
      <c r="G271" s="35"/>
      <c r="H271" s="35"/>
      <c r="I271" s="121"/>
      <c r="J271" s="35"/>
      <c r="K271" s="35"/>
      <c r="L271" s="38"/>
      <c r="M271" s="222"/>
      <c r="N271" s="223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146</v>
      </c>
      <c r="AU271" s="16" t="s">
        <v>85</v>
      </c>
    </row>
    <row r="272" spans="1:65" s="13" customFormat="1">
      <c r="B272" s="224"/>
      <c r="C272" s="225"/>
      <c r="D272" s="220" t="s">
        <v>148</v>
      </c>
      <c r="E272" s="226" t="s">
        <v>1</v>
      </c>
      <c r="F272" s="227" t="s">
        <v>1309</v>
      </c>
      <c r="G272" s="225"/>
      <c r="H272" s="228">
        <v>128.5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148</v>
      </c>
      <c r="AU272" s="234" t="s">
        <v>85</v>
      </c>
      <c r="AV272" s="13" t="s">
        <v>85</v>
      </c>
      <c r="AW272" s="13" t="s">
        <v>32</v>
      </c>
      <c r="AX272" s="13" t="s">
        <v>83</v>
      </c>
      <c r="AY272" s="234" t="s">
        <v>136</v>
      </c>
    </row>
    <row r="273" spans="1:65" s="2" customFormat="1" ht="21.75" customHeight="1">
      <c r="A273" s="33"/>
      <c r="B273" s="34"/>
      <c r="C273" s="207" t="s">
        <v>398</v>
      </c>
      <c r="D273" s="207" t="s">
        <v>139</v>
      </c>
      <c r="E273" s="208" t="s">
        <v>445</v>
      </c>
      <c r="F273" s="209" t="s">
        <v>446</v>
      </c>
      <c r="G273" s="210" t="s">
        <v>154</v>
      </c>
      <c r="H273" s="211">
        <v>200</v>
      </c>
      <c r="I273" s="212"/>
      <c r="J273" s="213">
        <f>ROUND(I273*H273,2)</f>
        <v>0</v>
      </c>
      <c r="K273" s="209" t="s">
        <v>143</v>
      </c>
      <c r="L273" s="38"/>
      <c r="M273" s="214" t="s">
        <v>1</v>
      </c>
      <c r="N273" s="215" t="s">
        <v>41</v>
      </c>
      <c r="O273" s="70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8" t="s">
        <v>231</v>
      </c>
      <c r="AT273" s="218" t="s">
        <v>139</v>
      </c>
      <c r="AU273" s="218" t="s">
        <v>85</v>
      </c>
      <c r="AY273" s="16" t="s">
        <v>136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231</v>
      </c>
      <c r="BM273" s="218" t="s">
        <v>1321</v>
      </c>
    </row>
    <row r="274" spans="1:65" s="2" customFormat="1" ht="29.25">
      <c r="A274" s="33"/>
      <c r="B274" s="34"/>
      <c r="C274" s="35"/>
      <c r="D274" s="220" t="s">
        <v>146</v>
      </c>
      <c r="E274" s="35"/>
      <c r="F274" s="221" t="s">
        <v>448</v>
      </c>
      <c r="G274" s="35"/>
      <c r="H274" s="35"/>
      <c r="I274" s="121"/>
      <c r="J274" s="35"/>
      <c r="K274" s="35"/>
      <c r="L274" s="38"/>
      <c r="M274" s="222"/>
      <c r="N274" s="223"/>
      <c r="O274" s="70"/>
      <c r="P274" s="70"/>
      <c r="Q274" s="70"/>
      <c r="R274" s="70"/>
      <c r="S274" s="70"/>
      <c r="T274" s="7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146</v>
      </c>
      <c r="AU274" s="16" t="s">
        <v>85</v>
      </c>
    </row>
    <row r="275" spans="1:65" s="13" customFormat="1">
      <c r="B275" s="224"/>
      <c r="C275" s="225"/>
      <c r="D275" s="220" t="s">
        <v>148</v>
      </c>
      <c r="E275" s="226" t="s">
        <v>1</v>
      </c>
      <c r="F275" s="227" t="s">
        <v>1322</v>
      </c>
      <c r="G275" s="225"/>
      <c r="H275" s="228">
        <v>200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148</v>
      </c>
      <c r="AU275" s="234" t="s">
        <v>85</v>
      </c>
      <c r="AV275" s="13" t="s">
        <v>85</v>
      </c>
      <c r="AW275" s="13" t="s">
        <v>32</v>
      </c>
      <c r="AX275" s="13" t="s">
        <v>76</v>
      </c>
      <c r="AY275" s="234" t="s">
        <v>136</v>
      </c>
    </row>
    <row r="276" spans="1:65" s="14" customFormat="1">
      <c r="B276" s="246"/>
      <c r="C276" s="247"/>
      <c r="D276" s="220" t="s">
        <v>148</v>
      </c>
      <c r="E276" s="248" t="s">
        <v>1</v>
      </c>
      <c r="F276" s="249" t="s">
        <v>374</v>
      </c>
      <c r="G276" s="247"/>
      <c r="H276" s="250">
        <v>200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AT276" s="256" t="s">
        <v>148</v>
      </c>
      <c r="AU276" s="256" t="s">
        <v>85</v>
      </c>
      <c r="AV276" s="14" t="s">
        <v>144</v>
      </c>
      <c r="AW276" s="14" t="s">
        <v>32</v>
      </c>
      <c r="AX276" s="14" t="s">
        <v>83</v>
      </c>
      <c r="AY276" s="256" t="s">
        <v>136</v>
      </c>
    </row>
    <row r="277" spans="1:65" s="2" customFormat="1" ht="16.5" customHeight="1">
      <c r="A277" s="33"/>
      <c r="B277" s="34"/>
      <c r="C277" s="236" t="s">
        <v>404</v>
      </c>
      <c r="D277" s="236" t="s">
        <v>191</v>
      </c>
      <c r="E277" s="237" t="s">
        <v>355</v>
      </c>
      <c r="F277" s="238" t="s">
        <v>356</v>
      </c>
      <c r="G277" s="239" t="s">
        <v>142</v>
      </c>
      <c r="H277" s="240">
        <v>5.5</v>
      </c>
      <c r="I277" s="241"/>
      <c r="J277" s="242">
        <f>ROUND(I277*H277,2)</f>
        <v>0</v>
      </c>
      <c r="K277" s="238" t="s">
        <v>143</v>
      </c>
      <c r="L277" s="243"/>
      <c r="M277" s="244" t="s">
        <v>1</v>
      </c>
      <c r="N277" s="245" t="s">
        <v>41</v>
      </c>
      <c r="O277" s="70"/>
      <c r="P277" s="216">
        <f>O277*H277</f>
        <v>0</v>
      </c>
      <c r="Q277" s="216">
        <v>0.55000000000000004</v>
      </c>
      <c r="R277" s="216">
        <f>Q277*H277</f>
        <v>3.0250000000000004</v>
      </c>
      <c r="S277" s="216">
        <v>0</v>
      </c>
      <c r="T277" s="21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8" t="s">
        <v>333</v>
      </c>
      <c r="AT277" s="218" t="s">
        <v>191</v>
      </c>
      <c r="AU277" s="218" t="s">
        <v>85</v>
      </c>
      <c r="AY277" s="16" t="s">
        <v>136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6" t="s">
        <v>83</v>
      </c>
      <c r="BK277" s="219">
        <f>ROUND(I277*H277,2)</f>
        <v>0</v>
      </c>
      <c r="BL277" s="16" t="s">
        <v>231</v>
      </c>
      <c r="BM277" s="218" t="s">
        <v>1323</v>
      </c>
    </row>
    <row r="278" spans="1:65" s="2" customFormat="1">
      <c r="A278" s="33"/>
      <c r="B278" s="34"/>
      <c r="C278" s="35"/>
      <c r="D278" s="220" t="s">
        <v>146</v>
      </c>
      <c r="E278" s="35"/>
      <c r="F278" s="221" t="s">
        <v>356</v>
      </c>
      <c r="G278" s="35"/>
      <c r="H278" s="35"/>
      <c r="I278" s="121"/>
      <c r="J278" s="35"/>
      <c r="K278" s="35"/>
      <c r="L278" s="38"/>
      <c r="M278" s="222"/>
      <c r="N278" s="223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146</v>
      </c>
      <c r="AU278" s="16" t="s">
        <v>85</v>
      </c>
    </row>
    <row r="279" spans="1:65" s="13" customFormat="1">
      <c r="B279" s="224"/>
      <c r="C279" s="225"/>
      <c r="D279" s="220" t="s">
        <v>148</v>
      </c>
      <c r="E279" s="226" t="s">
        <v>1</v>
      </c>
      <c r="F279" s="227" t="s">
        <v>1324</v>
      </c>
      <c r="G279" s="225"/>
      <c r="H279" s="228">
        <v>5.5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148</v>
      </c>
      <c r="AU279" s="234" t="s">
        <v>85</v>
      </c>
      <c r="AV279" s="13" t="s">
        <v>85</v>
      </c>
      <c r="AW279" s="13" t="s">
        <v>32</v>
      </c>
      <c r="AX279" s="13" t="s">
        <v>83</v>
      </c>
      <c r="AY279" s="234" t="s">
        <v>136</v>
      </c>
    </row>
    <row r="280" spans="1:65" s="2" customFormat="1" ht="16.5" customHeight="1">
      <c r="A280" s="33"/>
      <c r="B280" s="34"/>
      <c r="C280" s="207" t="s">
        <v>409</v>
      </c>
      <c r="D280" s="207" t="s">
        <v>139</v>
      </c>
      <c r="E280" s="208" t="s">
        <v>460</v>
      </c>
      <c r="F280" s="209" t="s">
        <v>461</v>
      </c>
      <c r="G280" s="210" t="s">
        <v>154</v>
      </c>
      <c r="H280" s="211">
        <v>200</v>
      </c>
      <c r="I280" s="212"/>
      <c r="J280" s="213">
        <f>ROUND(I280*H280,2)</f>
        <v>0</v>
      </c>
      <c r="K280" s="209" t="s">
        <v>143</v>
      </c>
      <c r="L280" s="38"/>
      <c r="M280" s="214" t="s">
        <v>1</v>
      </c>
      <c r="N280" s="215" t="s">
        <v>41</v>
      </c>
      <c r="O280" s="70"/>
      <c r="P280" s="216">
        <f>O280*H280</f>
        <v>0</v>
      </c>
      <c r="Q280" s="216">
        <v>0</v>
      </c>
      <c r="R280" s="216">
        <f>Q280*H280</f>
        <v>0</v>
      </c>
      <c r="S280" s="216">
        <v>1.4999999999999999E-2</v>
      </c>
      <c r="T280" s="217">
        <f>S280*H280</f>
        <v>3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18" t="s">
        <v>231</v>
      </c>
      <c r="AT280" s="218" t="s">
        <v>139</v>
      </c>
      <c r="AU280" s="218" t="s">
        <v>85</v>
      </c>
      <c r="AY280" s="16" t="s">
        <v>136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6" t="s">
        <v>83</v>
      </c>
      <c r="BK280" s="219">
        <f>ROUND(I280*H280,2)</f>
        <v>0</v>
      </c>
      <c r="BL280" s="16" t="s">
        <v>231</v>
      </c>
      <c r="BM280" s="218" t="s">
        <v>1325</v>
      </c>
    </row>
    <row r="281" spans="1:65" s="2" customFormat="1" ht="29.25">
      <c r="A281" s="33"/>
      <c r="B281" s="34"/>
      <c r="C281" s="35"/>
      <c r="D281" s="220" t="s">
        <v>146</v>
      </c>
      <c r="E281" s="35"/>
      <c r="F281" s="221" t="s">
        <v>463</v>
      </c>
      <c r="G281" s="35"/>
      <c r="H281" s="35"/>
      <c r="I281" s="121"/>
      <c r="J281" s="35"/>
      <c r="K281" s="35"/>
      <c r="L281" s="38"/>
      <c r="M281" s="222"/>
      <c r="N281" s="223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146</v>
      </c>
      <c r="AU281" s="16" t="s">
        <v>85</v>
      </c>
    </row>
    <row r="282" spans="1:65" s="13" customFormat="1">
      <c r="B282" s="224"/>
      <c r="C282" s="225"/>
      <c r="D282" s="220" t="s">
        <v>148</v>
      </c>
      <c r="E282" s="226" t="s">
        <v>1</v>
      </c>
      <c r="F282" s="227" t="s">
        <v>1322</v>
      </c>
      <c r="G282" s="225"/>
      <c r="H282" s="228">
        <v>200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148</v>
      </c>
      <c r="AU282" s="234" t="s">
        <v>85</v>
      </c>
      <c r="AV282" s="13" t="s">
        <v>85</v>
      </c>
      <c r="AW282" s="13" t="s">
        <v>32</v>
      </c>
      <c r="AX282" s="13" t="s">
        <v>76</v>
      </c>
      <c r="AY282" s="234" t="s">
        <v>136</v>
      </c>
    </row>
    <row r="283" spans="1:65" s="14" customFormat="1">
      <c r="B283" s="246"/>
      <c r="C283" s="247"/>
      <c r="D283" s="220" t="s">
        <v>148</v>
      </c>
      <c r="E283" s="248" t="s">
        <v>1</v>
      </c>
      <c r="F283" s="249" t="s">
        <v>374</v>
      </c>
      <c r="G283" s="247"/>
      <c r="H283" s="250">
        <v>200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AT283" s="256" t="s">
        <v>148</v>
      </c>
      <c r="AU283" s="256" t="s">
        <v>85</v>
      </c>
      <c r="AV283" s="14" t="s">
        <v>144</v>
      </c>
      <c r="AW283" s="14" t="s">
        <v>32</v>
      </c>
      <c r="AX283" s="14" t="s">
        <v>83</v>
      </c>
      <c r="AY283" s="256" t="s">
        <v>136</v>
      </c>
    </row>
    <row r="284" spans="1:65" s="2" customFormat="1" ht="16.5" customHeight="1">
      <c r="A284" s="33"/>
      <c r="B284" s="34"/>
      <c r="C284" s="207" t="s">
        <v>414</v>
      </c>
      <c r="D284" s="207" t="s">
        <v>139</v>
      </c>
      <c r="E284" s="208" t="s">
        <v>1326</v>
      </c>
      <c r="F284" s="209" t="s">
        <v>1327</v>
      </c>
      <c r="G284" s="210" t="s">
        <v>154</v>
      </c>
      <c r="H284" s="211">
        <v>408.48</v>
      </c>
      <c r="I284" s="212"/>
      <c r="J284" s="213">
        <f>ROUND(I284*H284,2)</f>
        <v>0</v>
      </c>
      <c r="K284" s="209" t="s">
        <v>143</v>
      </c>
      <c r="L284" s="38"/>
      <c r="M284" s="214" t="s">
        <v>1</v>
      </c>
      <c r="N284" s="215" t="s">
        <v>41</v>
      </c>
      <c r="O284" s="70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8" t="s">
        <v>231</v>
      </c>
      <c r="AT284" s="218" t="s">
        <v>139</v>
      </c>
      <c r="AU284" s="218" t="s">
        <v>85</v>
      </c>
      <c r="AY284" s="16" t="s">
        <v>136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231</v>
      </c>
      <c r="BM284" s="218" t="s">
        <v>1328</v>
      </c>
    </row>
    <row r="285" spans="1:65" s="2" customFormat="1">
      <c r="A285" s="33"/>
      <c r="B285" s="34"/>
      <c r="C285" s="35"/>
      <c r="D285" s="220" t="s">
        <v>146</v>
      </c>
      <c r="E285" s="35"/>
      <c r="F285" s="221" t="s">
        <v>1329</v>
      </c>
      <c r="G285" s="35"/>
      <c r="H285" s="35"/>
      <c r="I285" s="121"/>
      <c r="J285" s="35"/>
      <c r="K285" s="35"/>
      <c r="L285" s="38"/>
      <c r="M285" s="222"/>
      <c r="N285" s="223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146</v>
      </c>
      <c r="AU285" s="16" t="s">
        <v>85</v>
      </c>
    </row>
    <row r="286" spans="1:65" s="2" customFormat="1" ht="29.25">
      <c r="A286" s="33"/>
      <c r="B286" s="34"/>
      <c r="C286" s="35"/>
      <c r="D286" s="220" t="s">
        <v>157</v>
      </c>
      <c r="E286" s="35"/>
      <c r="F286" s="235" t="s">
        <v>1330</v>
      </c>
      <c r="G286" s="35"/>
      <c r="H286" s="35"/>
      <c r="I286" s="121"/>
      <c r="J286" s="35"/>
      <c r="K286" s="35"/>
      <c r="L286" s="38"/>
      <c r="M286" s="222"/>
      <c r="N286" s="223"/>
      <c r="O286" s="70"/>
      <c r="P286" s="70"/>
      <c r="Q286" s="70"/>
      <c r="R286" s="70"/>
      <c r="S286" s="70"/>
      <c r="T286" s="71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6" t="s">
        <v>157</v>
      </c>
      <c r="AU286" s="16" t="s">
        <v>85</v>
      </c>
    </row>
    <row r="287" spans="1:65" s="13" customFormat="1">
      <c r="B287" s="224"/>
      <c r="C287" s="225"/>
      <c r="D287" s="220" t="s">
        <v>148</v>
      </c>
      <c r="E287" s="226" t="s">
        <v>1</v>
      </c>
      <c r="F287" s="227" t="s">
        <v>518</v>
      </c>
      <c r="G287" s="225"/>
      <c r="H287" s="228">
        <v>408.48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148</v>
      </c>
      <c r="AU287" s="234" t="s">
        <v>85</v>
      </c>
      <c r="AV287" s="13" t="s">
        <v>85</v>
      </c>
      <c r="AW287" s="13" t="s">
        <v>32</v>
      </c>
      <c r="AX287" s="13" t="s">
        <v>83</v>
      </c>
      <c r="AY287" s="234" t="s">
        <v>136</v>
      </c>
    </row>
    <row r="288" spans="1:65" s="2" customFormat="1" ht="16.5" customHeight="1">
      <c r="A288" s="33"/>
      <c r="B288" s="34"/>
      <c r="C288" s="236" t="s">
        <v>419</v>
      </c>
      <c r="D288" s="236" t="s">
        <v>191</v>
      </c>
      <c r="E288" s="237" t="s">
        <v>1331</v>
      </c>
      <c r="F288" s="238" t="s">
        <v>1332</v>
      </c>
      <c r="G288" s="239" t="s">
        <v>142</v>
      </c>
      <c r="H288" s="240">
        <v>22.466000000000001</v>
      </c>
      <c r="I288" s="241"/>
      <c r="J288" s="242">
        <f>ROUND(I288*H288,2)</f>
        <v>0</v>
      </c>
      <c r="K288" s="238" t="s">
        <v>143</v>
      </c>
      <c r="L288" s="243"/>
      <c r="M288" s="244" t="s">
        <v>1</v>
      </c>
      <c r="N288" s="245" t="s">
        <v>41</v>
      </c>
      <c r="O288" s="70"/>
      <c r="P288" s="216">
        <f>O288*H288</f>
        <v>0</v>
      </c>
      <c r="Q288" s="216">
        <v>0.5</v>
      </c>
      <c r="R288" s="216">
        <f>Q288*H288</f>
        <v>11.233000000000001</v>
      </c>
      <c r="S288" s="216">
        <v>0</v>
      </c>
      <c r="T288" s="21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18" t="s">
        <v>333</v>
      </c>
      <c r="AT288" s="218" t="s">
        <v>191</v>
      </c>
      <c r="AU288" s="218" t="s">
        <v>85</v>
      </c>
      <c r="AY288" s="16" t="s">
        <v>136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6" t="s">
        <v>83</v>
      </c>
      <c r="BK288" s="219">
        <f>ROUND(I288*H288,2)</f>
        <v>0</v>
      </c>
      <c r="BL288" s="16" t="s">
        <v>231</v>
      </c>
      <c r="BM288" s="218" t="s">
        <v>1333</v>
      </c>
    </row>
    <row r="289" spans="1:65" s="2" customFormat="1">
      <c r="A289" s="33"/>
      <c r="B289" s="34"/>
      <c r="C289" s="35"/>
      <c r="D289" s="220" t="s">
        <v>146</v>
      </c>
      <c r="E289" s="35"/>
      <c r="F289" s="221" t="s">
        <v>1332</v>
      </c>
      <c r="G289" s="35"/>
      <c r="H289" s="35"/>
      <c r="I289" s="121"/>
      <c r="J289" s="35"/>
      <c r="K289" s="35"/>
      <c r="L289" s="38"/>
      <c r="M289" s="222"/>
      <c r="N289" s="223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146</v>
      </c>
      <c r="AU289" s="16" t="s">
        <v>85</v>
      </c>
    </row>
    <row r="290" spans="1:65" s="13" customFormat="1">
      <c r="B290" s="224"/>
      <c r="C290" s="225"/>
      <c r="D290" s="220" t="s">
        <v>148</v>
      </c>
      <c r="E290" s="226" t="s">
        <v>1</v>
      </c>
      <c r="F290" s="227" t="s">
        <v>1334</v>
      </c>
      <c r="G290" s="225"/>
      <c r="H290" s="228">
        <v>22.466000000000001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148</v>
      </c>
      <c r="AU290" s="234" t="s">
        <v>85</v>
      </c>
      <c r="AV290" s="13" t="s">
        <v>85</v>
      </c>
      <c r="AW290" s="13" t="s">
        <v>32</v>
      </c>
      <c r="AX290" s="13" t="s">
        <v>83</v>
      </c>
      <c r="AY290" s="234" t="s">
        <v>136</v>
      </c>
    </row>
    <row r="291" spans="1:65" s="2" customFormat="1" ht="21.75" customHeight="1">
      <c r="A291" s="33"/>
      <c r="B291" s="34"/>
      <c r="C291" s="207" t="s">
        <v>424</v>
      </c>
      <c r="D291" s="207" t="s">
        <v>139</v>
      </c>
      <c r="E291" s="208" t="s">
        <v>520</v>
      </c>
      <c r="F291" s="209" t="s">
        <v>521</v>
      </c>
      <c r="G291" s="210" t="s">
        <v>234</v>
      </c>
      <c r="H291" s="211">
        <v>28.202000000000002</v>
      </c>
      <c r="I291" s="212"/>
      <c r="J291" s="213">
        <f>ROUND(I291*H291,2)</f>
        <v>0</v>
      </c>
      <c r="K291" s="209" t="s">
        <v>143</v>
      </c>
      <c r="L291" s="38"/>
      <c r="M291" s="214" t="s">
        <v>1</v>
      </c>
      <c r="N291" s="215" t="s">
        <v>41</v>
      </c>
      <c r="O291" s="70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18" t="s">
        <v>231</v>
      </c>
      <c r="AT291" s="218" t="s">
        <v>139</v>
      </c>
      <c r="AU291" s="218" t="s">
        <v>85</v>
      </c>
      <c r="AY291" s="16" t="s">
        <v>136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6" t="s">
        <v>83</v>
      </c>
      <c r="BK291" s="219">
        <f>ROUND(I291*H291,2)</f>
        <v>0</v>
      </c>
      <c r="BL291" s="16" t="s">
        <v>231</v>
      </c>
      <c r="BM291" s="218" t="s">
        <v>1335</v>
      </c>
    </row>
    <row r="292" spans="1:65" s="2" customFormat="1" ht="29.25">
      <c r="A292" s="33"/>
      <c r="B292" s="34"/>
      <c r="C292" s="35"/>
      <c r="D292" s="220" t="s">
        <v>146</v>
      </c>
      <c r="E292" s="35"/>
      <c r="F292" s="221" t="s">
        <v>523</v>
      </c>
      <c r="G292" s="35"/>
      <c r="H292" s="35"/>
      <c r="I292" s="121"/>
      <c r="J292" s="35"/>
      <c r="K292" s="35"/>
      <c r="L292" s="38"/>
      <c r="M292" s="222"/>
      <c r="N292" s="223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146</v>
      </c>
      <c r="AU292" s="16" t="s">
        <v>85</v>
      </c>
    </row>
    <row r="293" spans="1:65" s="12" customFormat="1" ht="22.9" customHeight="1">
      <c r="B293" s="191"/>
      <c r="C293" s="192"/>
      <c r="D293" s="193" t="s">
        <v>75</v>
      </c>
      <c r="E293" s="205" t="s">
        <v>524</v>
      </c>
      <c r="F293" s="205" t="s">
        <v>525</v>
      </c>
      <c r="G293" s="192"/>
      <c r="H293" s="192"/>
      <c r="I293" s="195"/>
      <c r="J293" s="206">
        <f>BK293</f>
        <v>0</v>
      </c>
      <c r="K293" s="192"/>
      <c r="L293" s="197"/>
      <c r="M293" s="198"/>
      <c r="N293" s="199"/>
      <c r="O293" s="199"/>
      <c r="P293" s="200">
        <f>SUM(P294:P300)</f>
        <v>0</v>
      </c>
      <c r="Q293" s="199"/>
      <c r="R293" s="200">
        <f>SUM(R294:R300)</f>
        <v>0.45828000000000002</v>
      </c>
      <c r="S293" s="199"/>
      <c r="T293" s="201">
        <f>SUM(T294:T300)</f>
        <v>0</v>
      </c>
      <c r="AR293" s="202" t="s">
        <v>85</v>
      </c>
      <c r="AT293" s="203" t="s">
        <v>75</v>
      </c>
      <c r="AU293" s="203" t="s">
        <v>83</v>
      </c>
      <c r="AY293" s="202" t="s">
        <v>136</v>
      </c>
      <c r="BK293" s="204">
        <f>SUM(BK294:BK300)</f>
        <v>0</v>
      </c>
    </row>
    <row r="294" spans="1:65" s="2" customFormat="1" ht="21.75" customHeight="1">
      <c r="A294" s="33"/>
      <c r="B294" s="34"/>
      <c r="C294" s="207" t="s">
        <v>429</v>
      </c>
      <c r="D294" s="207" t="s">
        <v>139</v>
      </c>
      <c r="E294" s="208" t="s">
        <v>1336</v>
      </c>
      <c r="F294" s="209" t="s">
        <v>1337</v>
      </c>
      <c r="G294" s="210" t="s">
        <v>240</v>
      </c>
      <c r="H294" s="211">
        <v>94.82</v>
      </c>
      <c r="I294" s="212"/>
      <c r="J294" s="213">
        <f>ROUND(I294*H294,2)</f>
        <v>0</v>
      </c>
      <c r="K294" s="209" t="s">
        <v>1</v>
      </c>
      <c r="L294" s="38"/>
      <c r="M294" s="214" t="s">
        <v>1</v>
      </c>
      <c r="N294" s="215" t="s">
        <v>41</v>
      </c>
      <c r="O294" s="70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18" t="s">
        <v>231</v>
      </c>
      <c r="AT294" s="218" t="s">
        <v>139</v>
      </c>
      <c r="AU294" s="218" t="s">
        <v>85</v>
      </c>
      <c r="AY294" s="16" t="s">
        <v>136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231</v>
      </c>
      <c r="BM294" s="218" t="s">
        <v>1338</v>
      </c>
    </row>
    <row r="295" spans="1:65" s="2" customFormat="1" ht="19.5">
      <c r="A295" s="33"/>
      <c r="B295" s="34"/>
      <c r="C295" s="35"/>
      <c r="D295" s="220" t="s">
        <v>146</v>
      </c>
      <c r="E295" s="35"/>
      <c r="F295" s="221" t="s">
        <v>1337</v>
      </c>
      <c r="G295" s="35"/>
      <c r="H295" s="35"/>
      <c r="I295" s="121"/>
      <c r="J295" s="35"/>
      <c r="K295" s="35"/>
      <c r="L295" s="38"/>
      <c r="M295" s="222"/>
      <c r="N295" s="223"/>
      <c r="O295" s="70"/>
      <c r="P295" s="70"/>
      <c r="Q295" s="70"/>
      <c r="R295" s="70"/>
      <c r="S295" s="70"/>
      <c r="T295" s="71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146</v>
      </c>
      <c r="AU295" s="16" t="s">
        <v>85</v>
      </c>
    </row>
    <row r="296" spans="1:65" s="2" customFormat="1" ht="21.75" customHeight="1">
      <c r="A296" s="33"/>
      <c r="B296" s="34"/>
      <c r="C296" s="207" t="s">
        <v>434</v>
      </c>
      <c r="D296" s="207" t="s">
        <v>139</v>
      </c>
      <c r="E296" s="208" t="s">
        <v>1339</v>
      </c>
      <c r="F296" s="209" t="s">
        <v>1340</v>
      </c>
      <c r="G296" s="210" t="s">
        <v>240</v>
      </c>
      <c r="H296" s="211">
        <v>45.2</v>
      </c>
      <c r="I296" s="212"/>
      <c r="J296" s="213">
        <f>ROUND(I296*H296,2)</f>
        <v>0</v>
      </c>
      <c r="K296" s="209" t="s">
        <v>1</v>
      </c>
      <c r="L296" s="38"/>
      <c r="M296" s="214" t="s">
        <v>1</v>
      </c>
      <c r="N296" s="215" t="s">
        <v>41</v>
      </c>
      <c r="O296" s="70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18" t="s">
        <v>231</v>
      </c>
      <c r="AT296" s="218" t="s">
        <v>139</v>
      </c>
      <c r="AU296" s="218" t="s">
        <v>85</v>
      </c>
      <c r="AY296" s="16" t="s">
        <v>136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6" t="s">
        <v>83</v>
      </c>
      <c r="BK296" s="219">
        <f>ROUND(I296*H296,2)</f>
        <v>0</v>
      </c>
      <c r="BL296" s="16" t="s">
        <v>231</v>
      </c>
      <c r="BM296" s="218" t="s">
        <v>1341</v>
      </c>
    </row>
    <row r="297" spans="1:65" s="2" customFormat="1" ht="19.5">
      <c r="A297" s="33"/>
      <c r="B297" s="34"/>
      <c r="C297" s="35"/>
      <c r="D297" s="220" t="s">
        <v>146</v>
      </c>
      <c r="E297" s="35"/>
      <c r="F297" s="221" t="s">
        <v>1340</v>
      </c>
      <c r="G297" s="35"/>
      <c r="H297" s="35"/>
      <c r="I297" s="121"/>
      <c r="J297" s="35"/>
      <c r="K297" s="35"/>
      <c r="L297" s="38"/>
      <c r="M297" s="222"/>
      <c r="N297" s="223"/>
      <c r="O297" s="70"/>
      <c r="P297" s="70"/>
      <c r="Q297" s="70"/>
      <c r="R297" s="70"/>
      <c r="S297" s="70"/>
      <c r="T297" s="71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146</v>
      </c>
      <c r="AU297" s="16" t="s">
        <v>85</v>
      </c>
    </row>
    <row r="298" spans="1:65" s="2" customFormat="1" ht="29.25">
      <c r="A298" s="33"/>
      <c r="B298" s="34"/>
      <c r="C298" s="35"/>
      <c r="D298" s="220" t="s">
        <v>157</v>
      </c>
      <c r="E298" s="35"/>
      <c r="F298" s="235" t="s">
        <v>1342</v>
      </c>
      <c r="G298" s="35"/>
      <c r="H298" s="35"/>
      <c r="I298" s="121"/>
      <c r="J298" s="35"/>
      <c r="K298" s="35"/>
      <c r="L298" s="38"/>
      <c r="M298" s="222"/>
      <c r="N298" s="223"/>
      <c r="O298" s="70"/>
      <c r="P298" s="70"/>
      <c r="Q298" s="70"/>
      <c r="R298" s="70"/>
      <c r="S298" s="70"/>
      <c r="T298" s="71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157</v>
      </c>
      <c r="AU298" s="16" t="s">
        <v>85</v>
      </c>
    </row>
    <row r="299" spans="1:65" s="2" customFormat="1" ht="21.75" customHeight="1">
      <c r="A299" s="33"/>
      <c r="B299" s="34"/>
      <c r="C299" s="207" t="s">
        <v>439</v>
      </c>
      <c r="D299" s="207" t="s">
        <v>139</v>
      </c>
      <c r="E299" s="208" t="s">
        <v>1343</v>
      </c>
      <c r="F299" s="209" t="s">
        <v>1344</v>
      </c>
      <c r="G299" s="210" t="s">
        <v>240</v>
      </c>
      <c r="H299" s="211">
        <v>228</v>
      </c>
      <c r="I299" s="212"/>
      <c r="J299" s="213">
        <f>ROUND(I299*H299,2)</f>
        <v>0</v>
      </c>
      <c r="K299" s="209" t="s">
        <v>1</v>
      </c>
      <c r="L299" s="38"/>
      <c r="M299" s="214" t="s">
        <v>1</v>
      </c>
      <c r="N299" s="215" t="s">
        <v>41</v>
      </c>
      <c r="O299" s="70"/>
      <c r="P299" s="216">
        <f>O299*H299</f>
        <v>0</v>
      </c>
      <c r="Q299" s="216">
        <v>2.0100000000000001E-3</v>
      </c>
      <c r="R299" s="216">
        <f>Q299*H299</f>
        <v>0.45828000000000002</v>
      </c>
      <c r="S299" s="216">
        <v>0</v>
      </c>
      <c r="T299" s="21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18" t="s">
        <v>231</v>
      </c>
      <c r="AT299" s="218" t="s">
        <v>139</v>
      </c>
      <c r="AU299" s="218" t="s">
        <v>85</v>
      </c>
      <c r="AY299" s="16" t="s">
        <v>136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6" t="s">
        <v>83</v>
      </c>
      <c r="BK299" s="219">
        <f>ROUND(I299*H299,2)</f>
        <v>0</v>
      </c>
      <c r="BL299" s="16" t="s">
        <v>231</v>
      </c>
      <c r="BM299" s="218" t="s">
        <v>1345</v>
      </c>
    </row>
    <row r="300" spans="1:65" s="2" customFormat="1" ht="19.5">
      <c r="A300" s="33"/>
      <c r="B300" s="34"/>
      <c r="C300" s="35"/>
      <c r="D300" s="220" t="s">
        <v>146</v>
      </c>
      <c r="E300" s="35"/>
      <c r="F300" s="221" t="s">
        <v>1344</v>
      </c>
      <c r="G300" s="35"/>
      <c r="H300" s="35"/>
      <c r="I300" s="121"/>
      <c r="J300" s="35"/>
      <c r="K300" s="35"/>
      <c r="L300" s="38"/>
      <c r="M300" s="222"/>
      <c r="N300" s="223"/>
      <c r="O300" s="70"/>
      <c r="P300" s="70"/>
      <c r="Q300" s="70"/>
      <c r="R300" s="70"/>
      <c r="S300" s="70"/>
      <c r="T300" s="71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146</v>
      </c>
      <c r="AU300" s="16" t="s">
        <v>85</v>
      </c>
    </row>
    <row r="301" spans="1:65" s="12" customFormat="1" ht="22.9" customHeight="1">
      <c r="B301" s="191"/>
      <c r="C301" s="192"/>
      <c r="D301" s="193" t="s">
        <v>75</v>
      </c>
      <c r="E301" s="205" t="s">
        <v>841</v>
      </c>
      <c r="F301" s="205" t="s">
        <v>842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SUM(P302:P322)</f>
        <v>0</v>
      </c>
      <c r="Q301" s="199"/>
      <c r="R301" s="200">
        <f>SUM(R302:R322)</f>
        <v>0.24571999999999999</v>
      </c>
      <c r="S301" s="199"/>
      <c r="T301" s="201">
        <f>SUM(T302:T322)</f>
        <v>0</v>
      </c>
      <c r="AR301" s="202" t="s">
        <v>85</v>
      </c>
      <c r="AT301" s="203" t="s">
        <v>75</v>
      </c>
      <c r="AU301" s="203" t="s">
        <v>83</v>
      </c>
      <c r="AY301" s="202" t="s">
        <v>136</v>
      </c>
      <c r="BK301" s="204">
        <f>SUM(BK302:BK322)</f>
        <v>0</v>
      </c>
    </row>
    <row r="302" spans="1:65" s="2" customFormat="1" ht="21.75" customHeight="1">
      <c r="A302" s="33"/>
      <c r="B302" s="34"/>
      <c r="C302" s="207" t="s">
        <v>444</v>
      </c>
      <c r="D302" s="207" t="s">
        <v>139</v>
      </c>
      <c r="E302" s="208" t="s">
        <v>1346</v>
      </c>
      <c r="F302" s="209" t="s">
        <v>1347</v>
      </c>
      <c r="G302" s="210" t="s">
        <v>186</v>
      </c>
      <c r="H302" s="211">
        <v>6</v>
      </c>
      <c r="I302" s="212"/>
      <c r="J302" s="213">
        <f>ROUND(I302*H302,2)</f>
        <v>0</v>
      </c>
      <c r="K302" s="209" t="s">
        <v>143</v>
      </c>
      <c r="L302" s="38"/>
      <c r="M302" s="214" t="s">
        <v>1</v>
      </c>
      <c r="N302" s="215" t="s">
        <v>41</v>
      </c>
      <c r="O302" s="70"/>
      <c r="P302" s="216">
        <f>O302*H302</f>
        <v>0</v>
      </c>
      <c r="Q302" s="216">
        <v>1.0000000000000001E-5</v>
      </c>
      <c r="R302" s="216">
        <f>Q302*H302</f>
        <v>6.0000000000000008E-5</v>
      </c>
      <c r="S302" s="216">
        <v>0</v>
      </c>
      <c r="T302" s="217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18" t="s">
        <v>231</v>
      </c>
      <c r="AT302" s="218" t="s">
        <v>139</v>
      </c>
      <c r="AU302" s="218" t="s">
        <v>85</v>
      </c>
      <c r="AY302" s="16" t="s">
        <v>136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6" t="s">
        <v>83</v>
      </c>
      <c r="BK302" s="219">
        <f>ROUND(I302*H302,2)</f>
        <v>0</v>
      </c>
      <c r="BL302" s="16" t="s">
        <v>231</v>
      </c>
      <c r="BM302" s="218" t="s">
        <v>1348</v>
      </c>
    </row>
    <row r="303" spans="1:65" s="2" customFormat="1" ht="39">
      <c r="A303" s="33"/>
      <c r="B303" s="34"/>
      <c r="C303" s="35"/>
      <c r="D303" s="220" t="s">
        <v>146</v>
      </c>
      <c r="E303" s="35"/>
      <c r="F303" s="221" t="s">
        <v>1349</v>
      </c>
      <c r="G303" s="35"/>
      <c r="H303" s="35"/>
      <c r="I303" s="121"/>
      <c r="J303" s="35"/>
      <c r="K303" s="35"/>
      <c r="L303" s="38"/>
      <c r="M303" s="222"/>
      <c r="N303" s="223"/>
      <c r="O303" s="70"/>
      <c r="P303" s="70"/>
      <c r="Q303" s="70"/>
      <c r="R303" s="70"/>
      <c r="S303" s="70"/>
      <c r="T303" s="71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146</v>
      </c>
      <c r="AU303" s="16" t="s">
        <v>85</v>
      </c>
    </row>
    <row r="304" spans="1:65" s="2" customFormat="1" ht="21.75" customHeight="1">
      <c r="A304" s="33"/>
      <c r="B304" s="34"/>
      <c r="C304" s="236" t="s">
        <v>456</v>
      </c>
      <c r="D304" s="236" t="s">
        <v>191</v>
      </c>
      <c r="E304" s="237" t="s">
        <v>1350</v>
      </c>
      <c r="F304" s="238" t="s">
        <v>1351</v>
      </c>
      <c r="G304" s="239" t="s">
        <v>186</v>
      </c>
      <c r="H304" s="240">
        <v>2</v>
      </c>
      <c r="I304" s="241"/>
      <c r="J304" s="242">
        <f>ROUND(I304*H304,2)</f>
        <v>0</v>
      </c>
      <c r="K304" s="238" t="s">
        <v>143</v>
      </c>
      <c r="L304" s="243"/>
      <c r="M304" s="244" t="s">
        <v>1</v>
      </c>
      <c r="N304" s="245" t="s">
        <v>41</v>
      </c>
      <c r="O304" s="70"/>
      <c r="P304" s="216">
        <f>O304*H304</f>
        <v>0</v>
      </c>
      <c r="Q304" s="216">
        <v>1.1999999999999999E-3</v>
      </c>
      <c r="R304" s="216">
        <f>Q304*H304</f>
        <v>2.3999999999999998E-3</v>
      </c>
      <c r="S304" s="216">
        <v>0</v>
      </c>
      <c r="T304" s="21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18" t="s">
        <v>333</v>
      </c>
      <c r="AT304" s="218" t="s">
        <v>191</v>
      </c>
      <c r="AU304" s="218" t="s">
        <v>85</v>
      </c>
      <c r="AY304" s="16" t="s">
        <v>136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6" t="s">
        <v>83</v>
      </c>
      <c r="BK304" s="219">
        <f>ROUND(I304*H304,2)</f>
        <v>0</v>
      </c>
      <c r="BL304" s="16" t="s">
        <v>231</v>
      </c>
      <c r="BM304" s="218" t="s">
        <v>1352</v>
      </c>
    </row>
    <row r="305" spans="1:65" s="2" customFormat="1">
      <c r="A305" s="33"/>
      <c r="B305" s="34"/>
      <c r="C305" s="35"/>
      <c r="D305" s="220" t="s">
        <v>146</v>
      </c>
      <c r="E305" s="35"/>
      <c r="F305" s="221" t="s">
        <v>1351</v>
      </c>
      <c r="G305" s="35"/>
      <c r="H305" s="35"/>
      <c r="I305" s="121"/>
      <c r="J305" s="35"/>
      <c r="K305" s="35"/>
      <c r="L305" s="38"/>
      <c r="M305" s="222"/>
      <c r="N305" s="223"/>
      <c r="O305" s="70"/>
      <c r="P305" s="70"/>
      <c r="Q305" s="70"/>
      <c r="R305" s="70"/>
      <c r="S305" s="70"/>
      <c r="T305" s="71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6" t="s">
        <v>146</v>
      </c>
      <c r="AU305" s="16" t="s">
        <v>85</v>
      </c>
    </row>
    <row r="306" spans="1:65" s="2" customFormat="1" ht="21.75" customHeight="1">
      <c r="A306" s="33"/>
      <c r="B306" s="34"/>
      <c r="C306" s="236" t="s">
        <v>459</v>
      </c>
      <c r="D306" s="236" t="s">
        <v>191</v>
      </c>
      <c r="E306" s="237" t="s">
        <v>1353</v>
      </c>
      <c r="F306" s="238" t="s">
        <v>1354</v>
      </c>
      <c r="G306" s="239" t="s">
        <v>186</v>
      </c>
      <c r="H306" s="240">
        <v>2</v>
      </c>
      <c r="I306" s="241"/>
      <c r="J306" s="242">
        <f>ROUND(I306*H306,2)</f>
        <v>0</v>
      </c>
      <c r="K306" s="238" t="s">
        <v>1</v>
      </c>
      <c r="L306" s="243"/>
      <c r="M306" s="244" t="s">
        <v>1</v>
      </c>
      <c r="N306" s="245" t="s">
        <v>41</v>
      </c>
      <c r="O306" s="70"/>
      <c r="P306" s="216">
        <f>O306*H306</f>
        <v>0</v>
      </c>
      <c r="Q306" s="216">
        <v>1.1999999999999999E-3</v>
      </c>
      <c r="R306" s="216">
        <f>Q306*H306</f>
        <v>2.3999999999999998E-3</v>
      </c>
      <c r="S306" s="216">
        <v>0</v>
      </c>
      <c r="T306" s="217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18" t="s">
        <v>333</v>
      </c>
      <c r="AT306" s="218" t="s">
        <v>191</v>
      </c>
      <c r="AU306" s="218" t="s">
        <v>85</v>
      </c>
      <c r="AY306" s="16" t="s">
        <v>136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6" t="s">
        <v>83</v>
      </c>
      <c r="BK306" s="219">
        <f>ROUND(I306*H306,2)</f>
        <v>0</v>
      </c>
      <c r="BL306" s="16" t="s">
        <v>231</v>
      </c>
      <c r="BM306" s="218" t="s">
        <v>1355</v>
      </c>
    </row>
    <row r="307" spans="1:65" s="2" customFormat="1">
      <c r="A307" s="33"/>
      <c r="B307" s="34"/>
      <c r="C307" s="35"/>
      <c r="D307" s="220" t="s">
        <v>146</v>
      </c>
      <c r="E307" s="35"/>
      <c r="F307" s="221" t="s">
        <v>1354</v>
      </c>
      <c r="G307" s="35"/>
      <c r="H307" s="35"/>
      <c r="I307" s="121"/>
      <c r="J307" s="35"/>
      <c r="K307" s="35"/>
      <c r="L307" s="38"/>
      <c r="M307" s="222"/>
      <c r="N307" s="223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146</v>
      </c>
      <c r="AU307" s="16" t="s">
        <v>85</v>
      </c>
    </row>
    <row r="308" spans="1:65" s="2" customFormat="1" ht="21.75" customHeight="1">
      <c r="A308" s="33"/>
      <c r="B308" s="34"/>
      <c r="C308" s="236" t="s">
        <v>464</v>
      </c>
      <c r="D308" s="236" t="s">
        <v>191</v>
      </c>
      <c r="E308" s="237" t="s">
        <v>1356</v>
      </c>
      <c r="F308" s="238" t="s">
        <v>1357</v>
      </c>
      <c r="G308" s="239" t="s">
        <v>186</v>
      </c>
      <c r="H308" s="240">
        <v>2</v>
      </c>
      <c r="I308" s="241"/>
      <c r="J308" s="242">
        <f>ROUND(I308*H308,2)</f>
        <v>0</v>
      </c>
      <c r="K308" s="238" t="s">
        <v>143</v>
      </c>
      <c r="L308" s="243"/>
      <c r="M308" s="244" t="s">
        <v>1</v>
      </c>
      <c r="N308" s="245" t="s">
        <v>41</v>
      </c>
      <c r="O308" s="70"/>
      <c r="P308" s="216">
        <f>O308*H308</f>
        <v>0</v>
      </c>
      <c r="Q308" s="216">
        <v>6.9999999999999999E-4</v>
      </c>
      <c r="R308" s="216">
        <f>Q308*H308</f>
        <v>1.4E-3</v>
      </c>
      <c r="S308" s="216">
        <v>0</v>
      </c>
      <c r="T308" s="217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18" t="s">
        <v>333</v>
      </c>
      <c r="AT308" s="218" t="s">
        <v>191</v>
      </c>
      <c r="AU308" s="218" t="s">
        <v>85</v>
      </c>
      <c r="AY308" s="16" t="s">
        <v>136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6" t="s">
        <v>83</v>
      </c>
      <c r="BK308" s="219">
        <f>ROUND(I308*H308,2)</f>
        <v>0</v>
      </c>
      <c r="BL308" s="16" t="s">
        <v>231</v>
      </c>
      <c r="BM308" s="218" t="s">
        <v>1358</v>
      </c>
    </row>
    <row r="309" spans="1:65" s="2" customFormat="1" ht="19.5">
      <c r="A309" s="33"/>
      <c r="B309" s="34"/>
      <c r="C309" s="35"/>
      <c r="D309" s="220" t="s">
        <v>146</v>
      </c>
      <c r="E309" s="35"/>
      <c r="F309" s="221" t="s">
        <v>1357</v>
      </c>
      <c r="G309" s="35"/>
      <c r="H309" s="35"/>
      <c r="I309" s="121"/>
      <c r="J309" s="35"/>
      <c r="K309" s="35"/>
      <c r="L309" s="38"/>
      <c r="M309" s="222"/>
      <c r="N309" s="223"/>
      <c r="O309" s="70"/>
      <c r="P309" s="70"/>
      <c r="Q309" s="70"/>
      <c r="R309" s="70"/>
      <c r="S309" s="70"/>
      <c r="T309" s="71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6" t="s">
        <v>146</v>
      </c>
      <c r="AU309" s="16" t="s">
        <v>85</v>
      </c>
    </row>
    <row r="310" spans="1:65" s="2" customFormat="1" ht="21.75" customHeight="1">
      <c r="A310" s="33"/>
      <c r="B310" s="34"/>
      <c r="C310" s="207" t="s">
        <v>470</v>
      </c>
      <c r="D310" s="207" t="s">
        <v>139</v>
      </c>
      <c r="E310" s="208" t="s">
        <v>1359</v>
      </c>
      <c r="F310" s="209" t="s">
        <v>1360</v>
      </c>
      <c r="G310" s="210" t="s">
        <v>186</v>
      </c>
      <c r="H310" s="211">
        <v>246</v>
      </c>
      <c r="I310" s="212"/>
      <c r="J310" s="213">
        <f>ROUND(I310*H310,2)</f>
        <v>0</v>
      </c>
      <c r="K310" s="209" t="s">
        <v>143</v>
      </c>
      <c r="L310" s="38"/>
      <c r="M310" s="214" t="s">
        <v>1</v>
      </c>
      <c r="N310" s="215" t="s">
        <v>41</v>
      </c>
      <c r="O310" s="70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18" t="s">
        <v>231</v>
      </c>
      <c r="AT310" s="218" t="s">
        <v>139</v>
      </c>
      <c r="AU310" s="218" t="s">
        <v>85</v>
      </c>
      <c r="AY310" s="16" t="s">
        <v>136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231</v>
      </c>
      <c r="BM310" s="218" t="s">
        <v>1361</v>
      </c>
    </row>
    <row r="311" spans="1:65" s="2" customFormat="1" ht="19.5">
      <c r="A311" s="33"/>
      <c r="B311" s="34"/>
      <c r="C311" s="35"/>
      <c r="D311" s="220" t="s">
        <v>146</v>
      </c>
      <c r="E311" s="35"/>
      <c r="F311" s="221" t="s">
        <v>1362</v>
      </c>
      <c r="G311" s="35"/>
      <c r="H311" s="35"/>
      <c r="I311" s="121"/>
      <c r="J311" s="35"/>
      <c r="K311" s="35"/>
      <c r="L311" s="38"/>
      <c r="M311" s="222"/>
      <c r="N311" s="223"/>
      <c r="O311" s="70"/>
      <c r="P311" s="70"/>
      <c r="Q311" s="70"/>
      <c r="R311" s="70"/>
      <c r="S311" s="70"/>
      <c r="T311" s="71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146</v>
      </c>
      <c r="AU311" s="16" t="s">
        <v>85</v>
      </c>
    </row>
    <row r="312" spans="1:65" s="2" customFormat="1" ht="16.5" customHeight="1">
      <c r="A312" s="33"/>
      <c r="B312" s="34"/>
      <c r="C312" s="236" t="s">
        <v>473</v>
      </c>
      <c r="D312" s="236" t="s">
        <v>191</v>
      </c>
      <c r="E312" s="237" t="s">
        <v>1363</v>
      </c>
      <c r="F312" s="238" t="s">
        <v>1364</v>
      </c>
      <c r="G312" s="239" t="s">
        <v>186</v>
      </c>
      <c r="H312" s="240">
        <v>246</v>
      </c>
      <c r="I312" s="241"/>
      <c r="J312" s="242">
        <f>ROUND(I312*H312,2)</f>
        <v>0</v>
      </c>
      <c r="K312" s="238" t="s">
        <v>1</v>
      </c>
      <c r="L312" s="243"/>
      <c r="M312" s="244" t="s">
        <v>1</v>
      </c>
      <c r="N312" s="245" t="s">
        <v>41</v>
      </c>
      <c r="O312" s="70"/>
      <c r="P312" s="216">
        <f>O312*H312</f>
        <v>0</v>
      </c>
      <c r="Q312" s="216">
        <v>1.2E-4</v>
      </c>
      <c r="R312" s="216">
        <f>Q312*H312</f>
        <v>2.9520000000000001E-2</v>
      </c>
      <c r="S312" s="216">
        <v>0</v>
      </c>
      <c r="T312" s="21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18" t="s">
        <v>333</v>
      </c>
      <c r="AT312" s="218" t="s">
        <v>191</v>
      </c>
      <c r="AU312" s="218" t="s">
        <v>85</v>
      </c>
      <c r="AY312" s="16" t="s">
        <v>136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6" t="s">
        <v>83</v>
      </c>
      <c r="BK312" s="219">
        <f>ROUND(I312*H312,2)</f>
        <v>0</v>
      </c>
      <c r="BL312" s="16" t="s">
        <v>231</v>
      </c>
      <c r="BM312" s="218" t="s">
        <v>1365</v>
      </c>
    </row>
    <row r="313" spans="1:65" s="2" customFormat="1">
      <c r="A313" s="33"/>
      <c r="B313" s="34"/>
      <c r="C313" s="35"/>
      <c r="D313" s="220" t="s">
        <v>146</v>
      </c>
      <c r="E313" s="35"/>
      <c r="F313" s="221" t="s">
        <v>1364</v>
      </c>
      <c r="G313" s="35"/>
      <c r="H313" s="35"/>
      <c r="I313" s="121"/>
      <c r="J313" s="35"/>
      <c r="K313" s="35"/>
      <c r="L313" s="38"/>
      <c r="M313" s="222"/>
      <c r="N313" s="223"/>
      <c r="O313" s="70"/>
      <c r="P313" s="70"/>
      <c r="Q313" s="70"/>
      <c r="R313" s="70"/>
      <c r="S313" s="70"/>
      <c r="T313" s="7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146</v>
      </c>
      <c r="AU313" s="16" t="s">
        <v>85</v>
      </c>
    </row>
    <row r="314" spans="1:65" s="2" customFormat="1" ht="16.5" customHeight="1">
      <c r="A314" s="33"/>
      <c r="B314" s="34"/>
      <c r="C314" s="207" t="s">
        <v>489</v>
      </c>
      <c r="D314" s="207" t="s">
        <v>139</v>
      </c>
      <c r="E314" s="208" t="s">
        <v>1366</v>
      </c>
      <c r="F314" s="209" t="s">
        <v>1367</v>
      </c>
      <c r="G314" s="210" t="s">
        <v>240</v>
      </c>
      <c r="H314" s="211">
        <v>1560</v>
      </c>
      <c r="I314" s="212"/>
      <c r="J314" s="213">
        <f>ROUND(I314*H314,2)</f>
        <v>0</v>
      </c>
      <c r="K314" s="209" t="s">
        <v>143</v>
      </c>
      <c r="L314" s="38"/>
      <c r="M314" s="214" t="s">
        <v>1</v>
      </c>
      <c r="N314" s="215" t="s">
        <v>41</v>
      </c>
      <c r="O314" s="70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18" t="s">
        <v>231</v>
      </c>
      <c r="AT314" s="218" t="s">
        <v>139</v>
      </c>
      <c r="AU314" s="218" t="s">
        <v>85</v>
      </c>
      <c r="AY314" s="16" t="s">
        <v>136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6" t="s">
        <v>83</v>
      </c>
      <c r="BK314" s="219">
        <f>ROUND(I314*H314,2)</f>
        <v>0</v>
      </c>
      <c r="BL314" s="16" t="s">
        <v>231</v>
      </c>
      <c r="BM314" s="218" t="s">
        <v>1368</v>
      </c>
    </row>
    <row r="315" spans="1:65" s="2" customFormat="1" ht="19.5">
      <c r="A315" s="33"/>
      <c r="B315" s="34"/>
      <c r="C315" s="35"/>
      <c r="D315" s="220" t="s">
        <v>146</v>
      </c>
      <c r="E315" s="35"/>
      <c r="F315" s="221" t="s">
        <v>1369</v>
      </c>
      <c r="G315" s="35"/>
      <c r="H315" s="35"/>
      <c r="I315" s="121"/>
      <c r="J315" s="35"/>
      <c r="K315" s="35"/>
      <c r="L315" s="38"/>
      <c r="M315" s="222"/>
      <c r="N315" s="223"/>
      <c r="O315" s="70"/>
      <c r="P315" s="70"/>
      <c r="Q315" s="70"/>
      <c r="R315" s="70"/>
      <c r="S315" s="70"/>
      <c r="T315" s="71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146</v>
      </c>
      <c r="AU315" s="16" t="s">
        <v>85</v>
      </c>
    </row>
    <row r="316" spans="1:65" s="2" customFormat="1" ht="21.75" customHeight="1">
      <c r="A316" s="33"/>
      <c r="B316" s="34"/>
      <c r="C316" s="236" t="s">
        <v>501</v>
      </c>
      <c r="D316" s="236" t="s">
        <v>191</v>
      </c>
      <c r="E316" s="237" t="s">
        <v>1370</v>
      </c>
      <c r="F316" s="238" t="s">
        <v>1371</v>
      </c>
      <c r="G316" s="239" t="s">
        <v>240</v>
      </c>
      <c r="H316" s="240">
        <v>1716</v>
      </c>
      <c r="I316" s="241"/>
      <c r="J316" s="242">
        <f>ROUND(I316*H316,2)</f>
        <v>0</v>
      </c>
      <c r="K316" s="238" t="s">
        <v>143</v>
      </c>
      <c r="L316" s="243"/>
      <c r="M316" s="244" t="s">
        <v>1</v>
      </c>
      <c r="N316" s="245" t="s">
        <v>41</v>
      </c>
      <c r="O316" s="70"/>
      <c r="P316" s="216">
        <f>O316*H316</f>
        <v>0</v>
      </c>
      <c r="Q316" s="216">
        <v>1.0000000000000001E-5</v>
      </c>
      <c r="R316" s="216">
        <f>Q316*H316</f>
        <v>1.7160000000000002E-2</v>
      </c>
      <c r="S316" s="216">
        <v>0</v>
      </c>
      <c r="T316" s="217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18" t="s">
        <v>333</v>
      </c>
      <c r="AT316" s="218" t="s">
        <v>191</v>
      </c>
      <c r="AU316" s="218" t="s">
        <v>85</v>
      </c>
      <c r="AY316" s="16" t="s">
        <v>136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6" t="s">
        <v>83</v>
      </c>
      <c r="BK316" s="219">
        <f>ROUND(I316*H316,2)</f>
        <v>0</v>
      </c>
      <c r="BL316" s="16" t="s">
        <v>231</v>
      </c>
      <c r="BM316" s="218" t="s">
        <v>1372</v>
      </c>
    </row>
    <row r="317" spans="1:65" s="2" customFormat="1" ht="19.5">
      <c r="A317" s="33"/>
      <c r="B317" s="34"/>
      <c r="C317" s="35"/>
      <c r="D317" s="220" t="s">
        <v>146</v>
      </c>
      <c r="E317" s="35"/>
      <c r="F317" s="221" t="s">
        <v>1371</v>
      </c>
      <c r="G317" s="35"/>
      <c r="H317" s="35"/>
      <c r="I317" s="121"/>
      <c r="J317" s="35"/>
      <c r="K317" s="35"/>
      <c r="L317" s="38"/>
      <c r="M317" s="222"/>
      <c r="N317" s="223"/>
      <c r="O317" s="70"/>
      <c r="P317" s="70"/>
      <c r="Q317" s="70"/>
      <c r="R317" s="70"/>
      <c r="S317" s="70"/>
      <c r="T317" s="71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6" t="s">
        <v>146</v>
      </c>
      <c r="AU317" s="16" t="s">
        <v>85</v>
      </c>
    </row>
    <row r="318" spans="1:65" s="2" customFormat="1" ht="175.5">
      <c r="A318" s="33"/>
      <c r="B318" s="34"/>
      <c r="C318" s="35"/>
      <c r="D318" s="220" t="s">
        <v>157</v>
      </c>
      <c r="E318" s="35"/>
      <c r="F318" s="235" t="s">
        <v>1373</v>
      </c>
      <c r="G318" s="35"/>
      <c r="H318" s="35"/>
      <c r="I318" s="121"/>
      <c r="J318" s="35"/>
      <c r="K318" s="35"/>
      <c r="L318" s="38"/>
      <c r="M318" s="222"/>
      <c r="N318" s="223"/>
      <c r="O318" s="70"/>
      <c r="P318" s="70"/>
      <c r="Q318" s="70"/>
      <c r="R318" s="70"/>
      <c r="S318" s="70"/>
      <c r="T318" s="71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6" t="s">
        <v>157</v>
      </c>
      <c r="AU318" s="16" t="s">
        <v>85</v>
      </c>
    </row>
    <row r="319" spans="1:65" s="13" customFormat="1">
      <c r="B319" s="224"/>
      <c r="C319" s="225"/>
      <c r="D319" s="220" t="s">
        <v>148</v>
      </c>
      <c r="E319" s="225"/>
      <c r="F319" s="227" t="s">
        <v>1374</v>
      </c>
      <c r="G319" s="225"/>
      <c r="H319" s="228">
        <v>1716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148</v>
      </c>
      <c r="AU319" s="234" t="s">
        <v>85</v>
      </c>
      <c r="AV319" s="13" t="s">
        <v>85</v>
      </c>
      <c r="AW319" s="13" t="s">
        <v>4</v>
      </c>
      <c r="AX319" s="13" t="s">
        <v>83</v>
      </c>
      <c r="AY319" s="234" t="s">
        <v>136</v>
      </c>
    </row>
    <row r="320" spans="1:65" s="2" customFormat="1" ht="16.5" customHeight="1">
      <c r="A320" s="33"/>
      <c r="B320" s="34"/>
      <c r="C320" s="207" t="s">
        <v>506</v>
      </c>
      <c r="D320" s="207" t="s">
        <v>139</v>
      </c>
      <c r="E320" s="208" t="s">
        <v>1375</v>
      </c>
      <c r="F320" s="209" t="s">
        <v>1376</v>
      </c>
      <c r="G320" s="210" t="s">
        <v>154</v>
      </c>
      <c r="H320" s="211">
        <v>1377</v>
      </c>
      <c r="I320" s="212"/>
      <c r="J320" s="213">
        <f>ROUND(I320*H320,2)</f>
        <v>0</v>
      </c>
      <c r="K320" s="209" t="s">
        <v>143</v>
      </c>
      <c r="L320" s="38"/>
      <c r="M320" s="214" t="s">
        <v>1</v>
      </c>
      <c r="N320" s="215" t="s">
        <v>41</v>
      </c>
      <c r="O320" s="70"/>
      <c r="P320" s="216">
        <f>O320*H320</f>
        <v>0</v>
      </c>
      <c r="Q320" s="216">
        <v>1.3999999999999999E-4</v>
      </c>
      <c r="R320" s="216">
        <f>Q320*H320</f>
        <v>0.19277999999999998</v>
      </c>
      <c r="S320" s="216">
        <v>0</v>
      </c>
      <c r="T320" s="217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18" t="s">
        <v>231</v>
      </c>
      <c r="AT320" s="218" t="s">
        <v>139</v>
      </c>
      <c r="AU320" s="218" t="s">
        <v>85</v>
      </c>
      <c r="AY320" s="16" t="s">
        <v>136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6" t="s">
        <v>83</v>
      </c>
      <c r="BK320" s="219">
        <f>ROUND(I320*H320,2)</f>
        <v>0</v>
      </c>
      <c r="BL320" s="16" t="s">
        <v>231</v>
      </c>
      <c r="BM320" s="218" t="s">
        <v>1377</v>
      </c>
    </row>
    <row r="321" spans="1:65" s="2" customFormat="1">
      <c r="A321" s="33"/>
      <c r="B321" s="34"/>
      <c r="C321" s="35"/>
      <c r="D321" s="220" t="s">
        <v>146</v>
      </c>
      <c r="E321" s="35"/>
      <c r="F321" s="221" t="s">
        <v>1378</v>
      </c>
      <c r="G321" s="35"/>
      <c r="H321" s="35"/>
      <c r="I321" s="121"/>
      <c r="J321" s="35"/>
      <c r="K321" s="35"/>
      <c r="L321" s="38"/>
      <c r="M321" s="222"/>
      <c r="N321" s="223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146</v>
      </c>
      <c r="AU321" s="16" t="s">
        <v>85</v>
      </c>
    </row>
    <row r="322" spans="1:65" s="13" customFormat="1">
      <c r="B322" s="224"/>
      <c r="C322" s="225"/>
      <c r="D322" s="220" t="s">
        <v>148</v>
      </c>
      <c r="E322" s="226" t="s">
        <v>1</v>
      </c>
      <c r="F322" s="227" t="s">
        <v>874</v>
      </c>
      <c r="G322" s="225"/>
      <c r="H322" s="228">
        <v>1377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148</v>
      </c>
      <c r="AU322" s="234" t="s">
        <v>85</v>
      </c>
      <c r="AV322" s="13" t="s">
        <v>85</v>
      </c>
      <c r="AW322" s="13" t="s">
        <v>32</v>
      </c>
      <c r="AX322" s="13" t="s">
        <v>83</v>
      </c>
      <c r="AY322" s="234" t="s">
        <v>136</v>
      </c>
    </row>
    <row r="323" spans="1:65" s="12" customFormat="1" ht="22.9" customHeight="1">
      <c r="B323" s="191"/>
      <c r="C323" s="192"/>
      <c r="D323" s="193" t="s">
        <v>75</v>
      </c>
      <c r="E323" s="205" t="s">
        <v>994</v>
      </c>
      <c r="F323" s="205" t="s">
        <v>995</v>
      </c>
      <c r="G323" s="192"/>
      <c r="H323" s="192"/>
      <c r="I323" s="195"/>
      <c r="J323" s="206">
        <f>BK323</f>
        <v>0</v>
      </c>
      <c r="K323" s="192"/>
      <c r="L323" s="197"/>
      <c r="M323" s="198"/>
      <c r="N323" s="199"/>
      <c r="O323" s="199"/>
      <c r="P323" s="200">
        <f>SUM(P324:P328)</f>
        <v>0</v>
      </c>
      <c r="Q323" s="199"/>
      <c r="R323" s="200">
        <f>SUM(R324:R328)</f>
        <v>0</v>
      </c>
      <c r="S323" s="199"/>
      <c r="T323" s="201">
        <f>SUM(T324:T328)</f>
        <v>0</v>
      </c>
      <c r="AR323" s="202" t="s">
        <v>85</v>
      </c>
      <c r="AT323" s="203" t="s">
        <v>75</v>
      </c>
      <c r="AU323" s="203" t="s">
        <v>83</v>
      </c>
      <c r="AY323" s="202" t="s">
        <v>136</v>
      </c>
      <c r="BK323" s="204">
        <f>SUM(BK324:BK328)</f>
        <v>0</v>
      </c>
    </row>
    <row r="324" spans="1:65" s="2" customFormat="1" ht="16.5" customHeight="1">
      <c r="A324" s="33"/>
      <c r="B324" s="34"/>
      <c r="C324" s="207" t="s">
        <v>513</v>
      </c>
      <c r="D324" s="207" t="s">
        <v>139</v>
      </c>
      <c r="E324" s="208" t="s">
        <v>1379</v>
      </c>
      <c r="F324" s="209" t="s">
        <v>1380</v>
      </c>
      <c r="G324" s="210" t="s">
        <v>154</v>
      </c>
      <c r="H324" s="211">
        <v>218.5</v>
      </c>
      <c r="I324" s="212"/>
      <c r="J324" s="213">
        <f>ROUND(I324*H324,2)</f>
        <v>0</v>
      </c>
      <c r="K324" s="209" t="s">
        <v>143</v>
      </c>
      <c r="L324" s="38"/>
      <c r="M324" s="214" t="s">
        <v>1</v>
      </c>
      <c r="N324" s="215" t="s">
        <v>41</v>
      </c>
      <c r="O324" s="70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18" t="s">
        <v>231</v>
      </c>
      <c r="AT324" s="218" t="s">
        <v>139</v>
      </c>
      <c r="AU324" s="218" t="s">
        <v>85</v>
      </c>
      <c r="AY324" s="16" t="s">
        <v>136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6" t="s">
        <v>83</v>
      </c>
      <c r="BK324" s="219">
        <f>ROUND(I324*H324,2)</f>
        <v>0</v>
      </c>
      <c r="BL324" s="16" t="s">
        <v>231</v>
      </c>
      <c r="BM324" s="218" t="s">
        <v>1381</v>
      </c>
    </row>
    <row r="325" spans="1:65" s="2" customFormat="1">
      <c r="A325" s="33"/>
      <c r="B325" s="34"/>
      <c r="C325" s="35"/>
      <c r="D325" s="220" t="s">
        <v>146</v>
      </c>
      <c r="E325" s="35"/>
      <c r="F325" s="221" t="s">
        <v>1382</v>
      </c>
      <c r="G325" s="35"/>
      <c r="H325" s="35"/>
      <c r="I325" s="121"/>
      <c r="J325" s="35"/>
      <c r="K325" s="35"/>
      <c r="L325" s="38"/>
      <c r="M325" s="222"/>
      <c r="N325" s="223"/>
      <c r="O325" s="70"/>
      <c r="P325" s="70"/>
      <c r="Q325" s="70"/>
      <c r="R325" s="70"/>
      <c r="S325" s="70"/>
      <c r="T325" s="71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6" t="s">
        <v>146</v>
      </c>
      <c r="AU325" s="16" t="s">
        <v>85</v>
      </c>
    </row>
    <row r="326" spans="1:65" s="13" customFormat="1">
      <c r="B326" s="224"/>
      <c r="C326" s="225"/>
      <c r="D326" s="220" t="s">
        <v>148</v>
      </c>
      <c r="E326" s="226" t="s">
        <v>1</v>
      </c>
      <c r="F326" s="227" t="s">
        <v>159</v>
      </c>
      <c r="G326" s="225"/>
      <c r="H326" s="228">
        <v>76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AT326" s="234" t="s">
        <v>148</v>
      </c>
      <c r="AU326" s="234" t="s">
        <v>85</v>
      </c>
      <c r="AV326" s="13" t="s">
        <v>85</v>
      </c>
      <c r="AW326" s="13" t="s">
        <v>32</v>
      </c>
      <c r="AX326" s="13" t="s">
        <v>76</v>
      </c>
      <c r="AY326" s="234" t="s">
        <v>136</v>
      </c>
    </row>
    <row r="327" spans="1:65" s="13" customFormat="1">
      <c r="B327" s="224"/>
      <c r="C327" s="225"/>
      <c r="D327" s="220" t="s">
        <v>148</v>
      </c>
      <c r="E327" s="226" t="s">
        <v>1</v>
      </c>
      <c r="F327" s="227" t="s">
        <v>169</v>
      </c>
      <c r="G327" s="225"/>
      <c r="H327" s="228">
        <v>142.5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148</v>
      </c>
      <c r="AU327" s="234" t="s">
        <v>85</v>
      </c>
      <c r="AV327" s="13" t="s">
        <v>85</v>
      </c>
      <c r="AW327" s="13" t="s">
        <v>32</v>
      </c>
      <c r="AX327" s="13" t="s">
        <v>76</v>
      </c>
      <c r="AY327" s="234" t="s">
        <v>136</v>
      </c>
    </row>
    <row r="328" spans="1:65" s="14" customFormat="1">
      <c r="B328" s="246"/>
      <c r="C328" s="247"/>
      <c r="D328" s="220" t="s">
        <v>148</v>
      </c>
      <c r="E328" s="248" t="s">
        <v>1</v>
      </c>
      <c r="F328" s="249" t="s">
        <v>374</v>
      </c>
      <c r="G328" s="247"/>
      <c r="H328" s="250">
        <v>218.5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AT328" s="256" t="s">
        <v>148</v>
      </c>
      <c r="AU328" s="256" t="s">
        <v>85</v>
      </c>
      <c r="AV328" s="14" t="s">
        <v>144</v>
      </c>
      <c r="AW328" s="14" t="s">
        <v>32</v>
      </c>
      <c r="AX328" s="14" t="s">
        <v>83</v>
      </c>
      <c r="AY328" s="256" t="s">
        <v>136</v>
      </c>
    </row>
    <row r="329" spans="1:65" s="12" customFormat="1" ht="25.9" customHeight="1">
      <c r="B329" s="191"/>
      <c r="C329" s="192"/>
      <c r="D329" s="193" t="s">
        <v>75</v>
      </c>
      <c r="E329" s="194" t="s">
        <v>1383</v>
      </c>
      <c r="F329" s="194" t="s">
        <v>1384</v>
      </c>
      <c r="G329" s="192"/>
      <c r="H329" s="192"/>
      <c r="I329" s="195"/>
      <c r="J329" s="196">
        <f>BK329</f>
        <v>0</v>
      </c>
      <c r="K329" s="192"/>
      <c r="L329" s="197"/>
      <c r="M329" s="198"/>
      <c r="N329" s="199"/>
      <c r="O329" s="199"/>
      <c r="P329" s="200">
        <f>SUM(P330:P339)</f>
        <v>0</v>
      </c>
      <c r="Q329" s="199"/>
      <c r="R329" s="200">
        <f>SUM(R330:R339)</f>
        <v>0</v>
      </c>
      <c r="S329" s="199"/>
      <c r="T329" s="201">
        <f>SUM(T330:T339)</f>
        <v>0</v>
      </c>
      <c r="AR329" s="202" t="s">
        <v>170</v>
      </c>
      <c r="AT329" s="203" t="s">
        <v>75</v>
      </c>
      <c r="AU329" s="203" t="s">
        <v>76</v>
      </c>
      <c r="AY329" s="202" t="s">
        <v>136</v>
      </c>
      <c r="BK329" s="204">
        <f>SUM(BK330:BK339)</f>
        <v>0</v>
      </c>
    </row>
    <row r="330" spans="1:65" s="2" customFormat="1" ht="21.75" customHeight="1">
      <c r="A330" s="33"/>
      <c r="B330" s="34"/>
      <c r="C330" s="207" t="s">
        <v>519</v>
      </c>
      <c r="D330" s="207" t="s">
        <v>139</v>
      </c>
      <c r="E330" s="208" t="s">
        <v>1385</v>
      </c>
      <c r="F330" s="209" t="s">
        <v>1386</v>
      </c>
      <c r="G330" s="210" t="s">
        <v>180</v>
      </c>
      <c r="H330" s="211">
        <v>30</v>
      </c>
      <c r="I330" s="212"/>
      <c r="J330" s="213">
        <f>ROUND(I330*H330,2)</f>
        <v>0</v>
      </c>
      <c r="K330" s="209" t="s">
        <v>1</v>
      </c>
      <c r="L330" s="38"/>
      <c r="M330" s="214" t="s">
        <v>1</v>
      </c>
      <c r="N330" s="215" t="s">
        <v>41</v>
      </c>
      <c r="O330" s="70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18" t="s">
        <v>144</v>
      </c>
      <c r="AT330" s="218" t="s">
        <v>139</v>
      </c>
      <c r="AU330" s="218" t="s">
        <v>83</v>
      </c>
      <c r="AY330" s="16" t="s">
        <v>136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6" t="s">
        <v>83</v>
      </c>
      <c r="BK330" s="219">
        <f>ROUND(I330*H330,2)</f>
        <v>0</v>
      </c>
      <c r="BL330" s="16" t="s">
        <v>144</v>
      </c>
      <c r="BM330" s="218" t="s">
        <v>1387</v>
      </c>
    </row>
    <row r="331" spans="1:65" s="2" customFormat="1" ht="19.5">
      <c r="A331" s="33"/>
      <c r="B331" s="34"/>
      <c r="C331" s="35"/>
      <c r="D331" s="220" t="s">
        <v>146</v>
      </c>
      <c r="E331" s="35"/>
      <c r="F331" s="221" t="s">
        <v>1386</v>
      </c>
      <c r="G331" s="35"/>
      <c r="H331" s="35"/>
      <c r="I331" s="121"/>
      <c r="J331" s="35"/>
      <c r="K331" s="35"/>
      <c r="L331" s="38"/>
      <c r="M331" s="222"/>
      <c r="N331" s="223"/>
      <c r="O331" s="70"/>
      <c r="P331" s="70"/>
      <c r="Q331" s="70"/>
      <c r="R331" s="70"/>
      <c r="S331" s="70"/>
      <c r="T331" s="71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146</v>
      </c>
      <c r="AU331" s="16" t="s">
        <v>83</v>
      </c>
    </row>
    <row r="332" spans="1:65" s="2" customFormat="1" ht="21.75" customHeight="1">
      <c r="A332" s="33"/>
      <c r="B332" s="34"/>
      <c r="C332" s="207" t="s">
        <v>526</v>
      </c>
      <c r="D332" s="207" t="s">
        <v>139</v>
      </c>
      <c r="E332" s="208" t="s">
        <v>1388</v>
      </c>
      <c r="F332" s="209" t="s">
        <v>1389</v>
      </c>
      <c r="G332" s="210" t="s">
        <v>180</v>
      </c>
      <c r="H332" s="211">
        <v>20</v>
      </c>
      <c r="I332" s="212"/>
      <c r="J332" s="213">
        <f>ROUND(I332*H332,2)</f>
        <v>0</v>
      </c>
      <c r="K332" s="209" t="s">
        <v>1</v>
      </c>
      <c r="L332" s="38"/>
      <c r="M332" s="214" t="s">
        <v>1</v>
      </c>
      <c r="N332" s="215" t="s">
        <v>41</v>
      </c>
      <c r="O332" s="70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18" t="s">
        <v>144</v>
      </c>
      <c r="AT332" s="218" t="s">
        <v>139</v>
      </c>
      <c r="AU332" s="218" t="s">
        <v>83</v>
      </c>
      <c r="AY332" s="16" t="s">
        <v>136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6" t="s">
        <v>83</v>
      </c>
      <c r="BK332" s="219">
        <f>ROUND(I332*H332,2)</f>
        <v>0</v>
      </c>
      <c r="BL332" s="16" t="s">
        <v>144</v>
      </c>
      <c r="BM332" s="218" t="s">
        <v>1390</v>
      </c>
    </row>
    <row r="333" spans="1:65" s="2" customFormat="1">
      <c r="A333" s="33"/>
      <c r="B333" s="34"/>
      <c r="C333" s="35"/>
      <c r="D333" s="220" t="s">
        <v>146</v>
      </c>
      <c r="E333" s="35"/>
      <c r="F333" s="221" t="s">
        <v>1389</v>
      </c>
      <c r="G333" s="35"/>
      <c r="H333" s="35"/>
      <c r="I333" s="121"/>
      <c r="J333" s="35"/>
      <c r="K333" s="35"/>
      <c r="L333" s="38"/>
      <c r="M333" s="222"/>
      <c r="N333" s="223"/>
      <c r="O333" s="70"/>
      <c r="P333" s="70"/>
      <c r="Q333" s="70"/>
      <c r="R333" s="70"/>
      <c r="S333" s="70"/>
      <c r="T333" s="71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6" t="s">
        <v>146</v>
      </c>
      <c r="AU333" s="16" t="s">
        <v>83</v>
      </c>
    </row>
    <row r="334" spans="1:65" s="2" customFormat="1" ht="16.5" customHeight="1">
      <c r="A334" s="33"/>
      <c r="B334" s="34"/>
      <c r="C334" s="207" t="s">
        <v>532</v>
      </c>
      <c r="D334" s="207" t="s">
        <v>139</v>
      </c>
      <c r="E334" s="208" t="s">
        <v>1391</v>
      </c>
      <c r="F334" s="209" t="s">
        <v>1392</v>
      </c>
      <c r="G334" s="210" t="s">
        <v>1065</v>
      </c>
      <c r="H334" s="211">
        <v>6</v>
      </c>
      <c r="I334" s="212"/>
      <c r="J334" s="213">
        <f>ROUND(I334*H334,2)</f>
        <v>0</v>
      </c>
      <c r="K334" s="209" t="s">
        <v>1</v>
      </c>
      <c r="L334" s="38"/>
      <c r="M334" s="214" t="s">
        <v>1</v>
      </c>
      <c r="N334" s="215" t="s">
        <v>41</v>
      </c>
      <c r="O334" s="70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18" t="s">
        <v>144</v>
      </c>
      <c r="AT334" s="218" t="s">
        <v>139</v>
      </c>
      <c r="AU334" s="218" t="s">
        <v>83</v>
      </c>
      <c r="AY334" s="16" t="s">
        <v>136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6" t="s">
        <v>83</v>
      </c>
      <c r="BK334" s="219">
        <f>ROUND(I334*H334,2)</f>
        <v>0</v>
      </c>
      <c r="BL334" s="16" t="s">
        <v>144</v>
      </c>
      <c r="BM334" s="218" t="s">
        <v>1393</v>
      </c>
    </row>
    <row r="335" spans="1:65" s="2" customFormat="1">
      <c r="A335" s="33"/>
      <c r="B335" s="34"/>
      <c r="C335" s="35"/>
      <c r="D335" s="220" t="s">
        <v>146</v>
      </c>
      <c r="E335" s="35"/>
      <c r="F335" s="221" t="s">
        <v>1392</v>
      </c>
      <c r="G335" s="35"/>
      <c r="H335" s="35"/>
      <c r="I335" s="121"/>
      <c r="J335" s="35"/>
      <c r="K335" s="35"/>
      <c r="L335" s="38"/>
      <c r="M335" s="222"/>
      <c r="N335" s="223"/>
      <c r="O335" s="70"/>
      <c r="P335" s="70"/>
      <c r="Q335" s="70"/>
      <c r="R335" s="70"/>
      <c r="S335" s="70"/>
      <c r="T335" s="71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6" t="s">
        <v>146</v>
      </c>
      <c r="AU335" s="16" t="s">
        <v>83</v>
      </c>
    </row>
    <row r="336" spans="1:65" s="2" customFormat="1" ht="33" customHeight="1">
      <c r="A336" s="33"/>
      <c r="B336" s="34"/>
      <c r="C336" s="207" t="s">
        <v>537</v>
      </c>
      <c r="D336" s="207" t="s">
        <v>139</v>
      </c>
      <c r="E336" s="208" t="s">
        <v>1394</v>
      </c>
      <c r="F336" s="209" t="s">
        <v>1395</v>
      </c>
      <c r="G336" s="210" t="s">
        <v>240</v>
      </c>
      <c r="H336" s="211">
        <v>3</v>
      </c>
      <c r="I336" s="212"/>
      <c r="J336" s="213">
        <f>ROUND(I336*H336,2)</f>
        <v>0</v>
      </c>
      <c r="K336" s="209" t="s">
        <v>1</v>
      </c>
      <c r="L336" s="38"/>
      <c r="M336" s="214" t="s">
        <v>1</v>
      </c>
      <c r="N336" s="215" t="s">
        <v>41</v>
      </c>
      <c r="O336" s="70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18" t="s">
        <v>144</v>
      </c>
      <c r="AT336" s="218" t="s">
        <v>139</v>
      </c>
      <c r="AU336" s="218" t="s">
        <v>83</v>
      </c>
      <c r="AY336" s="16" t="s">
        <v>136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6" t="s">
        <v>83</v>
      </c>
      <c r="BK336" s="219">
        <f>ROUND(I336*H336,2)</f>
        <v>0</v>
      </c>
      <c r="BL336" s="16" t="s">
        <v>144</v>
      </c>
      <c r="BM336" s="218" t="s">
        <v>1396</v>
      </c>
    </row>
    <row r="337" spans="1:65" s="2" customFormat="1" ht="19.5">
      <c r="A337" s="33"/>
      <c r="B337" s="34"/>
      <c r="C337" s="35"/>
      <c r="D337" s="220" t="s">
        <v>146</v>
      </c>
      <c r="E337" s="35"/>
      <c r="F337" s="221" t="s">
        <v>1395</v>
      </c>
      <c r="G337" s="35"/>
      <c r="H337" s="35"/>
      <c r="I337" s="121"/>
      <c r="J337" s="35"/>
      <c r="K337" s="35"/>
      <c r="L337" s="38"/>
      <c r="M337" s="222"/>
      <c r="N337" s="223"/>
      <c r="O337" s="70"/>
      <c r="P337" s="70"/>
      <c r="Q337" s="70"/>
      <c r="R337" s="70"/>
      <c r="S337" s="70"/>
      <c r="T337" s="71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6" t="s">
        <v>146</v>
      </c>
      <c r="AU337" s="16" t="s">
        <v>83</v>
      </c>
    </row>
    <row r="338" spans="1:65" s="2" customFormat="1" ht="16.5" customHeight="1">
      <c r="A338" s="33"/>
      <c r="B338" s="34"/>
      <c r="C338" s="207" t="s">
        <v>545</v>
      </c>
      <c r="D338" s="207" t="s">
        <v>139</v>
      </c>
      <c r="E338" s="208" t="s">
        <v>1397</v>
      </c>
      <c r="F338" s="209" t="s">
        <v>1398</v>
      </c>
      <c r="G338" s="210" t="s">
        <v>252</v>
      </c>
      <c r="H338" s="211">
        <v>1</v>
      </c>
      <c r="I338" s="212"/>
      <c r="J338" s="213">
        <f>ROUND(I338*H338,2)</f>
        <v>0</v>
      </c>
      <c r="K338" s="209" t="s">
        <v>1</v>
      </c>
      <c r="L338" s="38"/>
      <c r="M338" s="214" t="s">
        <v>1</v>
      </c>
      <c r="N338" s="215" t="s">
        <v>41</v>
      </c>
      <c r="O338" s="70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18" t="s">
        <v>144</v>
      </c>
      <c r="AT338" s="218" t="s">
        <v>139</v>
      </c>
      <c r="AU338" s="218" t="s">
        <v>83</v>
      </c>
      <c r="AY338" s="16" t="s">
        <v>136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6" t="s">
        <v>83</v>
      </c>
      <c r="BK338" s="219">
        <f>ROUND(I338*H338,2)</f>
        <v>0</v>
      </c>
      <c r="BL338" s="16" t="s">
        <v>144</v>
      </c>
      <c r="BM338" s="218" t="s">
        <v>1399</v>
      </c>
    </row>
    <row r="339" spans="1:65" s="2" customFormat="1">
      <c r="A339" s="33"/>
      <c r="B339" s="34"/>
      <c r="C339" s="35"/>
      <c r="D339" s="220" t="s">
        <v>146</v>
      </c>
      <c r="E339" s="35"/>
      <c r="F339" s="221" t="s">
        <v>1398</v>
      </c>
      <c r="G339" s="35"/>
      <c r="H339" s="35"/>
      <c r="I339" s="121"/>
      <c r="J339" s="35"/>
      <c r="K339" s="35"/>
      <c r="L339" s="38"/>
      <c r="M339" s="260"/>
      <c r="N339" s="261"/>
      <c r="O339" s="262"/>
      <c r="P339" s="262"/>
      <c r="Q339" s="262"/>
      <c r="R339" s="262"/>
      <c r="S339" s="262"/>
      <c r="T339" s="26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6" t="s">
        <v>146</v>
      </c>
      <c r="AU339" s="16" t="s">
        <v>83</v>
      </c>
    </row>
    <row r="340" spans="1:65" s="2" customFormat="1" ht="6.95" customHeight="1">
      <c r="A340" s="33"/>
      <c r="B340" s="53"/>
      <c r="C340" s="54"/>
      <c r="D340" s="54"/>
      <c r="E340" s="54"/>
      <c r="F340" s="54"/>
      <c r="G340" s="54"/>
      <c r="H340" s="54"/>
      <c r="I340" s="157"/>
      <c r="J340" s="54"/>
      <c r="K340" s="54"/>
      <c r="L340" s="38"/>
      <c r="M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</row>
  </sheetData>
  <sheetProtection password="CB43" sheet="1" objects="1" scenarios="1"/>
  <autoFilter ref="C129:K33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Započitatelné náklady</vt:lpstr>
      <vt:lpstr>01a - Bleskosvod</vt:lpstr>
      <vt:lpstr>01b - VRN</vt:lpstr>
      <vt:lpstr>02 - Nezapočitatelné náklady</vt:lpstr>
      <vt:lpstr>'01 - Započitatelné náklady'!Názvy_tisku</vt:lpstr>
      <vt:lpstr>'01a - Bleskosvod'!Názvy_tisku</vt:lpstr>
      <vt:lpstr>'01b - VRN'!Názvy_tisku</vt:lpstr>
      <vt:lpstr>'02 - Nezapočitatelné náklady'!Názvy_tisku</vt:lpstr>
      <vt:lpstr>'Rekapitulace stavby'!Názvy_tisku</vt:lpstr>
      <vt:lpstr>'01 - Započitatelné náklady'!Oblast_tisku</vt:lpstr>
      <vt:lpstr>'01a - Bleskosvod'!Oblast_tisku</vt:lpstr>
      <vt:lpstr>'01b - VRN'!Oblast_tisku</vt:lpstr>
      <vt:lpstr>'02 - Nezapočitatelné náklady'!Oblast_tisku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DESKTOP-K849N9T\Jindra</dc:creator>
  <cp:lastModifiedBy>Michvot Lukáš</cp:lastModifiedBy>
  <dcterms:created xsi:type="dcterms:W3CDTF">2020-11-03T10:10:36Z</dcterms:created>
  <dcterms:modified xsi:type="dcterms:W3CDTF">2021-02-09T12:19:22Z</dcterms:modified>
</cp:coreProperties>
</file>