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4 - Most ev.č.M-04 v ul..." sheetId="2" r:id="rId2"/>
  </sheets>
  <definedNames>
    <definedName name="_xlnm.Print_Area" localSheetId="0">'Rekapitulace stavby'!$D$4:$AO$76,'Rekapitulace stavby'!$C$82:$AQ$96</definedName>
    <definedName name="_xlnm._FilterDatabase" localSheetId="1" hidden="1">'204 - Most ev.č.M-04 v ul...'!$C$133:$K$688</definedName>
    <definedName name="_xlnm.Print_Area" localSheetId="1">'204 - Most ev.č.M-04 v ul...'!$C$4:$J$39,'204 - Most ev.č.M-04 v ul...'!$C$50:$J$76,'204 - Most ev.č.M-04 v ul...'!$C$82:$J$115,'204 - Most ev.č.M-04 v ul...'!$C$121:$K$688</definedName>
    <definedName name="_xlnm.Print_Titles" localSheetId="0">'Rekapitulace stavby'!$92:$92</definedName>
    <definedName name="_xlnm.Print_Titles" localSheetId="1">'204 - Most ev.č.M-04 v ul...'!$133:$133</definedName>
  </definedNames>
  <calcPr fullCalcOnLoad="1"/>
</workbook>
</file>

<file path=xl/sharedStrings.xml><?xml version="1.0" encoding="utf-8"?>
<sst xmlns="http://schemas.openxmlformats.org/spreadsheetml/2006/main" count="4818" uniqueCount="1018">
  <si>
    <t>Export Komplet</t>
  </si>
  <si>
    <t/>
  </si>
  <si>
    <t>2.0</t>
  </si>
  <si>
    <t>ZAMOK</t>
  </si>
  <si>
    <t>False</t>
  </si>
  <si>
    <t>{c88c98ee-9a66-40b0-8afc-8bb0af01b0ad}</t>
  </si>
  <si>
    <t>0,01</t>
  </si>
  <si>
    <t>21</t>
  </si>
  <si>
    <t>15</t>
  </si>
  <si>
    <t>REKAPITULACE STAVBY</t>
  </si>
  <si>
    <t>v ---  níže se nacházejí doplnkové a pomocné údaje k sestavám  --- v</t>
  </si>
  <si>
    <t>Návod na vyplnění</t>
  </si>
  <si>
    <t>0,001</t>
  </si>
  <si>
    <t>Kód:</t>
  </si>
  <si>
    <t>210101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</si>
  <si>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</si>
  <si>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</si>
  <si>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mostů a lávek Nový Bor</t>
  </si>
  <si>
    <t>KSO:</t>
  </si>
  <si>
    <t>CC-CZ:</t>
  </si>
  <si>
    <t>Místo:</t>
  </si>
  <si>
    <t xml:space="preserve"> </t>
  </si>
  <si>
    <t>Datum:</t>
  </si>
  <si>
    <t>8. 1. 2021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</si>
  <si>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</si>
  <si>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</si>
  <si>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</si>
  <si>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</si>
  <si>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</si>
  <si>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</si>
  <si>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</si>
  <si>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</si>
  <si>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</si>
  <si>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</si>
  <si>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</si>
  <si>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</si>
  <si>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</si>
  <si>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</si>
  <si>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</si>
  <si>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</si>
  <si>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</si>
  <si>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</si>
  <si>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</si>
  <si>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</si>
  <si>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</si>
  <si>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</si>
  <si>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</si>
  <si>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</si>
  <si>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</si>
  <si>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</si>
  <si>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</si>
  <si>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</si>
  <si>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</si>
  <si>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</si>
  <si>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</si>
  <si>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</si>
  <si>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</si>
  <si>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</si>
  <si>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</si>
  <si>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</si>
  <si>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</si>
  <si>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</si>
  <si>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</si>
  <si>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</si>
  <si>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</si>
  <si>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</si>
  <si>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</si>
  <si>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</si>
  <si>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</si>
  <si>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</si>
  <si>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</si>
  <si>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</si>
  <si>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</si>
  <si>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</si>
  <si>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</si>
  <si>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</si>
  <si>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</si>
  <si>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</si>
  <si>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204</t>
  </si>
  <si>
    <t>Most ev.č.M-04 v ul.B.Egermanna</t>
  </si>
  <si>
    <t>STA</t>
  </si>
  <si>
    <t>1</t>
  </si>
  <si>
    <t>{12868d06-e368-42e7-8b48-c57663c9cdea}</t>
  </si>
  <si>
    <t>2</t>
  </si>
  <si>
    <t>KRYCÍ LIST SOUPISU PRACÍ</t>
  </si>
  <si>
    <t>Objekt:</t>
  </si>
  <si>
    <t>204 - Most ev.č.M-04 v ul.B.Egermanna</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</si>
  <si>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</si>
  <si>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</si>
  <si>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</si>
  <si>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</si>
  <si>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</si>
  <si>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</si>
  <si>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</si>
  <si>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</si>
  <si>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</si>
  <si>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</si>
  <si>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</si>
  <si>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</si>
  <si>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</si>
  <si>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</si>
  <si>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</si>
  <si>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</si>
  <si>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</si>
  <si>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</si>
  <si>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</si>
  <si>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VRN2 - Příprava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</si>
  <si>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</si>
  <si>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</si>
  <si>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</si>
  <si>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</si>
  <si>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</si>
  <si>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</si>
  <si>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</si>
  <si>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</si>
  <si>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</si>
  <si>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</si>
  <si>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</si>
  <si>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</si>
  <si>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</si>
  <si>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</si>
  <si>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</si>
  <si>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</si>
  <si>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</si>
  <si>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</si>
  <si>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</si>
  <si>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</si>
  <si>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</si>
  <si>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</si>
  <si>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</si>
  <si>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</si>
  <si>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CS ÚRS 2021 01</t>
  </si>
  <si>
    <t>4</t>
  </si>
  <si>
    <t>470297746</t>
  </si>
  <si>
    <t>PP</t>
  </si>
  <si>
    <t>Rozebrání dlažeb komunikací pro pěší s přemístěním hmot na skládku na vzdálenost do 3 m nebo s naložením na dopravní prostředek s ložem z kameniva nebo živice a s jakoukoliv výplní spár ručně ze zámkové dlažby</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</si>
  <si>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</si>
  <si>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</si>
  <si>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</si>
  <si>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17.0*(3.2+2.4)</t>
  </si>
  <si>
    <t>113107122</t>
  </si>
  <si>
    <t>Odstranění podkladu z kameniva drceného tl 200 mm ručně</t>
  </si>
  <si>
    <t>-658755550</t>
  </si>
  <si>
    <t>Odstranění podkladů nebo krytů ručně s přemístěním hmot na skládku na vzdálenost do 3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</si>
  <si>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</si>
  <si>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podklad vozovky i chodníku na předpolích z ŠD:</t>
  </si>
  <si>
    <t>2*2,5*15,6</t>
  </si>
  <si>
    <t>3</t>
  </si>
  <si>
    <t>113107131</t>
  </si>
  <si>
    <t>Odstranění podkladu z betonu prostého tl 150 mm ručně</t>
  </si>
  <si>
    <t>-1484742856</t>
  </si>
  <si>
    <t>Odstranění podkladů nebo krytů ručně s přemístěním hmot na skládku na vzdálenost do 3 m nebo s naložením na dopravní prostředek z betonu prostého, o tl. vrstvy přes 100 do 150 mm</t>
  </si>
  <si>
    <t>vozovková vrstva SC na předpolích:</t>
  </si>
  <si>
    <t>3*2*11,2</t>
  </si>
  <si>
    <t>chodníková vrstva SC:</t>
  </si>
  <si>
    <t>17*(3,2+2,4)</t>
  </si>
  <si>
    <t>Součet</t>
  </si>
  <si>
    <t>113154123</t>
  </si>
  <si>
    <t>Frézování živičného krytu tl 50 mm pruh š 1 m pl do 500 m2 bez překážek v trase</t>
  </si>
  <si>
    <t>-1170411727</t>
  </si>
  <si>
    <t>Frézování živičného podkladu nebo krytu  s naložením na dopravní prostředek plochy do 500 m2 bez překážek v trase pruhu šířky přes 0,5 m do 1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</si>
  <si>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</si>
  <si>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kryt</t>
  </si>
  <si>
    <t>14*12,5</t>
  </si>
  <si>
    <t>ochrana izolace</t>
  </si>
  <si>
    <t>12,5*6</t>
  </si>
  <si>
    <t>5</t>
  </si>
  <si>
    <t>113154124</t>
  </si>
  <si>
    <t>Frézování živičného krytu tl 100 mm pruh š 1 m pl do 500 m2 bez překážek v trase</t>
  </si>
  <si>
    <t>642491142</t>
  </si>
  <si>
    <t>Frézování živičného podkladu nebo krytu  s naložením na dopravní prostředek plochy do 500 m2 bez překážek v trase pruhu šířky přes 0,5 m do 1 m, tloušťky vrstvy 100 mm</t>
  </si>
  <si>
    <t>podkladní kce</t>
  </si>
  <si>
    <t>11*11,5</t>
  </si>
  <si>
    <t>6</t>
  </si>
  <si>
    <t>113201111</t>
  </si>
  <si>
    <t>Vytrhání obrub chodníkových ležatých</t>
  </si>
  <si>
    <t>m</t>
  </si>
  <si>
    <t>671247151</t>
  </si>
  <si>
    <t>Vytrhání obrub  s vybouráním lože, s přemístěním hmot na skládku na vzdálenost do 3 m nebo s naložením na dopravní prostředek chodníkových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</si>
  <si>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</si>
  <si>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6+13</t>
  </si>
  <si>
    <t>7</t>
  </si>
  <si>
    <t>113201112</t>
  </si>
  <si>
    <t>Vytrhání obrub silničních ležatých</t>
  </si>
  <si>
    <t>1418721732</t>
  </si>
  <si>
    <t>Vytrhání obrub  s vybouráním lože, s přemístěním hmot na skládku na vzdálenost do 3 m nebo s naložením na dopravní prostředek silničních ležatých</t>
  </si>
  <si>
    <t>betonové silniční obruby podél vtokového chodníku</t>
  </si>
  <si>
    <t>19</t>
  </si>
  <si>
    <t>betonové obruby na rozhraní dlažeb chodníků a sjezdu</t>
  </si>
  <si>
    <t>2*5+7</t>
  </si>
  <si>
    <t>8</t>
  </si>
  <si>
    <t>113204111</t>
  </si>
  <si>
    <t>Vytrhání obrub záhonových</t>
  </si>
  <si>
    <t>1986014620</t>
  </si>
  <si>
    <t>Vytrhání obrub  s vybouráním lože, s přemístěním hmot na skládku na vzdálenost do 3 m nebo s naložením na dopravní prostředek záhonových</t>
  </si>
  <si>
    <t>3*4</t>
  </si>
  <si>
    <t>9</t>
  </si>
  <si>
    <t>114203103</t>
  </si>
  <si>
    <t>Rozebrání dlažeb z lomového kamene nebo betonových tvárnic do cementové malty</t>
  </si>
  <si>
    <t>m3</t>
  </si>
  <si>
    <t>-58469746</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</si>
  <si>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</si>
  <si>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</si>
  <si>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 xml:space="preserve">dlažba pod mostem (uvažováno 100%) </t>
  </si>
  <si>
    <t>4,3*0,25*18</t>
  </si>
  <si>
    <t>10</t>
  </si>
  <si>
    <t>115101201</t>
  </si>
  <si>
    <t>Čerpání vody na dopravní výšku do 10 m průměrný přítok do 500 l/min</t>
  </si>
  <si>
    <t>hod</t>
  </si>
  <si>
    <t>1126012465</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</si>
  <si>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</si>
  <si>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</si>
  <si>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4*24*7</t>
  </si>
  <si>
    <t>11</t>
  </si>
  <si>
    <t>131251204</t>
  </si>
  <si>
    <t>Hloubení jam zapažených v hornině třídy těžitelnosti I, skupiny 3 objem do 500 m3 strojně</t>
  </si>
  <si>
    <t>-1940799562</t>
  </si>
  <si>
    <t>Hloubení zapažených jam a zářezů strojně s urovnáním dna do předepsaného profilu a spádu v hornině třídy těžitelnosti I skupiny 3 přes 100 do 500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</si>
  <si>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</si>
  <si>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pro základovou spáru:</t>
  </si>
  <si>
    <t>0,8*2*(17+18)</t>
  </si>
  <si>
    <t>výkop za opěrami</t>
  </si>
  <si>
    <t>2,3*(0,8+1,8)/2*(21,6+20,7)</t>
  </si>
  <si>
    <t>12</t>
  </si>
  <si>
    <t>151711111</t>
  </si>
  <si>
    <t>Osazení zápor ocelových dl do 8 m</t>
  </si>
  <si>
    <t>-2120634445</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</si>
  <si>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</si>
  <si>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</si>
  <si>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HEB 200</t>
  </si>
  <si>
    <t>2*2*4</t>
  </si>
  <si>
    <t>13</t>
  </si>
  <si>
    <t>M</t>
  </si>
  <si>
    <t>13010980</t>
  </si>
  <si>
    <t>ocel profilová HE-B 200 jakost 11 375</t>
  </si>
  <si>
    <t>t</t>
  </si>
  <si>
    <t>-1550598620</t>
  </si>
  <si>
    <t>2*2*4*61,3/1000</t>
  </si>
  <si>
    <t>14</t>
  </si>
  <si>
    <t>151711131</t>
  </si>
  <si>
    <t>Vytažení zápor ocelových dl do 8 m</t>
  </si>
  <si>
    <t>788583462</t>
  </si>
  <si>
    <t>Vytažení ocelových zápor pro pažení délky od 0 do 8 m</t>
  </si>
  <si>
    <t>151712121</t>
  </si>
  <si>
    <t>Odstranění ocelové převázky zdvojené pro kotvení záporového pažení</t>
  </si>
  <si>
    <t>1936747051</t>
  </si>
  <si>
    <t>Odstranění ocelové převázky pro ukotvení záporového pažení jakékoliv délky převázky zdvojené</t>
  </si>
  <si>
    <t>16</t>
  </si>
  <si>
    <t>153124111</t>
  </si>
  <si>
    <t>Zřízení stěn nasazených nebo tabulových ze dřeva mezi vodicí piloty z terénu</t>
  </si>
  <si>
    <t>-1300396980</t>
  </si>
  <si>
    <t>Zřízení dřevěných stěn nasazených nebo tabulových  jakékoliv výšky a tloušťky stěny, s dodáním spojovacího materiálu z terénu mezi zaberaněné vodicí piloty</t>
  </si>
  <si>
    <t xml:space="preserve">Poznámka k souboru cen:
1. V ceně nejsou započteny náklady na dodání nebo opotřebení stěn; a) dodání stěn trvale zabudovaných se oceňuje ve specifikaci, b) opotřebení stěn dočasně zabudovaných se oceňuje ve specifikaci jako 0,5 násobek pořizovací ceny materiálu. 2. Množství měrných jednotek cen 153 12-4 se určuje v m2 plochy nasazené nebo tabulové stěny. </t>
  </si>
  <si>
    <t>výdřev do ocelových zápor</t>
  </si>
  <si>
    <t>2*2*2</t>
  </si>
  <si>
    <t>17</t>
  </si>
  <si>
    <t>60511012</t>
  </si>
  <si>
    <t>řezivo jehličnaté deskové neopracované střed</t>
  </si>
  <si>
    <t>-1083074853</t>
  </si>
  <si>
    <t>18</t>
  </si>
  <si>
    <t>153125111</t>
  </si>
  <si>
    <t>Odstranění stěn dřevěných nasazených nebo tabulových mezi pilotami z terénu</t>
  </si>
  <si>
    <t>-1074608959</t>
  </si>
  <si>
    <t>Odstranění dřevěných stěn nasazených nebo tabulových  jakékoliv výšky a tloušťky stěny z terénu mezi zaberaněnými vodícími pilotami</t>
  </si>
  <si>
    <t xml:space="preserve">Poznámka k souboru cen:
1. Množství měrných jednotek se určuje v m2 plochy nasazené nebo tabulové stěny. </t>
  </si>
  <si>
    <t>153191121</t>
  </si>
  <si>
    <t>Zřízení těsnění hradicích stěn ze zhutněné sypaniny</t>
  </si>
  <si>
    <t>1504476800</t>
  </si>
  <si>
    <t>Těsnění hradicích stěn nepropustnou hrázkou  ze zhutněné sypaniny při stěně nebo nepropustnou výplní ze zhutněné sypaniny mezi stěnami zřízení</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</si>
  <si>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</si>
  <si>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převedení vody</t>
  </si>
  <si>
    <t>20*0,5*0,5</t>
  </si>
  <si>
    <t>20</t>
  </si>
  <si>
    <t>152M1</t>
  </si>
  <si>
    <t>pytle s pískem</t>
  </si>
  <si>
    <t>-841341761</t>
  </si>
  <si>
    <t>153191131</t>
  </si>
  <si>
    <t>Odstranění těsnění hradicích stěn ze zhutněné sypaniny</t>
  </si>
  <si>
    <t>-460971651</t>
  </si>
  <si>
    <t>Těsnění hradicích stěn nepropustnou hrázkou  ze zhutněné sypaniny při stěně nebo nepropustnou výplní ze zhutněné sypaniny mezi stěnami odstranění</t>
  </si>
  <si>
    <t>22</t>
  </si>
  <si>
    <t>162751117</t>
  </si>
  <si>
    <t>Vodorovné přemístění do 10000 m výkopku/sypaniny z horniny třídy těžitelnosti I, skupiny 1 až 3</t>
  </si>
  <si>
    <t>-20556450</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</si>
  <si>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</si>
  <si>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</si>
  <si>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23</t>
  </si>
  <si>
    <t>162751119</t>
  </si>
  <si>
    <t>Příplatek k vodorovnému přemístění výkopku/sypaniny z horniny třídy těžitelnosti I, skupiny 1 až 3 ZKD 1000 m přes 10000 m</t>
  </si>
  <si>
    <t>1201544852</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</si>
  <si>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</si>
  <si>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24</t>
  </si>
  <si>
    <t>171201221</t>
  </si>
  <si>
    <t>Poplatek za uložení na skládce (skládkovné) zeminy a kamení kód odpadu 17 05 04</t>
  </si>
  <si>
    <t>-1809026057</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</si>
  <si>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</si>
  <si>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</si>
  <si>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182,477*2</t>
  </si>
  <si>
    <t>25</t>
  </si>
  <si>
    <t>171251201</t>
  </si>
  <si>
    <t>Uložení sypaniny na skládky nebo meziskládky</t>
  </si>
  <si>
    <t>15351671</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</si>
  <si>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</si>
  <si>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</si>
  <si>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Zakládání</t>
  </si>
  <si>
    <t>26</t>
  </si>
  <si>
    <t>212792312</t>
  </si>
  <si>
    <t>Odvodnění mostní opěry - drenážní plastové potrubí HDPE DN 160</t>
  </si>
  <si>
    <t>-132948922</t>
  </si>
  <si>
    <t>Odvodnění mostní opěry z plastových trub drenážní potrubí HDPE DN 160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</si>
  <si>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</si>
  <si>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SN8</t>
  </si>
  <si>
    <t>2*(22+3*1)</t>
  </si>
  <si>
    <t>27</t>
  </si>
  <si>
    <t>212972113</t>
  </si>
  <si>
    <t>Opláštění drenážních trub filtrační textilií DN 160</t>
  </si>
  <si>
    <t>-1959302243</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</si>
  <si>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</si>
  <si>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28</t>
  </si>
  <si>
    <t>226111114</t>
  </si>
  <si>
    <t>Vrty velkoprofilové svislé nezapažené D do 450 mm hl do 5 m hor. IV</t>
  </si>
  <si>
    <t>-185832313</t>
  </si>
  <si>
    <t>Velkoprofilové vrty náběrovým vrtáním svislé nezapažené  průměru přes 400 do 450 mm, v hl od 0 do 5 m v hornině tř. IV</t>
  </si>
  <si>
    <t>29</t>
  </si>
  <si>
    <t>274321118</t>
  </si>
  <si>
    <t>Základové pasy, prahy, věnce a ostruhy mostních konstrukcí ze ŽB C 30/37</t>
  </si>
  <si>
    <t>-672262303</t>
  </si>
  <si>
    <t>Základové konstrukce z betonu železového pásy, prahy, věnce a ostruhy ve výkopu nebo na hlavách pilot C 30/37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</si>
  <si>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</si>
  <si>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0,6*1,5*(16,9+17,7)</t>
  </si>
  <si>
    <t>30</t>
  </si>
  <si>
    <t>274354111</t>
  </si>
  <si>
    <t>Bednění základových pasů - zřízení</t>
  </si>
  <si>
    <t>173265973</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</si>
  <si>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</si>
  <si>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</si>
  <si>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(16,9+17,7)*0,6*2</t>
  </si>
  <si>
    <t>0,6*1,5*2</t>
  </si>
  <si>
    <t>31</t>
  </si>
  <si>
    <t>274354211</t>
  </si>
  <si>
    <t>Bednění základových pasů - odstranění</t>
  </si>
  <si>
    <t>-1343758595</t>
  </si>
  <si>
    <t>Bednění základových konstrukcí pasů, prahů, věnců a ostruh odstranění bednění</t>
  </si>
  <si>
    <t>32</t>
  </si>
  <si>
    <t>274361116</t>
  </si>
  <si>
    <t>Výztuž základových pasů, prahů, věnců a ostruh z betonářské oceli 10 505</t>
  </si>
  <si>
    <t>-627280834</t>
  </si>
  <si>
    <t>Výztuž základových konstrukcí pasů, prahů, věnců a ostruh z betonářské oceli 10 505 (R) nebo BSt 500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</si>
  <si>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</si>
  <si>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0,6*1,5*(16,9+17,7)*0,025*7,85</t>
  </si>
  <si>
    <t>Svislé a kompletní konstrukce</t>
  </si>
  <si>
    <t>33</t>
  </si>
  <si>
    <t>317171126</t>
  </si>
  <si>
    <t>Kotvení monolitického betonu římsy do mostovky kotvou do vývrtu</t>
  </si>
  <si>
    <t>kus</t>
  </si>
  <si>
    <t>594130259</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</si>
  <si>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</si>
  <si>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</si>
  <si>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 xml:space="preserve">otvy říms M24 po cca 1.0m </t>
  </si>
  <si>
    <t>2*6</t>
  </si>
  <si>
    <t>34</t>
  </si>
  <si>
    <t>317M1</t>
  </si>
  <si>
    <t>kotvy pro kotvení říms</t>
  </si>
  <si>
    <t>443620755</t>
  </si>
  <si>
    <t>35</t>
  </si>
  <si>
    <t>317321118</t>
  </si>
  <si>
    <t>Mostní římsy ze ŽB C 30/37</t>
  </si>
  <si>
    <t>734916869</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</si>
  <si>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</si>
  <si>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</si>
  <si>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římsy na mostě</t>
  </si>
  <si>
    <t>2*(0,7*0,25+0,25*0,1)*5,4</t>
  </si>
  <si>
    <t>36</t>
  </si>
  <si>
    <t>317321191</t>
  </si>
  <si>
    <t>Příplatek k mostním římsám ze ŽB za betonáž malého rozsahu do 25 m3</t>
  </si>
  <si>
    <t>-917073921</t>
  </si>
  <si>
    <t>Římsy ze železového betonu  Příplatek k cenám za betonáž malého rozsahu do 25 m3</t>
  </si>
  <si>
    <t>37</t>
  </si>
  <si>
    <t>317353121</t>
  </si>
  <si>
    <t>Bednění mostních říms všech tvarů - zřízení</t>
  </si>
  <si>
    <t>-424880206</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</si>
  <si>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</si>
  <si>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</si>
  <si>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2*(0,7+0,25)*5,4</t>
  </si>
  <si>
    <t>38</t>
  </si>
  <si>
    <t>317353221</t>
  </si>
  <si>
    <t>Bednění mostních říms všech tvarů - odstranění</t>
  </si>
  <si>
    <t>1488679593</t>
  </si>
  <si>
    <t>Bednění mostní římsy  odstranění všech tvarů</t>
  </si>
  <si>
    <t>39</t>
  </si>
  <si>
    <t>317361116</t>
  </si>
  <si>
    <t>Výztuž mostních říms z betonářské oceli 10 505</t>
  </si>
  <si>
    <t>1282245489</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</si>
  <si>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</si>
  <si>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</si>
  <si>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2*(0,7*0,25+0,25*0,1)*5,4*0,03*7,85</t>
  </si>
  <si>
    <t>40</t>
  </si>
  <si>
    <t>334213211</t>
  </si>
  <si>
    <t>Zdivo mostů z pravidelných kamenů na maltu, objem jednoho kamene do 0,02 m3</t>
  </si>
  <si>
    <t>-668505142</t>
  </si>
  <si>
    <t>Zdivo pilířů, opěr a křídel mostů z lomového kamene štípaného nebo ručně vybíraného na maltu z pravidelných kamenů (na vazbu) objemu 1 kusu kamene do 0,02 m3</t>
  </si>
  <si>
    <t xml:space="preserve">Poznámka k souboru cen:
1. V cenách jsou započteny i náklady na nutné přisekávání kamene do spár i v líci při zdění. 2. V cenách nejsou započteny náklady na spárování zdiva: tyto práce se oceňují cenami souboru cen 628 63-3 Spárování zdiva pilířů, opěr a křídel mostů z lomového kamene. 3. Ceny lze použít i pro ocenění kamenného obkladového zdiva. 4. Drátokamenné konstrukce (gabiony) se oceňují cenami souborů cen části A05 Opěrné zdi a valy katalogu 823-1 Plochy a úprava území. </t>
  </si>
  <si>
    <t>dozdění nábřežních zdí k opěrám a zábradlí</t>
  </si>
  <si>
    <t>1,2*2*1*4</t>
  </si>
  <si>
    <t>0,5*1*0,6*4</t>
  </si>
  <si>
    <t>41</t>
  </si>
  <si>
    <t>334323118</t>
  </si>
  <si>
    <t>Mostní opěry a úložné prahy ze ŽB C 30/37</t>
  </si>
  <si>
    <t>840729813</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</si>
  <si>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</si>
  <si>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</si>
  <si>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0,5*2*(16,9+17,7)</t>
  </si>
  <si>
    <t>42</t>
  </si>
  <si>
    <t>334351112</t>
  </si>
  <si>
    <t>Bednění systémové mostních opěr a úložných prahů z překližek pro ŽB - zřízení</t>
  </si>
  <si>
    <t>-1943440020</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</si>
  <si>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</si>
  <si>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cenami souboru cen 985 13 Čištění ploch části C01 katalogu 800-5 Sanace. </t>
  </si>
  <si>
    <t>2*(16,9+17,7)*2</t>
  </si>
  <si>
    <t>2*0,5*4</t>
  </si>
  <si>
    <t>43</t>
  </si>
  <si>
    <t>334351211</t>
  </si>
  <si>
    <t>Bednění systémové mostních opěr a úložných prahů z překližek - odstranění</t>
  </si>
  <si>
    <t>-2137185002</t>
  </si>
  <si>
    <t>Bednění mostních opěr a úložných prahů ze systémového bednění  odstranění z překližek</t>
  </si>
  <si>
    <t>44</t>
  </si>
  <si>
    <t>334361216</t>
  </si>
  <si>
    <t>Výztuž dříků opěr z betonářské oceli 10 505</t>
  </si>
  <si>
    <t>1731815533</t>
  </si>
  <si>
    <t>Výztuž betonářská mostních konstrukcí  opěr, úložných prahů, křídel, závěrných zídek, bloků ložisek, pilířů a sloupů z oceli 10 505 (R) nebo BSt 500 dříků opěr</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</si>
  <si>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</si>
  <si>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0,5*2*(16,9+17,7)*0,03*7,85</t>
  </si>
  <si>
    <t>45</t>
  </si>
  <si>
    <t>348171112</t>
  </si>
  <si>
    <t>Osazení mostního ocelového zábradlí nesnímatelného do bednění kapes říms</t>
  </si>
  <si>
    <t>-715034318</t>
  </si>
  <si>
    <t>Osazení mostního ocelového zábradlí  do bednění kapes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</si>
  <si>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</si>
  <si>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46</t>
  </si>
  <si>
    <t>348M1</t>
  </si>
  <si>
    <t>zabradlí mostní se svislou výplní</t>
  </si>
  <si>
    <t>1041660627</t>
  </si>
  <si>
    <t>Zabradlí mostní se svislou výplní</t>
  </si>
  <si>
    <t>47</t>
  </si>
  <si>
    <t>348171130</t>
  </si>
  <si>
    <t>Montáž rámového oplocení výšky přes 1,5 do 2 m</t>
  </si>
  <si>
    <t>-221194439</t>
  </si>
  <si>
    <t>Montáž oplocení z dílců kovových rámových, na ocelové sloupky, výšky přes 1,5 do 2,0 m</t>
  </si>
  <si>
    <t xml:space="preserve">Poznámka k souboru cen:
1. V cenách nejsou započteny náklady na dodávku dílců, tyto se oceňují ve specifikaci. </t>
  </si>
  <si>
    <t>oprava oplocení</t>
  </si>
  <si>
    <t>48</t>
  </si>
  <si>
    <t>348321218</t>
  </si>
  <si>
    <t>Zábradelní zídky a podezdívky ze ŽB tř. C 20/25</t>
  </si>
  <si>
    <t>212495302</t>
  </si>
  <si>
    <t>Zábradelní zídky a podezdívky z betonu železového tř. C 20/25</t>
  </si>
  <si>
    <t>49</t>
  </si>
  <si>
    <t>348351211</t>
  </si>
  <si>
    <t>Bednění zábradelních zídek a podezdívek plné zřízení</t>
  </si>
  <si>
    <t>-280845930</t>
  </si>
  <si>
    <t>Bednění zábradelních zídek a podezdívek bez profilování i s profilováním, s půdorysem přímým nebo zakřiveným plné zřízení</t>
  </si>
  <si>
    <t xml:space="preserve">Poznámka k souboru cen:
1. Množství měrných jednotek se určuje v m2 rozvinuté obedňované plochy </t>
  </si>
  <si>
    <t>50</t>
  </si>
  <si>
    <t>348351212</t>
  </si>
  <si>
    <t>Bednění zábradelních zídek a podezdívek plné odstranění</t>
  </si>
  <si>
    <t>-1526581106</t>
  </si>
  <si>
    <t>Bednění zábradelních zídek a podezdívek bez profilování i s profilováním, s půdorysem přímým nebo zakřiveným plné odstranění</t>
  </si>
  <si>
    <t>51</t>
  </si>
  <si>
    <t>388995214</t>
  </si>
  <si>
    <t>Chránička kabelů z trub HDPE v římse DN 160</t>
  </si>
  <si>
    <t>-1169309130</t>
  </si>
  <si>
    <t>Chránička kabelů v římse z trub HDPE  přes DN 140 do DN 160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</si>
  <si>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</si>
  <si>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s odpovídajícím přesahem a úpravou proti zatékání, včetně vložení stávajících kabelů, profily minimalizovat dle požadavků správců</t>
  </si>
  <si>
    <t>56</t>
  </si>
  <si>
    <t>52</t>
  </si>
  <si>
    <t>-1477978827</t>
  </si>
  <si>
    <t>rezervní chráničky jen na příkaz TDS (lze do zámkové dlažby kdykoli doplnit), profily minimalizovat dle požadavku správců</t>
  </si>
  <si>
    <t>98</t>
  </si>
  <si>
    <t>53</t>
  </si>
  <si>
    <t>388995215</t>
  </si>
  <si>
    <t>Chránička kabelů z trub HDPE v římse DN 200</t>
  </si>
  <si>
    <t>-1920069518</t>
  </si>
  <si>
    <t>Chránička kabelů v římse z trub HDPE  přes DN 160 do DN 200</t>
  </si>
  <si>
    <t>min.SN 8, profil minimalizovat dle požadavku správce UPC</t>
  </si>
  <si>
    <t>Vodorovné konstrukce</t>
  </si>
  <si>
    <t>54</t>
  </si>
  <si>
    <t>421321107</t>
  </si>
  <si>
    <t>Mostní nosné konstrukce deskové přechodové ze ŽB C 25/30</t>
  </si>
  <si>
    <t>-1864138881</t>
  </si>
  <si>
    <t>Mostní železobetonové nosné konstrukce deskové nebo klenbové deskové přechodové, z betonu C 25/30</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</si>
  <si>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konzistence bez ohledu na hustotu výztuže, uhlazení betonu horního povrchu konstrukce, ošetření a ochranu čerstvě uloženého betonu. 2. V cenách jsou započteny náklady na rovinnost povrchu mostní konstrukce 3. V cenách nejsou započteny náklady na: a) podkladní vrstvu z betonu pod přechodovou desku, tyto se oceňují souborem cen 451 31-51 Podkladní a výplňové vrstvy z betonu prostého, b) vrubový kloub (trn) přechodové desky do závěrné zídky případně vrubový kloub (např. Freyssinet) desky rámové konstrukce do spodní stavby nebo kloub pérový mostní desky vícepolového mostu (např. Mesnager), tyto se oceňují souborem cen 428 38 Vrubový a pérový kloub železobetonový. 4. Příplatek -1191 se může použít pouze u cen -1137 až -1140. </t>
  </si>
  <si>
    <t>železobeton pod drenáží</t>
  </si>
  <si>
    <t>(16,9+17,7)*0,9*0,3</t>
  </si>
  <si>
    <t>55</t>
  </si>
  <si>
    <t>421321108</t>
  </si>
  <si>
    <t>Mostní nosné konstrukce deskové přechodové ze ŽB C 30/37</t>
  </si>
  <si>
    <t>1557571198</t>
  </si>
  <si>
    <t>Mostní železobetonové nosné konstrukce deskové nebo klenbové deskové přechodové, z betonu C 30/37</t>
  </si>
  <si>
    <t>5,3*0,37*17,2-0,15*2*0,5*2*4,3</t>
  </si>
  <si>
    <t>421321192</t>
  </si>
  <si>
    <t>Příplatek k mostní železobetonové nosné konstrukci deskové nebo klenbové za betonáž malého rozsahu do 50 m3</t>
  </si>
  <si>
    <t>870954666</t>
  </si>
  <si>
    <t>Mostní železobetonové nosné konstrukce deskové nebo klenbové Příplatek k cenám za betonáž malého rozsahu do 50 m3</t>
  </si>
  <si>
    <t>57</t>
  </si>
  <si>
    <t>421351131</t>
  </si>
  <si>
    <t>Bednění boční stěny konstrukcí mostů výšky do 350 mm - zřízení</t>
  </si>
  <si>
    <t>1386123004</t>
  </si>
  <si>
    <t>Bednění deskových konstrukcí mostů z betonu železového nebo předpjatého  zřízení boční stěny výšky do 350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</si>
  <si>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tyto se oceňují souborem cen 948 51-113. Podpěrné skruže dočasné ze dřeva ramenáty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</si>
  <si>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(5,3+17,2)*2*0,37</t>
  </si>
  <si>
    <t>58</t>
  </si>
  <si>
    <t>421351231</t>
  </si>
  <si>
    <t>Bednění stěny boční konstrukcí mostů výšky do 350 mm - odstranění</t>
  </si>
  <si>
    <t>-1170296305</t>
  </si>
  <si>
    <t>Bednění deskových konstrukcí mostů z betonu železového nebo předpjatého  odstranění boční stěny výšky do 350 mm</t>
  </si>
  <si>
    <t>59</t>
  </si>
  <si>
    <t>421361226</t>
  </si>
  <si>
    <t>Výztuž ŽB deskového mostu z betonářské oceli 10 505</t>
  </si>
  <si>
    <t>-177874929</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</si>
  <si>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</si>
  <si>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</si>
  <si>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32,439*0,035*7,85</t>
  </si>
  <si>
    <t>60</t>
  </si>
  <si>
    <t>421361411</t>
  </si>
  <si>
    <t>Výztuž mostních desek ze svařovaných sítí do 4 kg/m2</t>
  </si>
  <si>
    <t>1221248831</t>
  </si>
  <si>
    <t>Výztuž deskových konstrukcí  ze svařovaných sítí do 4 kg/m2</t>
  </si>
  <si>
    <t>KARI síť 100/100/8</t>
  </si>
  <si>
    <t>(16,9+17,7)*1,9*20*0,395/1000*1,2</t>
  </si>
  <si>
    <t>61</t>
  </si>
  <si>
    <t>421955112</t>
  </si>
  <si>
    <t>Bednění z překližek na mostní skruži - zřízení</t>
  </si>
  <si>
    <t>-1089860030</t>
  </si>
  <si>
    <t>Bednění na mostní skruži  zřízení bednění z překližek</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</si>
  <si>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</si>
  <si>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5,3*17,2</t>
  </si>
  <si>
    <t>62</t>
  </si>
  <si>
    <t>421955212</t>
  </si>
  <si>
    <t>Bednění z překližek na mostní skruži - odstranění</t>
  </si>
  <si>
    <t>416403878</t>
  </si>
  <si>
    <t>Bednění na mostní skruži  odstranění bednění z překližek</t>
  </si>
  <si>
    <t>63</t>
  </si>
  <si>
    <t>428381312</t>
  </si>
  <si>
    <t>Zřízení vrubového kloubu mostního rámu ze ŽB</t>
  </si>
  <si>
    <t>25931448</t>
  </si>
  <si>
    <t>Vrubový a pérový kloub železobetonový  zřízení vrubového kloubu mostního rámu</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</si>
  <si>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[Mesnagerova] kloubu spojujícího bezdilatačně dvě tuhé spřahující desky nosné konstrukce, antikorozní nátěr a uložení výztuže v místě zkřížení prutů (m běžné šířky mostu), uložení separační desky [Cetris]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</si>
  <si>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16,9+17,7</t>
  </si>
  <si>
    <t>64</t>
  </si>
  <si>
    <t>451315135</t>
  </si>
  <si>
    <t>Podkladní nebo výplňová vrstva z betonu C 16/20 tl do 200 mm</t>
  </si>
  <si>
    <t>434330788</t>
  </si>
  <si>
    <t>Podkladní a výplňové vrstvy z betonu prostého  tloušťky do 200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</si>
  <si>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</si>
  <si>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základ</t>
  </si>
  <si>
    <t>(17,5+18,2)*1,9</t>
  </si>
  <si>
    <t>65</t>
  </si>
  <si>
    <t>457311117</t>
  </si>
  <si>
    <t>Vyrovnávací nebo spádový beton C 25/30 včetně úpravy povrchu</t>
  </si>
  <si>
    <t>1783652127</t>
  </si>
  <si>
    <t>Vyrovnávací nebo spádový beton včetně úpravy povrchu  C 25/30</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</si>
  <si>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</si>
  <si>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spádový beton pod drenáž</t>
  </si>
  <si>
    <t>66</t>
  </si>
  <si>
    <t>458311131</t>
  </si>
  <si>
    <t>Filtrační vrstvy za opěrou z betonu drenážního hutněného po vrstvách</t>
  </si>
  <si>
    <t>-558245624</t>
  </si>
  <si>
    <t>Výplňové klíny a filtrační vrstvy za opěrou z betonu hutněného po vrstvách  filtračního drenážního</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</si>
  <si>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</si>
  <si>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((16,9+17,7)*1,8*0,35)/2</t>
  </si>
  <si>
    <t>67</t>
  </si>
  <si>
    <t>458501111</t>
  </si>
  <si>
    <t>Výplňové klíny za opěrou z kameniva těženého hutněného po vrstvách</t>
  </si>
  <si>
    <t>-1873451536</t>
  </si>
  <si>
    <t>Výplňové klíny za opěrou z kameniva hutněného po vrstvách  těženého</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</si>
  <si>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</si>
  <si>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(1,4+2)/2*2*22*2</t>
  </si>
  <si>
    <t>68</t>
  </si>
  <si>
    <t>465513257</t>
  </si>
  <si>
    <t>Dlažba svahu u opěr z upraveného lomového žulového kamene tl 250 mm do lože C 25/30 pl přes 10 m2</t>
  </si>
  <si>
    <t>673475508</t>
  </si>
  <si>
    <t>Dlažba svahu u mostních opěr z upraveného lomového žulového kamene  s vyspárováním maltou MC 25, šíře spáry 15 mm do betonového lože C 25/30 tloušťky 250 mm, plochy přes 10 m2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</si>
  <si>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</si>
  <si>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4,3*18</t>
  </si>
  <si>
    <t>Komunikace pozemní</t>
  </si>
  <si>
    <t>69</t>
  </si>
  <si>
    <t>565146111</t>
  </si>
  <si>
    <t>Asfaltový beton vrstva podkladní ACP 22 (obalované kamenivo OKH) tl 60 mm š do 3 m</t>
  </si>
  <si>
    <t>-1939134783</t>
  </si>
  <si>
    <t>Asfaltový beton vrstva podkladní ACP 22 (obalované kamenivo hrubozrnné - OKH)  s rozprostřením a zhutněním v pruhu šířky přes 1,5 do 3 m, po zhutnění tl. 60 mm</t>
  </si>
  <si>
    <t xml:space="preserve">Poznámka k souboru cen:
1. Cenami 565 1.-610 lze oceňovat např. chodníky, úzké cesty a vjezdy v pruhu šířky do 1,5 m jakékoliv délky a jednotlivé plochy velikosti do 10 m2. 2. ČSN EN 13108-1 připouští pro ACP 22 pouze tl. 60 až 100 mm. </t>
  </si>
  <si>
    <t>2*3,5*10,5</t>
  </si>
  <si>
    <t>70</t>
  </si>
  <si>
    <t>567120113</t>
  </si>
  <si>
    <t>Podklad ze směsi stmelené cementem SC C 1,5/2,0 (SC II) tl 140 mm</t>
  </si>
  <si>
    <t>-453104300</t>
  </si>
  <si>
    <t>Podklad ze směsi stmelené cementem SC bez dilatačních spár, s rozprostřením a zhutněním SC C 1,5/2,0 (SC II), po zhutnění tl. 140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</si>
  <si>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</si>
  <si>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na předpolích</t>
  </si>
  <si>
    <t>2*3*10,5</t>
  </si>
  <si>
    <t>71</t>
  </si>
  <si>
    <t>567130112</t>
  </si>
  <si>
    <t>Podklad ze směsi stmelené cementem SC C 1,5/2,0 (SC II) tl 170 mm</t>
  </si>
  <si>
    <t>-2055749233</t>
  </si>
  <si>
    <t>Podklad ze směsi stmelené cementem SC bez dilatačních spár, s rozprostřením a zhutněním SC C 1,5/2,0 (SC II), po zhutnění tl. 170 mm</t>
  </si>
  <si>
    <t>chodníky</t>
  </si>
  <si>
    <t>17*(4,25+2,75)</t>
  </si>
  <si>
    <t>72</t>
  </si>
  <si>
    <t>573191111</t>
  </si>
  <si>
    <t>Postřik infiltrační kationaktivní emulzí v množství 1 kg/m2</t>
  </si>
  <si>
    <t>-1780167399</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</si>
  <si>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</si>
  <si>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</si>
  <si>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73</t>
  </si>
  <si>
    <t>573231106</t>
  </si>
  <si>
    <t>Postřik živičný spojovací ze silniční emulze v množství 0,30 kg/m2</t>
  </si>
  <si>
    <t>-1968633804</t>
  </si>
  <si>
    <t>Postřik spojovací PS bez posypu kamenivem ze silniční emulze, v množství 0,30 kg/m2</t>
  </si>
  <si>
    <t>15*11</t>
  </si>
  <si>
    <t>74</t>
  </si>
  <si>
    <t>577134111</t>
  </si>
  <si>
    <t>Asfaltový beton vrstva obrusná ACO 11 (ABS) tř. I tl 40 mm š do 3 m z nemodifikovaného asfaltu</t>
  </si>
  <si>
    <t>-713791115</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</si>
  <si>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</si>
  <si>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</si>
  <si>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5,3*10,1</t>
  </si>
  <si>
    <t>75</t>
  </si>
  <si>
    <t>577144111</t>
  </si>
  <si>
    <t>Asfaltový beton vrstva obrusná ACO 11 (ABS) tř. I tl 50 mm š do 3 m z nemodifikovaného asfaltu</t>
  </si>
  <si>
    <t>1132559812</t>
  </si>
  <si>
    <t>Asfaltový beton vrstva obrusná ACO 11 (ABS)  s rozprostřením a se zhutněním z nemodifikovaného asfaltu v pruhu šířky do 3 m tř. I, po zhutnění tl. 50 mm</t>
  </si>
  <si>
    <t>15*11+7*0,5</t>
  </si>
  <si>
    <t>76</t>
  </si>
  <si>
    <t>596211110</t>
  </si>
  <si>
    <t>Kladení zámkové dlažby komunikací pro pěší tl 60 mm skupiny A pl do 50 m2</t>
  </si>
  <si>
    <t>492337250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</si>
  <si>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</si>
  <si>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</si>
  <si>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předláždění chodníků na předpolích</t>
  </si>
  <si>
    <t>3,8*4+4,9*5+6*1,5</t>
  </si>
  <si>
    <t>77</t>
  </si>
  <si>
    <t>596211112</t>
  </si>
  <si>
    <t>Kladení zámkové dlažby komunikací pro pěší tl 60 mm skupiny A pl do 300 m2</t>
  </si>
  <si>
    <t>-449685957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</si>
  <si>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</si>
  <si>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chodník</t>
  </si>
  <si>
    <t>78</t>
  </si>
  <si>
    <t>59245015</t>
  </si>
  <si>
    <t>dlažba zámková tvaru I 200x165x60mm přírodní</t>
  </si>
  <si>
    <t>590759394</t>
  </si>
  <si>
    <t>119*1,02 'Přepočtené koeficientem množství</t>
  </si>
  <si>
    <t>Trubní vedení</t>
  </si>
  <si>
    <t>79</t>
  </si>
  <si>
    <t>871355211</t>
  </si>
  <si>
    <t>Kanalizační potrubí z tvrdého PVC jednovrstvé tuhost třídy SN4 DN 200</t>
  </si>
  <si>
    <t>-1181248282</t>
  </si>
  <si>
    <t>Kanalizační potrubí z tvrdého PVC v otevřeném výkopu ve sklonu do 20 %, hladkého plnostěnného jednovrstvého, tuhost třídy SN 4 DN 200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</si>
  <si>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</si>
  <si>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prostupy opěrami pro drenáž a uliční vpusti</t>
  </si>
  <si>
    <t>5,6</t>
  </si>
  <si>
    <t>80</t>
  </si>
  <si>
    <t>871395211</t>
  </si>
  <si>
    <t>Kanalizační potrubí z tvrdého PVC jednovrstvé tuhost třídy SN4 DN 400</t>
  </si>
  <si>
    <t>711928442</t>
  </si>
  <si>
    <t>Kanalizační potrubí z tvrdého PVC v otevřeném výkopu ve sklonu do 20 %, hladkého plnostěnného jednovrstvého, tuhost třídy SN 4 DN 400</t>
  </si>
  <si>
    <t>nastavení kanalizačního potrubí (prostupy opěrami)</t>
  </si>
  <si>
    <t>2*3</t>
  </si>
  <si>
    <t>81</t>
  </si>
  <si>
    <t>895941311</t>
  </si>
  <si>
    <t>Zřízení vpusti kanalizační uliční z betonových dílců typ UVB-50</t>
  </si>
  <si>
    <t>-398372538</t>
  </si>
  <si>
    <t>Zřízení vpusti kanalizační  uliční z betonových dílců typ UVB-50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</si>
  <si>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</si>
  <si>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82</t>
  </si>
  <si>
    <t>59223823</t>
  </si>
  <si>
    <t>vpusť uliční dno betonové 626x495x50mm</t>
  </si>
  <si>
    <t>1664294102</t>
  </si>
  <si>
    <t>83</t>
  </si>
  <si>
    <t>59223820</t>
  </si>
  <si>
    <t>vpusť uliční skruž betonová 290x500x50mm s osazením na kalový koš pro těžké naplaveniny</t>
  </si>
  <si>
    <t>-226781091</t>
  </si>
  <si>
    <t>84</t>
  </si>
  <si>
    <t>59223826</t>
  </si>
  <si>
    <t>vpusť uliční skruž betonová 590x500x50mm</t>
  </si>
  <si>
    <t>-11843428</t>
  </si>
  <si>
    <t>85</t>
  </si>
  <si>
    <t>59223824</t>
  </si>
  <si>
    <t>vpusť uliční skruž betonová 590x500x50mm s výtokem (bez vložky)</t>
  </si>
  <si>
    <t>1137034440</t>
  </si>
  <si>
    <t>86</t>
  </si>
  <si>
    <t>899204112</t>
  </si>
  <si>
    <t>Osazení mříží litinových včetně rámů a košů na bahno pro třídu zatížení D400, E600</t>
  </si>
  <si>
    <t>1536130801</t>
  </si>
  <si>
    <t xml:space="preserve">Poznámka k souboru cen:
1. V cenách nejsou započteny náklady na dodání mříží, rámů a košů na bahno; tyto náklady se oceňují ve specifikaci. </t>
  </si>
  <si>
    <t>87</t>
  </si>
  <si>
    <t>28661938</t>
  </si>
  <si>
    <t>mříž litinová 600/40T, 420X620 D400</t>
  </si>
  <si>
    <t>1530363297</t>
  </si>
  <si>
    <t>Ostatní konstrukce a práce, bourání</t>
  </si>
  <si>
    <t>88</t>
  </si>
  <si>
    <t>911381319</t>
  </si>
  <si>
    <t>Montáž a demontáž dočasných oboustranných průběžných betonových svodidel</t>
  </si>
  <si>
    <t>2063856289</t>
  </si>
  <si>
    <t>Montáž a demontáž dočasných mobilních ocelových svodidel pro přejezdy středního dělícího pásu a potřeby integrovaného záchranného systému oboustranných průběžných</t>
  </si>
  <si>
    <t xml:space="preserve">Poznámka k souboru cen:
1. Ceny obsahují náklady na: a) osazení zábrany na konstrukci vozovky nebo chodníku, b) směrové a výškové vyrovnání dílců. </t>
  </si>
  <si>
    <t>89</t>
  </si>
  <si>
    <t>911381321</t>
  </si>
  <si>
    <t>Příplatek k dočasným oboustranným mobilním svodidlům za první a ZKD den použití</t>
  </si>
  <si>
    <t>1970859229</t>
  </si>
  <si>
    <t>Montáž a demontáž dočasných mobilních ocelových svodidel Příplatek za první a každý další den použití dočasných ocelových svodidel k ceně -1311</t>
  </si>
  <si>
    <t>36*30*6</t>
  </si>
  <si>
    <t>90</t>
  </si>
  <si>
    <t>914111112</t>
  </si>
  <si>
    <t>Montáž svislé dopravní značky do velikosti 1 m2 páskováním na sloup</t>
  </si>
  <si>
    <t>396662449</t>
  </si>
  <si>
    <t>Montáž svislé dopravní značky základní  velikosti do 1 m2 páskováním na sloupy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</si>
  <si>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</si>
  <si>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91</t>
  </si>
  <si>
    <t>40445650</t>
  </si>
  <si>
    <t>dodatkové tabulky E7, E12, E13 500x300mm</t>
  </si>
  <si>
    <t>553028023</t>
  </si>
  <si>
    <t>92</t>
  </si>
  <si>
    <t>914511112</t>
  </si>
  <si>
    <t>Montáž sloupku dopravních značek délky do 3,5 m s betonovým základem a patkou</t>
  </si>
  <si>
    <t>1546914841</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</si>
  <si>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</si>
  <si>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</si>
  <si>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93</t>
  </si>
  <si>
    <t>40445225</t>
  </si>
  <si>
    <t>sloupek pro dopravní značku Zn D 60mm v 3,5m</t>
  </si>
  <si>
    <t>-1550532669</t>
  </si>
  <si>
    <t>94</t>
  </si>
  <si>
    <t>915121112</t>
  </si>
  <si>
    <t>Vodorovné dopravní značení vodící čáry souvislé š 250 mm retroreflexní bílá barva</t>
  </si>
  <si>
    <t>1305006429</t>
  </si>
  <si>
    <t>Vodorovné dopravní značení stříkané barvou  vodící čára bílá šířky 250 mm souvislá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</si>
  <si>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</si>
  <si>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16*3+5*9</t>
  </si>
  <si>
    <t>95</t>
  </si>
  <si>
    <t>916131213</t>
  </si>
  <si>
    <t>Osazení silničního obrubníku betonového stojatého s boční opěrou do lože z betonu prostého</t>
  </si>
  <si>
    <t>-1911744497</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</si>
  <si>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</si>
  <si>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</si>
  <si>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96</t>
  </si>
  <si>
    <t>59217031</t>
  </si>
  <si>
    <t>obrubník betonový silniční 1000x150x250mm</t>
  </si>
  <si>
    <t>1216296803</t>
  </si>
  <si>
    <t>40*1,02 'Přepočtené koeficientem množství</t>
  </si>
  <si>
    <t>97</t>
  </si>
  <si>
    <t>916241113</t>
  </si>
  <si>
    <t>Osazení obrubníku kamenného ležatého s boční opěrou do lože z betonu prostého</t>
  </si>
  <si>
    <t>-268457801</t>
  </si>
  <si>
    <t>Osazení obrubníku kamenného se zřízením lože, s vyplněním a zatřením spár cementovou maltou ležatého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</si>
  <si>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</si>
  <si>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58380002</t>
  </si>
  <si>
    <t>obrubník kamenný žulový přímý 1000x320x240mm</t>
  </si>
  <si>
    <t>-185359488</t>
  </si>
  <si>
    <t>41*1,02 'Přepočtené koeficientem množství</t>
  </si>
  <si>
    <t>99</t>
  </si>
  <si>
    <t>916331112</t>
  </si>
  <si>
    <t>Osazení zahradního obrubníku betonového do lože z betonu s boční opěrou</t>
  </si>
  <si>
    <t>294163360</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</si>
  <si>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</si>
  <si>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</si>
  <si>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100</t>
  </si>
  <si>
    <t>59217001</t>
  </si>
  <si>
    <t>obrubník betonový zahradní 1000x50x250mm</t>
  </si>
  <si>
    <t>1412463999</t>
  </si>
  <si>
    <t>101</t>
  </si>
  <si>
    <t>919122112</t>
  </si>
  <si>
    <t>Těsnění spár zálivkou za tepla pro komůrky š 10 mm hl 25 mm s těsnicím profilem</t>
  </si>
  <si>
    <t>-957993804</t>
  </si>
  <si>
    <t>Utěsnění dilatačních spár zálivkou za tepla  v cementobetonovém nebo živičném krytu včetně adhezního nátěru s těsnicím profilem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</si>
  <si>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</si>
  <si>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15+10,5+9,9+9,5+2*8</t>
  </si>
  <si>
    <t>102</t>
  </si>
  <si>
    <t>919122131</t>
  </si>
  <si>
    <t>Těsnění spár zálivkou za tepla pro komůrky š 20 mm hl 30 mm s těsnicím profilem</t>
  </si>
  <si>
    <t>-1873546664</t>
  </si>
  <si>
    <t>Utěsnění dilatačních spár zálivkou za tepla  v cementobetonovém nebo živičném krytu včetně adhezního nátěru s těsnicím profilem pod zálivkou, pro komůrky šířky 20 mm, hloubky 30 mm</t>
  </si>
  <si>
    <t>103</t>
  </si>
  <si>
    <t>919735111</t>
  </si>
  <si>
    <t>Řezání stávajícího živičného krytu hl do 50 mm</t>
  </si>
  <si>
    <t>1474497032</t>
  </si>
  <si>
    <t>Řezání stávajícího živičného krytu nebo podkladu  hloubky do 50 mm</t>
  </si>
  <si>
    <t xml:space="preserve">Poznámka k souboru cen:
1. V cenách jsou započteny i náklady na spotřebu vody. </t>
  </si>
  <si>
    <t>104</t>
  </si>
  <si>
    <t>936172124</t>
  </si>
  <si>
    <t>Osazení doplňkových konstrukcí mostního vybavení z oceli hmotnosti do 100 kg</t>
  </si>
  <si>
    <t>-1055865544</t>
  </si>
  <si>
    <t>Osazení kovových doplňků mostního vybavení jednotlivě  ocelové konstrukce do 100 kg</t>
  </si>
  <si>
    <t xml:space="preserve">Poznámka k souboru cen:
1. V cenách jsou započteny náklady na rozměření a osazení kovového doplňku ke konstrukci, do lože nebo do otvoru, případně do výztuže, vyrovnání s upevněním svarem nebo vázáním k výztuži, případně vyrovnání a upevnění šroubem - svorníkem ke konstrukci. 2. V cenách nejsou započteny náklady na: a) vrtání otvorů do betonu s osazením hmoždinek, tyto se oceňují souborem cen 953 99- . . Osazení hmoždinek do betonu, b) lože z plastbetonu, tyto se oceňují souborem cen 451 47- . 1 Podkladní vrstva plastbetonová, c) kovové doplňky do bednění (kotevní lišty), tyto se oceňují souborem cen 953 94-32 Kotvení závěsů do bednění, d) kovové věšáky objímky odvodnění, tyto se oceňují souborem cen 936 94-39 Montáž věšákového závěsu odvodnění mostu. </t>
  </si>
  <si>
    <t>105</t>
  </si>
  <si>
    <t>936M1</t>
  </si>
  <si>
    <t>kotvy závěsů konzol IS nerez</t>
  </si>
  <si>
    <t>kg</t>
  </si>
  <si>
    <t>199751312</t>
  </si>
  <si>
    <t>Kotvy závěsů konzol IS nerez</t>
  </si>
  <si>
    <t>106</t>
  </si>
  <si>
    <t>936M2</t>
  </si>
  <si>
    <t>závěsy IS pozink</t>
  </si>
  <si>
    <t>-1298529810</t>
  </si>
  <si>
    <t>107</t>
  </si>
  <si>
    <t>948411111</t>
  </si>
  <si>
    <t>Zřízení podpěrné skruže dočasné kovové z věží výšky do 10 m</t>
  </si>
  <si>
    <t>-121148023</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</si>
  <si>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</si>
  <si>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</si>
  <si>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5,3*17,2*2</t>
  </si>
  <si>
    <t>108</t>
  </si>
  <si>
    <t>948411211</t>
  </si>
  <si>
    <t>Odstranění podpěrné skruže dočasné kovové z věží výšky do 10 m</t>
  </si>
  <si>
    <t>-1909371103</t>
  </si>
  <si>
    <t>Podpěrné skruže a podpěry dočasné kovové  odstranění skruží z věží výšky do 10 m</t>
  </si>
  <si>
    <t>109</t>
  </si>
  <si>
    <t>948411911</t>
  </si>
  <si>
    <t>Měsíční nájemné podpěrné skruže dočasné kovové z věží výšky do 10 m</t>
  </si>
  <si>
    <t>609971220</t>
  </si>
  <si>
    <t>Podpěrné skruže a podpěry dočasné kovové  měsíční nájemné skruží z věží výšky do 10 m</t>
  </si>
  <si>
    <t>110</t>
  </si>
  <si>
    <t>961021112</t>
  </si>
  <si>
    <t>Bourání mostních základů z kamene</t>
  </si>
  <si>
    <t>-1954067810</t>
  </si>
  <si>
    <t>Bourání mostních konstrukcí základů z kamene nebo cihel</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</si>
  <si>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</si>
  <si>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111</t>
  </si>
  <si>
    <t>961041211</t>
  </si>
  <si>
    <t>Bourání mostních základů z betonu prostého</t>
  </si>
  <si>
    <t>1256506410</t>
  </si>
  <si>
    <t>Bourání mostních konstrukcí základů z prostého betonu</t>
  </si>
  <si>
    <t>112</t>
  </si>
  <si>
    <t>961051111</t>
  </si>
  <si>
    <t>Bourání mostních základů z ŽB</t>
  </si>
  <si>
    <t>1599687713</t>
  </si>
  <si>
    <t>Bourání mostních konstrukcí základů ze železového betonu</t>
  </si>
  <si>
    <t>113</t>
  </si>
  <si>
    <t>966072811</t>
  </si>
  <si>
    <t>Rozebrání rámového oplocení na ocelové sloupky výšky do 2 m</t>
  </si>
  <si>
    <t>1220478003</t>
  </si>
  <si>
    <t>Rozebrání oplocení z dílců rámových na ocelové sloupky, výšky přes 1 do 2 m</t>
  </si>
  <si>
    <t xml:space="preserve">Poznámka k souboru cen:
1. V cenách jsou započteny i náklady na odklizení materiálu na vzdálenost do 20 m nebo naložení na dopravní prostředek. 2. V cenách nejsou započteny náklady na demontáž sloupků. </t>
  </si>
  <si>
    <t>114</t>
  </si>
  <si>
    <t>977141132</t>
  </si>
  <si>
    <t>Vrty pro kotvy do betonu průměru 32 mm hloubky 220 mm s vyplněním epoxidovým tmelem</t>
  </si>
  <si>
    <t>1970590349</t>
  </si>
  <si>
    <t>Vrty pro kotvy do betonu  s vyplněním epoxidovým tmelem, průměru 32 mm, hloubky 220 mm</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</si>
  <si>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</si>
  <si>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 xml:space="preserve">kotvení IS (závěsů a konzol chráničky UPC) k opěře </t>
  </si>
  <si>
    <t>997</t>
  </si>
  <si>
    <t>Přesun sutě</t>
  </si>
  <si>
    <t>115</t>
  </si>
  <si>
    <t>997211511</t>
  </si>
  <si>
    <t>Vodorovná doprava suti po suchu na vzdálenost do 1 km</t>
  </si>
  <si>
    <t>1658764652</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</si>
  <si>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</si>
  <si>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</si>
  <si>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116</t>
  </si>
  <si>
    <t>997211529</t>
  </si>
  <si>
    <t>Příplatek ZKD 1 km u vodorovné dopravy vybouraných hmot</t>
  </si>
  <si>
    <t>1244644095</t>
  </si>
  <si>
    <t>Vodorovná doprava suti nebo vybouraných hmot  vybouraných hmot se složením a hrubým urovnáním nebo s přeložením na jiný dopravní prostředek kromě lodi, na vzdálenost Příplatek k ceně za každý další i započatý 1 km přes 1 km</t>
  </si>
  <si>
    <t>541,705*20 'Přepočtené koeficientem množství</t>
  </si>
  <si>
    <t>117</t>
  </si>
  <si>
    <t>997221615</t>
  </si>
  <si>
    <t>Poplatek za uložení na skládce (skládkovné) stavebního odpadu betonového kód odpadu 17 01 01</t>
  </si>
  <si>
    <t>-65027478</t>
  </si>
  <si>
    <t>Poplatek za uložení stavebního odpadu na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</si>
  <si>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</si>
  <si>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118</t>
  </si>
  <si>
    <t>997221625</t>
  </si>
  <si>
    <t>Poplatek za uložení na skládce (skládkovné) stavebního odpadu železobetonového kód odpadu 17 01 01</t>
  </si>
  <si>
    <t>1382311879</t>
  </si>
  <si>
    <t>Poplatek za uložení stavebního odpadu na skládce (skládkovné) z armovaného betonu zatříděného do Katalogu odpadů pod kódem 17 01 01</t>
  </si>
  <si>
    <t>119</t>
  </si>
  <si>
    <t>997221645</t>
  </si>
  <si>
    <t>Poplatek za uložení na skládce (skládkovné) odpadu asfaltového bez dehtu kód odpadu 17 03 02</t>
  </si>
  <si>
    <t>-713086268</t>
  </si>
  <si>
    <t>Poplatek za uložení stavebního odpadu na skládce (skládkovné) asfaltového bez obsahu dehtu zatříděného do Katalogu odpadů pod kódem 17 03 02</t>
  </si>
  <si>
    <t>120</t>
  </si>
  <si>
    <t>997221655</t>
  </si>
  <si>
    <t>-1660897835</t>
  </si>
  <si>
    <t>998</t>
  </si>
  <si>
    <t>Přesun hmot</t>
  </si>
  <si>
    <t>121</t>
  </si>
  <si>
    <t>998212111</t>
  </si>
  <si>
    <t>Přesun hmot pro mosty zděné, monolitické betonové nebo ocelové v do 20 m</t>
  </si>
  <si>
    <t>719471610</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</si>
  <si>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</si>
  <si>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</si>
  <si>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</si>
  <si>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</si>
  <si>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</si>
  <si>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</si>
  <si>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122</t>
  </si>
  <si>
    <t>711132101</t>
  </si>
  <si>
    <t>Provedení izolace proti zemní vlhkosti pásy na sucho svislé AIP nebo tkaninou</t>
  </si>
  <si>
    <t>-1445859487</t>
  </si>
  <si>
    <t>Provedení izolace proti zemní vlhkosti pásy na sucho  AIP nebo tkaniny na ploše svislé S</t>
  </si>
  <si>
    <t xml:space="preserve">Poznámka k souboru cen:
1. Izolace plochy jednotlivě do 10 m2 se oceňují skladebně cenou příslušné izolace a cenou 711 19-9096 Příplatek za plochu do 10 m2. </t>
  </si>
  <si>
    <t>rub opěr</t>
  </si>
  <si>
    <t>1,6*17,1*2</t>
  </si>
  <si>
    <t>123</t>
  </si>
  <si>
    <t>69311085</t>
  </si>
  <si>
    <t>geotextilie netkaná separační, ochranná, filtrační, drenážní PP 800g/m2</t>
  </si>
  <si>
    <t>1901507187</t>
  </si>
  <si>
    <t>54,72*1,221 'Přepočtené koeficientem množství</t>
  </si>
  <si>
    <t>124</t>
  </si>
  <si>
    <t>711321132</t>
  </si>
  <si>
    <t>Provedení hydroizolace mostovek za horka nátěr asfaltem modifikovaným</t>
  </si>
  <si>
    <t>-1016867048</t>
  </si>
  <si>
    <t>Provedení izolace mostovek natěradly a tmely za horka  nátěrem asfaltem modifikovaným</t>
  </si>
  <si>
    <t>(4,8+2*1,6)*17,1*1,1</t>
  </si>
  <si>
    <t>125</t>
  </si>
  <si>
    <t>11161332</t>
  </si>
  <si>
    <t xml:space="preserve">asfalt pro izolaci </t>
  </si>
  <si>
    <t>278038233</t>
  </si>
  <si>
    <t>asfalt pro izolaci trub</t>
  </si>
  <si>
    <t>150,48*0,00263 'Přepočtené koeficientem množství</t>
  </si>
  <si>
    <t>126</t>
  </si>
  <si>
    <t>711341564</t>
  </si>
  <si>
    <t>Provedení hydroizolace mostovek pásy přitavením NAIP</t>
  </si>
  <si>
    <t>-242230638</t>
  </si>
  <si>
    <t>Provedení izolace mostovek pásy přitavením  NAIP</t>
  </si>
  <si>
    <t>127</t>
  </si>
  <si>
    <t>62836110</t>
  </si>
  <si>
    <t>pás asfaltový natavitelný oxidovaný tl 4,0mm s vložkou z hliníkové fólie / hliníkové fólie s textilií, se spalitelnou PE folií nebo jemnozrnným minerálním posypem</t>
  </si>
  <si>
    <t>1011515738</t>
  </si>
  <si>
    <t>150,48*1,1655 'Přepočtené koeficientem množství</t>
  </si>
  <si>
    <t>128</t>
  </si>
  <si>
    <t>-850984237</t>
  </si>
  <si>
    <t>pod římsou</t>
  </si>
  <si>
    <t>4,*1*2</t>
  </si>
  <si>
    <t>129</t>
  </si>
  <si>
    <t>62832001</t>
  </si>
  <si>
    <t>pás asfaltový natavitelný oxidovaný tl 3,5mm typu V60 S35 s vložkou ze skleněné rohože, s jemnozrnným minerálním posypem</t>
  </si>
  <si>
    <t>1870224350</t>
  </si>
  <si>
    <t>8*1,1655 'Přepočtené koeficientem množství</t>
  </si>
  <si>
    <t>130</t>
  </si>
  <si>
    <t>998711101</t>
  </si>
  <si>
    <t>Přesun hmot tonážní pro izolace proti vodě, vlhkosti a plynům v objektech výšky do 6 m</t>
  </si>
  <si>
    <t>-1971071601</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</si>
  <si>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</si>
  <si>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</si>
  <si>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</si>
  <si>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</si>
  <si>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</si>
  <si>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</si>
  <si>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131</t>
  </si>
  <si>
    <t>010001000</t>
  </si>
  <si>
    <t>…</t>
  </si>
  <si>
    <t>1024</t>
  </si>
  <si>
    <t>1013567700</t>
  </si>
  <si>
    <t xml:space="preserve">Poznámka k souboru cen:
1. Více informací o volbě, obsahu a způsobu ocenění jednotlivých titulů viz příslušné Přílohy 01 až 09. </t>
  </si>
  <si>
    <t>posouzení základové spáry</t>
  </si>
  <si>
    <t>132</t>
  </si>
  <si>
    <t>012103000</t>
  </si>
  <si>
    <t>Geodetické práce před výstavbou</t>
  </si>
  <si>
    <t>-85421241</t>
  </si>
  <si>
    <t xml:space="preserve">Poznámka k souboru cen:
1. Více informací o volbě, obsahu a způsobu ocenění jednotlivých titulů viz Příloha 01 Průzkumné, geodetické a projektové práce. </t>
  </si>
  <si>
    <t>133</t>
  </si>
  <si>
    <t>012303000</t>
  </si>
  <si>
    <t>Geodetické práce po výstavbě</t>
  </si>
  <si>
    <t>-638625997</t>
  </si>
  <si>
    <t>134</t>
  </si>
  <si>
    <t>013203000</t>
  </si>
  <si>
    <t>Dokumentace stavby bez rozlišení</t>
  </si>
  <si>
    <t>587552666</t>
  </si>
  <si>
    <t>zpracování plánu DIO</t>
  </si>
  <si>
    <t>135</t>
  </si>
  <si>
    <t>013244000</t>
  </si>
  <si>
    <t>Dokumentace RDS</t>
  </si>
  <si>
    <t>-1942996929</t>
  </si>
  <si>
    <t>Dokumentace pro provádění stavby</t>
  </si>
  <si>
    <t>136</t>
  </si>
  <si>
    <t>013254000</t>
  </si>
  <si>
    <t>Dokumentace skutečného provedení stavby</t>
  </si>
  <si>
    <t>-1332201478</t>
  </si>
  <si>
    <t>137</t>
  </si>
  <si>
    <t>013294000</t>
  </si>
  <si>
    <t>Ostatní dokumentace</t>
  </si>
  <si>
    <t>492156316</t>
  </si>
  <si>
    <t>mostní list, mostní prohlídka, výrobnětechnická dokumentace, fotodokumentace</t>
  </si>
  <si>
    <t>VRN2</t>
  </si>
  <si>
    <t>Příprava staveniště</t>
  </si>
  <si>
    <t>138</t>
  </si>
  <si>
    <t>022002000</t>
  </si>
  <si>
    <t>Přeložení konstrukcí</t>
  </si>
  <si>
    <t>-2026296820</t>
  </si>
  <si>
    <t>zajištění a ochrana IS</t>
  </si>
  <si>
    <t>VRN4</t>
  </si>
  <si>
    <t>Inženýrská činnost</t>
  </si>
  <si>
    <t>139</t>
  </si>
  <si>
    <t>043002000</t>
  </si>
  <si>
    <t>Zkoušky a ostatní měření</t>
  </si>
  <si>
    <t>-1792175090</t>
  </si>
  <si>
    <t>140</t>
  </si>
  <si>
    <t>043154000</t>
  </si>
  <si>
    <t>Zkoušky hutnicí</t>
  </si>
  <si>
    <t>1175627530</t>
  </si>
  <si>
    <t xml:space="preserve">Poznámka k souboru cen:
1. Více informací o volbě, obsahu a způsobu ocenění jednotlivých titulů viz Příloha 04 Inženýrská činnost. </t>
  </si>
  <si>
    <t>141</t>
  </si>
  <si>
    <t>049103000</t>
  </si>
  <si>
    <t>Náklady vzniklé v souvislosti s realizací stavby</t>
  </si>
  <si>
    <t>-1992628174</t>
  </si>
  <si>
    <t xml:space="preserve"> obnova propadlých vyjádření správců sítí</t>
  </si>
  <si>
    <t>VRN7</t>
  </si>
  <si>
    <t>Provozní vlivy</t>
  </si>
  <si>
    <t>142</t>
  </si>
  <si>
    <t>070001000</t>
  </si>
  <si>
    <t>-124083718</t>
  </si>
  <si>
    <t>DIO</t>
  </si>
  <si>
    <t>VRN9</t>
  </si>
  <si>
    <t>Ostatní náklady</t>
  </si>
  <si>
    <t>143</t>
  </si>
  <si>
    <t>090001000</t>
  </si>
  <si>
    <t>-1193067142</t>
  </si>
  <si>
    <t>informační tabule</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</si>
</sst>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30</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E28" s="31"/>
    </row>
    <row r="29" spans="1:57"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210101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Rekonstrukce mostů a lávek Nový Bor</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8. 1. 2021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29</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4"/>
      <c r="BE89" s="38"/>
    </row>
    <row r="90" spans="1:57" s="2" customFormat="1" ht="15.15" customHeight="1">
      <c r="A90" s="38"/>
      <c r="B90" s="39"/>
      <c r="C90" s="32" t="s">
        <v>27</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2" t="s">
        <v>70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ROUND(SUM(AV94:AW94),2)</f>
        <v>0</v>
      </c>
      <c r="AU94" s="115">
        <f>ROUND(AU95,5)</f>
        <v>0</v>
      </c>
      <c r="AV94" s="114">
        <f>ROUND(AZ94*L29,2)</f>
        <v>0</v>
      </c>
      <c r="AW94" s="114">
        <f>ROUND(BA94*L30,2)</f>
        <v>0</v>
      </c>
      <c r="AX94" s="114">
        <f>ROUND(BB94*L29,2)</f>
        <v>0</v>
      </c>
      <c r="AY94" s="114">
        <f>ROUND(BC94*L30,2)</f>
        <v>0</v>
      </c>
      <c r="AZ94" s="114">
        <f>ROUND(AZ95,2)</f>
        <v>0</v>
      </c>
      <c r="BA94" s="114">
        <f>ROUND(BA95,2)</f>
        <v>0</v>
      </c>
      <c r="BB94" s="114">
        <f>ROUND(BB95,2)</f>
        <v>0</v>
      </c>
      <c r="BC94" s="114">
        <f>ROUND(BC95,2)</f>
        <v>0</v>
      </c>
      <c r="BD94" s="116">
        <f>ROUND(BD95,2)</f>
        <v>0</v>
      </c>
      <c r="BE94" s="6"/>
      <c r="BS94" s="117" t="s">
        <v>72</v>
      </c>
      <c r="BT94" s="117" t="s">
        <v>73</v>
      </c>
      <c r="BU94" s="118" t="s">
        <v>74</v>
      </c>
      <c r="BV94" s="117" t="s">
        <v>75</v>
      </c>
      <c r="BW94" s="117" t="s">
        <v>5</v>
      </c>
      <c r="BX94" s="117" t="s">
        <v>76</v>
      </c>
      <c r="CL94" s="117" t="s">
        <v>1</v>
      </c>
    </row>
    <row r="95" spans="1:91" s="7" customFormat="1" ht="16.5" customHeight="1">
      <c r="A95" s="119" t="s">
        <v>77</v>
      </c>
      <c r="B95" s="120"/>
      <c r="C95" s="121"/>
      <c r="D95" s="122" t="s">
        <v>78</v>
      </c>
      <c r="E95" s="122"/>
      <c r="F95" s="122"/>
      <c r="G95" s="122"/>
      <c r="H95" s="122"/>
      <c r="I95" s="123"/>
      <c r="J95" s="122" t="s">
        <v>79</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'204 - Most ev.č.M-04 v ul...'!J30</f>
        <v>0</v>
      </c>
      <c r="AH95" s="123"/>
      <c r="AI95" s="123"/>
      <c r="AJ95" s="123"/>
      <c r="AK95" s="123"/>
      <c r="AL95" s="123"/>
      <c r="AM95" s="123"/>
      <c r="AN95" s="124">
        <f>SUM(AG95,AT95)</f>
        <v>0</v>
      </c>
      <c r="AO95" s="123"/>
      <c r="AP95" s="123"/>
      <c r="AQ95" s="125" t="s">
        <v>80</v>
      </c>
      <c r="AR95" s="126"/>
      <c r="AS95" s="127">
        <v>0</v>
      </c>
      <c r="AT95" s="128">
        <f>ROUND(SUM(AV95:AW95),2)</f>
        <v>0</v>
      </c>
      <c r="AU95" s="129">
        <f>'204 - Most ev.č.M-04 v ul...'!P134</f>
        <v>0</v>
      </c>
      <c r="AV95" s="128">
        <f>'204 - Most ev.č.M-04 v ul...'!J33</f>
        <v>0</v>
      </c>
      <c r="AW95" s="128">
        <f>'204 - Most ev.č.M-04 v ul...'!J34</f>
        <v>0</v>
      </c>
      <c r="AX95" s="128">
        <f>'204 - Most ev.č.M-04 v ul...'!J35</f>
        <v>0</v>
      </c>
      <c r="AY95" s="128">
        <f>'204 - Most ev.č.M-04 v ul...'!J36</f>
        <v>0</v>
      </c>
      <c r="AZ95" s="128">
        <f>'204 - Most ev.č.M-04 v ul...'!F33</f>
        <v>0</v>
      </c>
      <c r="BA95" s="128">
        <f>'204 - Most ev.č.M-04 v ul...'!F34</f>
        <v>0</v>
      </c>
      <c r="BB95" s="128">
        <f>'204 - Most ev.č.M-04 v ul...'!F35</f>
        <v>0</v>
      </c>
      <c r="BC95" s="128">
        <f>'204 - Most ev.č.M-04 v ul...'!F36</f>
        <v>0</v>
      </c>
      <c r="BD95" s="130">
        <f>'204 - Most ev.č.M-04 v ul...'!F37</f>
        <v>0</v>
      </c>
      <c r="BE95" s="7"/>
      <c r="BT95" s="131" t="s">
        <v>81</v>
      </c>
      <c r="BV95" s="131" t="s">
        <v>75</v>
      </c>
      <c r="BW95" s="131" t="s">
        <v>82</v>
      </c>
      <c r="BX95" s="131" t="s">
        <v>5</v>
      </c>
      <c r="CL95" s="131" t="s">
        <v>1</v>
      </c>
      <c r="CM95" s="131" t="s">
        <v>83</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204 - Most ev.č.M-04 v ul...'!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82</v>
      </c>
    </row>
    <row r="3" spans="2:46" s="1" customFormat="1" ht="6.95" customHeight="1">
      <c r="B3" s="132"/>
      <c r="C3" s="133"/>
      <c r="D3" s="133"/>
      <c r="E3" s="133"/>
      <c r="F3" s="133"/>
      <c r="G3" s="133"/>
      <c r="H3" s="133"/>
      <c r="I3" s="133"/>
      <c r="J3" s="133"/>
      <c r="K3" s="133"/>
      <c r="L3" s="20"/>
      <c r="AT3" s="17" t="s">
        <v>83</v>
      </c>
    </row>
    <row r="4" spans="2:46" s="1" customFormat="1" ht="24.95" customHeight="1">
      <c r="B4" s="20"/>
      <c r="D4" s="134" t="s">
        <v>84</v>
      </c>
      <c r="L4" s="20"/>
      <c r="M4" s="135" t="s">
        <v>10</v>
      </c>
      <c r="AT4" s="17" t="s">
        <v>4</v>
      </c>
    </row>
    <row r="5" spans="2:12" s="1" customFormat="1" ht="6.95" customHeight="1">
      <c r="B5" s="20"/>
      <c r="L5" s="20"/>
    </row>
    <row r="6" spans="2:12" s="1" customFormat="1" ht="12" customHeight="1">
      <c r="B6" s="20"/>
      <c r="D6" s="136" t="s">
        <v>16</v>
      </c>
      <c r="L6" s="20"/>
    </row>
    <row r="7" spans="2:12" s="1" customFormat="1" ht="16.5" customHeight="1">
      <c r="B7" s="20"/>
      <c r="E7" s="137" t="str">
        <f>'Rekapitulace stavby'!K6</f>
        <v>Rekonstrukce mostů a lávek Nový Bor</v>
      </c>
      <c r="F7" s="136"/>
      <c r="G7" s="136"/>
      <c r="H7" s="136"/>
      <c r="L7" s="20"/>
    </row>
    <row r="8" spans="1:31" s="2" customFormat="1" ht="12" customHeight="1">
      <c r="A8" s="38"/>
      <c r="B8" s="44"/>
      <c r="C8" s="38"/>
      <c r="D8" s="136" t="s">
        <v>85</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38" t="s">
        <v>86</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36" t="s">
        <v>18</v>
      </c>
      <c r="E11" s="38"/>
      <c r="F11" s="139" t="s">
        <v>1</v>
      </c>
      <c r="G11" s="38"/>
      <c r="H11" s="38"/>
      <c r="I11" s="136" t="s">
        <v>19</v>
      </c>
      <c r="J11" s="139" t="s">
        <v>1</v>
      </c>
      <c r="K11" s="38"/>
      <c r="L11" s="63"/>
      <c r="S11" s="38"/>
      <c r="T11" s="38"/>
      <c r="U11" s="38"/>
      <c r="V11" s="38"/>
      <c r="W11" s="38"/>
      <c r="X11" s="38"/>
      <c r="Y11" s="38"/>
      <c r="Z11" s="38"/>
      <c r="AA11" s="38"/>
      <c r="AB11" s="38"/>
      <c r="AC11" s="38"/>
      <c r="AD11" s="38"/>
      <c r="AE11" s="38"/>
    </row>
    <row r="12" spans="1:31" s="2" customFormat="1" ht="12" customHeight="1">
      <c r="A12" s="38"/>
      <c r="B12" s="44"/>
      <c r="C12" s="38"/>
      <c r="D12" s="136" t="s">
        <v>20</v>
      </c>
      <c r="E12" s="38"/>
      <c r="F12" s="139" t="s">
        <v>21</v>
      </c>
      <c r="G12" s="38"/>
      <c r="H12" s="38"/>
      <c r="I12" s="136" t="s">
        <v>22</v>
      </c>
      <c r="J12" s="140" t="str">
        <f>'Rekapitulace stavby'!AN8</f>
        <v>8. 1. 2021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36" t="s">
        <v>24</v>
      </c>
      <c r="E14" s="38"/>
      <c r="F14" s="38"/>
      <c r="G14" s="38"/>
      <c r="H14" s="38"/>
      <c r="I14" s="136" t="s">
        <v>25</v>
      </c>
      <c r="J14" s="139"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 xml:space="preserve"> </v>
      </c>
      <c r="F15" s="38"/>
      <c r="G15" s="38"/>
      <c r="H15" s="38"/>
      <c r="I15" s="136" t="s">
        <v>26</v>
      </c>
      <c r="J15" s="139"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36" t="s">
        <v>27</v>
      </c>
      <c r="E17" s="38"/>
      <c r="F17" s="38"/>
      <c r="G17" s="38"/>
      <c r="H17" s="38"/>
      <c r="I17" s="136"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36"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36" t="s">
        <v>29</v>
      </c>
      <c r="E20" s="38"/>
      <c r="F20" s="38"/>
      <c r="G20" s="38"/>
      <c r="H20" s="38"/>
      <c r="I20" s="136" t="s">
        <v>25</v>
      </c>
      <c r="J20" s="139"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36" t="s">
        <v>26</v>
      </c>
      <c r="J21" s="139"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36" t="s">
        <v>31</v>
      </c>
      <c r="E23" s="38"/>
      <c r="F23" s="38"/>
      <c r="G23" s="38"/>
      <c r="H23" s="38"/>
      <c r="I23" s="136" t="s">
        <v>25</v>
      </c>
      <c r="J23" s="139"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36" t="s">
        <v>26</v>
      </c>
      <c r="J24" s="139"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36" t="s">
        <v>32</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5"/>
      <c r="E29" s="145"/>
      <c r="F29" s="145"/>
      <c r="G29" s="145"/>
      <c r="H29" s="145"/>
      <c r="I29" s="145"/>
      <c r="J29" s="145"/>
      <c r="K29" s="145"/>
      <c r="L29" s="63"/>
      <c r="S29" s="38"/>
      <c r="T29" s="38"/>
      <c r="U29" s="38"/>
      <c r="V29" s="38"/>
      <c r="W29" s="38"/>
      <c r="X29" s="38"/>
      <c r="Y29" s="38"/>
      <c r="Z29" s="38"/>
      <c r="AA29" s="38"/>
      <c r="AB29" s="38"/>
      <c r="AC29" s="38"/>
      <c r="AD29" s="38"/>
      <c r="AE29" s="38"/>
    </row>
    <row r="30" spans="1:31" s="2" customFormat="1" ht="25.4" customHeight="1">
      <c r="A30" s="38"/>
      <c r="B30" s="44"/>
      <c r="C30" s="38"/>
      <c r="D30" s="146" t="s">
        <v>33</v>
      </c>
      <c r="E30" s="38"/>
      <c r="F30" s="38"/>
      <c r="G30" s="38"/>
      <c r="H30" s="38"/>
      <c r="I30" s="38"/>
      <c r="J30" s="147">
        <f>ROUND(J134,2)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5"/>
      <c r="E31" s="145"/>
      <c r="F31" s="145"/>
      <c r="G31" s="145"/>
      <c r="H31" s="145"/>
      <c r="I31" s="145"/>
      <c r="J31" s="145"/>
      <c r="K31" s="145"/>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48" t="s">
        <v>35</v>
      </c>
      <c r="G32" s="38"/>
      <c r="H32" s="38"/>
      <c r="I32" s="148" t="s">
        <v>34</v>
      </c>
      <c r="J32" s="14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49" t="s">
        <v>37</v>
      </c>
      <c r="E33" s="136" t="s">
        <v>38</v>
      </c>
      <c r="F33" s="150">
        <f>ROUND((SUM(BE134:BE688)),2)</f>
        <v>0</v>
      </c>
      <c r="G33" s="38"/>
      <c r="H33" s="38"/>
      <c r="I33" s="151">
        <v>0.21</v>
      </c>
      <c r="J33" s="150">
        <f>ROUND(((SUM(BE134:BE688))*I33),2)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36" t="s">
        <v>39</v>
      </c>
      <c r="F34" s="150">
        <f>ROUND((SUM(BF134:BF688)),2)</f>
        <v>0</v>
      </c>
      <c r="G34" s="38"/>
      <c r="H34" s="38"/>
      <c r="I34" s="151">
        <v>0.15</v>
      </c>
      <c r="J34" s="150">
        <f>ROUND(((SUM(BF134:BF688))*I34),2)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6" t="s">
        <v>40</v>
      </c>
      <c r="F35" s="150">
        <f>ROUND((SUM(BG134:BG688)),2)</f>
        <v>0</v>
      </c>
      <c r="G35" s="38"/>
      <c r="H35" s="38"/>
      <c r="I35" s="151">
        <v>0.21</v>
      </c>
      <c r="J35" s="150">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36" t="s">
        <v>41</v>
      </c>
      <c r="F36" s="150">
        <f>ROUND((SUM(BH134:BH688)),2)</f>
        <v>0</v>
      </c>
      <c r="G36" s="38"/>
      <c r="H36" s="38"/>
      <c r="I36" s="151">
        <v>0.15</v>
      </c>
      <c r="J36" s="150">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36" t="s">
        <v>42</v>
      </c>
      <c r="F37" s="150">
        <f>ROUND((SUM(BI134:BI688)),2)</f>
        <v>0</v>
      </c>
      <c r="G37" s="38"/>
      <c r="H37" s="38"/>
      <c r="I37" s="151">
        <v>0</v>
      </c>
      <c r="J37" s="150">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2"/>
      <c r="D39" s="153" t="s">
        <v>43</v>
      </c>
      <c r="E39" s="154"/>
      <c r="F39" s="154"/>
      <c r="G39" s="155" t="s">
        <v>44</v>
      </c>
      <c r="H39" s="156" t="s">
        <v>45</v>
      </c>
      <c r="I39" s="154"/>
      <c r="J39" s="157">
        <f>SUM(J30:J37)</f>
        <v>0</v>
      </c>
      <c r="K39" s="158"/>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59" t="s">
        <v>46</v>
      </c>
      <c r="E50" s="160"/>
      <c r="F50" s="160"/>
      <c r="G50" s="159" t="s">
        <v>47</v>
      </c>
      <c r="H50" s="160"/>
      <c r="I50" s="160"/>
      <c r="J50" s="160"/>
      <c r="K50" s="160"/>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1" t="s">
        <v>48</v>
      </c>
      <c r="E61" s="162"/>
      <c r="F61" s="163" t="s">
        <v>49</v>
      </c>
      <c r="G61" s="161" t="s">
        <v>48</v>
      </c>
      <c r="H61" s="162"/>
      <c r="I61" s="162"/>
      <c r="J61" s="164" t="s">
        <v>49</v>
      </c>
      <c r="K61" s="162"/>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59" t="s">
        <v>50</v>
      </c>
      <c r="E65" s="165"/>
      <c r="F65" s="165"/>
      <c r="G65" s="159" t="s">
        <v>51</v>
      </c>
      <c r="H65" s="165"/>
      <c r="I65" s="165"/>
      <c r="J65" s="165"/>
      <c r="K65" s="165"/>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1" t="s">
        <v>48</v>
      </c>
      <c r="E76" s="162"/>
      <c r="F76" s="163" t="s">
        <v>49</v>
      </c>
      <c r="G76" s="161" t="s">
        <v>48</v>
      </c>
      <c r="H76" s="162"/>
      <c r="I76" s="162"/>
      <c r="J76" s="164" t="s">
        <v>49</v>
      </c>
      <c r="K76" s="162"/>
      <c r="L76" s="63"/>
      <c r="S76" s="38"/>
      <c r="T76" s="38"/>
      <c r="U76" s="38"/>
      <c r="V76" s="38"/>
      <c r="W76" s="38"/>
      <c r="X76" s="38"/>
      <c r="Y76" s="38"/>
      <c r="Z76" s="38"/>
      <c r="AA76" s="38"/>
      <c r="AB76" s="38"/>
      <c r="AC76" s="38"/>
      <c r="AD76" s="38"/>
      <c r="AE76" s="38"/>
    </row>
    <row r="77" spans="1:31" s="2" customFormat="1" ht="14.4" customHeight="1">
      <c r="A77" s="38"/>
      <c r="B77" s="166"/>
      <c r="C77" s="167"/>
      <c r="D77" s="167"/>
      <c r="E77" s="167"/>
      <c r="F77" s="167"/>
      <c r="G77" s="167"/>
      <c r="H77" s="167"/>
      <c r="I77" s="167"/>
      <c r="J77" s="167"/>
      <c r="K77" s="167"/>
      <c r="L77" s="63"/>
      <c r="S77" s="38"/>
      <c r="T77" s="38"/>
      <c r="U77" s="38"/>
      <c r="V77" s="38"/>
      <c r="W77" s="38"/>
      <c r="X77" s="38"/>
      <c r="Y77" s="38"/>
      <c r="Z77" s="38"/>
      <c r="AA77" s="38"/>
      <c r="AB77" s="38"/>
      <c r="AC77" s="38"/>
      <c r="AD77" s="38"/>
      <c r="AE77" s="38"/>
    </row>
    <row r="81" spans="1:31" s="2" customFormat="1" ht="6.95" customHeight="1">
      <c r="A81" s="38"/>
      <c r="B81" s="168"/>
      <c r="C81" s="169"/>
      <c r="D81" s="169"/>
      <c r="E81" s="169"/>
      <c r="F81" s="169"/>
      <c r="G81" s="169"/>
      <c r="H81" s="169"/>
      <c r="I81" s="169"/>
      <c r="J81" s="169"/>
      <c r="K81" s="169"/>
      <c r="L81" s="63"/>
      <c r="S81" s="38"/>
      <c r="T81" s="38"/>
      <c r="U81" s="38"/>
      <c r="V81" s="38"/>
      <c r="W81" s="38"/>
      <c r="X81" s="38"/>
      <c r="Y81" s="38"/>
      <c r="Z81" s="38"/>
      <c r="AA81" s="38"/>
      <c r="AB81" s="38"/>
      <c r="AC81" s="38"/>
      <c r="AD81" s="38"/>
      <c r="AE81" s="38"/>
    </row>
    <row r="82" spans="1:31" s="2" customFormat="1" ht="24.95" customHeight="1">
      <c r="A82" s="38"/>
      <c r="B82" s="39"/>
      <c r="C82" s="23" t="s">
        <v>87</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0" t="str">
        <f>E7</f>
        <v>Rekonstrukce mostů a lávek Nový Bor</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85</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204 - Most ev.č.M-04 v ul.B.Egermanna</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8. 1. 2021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32"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32"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1" t="s">
        <v>88</v>
      </c>
      <c r="D94" s="172"/>
      <c r="E94" s="172"/>
      <c r="F94" s="172"/>
      <c r="G94" s="172"/>
      <c r="H94" s="172"/>
      <c r="I94" s="172"/>
      <c r="J94" s="173" t="s">
        <v>89</v>
      </c>
      <c r="K94" s="172"/>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4" t="s">
        <v>90</v>
      </c>
      <c r="D96" s="40"/>
      <c r="E96" s="40"/>
      <c r="F96" s="40"/>
      <c r="G96" s="40"/>
      <c r="H96" s="40"/>
      <c r="I96" s="40"/>
      <c r="J96" s="110">
        <f>J134</f>
        <v>0</v>
      </c>
      <c r="K96" s="40"/>
      <c r="L96" s="63"/>
      <c r="S96" s="38"/>
      <c r="T96" s="38"/>
      <c r="U96" s="38"/>
      <c r="V96" s="38"/>
      <c r="W96" s="38"/>
      <c r="X96" s="38"/>
      <c r="Y96" s="38"/>
      <c r="Z96" s="38"/>
      <c r="AA96" s="38"/>
      <c r="AB96" s="38"/>
      <c r="AC96" s="38"/>
      <c r="AD96" s="38"/>
      <c r="AE96" s="38"/>
      <c r="AU96" s="17" t="s">
        <v>91</v>
      </c>
    </row>
    <row r="97" spans="1:31" s="9" customFormat="1" ht="24.95" customHeight="1">
      <c r="A97" s="9"/>
      <c r="B97" s="175"/>
      <c r="C97" s="176"/>
      <c r="D97" s="177" t="s">
        <v>92</v>
      </c>
      <c r="E97" s="178"/>
      <c r="F97" s="178"/>
      <c r="G97" s="178"/>
      <c r="H97" s="178"/>
      <c r="I97" s="178"/>
      <c r="J97" s="179">
        <f>J135</f>
        <v>0</v>
      </c>
      <c r="K97" s="176"/>
      <c r="L97" s="180"/>
      <c r="S97" s="9"/>
      <c r="T97" s="9"/>
      <c r="U97" s="9"/>
      <c r="V97" s="9"/>
      <c r="W97" s="9"/>
      <c r="X97" s="9"/>
      <c r="Y97" s="9"/>
      <c r="Z97" s="9"/>
      <c r="AA97" s="9"/>
      <c r="AB97" s="9"/>
      <c r="AC97" s="9"/>
      <c r="AD97" s="9"/>
      <c r="AE97" s="9"/>
    </row>
    <row r="98" spans="1:31" s="10" customFormat="1" ht="19.9" customHeight="1">
      <c r="A98" s="10"/>
      <c r="B98" s="181"/>
      <c r="C98" s="182"/>
      <c r="D98" s="183" t="s">
        <v>93</v>
      </c>
      <c r="E98" s="184"/>
      <c r="F98" s="184"/>
      <c r="G98" s="184"/>
      <c r="H98" s="184"/>
      <c r="I98" s="184"/>
      <c r="J98" s="185">
        <f>J136</f>
        <v>0</v>
      </c>
      <c r="K98" s="182"/>
      <c r="L98" s="186"/>
      <c r="S98" s="10"/>
      <c r="T98" s="10"/>
      <c r="U98" s="10"/>
      <c r="V98" s="10"/>
      <c r="W98" s="10"/>
      <c r="X98" s="10"/>
      <c r="Y98" s="10"/>
      <c r="Z98" s="10"/>
      <c r="AA98" s="10"/>
      <c r="AB98" s="10"/>
      <c r="AC98" s="10"/>
      <c r="AD98" s="10"/>
      <c r="AE98" s="10"/>
    </row>
    <row r="99" spans="1:31" s="10" customFormat="1" ht="19.9" customHeight="1">
      <c r="A99" s="10"/>
      <c r="B99" s="181"/>
      <c r="C99" s="182"/>
      <c r="D99" s="183" t="s">
        <v>94</v>
      </c>
      <c r="E99" s="184"/>
      <c r="F99" s="184"/>
      <c r="G99" s="184"/>
      <c r="H99" s="184"/>
      <c r="I99" s="184"/>
      <c r="J99" s="185">
        <f>J246</f>
        <v>0</v>
      </c>
      <c r="K99" s="182"/>
      <c r="L99" s="186"/>
      <c r="S99" s="10"/>
      <c r="T99" s="10"/>
      <c r="U99" s="10"/>
      <c r="V99" s="10"/>
      <c r="W99" s="10"/>
      <c r="X99" s="10"/>
      <c r="Y99" s="10"/>
      <c r="Z99" s="10"/>
      <c r="AA99" s="10"/>
      <c r="AB99" s="10"/>
      <c r="AC99" s="10"/>
      <c r="AD99" s="10"/>
      <c r="AE99" s="10"/>
    </row>
    <row r="100" spans="1:31" s="10" customFormat="1" ht="19.9" customHeight="1">
      <c r="A100" s="10"/>
      <c r="B100" s="181"/>
      <c r="C100" s="182"/>
      <c r="D100" s="183" t="s">
        <v>95</v>
      </c>
      <c r="E100" s="184"/>
      <c r="F100" s="184"/>
      <c r="G100" s="184"/>
      <c r="H100" s="184"/>
      <c r="I100" s="184"/>
      <c r="J100" s="185">
        <f>J274</f>
        <v>0</v>
      </c>
      <c r="K100" s="182"/>
      <c r="L100" s="186"/>
      <c r="S100" s="10"/>
      <c r="T100" s="10"/>
      <c r="U100" s="10"/>
      <c r="V100" s="10"/>
      <c r="W100" s="10"/>
      <c r="X100" s="10"/>
      <c r="Y100" s="10"/>
      <c r="Z100" s="10"/>
      <c r="AA100" s="10"/>
      <c r="AB100" s="10"/>
      <c r="AC100" s="10"/>
      <c r="AD100" s="10"/>
      <c r="AE100" s="10"/>
    </row>
    <row r="101" spans="1:31" s="10" customFormat="1" ht="19.9" customHeight="1">
      <c r="A101" s="10"/>
      <c r="B101" s="181"/>
      <c r="C101" s="182"/>
      <c r="D101" s="183" t="s">
        <v>96</v>
      </c>
      <c r="E101" s="184"/>
      <c r="F101" s="184"/>
      <c r="G101" s="184"/>
      <c r="H101" s="184"/>
      <c r="I101" s="184"/>
      <c r="J101" s="185">
        <f>J360</f>
        <v>0</v>
      </c>
      <c r="K101" s="182"/>
      <c r="L101" s="186"/>
      <c r="S101" s="10"/>
      <c r="T101" s="10"/>
      <c r="U101" s="10"/>
      <c r="V101" s="10"/>
      <c r="W101" s="10"/>
      <c r="X101" s="10"/>
      <c r="Y101" s="10"/>
      <c r="Z101" s="10"/>
      <c r="AA101" s="10"/>
      <c r="AB101" s="10"/>
      <c r="AC101" s="10"/>
      <c r="AD101" s="10"/>
      <c r="AE101" s="10"/>
    </row>
    <row r="102" spans="1:31" s="10" customFormat="1" ht="19.9" customHeight="1">
      <c r="A102" s="10"/>
      <c r="B102" s="181"/>
      <c r="C102" s="182"/>
      <c r="D102" s="183" t="s">
        <v>97</v>
      </c>
      <c r="E102" s="184"/>
      <c r="F102" s="184"/>
      <c r="G102" s="184"/>
      <c r="H102" s="184"/>
      <c r="I102" s="184"/>
      <c r="J102" s="185">
        <f>J422</f>
        <v>0</v>
      </c>
      <c r="K102" s="182"/>
      <c r="L102" s="186"/>
      <c r="S102" s="10"/>
      <c r="T102" s="10"/>
      <c r="U102" s="10"/>
      <c r="V102" s="10"/>
      <c r="W102" s="10"/>
      <c r="X102" s="10"/>
      <c r="Y102" s="10"/>
      <c r="Z102" s="10"/>
      <c r="AA102" s="10"/>
      <c r="AB102" s="10"/>
      <c r="AC102" s="10"/>
      <c r="AD102" s="10"/>
      <c r="AE102" s="10"/>
    </row>
    <row r="103" spans="1:31" s="10" customFormat="1" ht="19.9" customHeight="1">
      <c r="A103" s="10"/>
      <c r="B103" s="181"/>
      <c r="C103" s="182"/>
      <c r="D103" s="183" t="s">
        <v>98</v>
      </c>
      <c r="E103" s="184"/>
      <c r="F103" s="184"/>
      <c r="G103" s="184"/>
      <c r="H103" s="184"/>
      <c r="I103" s="184"/>
      <c r="J103" s="185">
        <f>J465</f>
        <v>0</v>
      </c>
      <c r="K103" s="182"/>
      <c r="L103" s="186"/>
      <c r="S103" s="10"/>
      <c r="T103" s="10"/>
      <c r="U103" s="10"/>
      <c r="V103" s="10"/>
      <c r="W103" s="10"/>
      <c r="X103" s="10"/>
      <c r="Y103" s="10"/>
      <c r="Z103" s="10"/>
      <c r="AA103" s="10"/>
      <c r="AB103" s="10"/>
      <c r="AC103" s="10"/>
      <c r="AD103" s="10"/>
      <c r="AE103" s="10"/>
    </row>
    <row r="104" spans="1:31" s="10" customFormat="1" ht="19.9" customHeight="1">
      <c r="A104" s="10"/>
      <c r="B104" s="181"/>
      <c r="C104" s="182"/>
      <c r="D104" s="183" t="s">
        <v>99</v>
      </c>
      <c r="E104" s="184"/>
      <c r="F104" s="184"/>
      <c r="G104" s="184"/>
      <c r="H104" s="184"/>
      <c r="I104" s="184"/>
      <c r="J104" s="185">
        <f>J492</f>
        <v>0</v>
      </c>
      <c r="K104" s="182"/>
      <c r="L104" s="186"/>
      <c r="S104" s="10"/>
      <c r="T104" s="10"/>
      <c r="U104" s="10"/>
      <c r="V104" s="10"/>
      <c r="W104" s="10"/>
      <c r="X104" s="10"/>
      <c r="Y104" s="10"/>
      <c r="Z104" s="10"/>
      <c r="AA104" s="10"/>
      <c r="AB104" s="10"/>
      <c r="AC104" s="10"/>
      <c r="AD104" s="10"/>
      <c r="AE104" s="10"/>
    </row>
    <row r="105" spans="1:31" s="10" customFormat="1" ht="19.9" customHeight="1">
      <c r="A105" s="10"/>
      <c r="B105" s="181"/>
      <c r="C105" s="182"/>
      <c r="D105" s="183" t="s">
        <v>100</v>
      </c>
      <c r="E105" s="184"/>
      <c r="F105" s="184"/>
      <c r="G105" s="184"/>
      <c r="H105" s="184"/>
      <c r="I105" s="184"/>
      <c r="J105" s="185">
        <f>J575</f>
        <v>0</v>
      </c>
      <c r="K105" s="182"/>
      <c r="L105" s="186"/>
      <c r="S105" s="10"/>
      <c r="T105" s="10"/>
      <c r="U105" s="10"/>
      <c r="V105" s="10"/>
      <c r="W105" s="10"/>
      <c r="X105" s="10"/>
      <c r="Y105" s="10"/>
      <c r="Z105" s="10"/>
      <c r="AA105" s="10"/>
      <c r="AB105" s="10"/>
      <c r="AC105" s="10"/>
      <c r="AD105" s="10"/>
      <c r="AE105" s="10"/>
    </row>
    <row r="106" spans="1:31" s="10" customFormat="1" ht="19.9" customHeight="1">
      <c r="A106" s="10"/>
      <c r="B106" s="181"/>
      <c r="C106" s="182"/>
      <c r="D106" s="183" t="s">
        <v>101</v>
      </c>
      <c r="E106" s="184"/>
      <c r="F106" s="184"/>
      <c r="G106" s="184"/>
      <c r="H106" s="184"/>
      <c r="I106" s="184"/>
      <c r="J106" s="185">
        <f>J595</f>
        <v>0</v>
      </c>
      <c r="K106" s="182"/>
      <c r="L106" s="186"/>
      <c r="S106" s="10"/>
      <c r="T106" s="10"/>
      <c r="U106" s="10"/>
      <c r="V106" s="10"/>
      <c r="W106" s="10"/>
      <c r="X106" s="10"/>
      <c r="Y106" s="10"/>
      <c r="Z106" s="10"/>
      <c r="AA106" s="10"/>
      <c r="AB106" s="10"/>
      <c r="AC106" s="10"/>
      <c r="AD106" s="10"/>
      <c r="AE106" s="10"/>
    </row>
    <row r="107" spans="1:31" s="9" customFormat="1" ht="24.95" customHeight="1">
      <c r="A107" s="9"/>
      <c r="B107" s="175"/>
      <c r="C107" s="176"/>
      <c r="D107" s="177" t="s">
        <v>102</v>
      </c>
      <c r="E107" s="178"/>
      <c r="F107" s="178"/>
      <c r="G107" s="178"/>
      <c r="H107" s="178"/>
      <c r="I107" s="178"/>
      <c r="J107" s="179">
        <f>J599</f>
        <v>0</v>
      </c>
      <c r="K107" s="176"/>
      <c r="L107" s="180"/>
      <c r="S107" s="9"/>
      <c r="T107" s="9"/>
      <c r="U107" s="9"/>
      <c r="V107" s="9"/>
      <c r="W107" s="9"/>
      <c r="X107" s="9"/>
      <c r="Y107" s="9"/>
      <c r="Z107" s="9"/>
      <c r="AA107" s="9"/>
      <c r="AB107" s="9"/>
      <c r="AC107" s="9"/>
      <c r="AD107" s="9"/>
      <c r="AE107" s="9"/>
    </row>
    <row r="108" spans="1:31" s="10" customFormat="1" ht="19.9" customHeight="1">
      <c r="A108" s="10"/>
      <c r="B108" s="181"/>
      <c r="C108" s="182"/>
      <c r="D108" s="183" t="s">
        <v>103</v>
      </c>
      <c r="E108" s="184"/>
      <c r="F108" s="184"/>
      <c r="G108" s="184"/>
      <c r="H108" s="184"/>
      <c r="I108" s="184"/>
      <c r="J108" s="185">
        <f>J600</f>
        <v>0</v>
      </c>
      <c r="K108" s="182"/>
      <c r="L108" s="186"/>
      <c r="S108" s="10"/>
      <c r="T108" s="10"/>
      <c r="U108" s="10"/>
      <c r="V108" s="10"/>
      <c r="W108" s="10"/>
      <c r="X108" s="10"/>
      <c r="Y108" s="10"/>
      <c r="Z108" s="10"/>
      <c r="AA108" s="10"/>
      <c r="AB108" s="10"/>
      <c r="AC108" s="10"/>
      <c r="AD108" s="10"/>
      <c r="AE108" s="10"/>
    </row>
    <row r="109" spans="1:31" s="9" customFormat="1" ht="24.95" customHeight="1">
      <c r="A109" s="9"/>
      <c r="B109" s="175"/>
      <c r="C109" s="176"/>
      <c r="D109" s="177" t="s">
        <v>104</v>
      </c>
      <c r="E109" s="178"/>
      <c r="F109" s="178"/>
      <c r="G109" s="178"/>
      <c r="H109" s="178"/>
      <c r="I109" s="178"/>
      <c r="J109" s="179">
        <f>J630</f>
        <v>0</v>
      </c>
      <c r="K109" s="176"/>
      <c r="L109" s="180"/>
      <c r="S109" s="9"/>
      <c r="T109" s="9"/>
      <c r="U109" s="9"/>
      <c r="V109" s="9"/>
      <c r="W109" s="9"/>
      <c r="X109" s="9"/>
      <c r="Y109" s="9"/>
      <c r="Z109" s="9"/>
      <c r="AA109" s="9"/>
      <c r="AB109" s="9"/>
      <c r="AC109" s="9"/>
      <c r="AD109" s="9"/>
      <c r="AE109" s="9"/>
    </row>
    <row r="110" spans="1:31" s="10" customFormat="1" ht="19.9" customHeight="1">
      <c r="A110" s="10"/>
      <c r="B110" s="181"/>
      <c r="C110" s="182"/>
      <c r="D110" s="183" t="s">
        <v>105</v>
      </c>
      <c r="E110" s="184"/>
      <c r="F110" s="184"/>
      <c r="G110" s="184"/>
      <c r="H110" s="184"/>
      <c r="I110" s="184"/>
      <c r="J110" s="185">
        <f>J631</f>
        <v>0</v>
      </c>
      <c r="K110" s="182"/>
      <c r="L110" s="186"/>
      <c r="S110" s="10"/>
      <c r="T110" s="10"/>
      <c r="U110" s="10"/>
      <c r="V110" s="10"/>
      <c r="W110" s="10"/>
      <c r="X110" s="10"/>
      <c r="Y110" s="10"/>
      <c r="Z110" s="10"/>
      <c r="AA110" s="10"/>
      <c r="AB110" s="10"/>
      <c r="AC110" s="10"/>
      <c r="AD110" s="10"/>
      <c r="AE110" s="10"/>
    </row>
    <row r="111" spans="1:31" s="10" customFormat="1" ht="19.9" customHeight="1">
      <c r="A111" s="10"/>
      <c r="B111" s="181"/>
      <c r="C111" s="182"/>
      <c r="D111" s="183" t="s">
        <v>106</v>
      </c>
      <c r="E111" s="184"/>
      <c r="F111" s="184"/>
      <c r="G111" s="184"/>
      <c r="H111" s="184"/>
      <c r="I111" s="184"/>
      <c r="J111" s="185">
        <f>J659</f>
        <v>0</v>
      </c>
      <c r="K111" s="182"/>
      <c r="L111" s="186"/>
      <c r="S111" s="10"/>
      <c r="T111" s="10"/>
      <c r="U111" s="10"/>
      <c r="V111" s="10"/>
      <c r="W111" s="10"/>
      <c r="X111" s="10"/>
      <c r="Y111" s="10"/>
      <c r="Z111" s="10"/>
      <c r="AA111" s="10"/>
      <c r="AB111" s="10"/>
      <c r="AC111" s="10"/>
      <c r="AD111" s="10"/>
      <c r="AE111" s="10"/>
    </row>
    <row r="112" spans="1:31" s="10" customFormat="1" ht="19.9" customHeight="1">
      <c r="A112" s="10"/>
      <c r="B112" s="181"/>
      <c r="C112" s="182"/>
      <c r="D112" s="183" t="s">
        <v>107</v>
      </c>
      <c r="E112" s="184"/>
      <c r="F112" s="184"/>
      <c r="G112" s="184"/>
      <c r="H112" s="184"/>
      <c r="I112" s="184"/>
      <c r="J112" s="185">
        <f>J665</f>
        <v>0</v>
      </c>
      <c r="K112" s="182"/>
      <c r="L112" s="186"/>
      <c r="S112" s="10"/>
      <c r="T112" s="10"/>
      <c r="U112" s="10"/>
      <c r="V112" s="10"/>
      <c r="W112" s="10"/>
      <c r="X112" s="10"/>
      <c r="Y112" s="10"/>
      <c r="Z112" s="10"/>
      <c r="AA112" s="10"/>
      <c r="AB112" s="10"/>
      <c r="AC112" s="10"/>
      <c r="AD112" s="10"/>
      <c r="AE112" s="10"/>
    </row>
    <row r="113" spans="1:31" s="10" customFormat="1" ht="19.9" customHeight="1">
      <c r="A113" s="10"/>
      <c r="B113" s="181"/>
      <c r="C113" s="182"/>
      <c r="D113" s="183" t="s">
        <v>108</v>
      </c>
      <c r="E113" s="184"/>
      <c r="F113" s="184"/>
      <c r="G113" s="184"/>
      <c r="H113" s="184"/>
      <c r="I113" s="184"/>
      <c r="J113" s="185">
        <f>J677</f>
        <v>0</v>
      </c>
      <c r="K113" s="182"/>
      <c r="L113" s="186"/>
      <c r="S113" s="10"/>
      <c r="T113" s="10"/>
      <c r="U113" s="10"/>
      <c r="V113" s="10"/>
      <c r="W113" s="10"/>
      <c r="X113" s="10"/>
      <c r="Y113" s="10"/>
      <c r="Z113" s="10"/>
      <c r="AA113" s="10"/>
      <c r="AB113" s="10"/>
      <c r="AC113" s="10"/>
      <c r="AD113" s="10"/>
      <c r="AE113" s="10"/>
    </row>
    <row r="114" spans="1:31" s="10" customFormat="1" ht="19.9" customHeight="1">
      <c r="A114" s="10"/>
      <c r="B114" s="181"/>
      <c r="C114" s="182"/>
      <c r="D114" s="183" t="s">
        <v>109</v>
      </c>
      <c r="E114" s="184"/>
      <c r="F114" s="184"/>
      <c r="G114" s="184"/>
      <c r="H114" s="184"/>
      <c r="I114" s="184"/>
      <c r="J114" s="185">
        <f>J683</f>
        <v>0</v>
      </c>
      <c r="K114" s="182"/>
      <c r="L114" s="186"/>
      <c r="S114" s="10"/>
      <c r="T114" s="10"/>
      <c r="U114" s="10"/>
      <c r="V114" s="10"/>
      <c r="W114" s="10"/>
      <c r="X114" s="10"/>
      <c r="Y114" s="10"/>
      <c r="Z114" s="10"/>
      <c r="AA114" s="10"/>
      <c r="AB114" s="10"/>
      <c r="AC114" s="10"/>
      <c r="AD114" s="10"/>
      <c r="AE114" s="10"/>
    </row>
    <row r="115" spans="1:31" s="2" customFormat="1" ht="21.8"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66"/>
      <c r="C116" s="67"/>
      <c r="D116" s="67"/>
      <c r="E116" s="67"/>
      <c r="F116" s="67"/>
      <c r="G116" s="67"/>
      <c r="H116" s="67"/>
      <c r="I116" s="67"/>
      <c r="J116" s="67"/>
      <c r="K116" s="67"/>
      <c r="L116" s="63"/>
      <c r="S116" s="38"/>
      <c r="T116" s="38"/>
      <c r="U116" s="38"/>
      <c r="V116" s="38"/>
      <c r="W116" s="38"/>
      <c r="X116" s="38"/>
      <c r="Y116" s="38"/>
      <c r="Z116" s="38"/>
      <c r="AA116" s="38"/>
      <c r="AB116" s="38"/>
      <c r="AC116" s="38"/>
      <c r="AD116" s="38"/>
      <c r="AE116" s="38"/>
    </row>
    <row r="120" spans="1:31" s="2" customFormat="1" ht="6.95" customHeight="1">
      <c r="A120" s="38"/>
      <c r="B120" s="68"/>
      <c r="C120" s="69"/>
      <c r="D120" s="69"/>
      <c r="E120" s="69"/>
      <c r="F120" s="69"/>
      <c r="G120" s="69"/>
      <c r="H120" s="69"/>
      <c r="I120" s="69"/>
      <c r="J120" s="69"/>
      <c r="K120" s="69"/>
      <c r="L120" s="63"/>
      <c r="S120" s="38"/>
      <c r="T120" s="38"/>
      <c r="U120" s="38"/>
      <c r="V120" s="38"/>
      <c r="W120" s="38"/>
      <c r="X120" s="38"/>
      <c r="Y120" s="38"/>
      <c r="Z120" s="38"/>
      <c r="AA120" s="38"/>
      <c r="AB120" s="38"/>
      <c r="AC120" s="38"/>
      <c r="AD120" s="38"/>
      <c r="AE120" s="38"/>
    </row>
    <row r="121" spans="1:31" s="2" customFormat="1" ht="24.95" customHeight="1">
      <c r="A121" s="38"/>
      <c r="B121" s="39"/>
      <c r="C121" s="23" t="s">
        <v>110</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16</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170" t="str">
        <f>E7</f>
        <v>Rekonstrukce mostů a lávek Nový Bor</v>
      </c>
      <c r="F124" s="32"/>
      <c r="G124" s="32"/>
      <c r="H124" s="32"/>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85</v>
      </c>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16.5" customHeight="1">
      <c r="A126" s="38"/>
      <c r="B126" s="39"/>
      <c r="C126" s="40"/>
      <c r="D126" s="40"/>
      <c r="E126" s="76" t="str">
        <f>E9</f>
        <v>204 - Most ev.č.M-04 v ul.B.Egermanna</v>
      </c>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6.95"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20</v>
      </c>
      <c r="D128" s="40"/>
      <c r="E128" s="40"/>
      <c r="F128" s="27" t="str">
        <f>F12</f>
        <v xml:space="preserve"> </v>
      </c>
      <c r="G128" s="40"/>
      <c r="H128" s="40"/>
      <c r="I128" s="32" t="s">
        <v>22</v>
      </c>
      <c r="J128" s="79" t="str">
        <f>IF(J12="","",J12)</f>
        <v>8. 1. 2021</v>
      </c>
      <c r="K128" s="40"/>
      <c r="L128" s="63"/>
      <c r="S128" s="38"/>
      <c r="T128" s="38"/>
      <c r="U128" s="38"/>
      <c r="V128" s="38"/>
      <c r="W128" s="38"/>
      <c r="X128" s="38"/>
      <c r="Y128" s="38"/>
      <c r="Z128" s="38"/>
      <c r="AA128" s="38"/>
      <c r="AB128" s="38"/>
      <c r="AC128" s="38"/>
      <c r="AD128" s="38"/>
      <c r="AE128" s="38"/>
    </row>
    <row r="129" spans="1:31" s="2" customFormat="1" ht="6.95"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15.15" customHeight="1">
      <c r="A130" s="38"/>
      <c r="B130" s="39"/>
      <c r="C130" s="32" t="s">
        <v>24</v>
      </c>
      <c r="D130" s="40"/>
      <c r="E130" s="40"/>
      <c r="F130" s="27" t="str">
        <f>E15</f>
        <v xml:space="preserve"> </v>
      </c>
      <c r="G130" s="40"/>
      <c r="H130" s="40"/>
      <c r="I130" s="32" t="s">
        <v>29</v>
      </c>
      <c r="J130" s="36" t="str">
        <f>E21</f>
        <v xml:space="preserve"> </v>
      </c>
      <c r="K130" s="40"/>
      <c r="L130" s="63"/>
      <c r="S130" s="38"/>
      <c r="T130" s="38"/>
      <c r="U130" s="38"/>
      <c r="V130" s="38"/>
      <c r="W130" s="38"/>
      <c r="X130" s="38"/>
      <c r="Y130" s="38"/>
      <c r="Z130" s="38"/>
      <c r="AA130" s="38"/>
      <c r="AB130" s="38"/>
      <c r="AC130" s="38"/>
      <c r="AD130" s="38"/>
      <c r="AE130" s="38"/>
    </row>
    <row r="131" spans="1:31" s="2" customFormat="1" ht="15.15" customHeight="1">
      <c r="A131" s="38"/>
      <c r="B131" s="39"/>
      <c r="C131" s="32" t="s">
        <v>27</v>
      </c>
      <c r="D131" s="40"/>
      <c r="E131" s="40"/>
      <c r="F131" s="27" t="str">
        <f>IF(E18="","",E18)</f>
        <v>Vyplň údaj</v>
      </c>
      <c r="G131" s="40"/>
      <c r="H131" s="40"/>
      <c r="I131" s="32" t="s">
        <v>31</v>
      </c>
      <c r="J131" s="36" t="str">
        <f>E24</f>
        <v xml:space="preserve"> </v>
      </c>
      <c r="K131" s="40"/>
      <c r="L131" s="63"/>
      <c r="S131" s="38"/>
      <c r="T131" s="38"/>
      <c r="U131" s="38"/>
      <c r="V131" s="38"/>
      <c r="W131" s="38"/>
      <c r="X131" s="38"/>
      <c r="Y131" s="38"/>
      <c r="Z131" s="38"/>
      <c r="AA131" s="38"/>
      <c r="AB131" s="38"/>
      <c r="AC131" s="38"/>
      <c r="AD131" s="38"/>
      <c r="AE131" s="38"/>
    </row>
    <row r="132" spans="1:31" s="2" customFormat="1" ht="10.3"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11" customFormat="1" ht="29.25" customHeight="1">
      <c r="A133" s="187"/>
      <c r="B133" s="188"/>
      <c r="C133" s="189" t="s">
        <v>111</v>
      </c>
      <c r="D133" s="190" t="s">
        <v>58</v>
      </c>
      <c r="E133" s="190" t="s">
        <v>54</v>
      </c>
      <c r="F133" s="190" t="s">
        <v>55</v>
      </c>
      <c r="G133" s="190" t="s">
        <v>112</v>
      </c>
      <c r="H133" s="190" t="s">
        <v>113</v>
      </c>
      <c r="I133" s="190" t="s">
        <v>114</v>
      </c>
      <c r="J133" s="190" t="s">
        <v>89</v>
      </c>
      <c r="K133" s="191" t="s">
        <v>115</v>
      </c>
      <c r="L133" s="192"/>
      <c r="M133" s="100" t="s">
        <v>1</v>
      </c>
      <c r="N133" s="101" t="s">
        <v>37</v>
      </c>
      <c r="O133" s="101" t="s">
        <v>116</v>
      </c>
      <c r="P133" s="101" t="s">
        <v>117</v>
      </c>
      <c r="Q133" s="101" t="s">
        <v>118</v>
      </c>
      <c r="R133" s="101" t="s">
        <v>119</v>
      </c>
      <c r="S133" s="101" t="s">
        <v>120</v>
      </c>
      <c r="T133" s="102" t="s">
        <v>121</v>
      </c>
      <c r="U133" s="187"/>
      <c r="V133" s="187"/>
      <c r="W133" s="187"/>
      <c r="X133" s="187"/>
      <c r="Y133" s="187"/>
      <c r="Z133" s="187"/>
      <c r="AA133" s="187"/>
      <c r="AB133" s="187"/>
      <c r="AC133" s="187"/>
      <c r="AD133" s="187"/>
      <c r="AE133" s="187"/>
    </row>
    <row r="134" spans="1:63" s="2" customFormat="1" ht="22.8" customHeight="1">
      <c r="A134" s="38"/>
      <c r="B134" s="39"/>
      <c r="C134" s="107" t="s">
        <v>122</v>
      </c>
      <c r="D134" s="40"/>
      <c r="E134" s="40"/>
      <c r="F134" s="40"/>
      <c r="G134" s="40"/>
      <c r="H134" s="40"/>
      <c r="I134" s="40"/>
      <c r="J134" s="193">
        <f>BK134</f>
        <v>0</v>
      </c>
      <c r="K134" s="40"/>
      <c r="L134" s="44"/>
      <c r="M134" s="103"/>
      <c r="N134" s="194"/>
      <c r="O134" s="104"/>
      <c r="P134" s="195">
        <f>P135+P599+P630</f>
        <v>0</v>
      </c>
      <c r="Q134" s="104"/>
      <c r="R134" s="195">
        <f>R135+R599+R630</f>
        <v>1003.54383833</v>
      </c>
      <c r="S134" s="104"/>
      <c r="T134" s="196">
        <f>T135+T599+T630</f>
        <v>541.7047299999999</v>
      </c>
      <c r="U134" s="38"/>
      <c r="V134" s="38"/>
      <c r="W134" s="38"/>
      <c r="X134" s="38"/>
      <c r="Y134" s="38"/>
      <c r="Z134" s="38"/>
      <c r="AA134" s="38"/>
      <c r="AB134" s="38"/>
      <c r="AC134" s="38"/>
      <c r="AD134" s="38"/>
      <c r="AE134" s="38"/>
      <c r="AT134" s="17" t="s">
        <v>72</v>
      </c>
      <c r="AU134" s="17" t="s">
        <v>91</v>
      </c>
      <c r="BK134" s="197">
        <f>BK135+BK599+BK630</f>
        <v>0</v>
      </c>
    </row>
    <row r="135" spans="1:63" s="12" customFormat="1" ht="25.9" customHeight="1">
      <c r="A135" s="12"/>
      <c r="B135" s="198"/>
      <c r="C135" s="199"/>
      <c r="D135" s="200" t="s">
        <v>72</v>
      </c>
      <c r="E135" s="201" t="s">
        <v>123</v>
      </c>
      <c r="F135" s="201" t="s">
        <v>124</v>
      </c>
      <c r="G135" s="199"/>
      <c r="H135" s="199"/>
      <c r="I135" s="202"/>
      <c r="J135" s="203">
        <f>BK135</f>
        <v>0</v>
      </c>
      <c r="K135" s="199"/>
      <c r="L135" s="204"/>
      <c r="M135" s="205"/>
      <c r="N135" s="206"/>
      <c r="O135" s="206"/>
      <c r="P135" s="207">
        <f>P136+P246+P274+P360+P422+P465+P492+P575+P595</f>
        <v>0</v>
      </c>
      <c r="Q135" s="206"/>
      <c r="R135" s="207">
        <f>R136+R246+R274+R360+R422+R465+R492+R575+R595</f>
        <v>1002.03330793</v>
      </c>
      <c r="S135" s="206"/>
      <c r="T135" s="208">
        <f>T136+T246+T274+T360+T422+T465+T492+T575+T595</f>
        <v>541.7047299999999</v>
      </c>
      <c r="U135" s="12"/>
      <c r="V135" s="12"/>
      <c r="W135" s="12"/>
      <c r="X135" s="12"/>
      <c r="Y135" s="12"/>
      <c r="Z135" s="12"/>
      <c r="AA135" s="12"/>
      <c r="AB135" s="12"/>
      <c r="AC135" s="12"/>
      <c r="AD135" s="12"/>
      <c r="AE135" s="12"/>
      <c r="AR135" s="209" t="s">
        <v>81</v>
      </c>
      <c r="AT135" s="210" t="s">
        <v>72</v>
      </c>
      <c r="AU135" s="210" t="s">
        <v>73</v>
      </c>
      <c r="AY135" s="209" t="s">
        <v>125</v>
      </c>
      <c r="BK135" s="211">
        <f>BK136+BK246+BK274+BK360+BK422+BK465+BK492+BK575+BK595</f>
        <v>0</v>
      </c>
    </row>
    <row r="136" spans="1:63" s="12" customFormat="1" ht="22.8" customHeight="1">
      <c r="A136" s="12"/>
      <c r="B136" s="198"/>
      <c r="C136" s="199"/>
      <c r="D136" s="200" t="s">
        <v>72</v>
      </c>
      <c r="E136" s="212" t="s">
        <v>81</v>
      </c>
      <c r="F136" s="212" t="s">
        <v>126</v>
      </c>
      <c r="G136" s="199"/>
      <c r="H136" s="199"/>
      <c r="I136" s="202"/>
      <c r="J136" s="213">
        <f>BK136</f>
        <v>0</v>
      </c>
      <c r="K136" s="199"/>
      <c r="L136" s="204"/>
      <c r="M136" s="205"/>
      <c r="N136" s="206"/>
      <c r="O136" s="206"/>
      <c r="P136" s="207">
        <f>SUM(P137:P245)</f>
        <v>0</v>
      </c>
      <c r="Q136" s="206"/>
      <c r="R136" s="207">
        <f>SUM(R137:R245)</f>
        <v>1.575205</v>
      </c>
      <c r="S136" s="206"/>
      <c r="T136" s="208">
        <f>SUM(T137:T245)</f>
        <v>210.052</v>
      </c>
      <c r="U136" s="12"/>
      <c r="V136" s="12"/>
      <c r="W136" s="12"/>
      <c r="X136" s="12"/>
      <c r="Y136" s="12"/>
      <c r="Z136" s="12"/>
      <c r="AA136" s="12"/>
      <c r="AB136" s="12"/>
      <c r="AC136" s="12"/>
      <c r="AD136" s="12"/>
      <c r="AE136" s="12"/>
      <c r="AR136" s="209" t="s">
        <v>81</v>
      </c>
      <c r="AT136" s="210" t="s">
        <v>72</v>
      </c>
      <c r="AU136" s="210" t="s">
        <v>81</v>
      </c>
      <c r="AY136" s="209" t="s">
        <v>125</v>
      </c>
      <c r="BK136" s="211">
        <f>SUM(BK137:BK245)</f>
        <v>0</v>
      </c>
    </row>
    <row r="137" spans="1:65" s="2" customFormat="1" ht="16.5" customHeight="1">
      <c r="A137" s="38"/>
      <c r="B137" s="39"/>
      <c r="C137" s="214" t="s">
        <v>81</v>
      </c>
      <c r="D137" s="214" t="s">
        <v>127</v>
      </c>
      <c r="E137" s="215" t="s">
        <v>128</v>
      </c>
      <c r="F137" s="216" t="s">
        <v>129</v>
      </c>
      <c r="G137" s="217" t="s">
        <v>130</v>
      </c>
      <c r="H137" s="218">
        <v>95.2</v>
      </c>
      <c r="I137" s="219"/>
      <c r="J137" s="220">
        <f>ROUND(I137*H137,2)</f>
        <v>0</v>
      </c>
      <c r="K137" s="216" t="s">
        <v>131</v>
      </c>
      <c r="L137" s="44"/>
      <c r="M137" s="221" t="s">
        <v>1</v>
      </c>
      <c r="N137" s="222" t="s">
        <v>38</v>
      </c>
      <c r="O137" s="91"/>
      <c r="P137" s="223">
        <f>O137*H137</f>
        <v>0</v>
      </c>
      <c r="Q137" s="223">
        <v>0</v>
      </c>
      <c r="R137" s="223">
        <f>Q137*H137</f>
        <v>0</v>
      </c>
      <c r="S137" s="223">
        <v>0.26</v>
      </c>
      <c r="T137" s="224">
        <f>S137*H137</f>
        <v>24.752000000000002</v>
      </c>
      <c r="U137" s="38"/>
      <c r="V137" s="38"/>
      <c r="W137" s="38"/>
      <c r="X137" s="38"/>
      <c r="Y137" s="38"/>
      <c r="Z137" s="38"/>
      <c r="AA137" s="38"/>
      <c r="AB137" s="38"/>
      <c r="AC137" s="38"/>
      <c r="AD137" s="38"/>
      <c r="AE137" s="38"/>
      <c r="AR137" s="225" t="s">
        <v>132</v>
      </c>
      <c r="AT137" s="225" t="s">
        <v>127</v>
      </c>
      <c r="AU137" s="225" t="s">
        <v>83</v>
      </c>
      <c r="AY137" s="17" t="s">
        <v>125</v>
      </c>
      <c r="BE137" s="226">
        <f>IF(N137="základní",J137,0)</f>
        <v>0</v>
      </c>
      <c r="BF137" s="226">
        <f>IF(N137="snížená",J137,0)</f>
        <v>0</v>
      </c>
      <c r="BG137" s="226">
        <f>IF(N137="zákl. přenesená",J137,0)</f>
        <v>0</v>
      </c>
      <c r="BH137" s="226">
        <f>IF(N137="sníž. přenesená",J137,0)</f>
        <v>0</v>
      </c>
      <c r="BI137" s="226">
        <f>IF(N137="nulová",J137,0)</f>
        <v>0</v>
      </c>
      <c r="BJ137" s="17" t="s">
        <v>81</v>
      </c>
      <c r="BK137" s="226">
        <f>ROUND(I137*H137,2)</f>
        <v>0</v>
      </c>
      <c r="BL137" s="17" t="s">
        <v>132</v>
      </c>
      <c r="BM137" s="225" t="s">
        <v>133</v>
      </c>
    </row>
    <row r="138" spans="1:47" s="2" customFormat="1" ht="12">
      <c r="A138" s="38"/>
      <c r="B138" s="39"/>
      <c r="C138" s="40"/>
      <c r="D138" s="227" t="s">
        <v>134</v>
      </c>
      <c r="E138" s="40"/>
      <c r="F138" s="228" t="s">
        <v>135</v>
      </c>
      <c r="G138" s="40"/>
      <c r="H138" s="40"/>
      <c r="I138" s="229"/>
      <c r="J138" s="40"/>
      <c r="K138" s="40"/>
      <c r="L138" s="44"/>
      <c r="M138" s="230"/>
      <c r="N138" s="231"/>
      <c r="O138" s="91"/>
      <c r="P138" s="91"/>
      <c r="Q138" s="91"/>
      <c r="R138" s="91"/>
      <c r="S138" s="91"/>
      <c r="T138" s="92"/>
      <c r="U138" s="38"/>
      <c r="V138" s="38"/>
      <c r="W138" s="38"/>
      <c r="X138" s="38"/>
      <c r="Y138" s="38"/>
      <c r="Z138" s="38"/>
      <c r="AA138" s="38"/>
      <c r="AB138" s="38"/>
      <c r="AC138" s="38"/>
      <c r="AD138" s="38"/>
      <c r="AE138" s="38"/>
      <c r="AT138" s="17" t="s">
        <v>134</v>
      </c>
      <c r="AU138" s="17" t="s">
        <v>83</v>
      </c>
    </row>
    <row r="139" spans="1:47" s="2" customFormat="1" ht="12">
      <c r="A139" s="38"/>
      <c r="B139" s="39"/>
      <c r="C139" s="40"/>
      <c r="D139" s="227" t="s">
        <v>136</v>
      </c>
      <c r="E139" s="40"/>
      <c r="F139" s="232" t="s">
        <v>137</v>
      </c>
      <c r="G139" s="40"/>
      <c r="H139" s="40"/>
      <c r="I139" s="229"/>
      <c r="J139" s="40"/>
      <c r="K139" s="40"/>
      <c r="L139" s="44"/>
      <c r="M139" s="230"/>
      <c r="N139" s="231"/>
      <c r="O139" s="91"/>
      <c r="P139" s="91"/>
      <c r="Q139" s="91"/>
      <c r="R139" s="91"/>
      <c r="S139" s="91"/>
      <c r="T139" s="92"/>
      <c r="U139" s="38"/>
      <c r="V139" s="38"/>
      <c r="W139" s="38"/>
      <c r="X139" s="38"/>
      <c r="Y139" s="38"/>
      <c r="Z139" s="38"/>
      <c r="AA139" s="38"/>
      <c r="AB139" s="38"/>
      <c r="AC139" s="38"/>
      <c r="AD139" s="38"/>
      <c r="AE139" s="38"/>
      <c r="AT139" s="17" t="s">
        <v>136</v>
      </c>
      <c r="AU139" s="17" t="s">
        <v>83</v>
      </c>
    </row>
    <row r="140" spans="1:51" s="13" customFormat="1" ht="12">
      <c r="A140" s="13"/>
      <c r="B140" s="233"/>
      <c r="C140" s="234"/>
      <c r="D140" s="227" t="s">
        <v>138</v>
      </c>
      <c r="E140" s="235" t="s">
        <v>1</v>
      </c>
      <c r="F140" s="236" t="s">
        <v>139</v>
      </c>
      <c r="G140" s="234"/>
      <c r="H140" s="237">
        <v>95.2</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138</v>
      </c>
      <c r="AU140" s="243" t="s">
        <v>83</v>
      </c>
      <c r="AV140" s="13" t="s">
        <v>83</v>
      </c>
      <c r="AW140" s="13" t="s">
        <v>30</v>
      </c>
      <c r="AX140" s="13" t="s">
        <v>81</v>
      </c>
      <c r="AY140" s="243" t="s">
        <v>125</v>
      </c>
    </row>
    <row r="141" spans="1:65" s="2" customFormat="1" ht="16.5" customHeight="1">
      <c r="A141" s="38"/>
      <c r="B141" s="39"/>
      <c r="C141" s="214" t="s">
        <v>83</v>
      </c>
      <c r="D141" s="214" t="s">
        <v>127</v>
      </c>
      <c r="E141" s="215" t="s">
        <v>140</v>
      </c>
      <c r="F141" s="216" t="s">
        <v>141</v>
      </c>
      <c r="G141" s="217" t="s">
        <v>130</v>
      </c>
      <c r="H141" s="218">
        <v>78</v>
      </c>
      <c r="I141" s="219"/>
      <c r="J141" s="220">
        <f>ROUND(I141*H141,2)</f>
        <v>0</v>
      </c>
      <c r="K141" s="216" t="s">
        <v>131</v>
      </c>
      <c r="L141" s="44"/>
      <c r="M141" s="221" t="s">
        <v>1</v>
      </c>
      <c r="N141" s="222" t="s">
        <v>38</v>
      </c>
      <c r="O141" s="91"/>
      <c r="P141" s="223">
        <f>O141*H141</f>
        <v>0</v>
      </c>
      <c r="Q141" s="223">
        <v>0</v>
      </c>
      <c r="R141" s="223">
        <f>Q141*H141</f>
        <v>0</v>
      </c>
      <c r="S141" s="223">
        <v>0.29</v>
      </c>
      <c r="T141" s="224">
        <f>S141*H141</f>
        <v>22.619999999999997</v>
      </c>
      <c r="U141" s="38"/>
      <c r="V141" s="38"/>
      <c r="W141" s="38"/>
      <c r="X141" s="38"/>
      <c r="Y141" s="38"/>
      <c r="Z141" s="38"/>
      <c r="AA141" s="38"/>
      <c r="AB141" s="38"/>
      <c r="AC141" s="38"/>
      <c r="AD141" s="38"/>
      <c r="AE141" s="38"/>
      <c r="AR141" s="225" t="s">
        <v>132</v>
      </c>
      <c r="AT141" s="225" t="s">
        <v>127</v>
      </c>
      <c r="AU141" s="225" t="s">
        <v>83</v>
      </c>
      <c r="AY141" s="17" t="s">
        <v>125</v>
      </c>
      <c r="BE141" s="226">
        <f>IF(N141="základní",J141,0)</f>
        <v>0</v>
      </c>
      <c r="BF141" s="226">
        <f>IF(N141="snížená",J141,0)</f>
        <v>0</v>
      </c>
      <c r="BG141" s="226">
        <f>IF(N141="zákl. přenesená",J141,0)</f>
        <v>0</v>
      </c>
      <c r="BH141" s="226">
        <f>IF(N141="sníž. přenesená",J141,0)</f>
        <v>0</v>
      </c>
      <c r="BI141" s="226">
        <f>IF(N141="nulová",J141,0)</f>
        <v>0</v>
      </c>
      <c r="BJ141" s="17" t="s">
        <v>81</v>
      </c>
      <c r="BK141" s="226">
        <f>ROUND(I141*H141,2)</f>
        <v>0</v>
      </c>
      <c r="BL141" s="17" t="s">
        <v>132</v>
      </c>
      <c r="BM141" s="225" t="s">
        <v>142</v>
      </c>
    </row>
    <row r="142" spans="1:47" s="2" customFormat="1" ht="12">
      <c r="A142" s="38"/>
      <c r="B142" s="39"/>
      <c r="C142" s="40"/>
      <c r="D142" s="227" t="s">
        <v>134</v>
      </c>
      <c r="E142" s="40"/>
      <c r="F142" s="228" t="s">
        <v>143</v>
      </c>
      <c r="G142" s="40"/>
      <c r="H142" s="40"/>
      <c r="I142" s="229"/>
      <c r="J142" s="40"/>
      <c r="K142" s="40"/>
      <c r="L142" s="44"/>
      <c r="M142" s="230"/>
      <c r="N142" s="231"/>
      <c r="O142" s="91"/>
      <c r="P142" s="91"/>
      <c r="Q142" s="91"/>
      <c r="R142" s="91"/>
      <c r="S142" s="91"/>
      <c r="T142" s="92"/>
      <c r="U142" s="38"/>
      <c r="V142" s="38"/>
      <c r="W142" s="38"/>
      <c r="X142" s="38"/>
      <c r="Y142" s="38"/>
      <c r="Z142" s="38"/>
      <c r="AA142" s="38"/>
      <c r="AB142" s="38"/>
      <c r="AC142" s="38"/>
      <c r="AD142" s="38"/>
      <c r="AE142" s="38"/>
      <c r="AT142" s="17" t="s">
        <v>134</v>
      </c>
      <c r="AU142" s="17" t="s">
        <v>83</v>
      </c>
    </row>
    <row r="143" spans="1:47" s="2" customFormat="1" ht="12">
      <c r="A143" s="38"/>
      <c r="B143" s="39"/>
      <c r="C143" s="40"/>
      <c r="D143" s="227" t="s">
        <v>136</v>
      </c>
      <c r="E143" s="40"/>
      <c r="F143" s="232" t="s">
        <v>144</v>
      </c>
      <c r="G143" s="40"/>
      <c r="H143" s="40"/>
      <c r="I143" s="229"/>
      <c r="J143" s="40"/>
      <c r="K143" s="40"/>
      <c r="L143" s="44"/>
      <c r="M143" s="230"/>
      <c r="N143" s="231"/>
      <c r="O143" s="91"/>
      <c r="P143" s="91"/>
      <c r="Q143" s="91"/>
      <c r="R143" s="91"/>
      <c r="S143" s="91"/>
      <c r="T143" s="92"/>
      <c r="U143" s="38"/>
      <c r="V143" s="38"/>
      <c r="W143" s="38"/>
      <c r="X143" s="38"/>
      <c r="Y143" s="38"/>
      <c r="Z143" s="38"/>
      <c r="AA143" s="38"/>
      <c r="AB143" s="38"/>
      <c r="AC143" s="38"/>
      <c r="AD143" s="38"/>
      <c r="AE143" s="38"/>
      <c r="AT143" s="17" t="s">
        <v>136</v>
      </c>
      <c r="AU143" s="17" t="s">
        <v>83</v>
      </c>
    </row>
    <row r="144" spans="1:51" s="14" customFormat="1" ht="12">
      <c r="A144" s="14"/>
      <c r="B144" s="244"/>
      <c r="C144" s="245"/>
      <c r="D144" s="227" t="s">
        <v>138</v>
      </c>
      <c r="E144" s="246" t="s">
        <v>1</v>
      </c>
      <c r="F144" s="247" t="s">
        <v>145</v>
      </c>
      <c r="G144" s="245"/>
      <c r="H144" s="246" t="s">
        <v>1</v>
      </c>
      <c r="I144" s="248"/>
      <c r="J144" s="245"/>
      <c r="K144" s="245"/>
      <c r="L144" s="249"/>
      <c r="M144" s="250"/>
      <c r="N144" s="251"/>
      <c r="O144" s="251"/>
      <c r="P144" s="251"/>
      <c r="Q144" s="251"/>
      <c r="R144" s="251"/>
      <c r="S144" s="251"/>
      <c r="T144" s="252"/>
      <c r="U144" s="14"/>
      <c r="V144" s="14"/>
      <c r="W144" s="14"/>
      <c r="X144" s="14"/>
      <c r="Y144" s="14"/>
      <c r="Z144" s="14"/>
      <c r="AA144" s="14"/>
      <c r="AB144" s="14"/>
      <c r="AC144" s="14"/>
      <c r="AD144" s="14"/>
      <c r="AE144" s="14"/>
      <c r="AT144" s="253" t="s">
        <v>138</v>
      </c>
      <c r="AU144" s="253" t="s">
        <v>83</v>
      </c>
      <c r="AV144" s="14" t="s">
        <v>81</v>
      </c>
      <c r="AW144" s="14" t="s">
        <v>30</v>
      </c>
      <c r="AX144" s="14" t="s">
        <v>73</v>
      </c>
      <c r="AY144" s="253" t="s">
        <v>125</v>
      </c>
    </row>
    <row r="145" spans="1:51" s="13" customFormat="1" ht="12">
      <c r="A145" s="13"/>
      <c r="B145" s="233"/>
      <c r="C145" s="234"/>
      <c r="D145" s="227" t="s">
        <v>138</v>
      </c>
      <c r="E145" s="235" t="s">
        <v>1</v>
      </c>
      <c r="F145" s="236" t="s">
        <v>146</v>
      </c>
      <c r="G145" s="234"/>
      <c r="H145" s="237">
        <v>78</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138</v>
      </c>
      <c r="AU145" s="243" t="s">
        <v>83</v>
      </c>
      <c r="AV145" s="13" t="s">
        <v>83</v>
      </c>
      <c r="AW145" s="13" t="s">
        <v>30</v>
      </c>
      <c r="AX145" s="13" t="s">
        <v>81</v>
      </c>
      <c r="AY145" s="243" t="s">
        <v>125</v>
      </c>
    </row>
    <row r="146" spans="1:65" s="2" customFormat="1" ht="16.5" customHeight="1">
      <c r="A146" s="38"/>
      <c r="B146" s="39"/>
      <c r="C146" s="214" t="s">
        <v>147</v>
      </c>
      <c r="D146" s="214" t="s">
        <v>127</v>
      </c>
      <c r="E146" s="215" t="s">
        <v>148</v>
      </c>
      <c r="F146" s="216" t="s">
        <v>149</v>
      </c>
      <c r="G146" s="217" t="s">
        <v>130</v>
      </c>
      <c r="H146" s="218">
        <v>162.4</v>
      </c>
      <c r="I146" s="219"/>
      <c r="J146" s="220">
        <f>ROUND(I146*H146,2)</f>
        <v>0</v>
      </c>
      <c r="K146" s="216" t="s">
        <v>131</v>
      </c>
      <c r="L146" s="44"/>
      <c r="M146" s="221" t="s">
        <v>1</v>
      </c>
      <c r="N146" s="222" t="s">
        <v>38</v>
      </c>
      <c r="O146" s="91"/>
      <c r="P146" s="223">
        <f>O146*H146</f>
        <v>0</v>
      </c>
      <c r="Q146" s="223">
        <v>0</v>
      </c>
      <c r="R146" s="223">
        <f>Q146*H146</f>
        <v>0</v>
      </c>
      <c r="S146" s="223">
        <v>0.325</v>
      </c>
      <c r="T146" s="224">
        <f>S146*H146</f>
        <v>52.78</v>
      </c>
      <c r="U146" s="38"/>
      <c r="V146" s="38"/>
      <c r="W146" s="38"/>
      <c r="X146" s="38"/>
      <c r="Y146" s="38"/>
      <c r="Z146" s="38"/>
      <c r="AA146" s="38"/>
      <c r="AB146" s="38"/>
      <c r="AC146" s="38"/>
      <c r="AD146" s="38"/>
      <c r="AE146" s="38"/>
      <c r="AR146" s="225" t="s">
        <v>132</v>
      </c>
      <c r="AT146" s="225" t="s">
        <v>127</v>
      </c>
      <c r="AU146" s="225" t="s">
        <v>83</v>
      </c>
      <c r="AY146" s="17" t="s">
        <v>125</v>
      </c>
      <c r="BE146" s="226">
        <f>IF(N146="základní",J146,0)</f>
        <v>0</v>
      </c>
      <c r="BF146" s="226">
        <f>IF(N146="snížená",J146,0)</f>
        <v>0</v>
      </c>
      <c r="BG146" s="226">
        <f>IF(N146="zákl. přenesená",J146,0)</f>
        <v>0</v>
      </c>
      <c r="BH146" s="226">
        <f>IF(N146="sníž. přenesená",J146,0)</f>
        <v>0</v>
      </c>
      <c r="BI146" s="226">
        <f>IF(N146="nulová",J146,0)</f>
        <v>0</v>
      </c>
      <c r="BJ146" s="17" t="s">
        <v>81</v>
      </c>
      <c r="BK146" s="226">
        <f>ROUND(I146*H146,2)</f>
        <v>0</v>
      </c>
      <c r="BL146" s="17" t="s">
        <v>132</v>
      </c>
      <c r="BM146" s="225" t="s">
        <v>150</v>
      </c>
    </row>
    <row r="147" spans="1:47" s="2" customFormat="1" ht="12">
      <c r="A147" s="38"/>
      <c r="B147" s="39"/>
      <c r="C147" s="40"/>
      <c r="D147" s="227" t="s">
        <v>134</v>
      </c>
      <c r="E147" s="40"/>
      <c r="F147" s="228" t="s">
        <v>151</v>
      </c>
      <c r="G147" s="40"/>
      <c r="H147" s="40"/>
      <c r="I147" s="229"/>
      <c r="J147" s="40"/>
      <c r="K147" s="40"/>
      <c r="L147" s="44"/>
      <c r="M147" s="230"/>
      <c r="N147" s="231"/>
      <c r="O147" s="91"/>
      <c r="P147" s="91"/>
      <c r="Q147" s="91"/>
      <c r="R147" s="91"/>
      <c r="S147" s="91"/>
      <c r="T147" s="92"/>
      <c r="U147" s="38"/>
      <c r="V147" s="38"/>
      <c r="W147" s="38"/>
      <c r="X147" s="38"/>
      <c r="Y147" s="38"/>
      <c r="Z147" s="38"/>
      <c r="AA147" s="38"/>
      <c r="AB147" s="38"/>
      <c r="AC147" s="38"/>
      <c r="AD147" s="38"/>
      <c r="AE147" s="38"/>
      <c r="AT147" s="17" t="s">
        <v>134</v>
      </c>
      <c r="AU147" s="17" t="s">
        <v>83</v>
      </c>
    </row>
    <row r="148" spans="1:47" s="2" customFormat="1" ht="12">
      <c r="A148" s="38"/>
      <c r="B148" s="39"/>
      <c r="C148" s="40"/>
      <c r="D148" s="227" t="s">
        <v>136</v>
      </c>
      <c r="E148" s="40"/>
      <c r="F148" s="232" t="s">
        <v>144</v>
      </c>
      <c r="G148" s="40"/>
      <c r="H148" s="40"/>
      <c r="I148" s="229"/>
      <c r="J148" s="40"/>
      <c r="K148" s="40"/>
      <c r="L148" s="44"/>
      <c r="M148" s="230"/>
      <c r="N148" s="231"/>
      <c r="O148" s="91"/>
      <c r="P148" s="91"/>
      <c r="Q148" s="91"/>
      <c r="R148" s="91"/>
      <c r="S148" s="91"/>
      <c r="T148" s="92"/>
      <c r="U148" s="38"/>
      <c r="V148" s="38"/>
      <c r="W148" s="38"/>
      <c r="X148" s="38"/>
      <c r="Y148" s="38"/>
      <c r="Z148" s="38"/>
      <c r="AA148" s="38"/>
      <c r="AB148" s="38"/>
      <c r="AC148" s="38"/>
      <c r="AD148" s="38"/>
      <c r="AE148" s="38"/>
      <c r="AT148" s="17" t="s">
        <v>136</v>
      </c>
      <c r="AU148" s="17" t="s">
        <v>83</v>
      </c>
    </row>
    <row r="149" spans="1:51" s="14" customFormat="1" ht="12">
      <c r="A149" s="14"/>
      <c r="B149" s="244"/>
      <c r="C149" s="245"/>
      <c r="D149" s="227" t="s">
        <v>138</v>
      </c>
      <c r="E149" s="246" t="s">
        <v>1</v>
      </c>
      <c r="F149" s="247" t="s">
        <v>152</v>
      </c>
      <c r="G149" s="245"/>
      <c r="H149" s="246" t="s">
        <v>1</v>
      </c>
      <c r="I149" s="248"/>
      <c r="J149" s="245"/>
      <c r="K149" s="245"/>
      <c r="L149" s="249"/>
      <c r="M149" s="250"/>
      <c r="N149" s="251"/>
      <c r="O149" s="251"/>
      <c r="P149" s="251"/>
      <c r="Q149" s="251"/>
      <c r="R149" s="251"/>
      <c r="S149" s="251"/>
      <c r="T149" s="252"/>
      <c r="U149" s="14"/>
      <c r="V149" s="14"/>
      <c r="W149" s="14"/>
      <c r="X149" s="14"/>
      <c r="Y149" s="14"/>
      <c r="Z149" s="14"/>
      <c r="AA149" s="14"/>
      <c r="AB149" s="14"/>
      <c r="AC149" s="14"/>
      <c r="AD149" s="14"/>
      <c r="AE149" s="14"/>
      <c r="AT149" s="253" t="s">
        <v>138</v>
      </c>
      <c r="AU149" s="253" t="s">
        <v>83</v>
      </c>
      <c r="AV149" s="14" t="s">
        <v>81</v>
      </c>
      <c r="AW149" s="14" t="s">
        <v>30</v>
      </c>
      <c r="AX149" s="14" t="s">
        <v>73</v>
      </c>
      <c r="AY149" s="253" t="s">
        <v>125</v>
      </c>
    </row>
    <row r="150" spans="1:51" s="13" customFormat="1" ht="12">
      <c r="A150" s="13"/>
      <c r="B150" s="233"/>
      <c r="C150" s="234"/>
      <c r="D150" s="227" t="s">
        <v>138</v>
      </c>
      <c r="E150" s="235" t="s">
        <v>1</v>
      </c>
      <c r="F150" s="236" t="s">
        <v>153</v>
      </c>
      <c r="G150" s="234"/>
      <c r="H150" s="237">
        <v>67.2</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138</v>
      </c>
      <c r="AU150" s="243" t="s">
        <v>83</v>
      </c>
      <c r="AV150" s="13" t="s">
        <v>83</v>
      </c>
      <c r="AW150" s="13" t="s">
        <v>30</v>
      </c>
      <c r="AX150" s="13" t="s">
        <v>73</v>
      </c>
      <c r="AY150" s="243" t="s">
        <v>125</v>
      </c>
    </row>
    <row r="151" spans="1:51" s="14" customFormat="1" ht="12">
      <c r="A151" s="14"/>
      <c r="B151" s="244"/>
      <c r="C151" s="245"/>
      <c r="D151" s="227" t="s">
        <v>138</v>
      </c>
      <c r="E151" s="246" t="s">
        <v>1</v>
      </c>
      <c r="F151" s="247" t="s">
        <v>154</v>
      </c>
      <c r="G151" s="245"/>
      <c r="H151" s="246" t="s">
        <v>1</v>
      </c>
      <c r="I151" s="248"/>
      <c r="J151" s="245"/>
      <c r="K151" s="245"/>
      <c r="L151" s="249"/>
      <c r="M151" s="250"/>
      <c r="N151" s="251"/>
      <c r="O151" s="251"/>
      <c r="P151" s="251"/>
      <c r="Q151" s="251"/>
      <c r="R151" s="251"/>
      <c r="S151" s="251"/>
      <c r="T151" s="252"/>
      <c r="U151" s="14"/>
      <c r="V151" s="14"/>
      <c r="W151" s="14"/>
      <c r="X151" s="14"/>
      <c r="Y151" s="14"/>
      <c r="Z151" s="14"/>
      <c r="AA151" s="14"/>
      <c r="AB151" s="14"/>
      <c r="AC151" s="14"/>
      <c r="AD151" s="14"/>
      <c r="AE151" s="14"/>
      <c r="AT151" s="253" t="s">
        <v>138</v>
      </c>
      <c r="AU151" s="253" t="s">
        <v>83</v>
      </c>
      <c r="AV151" s="14" t="s">
        <v>81</v>
      </c>
      <c r="AW151" s="14" t="s">
        <v>30</v>
      </c>
      <c r="AX151" s="14" t="s">
        <v>73</v>
      </c>
      <c r="AY151" s="253" t="s">
        <v>125</v>
      </c>
    </row>
    <row r="152" spans="1:51" s="13" customFormat="1" ht="12">
      <c r="A152" s="13"/>
      <c r="B152" s="233"/>
      <c r="C152" s="234"/>
      <c r="D152" s="227" t="s">
        <v>138</v>
      </c>
      <c r="E152" s="235" t="s">
        <v>1</v>
      </c>
      <c r="F152" s="236" t="s">
        <v>155</v>
      </c>
      <c r="G152" s="234"/>
      <c r="H152" s="237">
        <v>95.2</v>
      </c>
      <c r="I152" s="238"/>
      <c r="J152" s="234"/>
      <c r="K152" s="234"/>
      <c r="L152" s="239"/>
      <c r="M152" s="240"/>
      <c r="N152" s="241"/>
      <c r="O152" s="241"/>
      <c r="P152" s="241"/>
      <c r="Q152" s="241"/>
      <c r="R152" s="241"/>
      <c r="S152" s="241"/>
      <c r="T152" s="242"/>
      <c r="U152" s="13"/>
      <c r="V152" s="13"/>
      <c r="W152" s="13"/>
      <c r="X152" s="13"/>
      <c r="Y152" s="13"/>
      <c r="Z152" s="13"/>
      <c r="AA152" s="13"/>
      <c r="AB152" s="13"/>
      <c r="AC152" s="13"/>
      <c r="AD152" s="13"/>
      <c r="AE152" s="13"/>
      <c r="AT152" s="243" t="s">
        <v>138</v>
      </c>
      <c r="AU152" s="243" t="s">
        <v>83</v>
      </c>
      <c r="AV152" s="13" t="s">
        <v>83</v>
      </c>
      <c r="AW152" s="13" t="s">
        <v>30</v>
      </c>
      <c r="AX152" s="13" t="s">
        <v>73</v>
      </c>
      <c r="AY152" s="243" t="s">
        <v>125</v>
      </c>
    </row>
    <row r="153" spans="1:51" s="15" customFormat="1" ht="12">
      <c r="A153" s="15"/>
      <c r="B153" s="254"/>
      <c r="C153" s="255"/>
      <c r="D153" s="227" t="s">
        <v>138</v>
      </c>
      <c r="E153" s="256" t="s">
        <v>1</v>
      </c>
      <c r="F153" s="257" t="s">
        <v>156</v>
      </c>
      <c r="G153" s="255"/>
      <c r="H153" s="258">
        <v>162.4</v>
      </c>
      <c r="I153" s="259"/>
      <c r="J153" s="255"/>
      <c r="K153" s="255"/>
      <c r="L153" s="260"/>
      <c r="M153" s="261"/>
      <c r="N153" s="262"/>
      <c r="O153" s="262"/>
      <c r="P153" s="262"/>
      <c r="Q153" s="262"/>
      <c r="R153" s="262"/>
      <c r="S153" s="262"/>
      <c r="T153" s="263"/>
      <c r="U153" s="15"/>
      <c r="V153" s="15"/>
      <c r="W153" s="15"/>
      <c r="X153" s="15"/>
      <c r="Y153" s="15"/>
      <c r="Z153" s="15"/>
      <c r="AA153" s="15"/>
      <c r="AB153" s="15"/>
      <c r="AC153" s="15"/>
      <c r="AD153" s="15"/>
      <c r="AE153" s="15"/>
      <c r="AT153" s="264" t="s">
        <v>138</v>
      </c>
      <c r="AU153" s="264" t="s">
        <v>83</v>
      </c>
      <c r="AV153" s="15" t="s">
        <v>132</v>
      </c>
      <c r="AW153" s="15" t="s">
        <v>30</v>
      </c>
      <c r="AX153" s="15" t="s">
        <v>81</v>
      </c>
      <c r="AY153" s="264" t="s">
        <v>125</v>
      </c>
    </row>
    <row r="154" spans="1:65" s="2" customFormat="1" ht="16.5" customHeight="1">
      <c r="A154" s="38"/>
      <c r="B154" s="39"/>
      <c r="C154" s="214" t="s">
        <v>132</v>
      </c>
      <c r="D154" s="214" t="s">
        <v>127</v>
      </c>
      <c r="E154" s="215" t="s">
        <v>157</v>
      </c>
      <c r="F154" s="216" t="s">
        <v>158</v>
      </c>
      <c r="G154" s="217" t="s">
        <v>130</v>
      </c>
      <c r="H154" s="218">
        <v>250</v>
      </c>
      <c r="I154" s="219"/>
      <c r="J154" s="220">
        <f>ROUND(I154*H154,2)</f>
        <v>0</v>
      </c>
      <c r="K154" s="216" t="s">
        <v>131</v>
      </c>
      <c r="L154" s="44"/>
      <c r="M154" s="221" t="s">
        <v>1</v>
      </c>
      <c r="N154" s="222" t="s">
        <v>38</v>
      </c>
      <c r="O154" s="91"/>
      <c r="P154" s="223">
        <f>O154*H154</f>
        <v>0</v>
      </c>
      <c r="Q154" s="223">
        <v>5E-05</v>
      </c>
      <c r="R154" s="223">
        <f>Q154*H154</f>
        <v>0.0125</v>
      </c>
      <c r="S154" s="223">
        <v>0.115</v>
      </c>
      <c r="T154" s="224">
        <f>S154*H154</f>
        <v>28.75</v>
      </c>
      <c r="U154" s="38"/>
      <c r="V154" s="38"/>
      <c r="W154" s="38"/>
      <c r="X154" s="38"/>
      <c r="Y154" s="38"/>
      <c r="Z154" s="38"/>
      <c r="AA154" s="38"/>
      <c r="AB154" s="38"/>
      <c r="AC154" s="38"/>
      <c r="AD154" s="38"/>
      <c r="AE154" s="38"/>
      <c r="AR154" s="225" t="s">
        <v>132</v>
      </c>
      <c r="AT154" s="225" t="s">
        <v>127</v>
      </c>
      <c r="AU154" s="225" t="s">
        <v>83</v>
      </c>
      <c r="AY154" s="17" t="s">
        <v>125</v>
      </c>
      <c r="BE154" s="226">
        <f>IF(N154="základní",J154,0)</f>
        <v>0</v>
      </c>
      <c r="BF154" s="226">
        <f>IF(N154="snížená",J154,0)</f>
        <v>0</v>
      </c>
      <c r="BG154" s="226">
        <f>IF(N154="zákl. přenesená",J154,0)</f>
        <v>0</v>
      </c>
      <c r="BH154" s="226">
        <f>IF(N154="sníž. přenesená",J154,0)</f>
        <v>0</v>
      </c>
      <c r="BI154" s="226">
        <f>IF(N154="nulová",J154,0)</f>
        <v>0</v>
      </c>
      <c r="BJ154" s="17" t="s">
        <v>81</v>
      </c>
      <c r="BK154" s="226">
        <f>ROUND(I154*H154,2)</f>
        <v>0</v>
      </c>
      <c r="BL154" s="17" t="s">
        <v>132</v>
      </c>
      <c r="BM154" s="225" t="s">
        <v>159</v>
      </c>
    </row>
    <row r="155" spans="1:47" s="2" customFormat="1" ht="12">
      <c r="A155" s="38"/>
      <c r="B155" s="39"/>
      <c r="C155" s="40"/>
      <c r="D155" s="227" t="s">
        <v>134</v>
      </c>
      <c r="E155" s="40"/>
      <c r="F155" s="228" t="s">
        <v>160</v>
      </c>
      <c r="G155" s="40"/>
      <c r="H155" s="40"/>
      <c r="I155" s="229"/>
      <c r="J155" s="40"/>
      <c r="K155" s="40"/>
      <c r="L155" s="44"/>
      <c r="M155" s="230"/>
      <c r="N155" s="231"/>
      <c r="O155" s="91"/>
      <c r="P155" s="91"/>
      <c r="Q155" s="91"/>
      <c r="R155" s="91"/>
      <c r="S155" s="91"/>
      <c r="T155" s="92"/>
      <c r="U155" s="38"/>
      <c r="V155" s="38"/>
      <c r="W155" s="38"/>
      <c r="X155" s="38"/>
      <c r="Y155" s="38"/>
      <c r="Z155" s="38"/>
      <c r="AA155" s="38"/>
      <c r="AB155" s="38"/>
      <c r="AC155" s="38"/>
      <c r="AD155" s="38"/>
      <c r="AE155" s="38"/>
      <c r="AT155" s="17" t="s">
        <v>134</v>
      </c>
      <c r="AU155" s="17" t="s">
        <v>83</v>
      </c>
    </row>
    <row r="156" spans="1:47" s="2" customFormat="1" ht="12">
      <c r="A156" s="38"/>
      <c r="B156" s="39"/>
      <c r="C156" s="40"/>
      <c r="D156" s="227" t="s">
        <v>136</v>
      </c>
      <c r="E156" s="40"/>
      <c r="F156" s="232" t="s">
        <v>161</v>
      </c>
      <c r="G156" s="40"/>
      <c r="H156" s="40"/>
      <c r="I156" s="229"/>
      <c r="J156" s="40"/>
      <c r="K156" s="40"/>
      <c r="L156" s="44"/>
      <c r="M156" s="230"/>
      <c r="N156" s="231"/>
      <c r="O156" s="91"/>
      <c r="P156" s="91"/>
      <c r="Q156" s="91"/>
      <c r="R156" s="91"/>
      <c r="S156" s="91"/>
      <c r="T156" s="92"/>
      <c r="U156" s="38"/>
      <c r="V156" s="38"/>
      <c r="W156" s="38"/>
      <c r="X156" s="38"/>
      <c r="Y156" s="38"/>
      <c r="Z156" s="38"/>
      <c r="AA156" s="38"/>
      <c r="AB156" s="38"/>
      <c r="AC156" s="38"/>
      <c r="AD156" s="38"/>
      <c r="AE156" s="38"/>
      <c r="AT156" s="17" t="s">
        <v>136</v>
      </c>
      <c r="AU156" s="17" t="s">
        <v>83</v>
      </c>
    </row>
    <row r="157" spans="1:51" s="14" customFormat="1" ht="12">
      <c r="A157" s="14"/>
      <c r="B157" s="244"/>
      <c r="C157" s="245"/>
      <c r="D157" s="227" t="s">
        <v>138</v>
      </c>
      <c r="E157" s="246" t="s">
        <v>1</v>
      </c>
      <c r="F157" s="247" t="s">
        <v>162</v>
      </c>
      <c r="G157" s="245"/>
      <c r="H157" s="246" t="s">
        <v>1</v>
      </c>
      <c r="I157" s="248"/>
      <c r="J157" s="245"/>
      <c r="K157" s="245"/>
      <c r="L157" s="249"/>
      <c r="M157" s="250"/>
      <c r="N157" s="251"/>
      <c r="O157" s="251"/>
      <c r="P157" s="251"/>
      <c r="Q157" s="251"/>
      <c r="R157" s="251"/>
      <c r="S157" s="251"/>
      <c r="T157" s="252"/>
      <c r="U157" s="14"/>
      <c r="V157" s="14"/>
      <c r="W157" s="14"/>
      <c r="X157" s="14"/>
      <c r="Y157" s="14"/>
      <c r="Z157" s="14"/>
      <c r="AA157" s="14"/>
      <c r="AB157" s="14"/>
      <c r="AC157" s="14"/>
      <c r="AD157" s="14"/>
      <c r="AE157" s="14"/>
      <c r="AT157" s="253" t="s">
        <v>138</v>
      </c>
      <c r="AU157" s="253" t="s">
        <v>83</v>
      </c>
      <c r="AV157" s="14" t="s">
        <v>81</v>
      </c>
      <c r="AW157" s="14" t="s">
        <v>30</v>
      </c>
      <c r="AX157" s="14" t="s">
        <v>73</v>
      </c>
      <c r="AY157" s="253" t="s">
        <v>125</v>
      </c>
    </row>
    <row r="158" spans="1:51" s="13" customFormat="1" ht="12">
      <c r="A158" s="13"/>
      <c r="B158" s="233"/>
      <c r="C158" s="234"/>
      <c r="D158" s="227" t="s">
        <v>138</v>
      </c>
      <c r="E158" s="235" t="s">
        <v>1</v>
      </c>
      <c r="F158" s="236" t="s">
        <v>163</v>
      </c>
      <c r="G158" s="234"/>
      <c r="H158" s="237">
        <v>175</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138</v>
      </c>
      <c r="AU158" s="243" t="s">
        <v>83</v>
      </c>
      <c r="AV158" s="13" t="s">
        <v>83</v>
      </c>
      <c r="AW158" s="13" t="s">
        <v>30</v>
      </c>
      <c r="AX158" s="13" t="s">
        <v>73</v>
      </c>
      <c r="AY158" s="243" t="s">
        <v>125</v>
      </c>
    </row>
    <row r="159" spans="1:51" s="14" customFormat="1" ht="12">
      <c r="A159" s="14"/>
      <c r="B159" s="244"/>
      <c r="C159" s="245"/>
      <c r="D159" s="227" t="s">
        <v>138</v>
      </c>
      <c r="E159" s="246" t="s">
        <v>1</v>
      </c>
      <c r="F159" s="247" t="s">
        <v>164</v>
      </c>
      <c r="G159" s="245"/>
      <c r="H159" s="246" t="s">
        <v>1</v>
      </c>
      <c r="I159" s="248"/>
      <c r="J159" s="245"/>
      <c r="K159" s="245"/>
      <c r="L159" s="249"/>
      <c r="M159" s="250"/>
      <c r="N159" s="251"/>
      <c r="O159" s="251"/>
      <c r="P159" s="251"/>
      <c r="Q159" s="251"/>
      <c r="R159" s="251"/>
      <c r="S159" s="251"/>
      <c r="T159" s="252"/>
      <c r="U159" s="14"/>
      <c r="V159" s="14"/>
      <c r="W159" s="14"/>
      <c r="X159" s="14"/>
      <c r="Y159" s="14"/>
      <c r="Z159" s="14"/>
      <c r="AA159" s="14"/>
      <c r="AB159" s="14"/>
      <c r="AC159" s="14"/>
      <c r="AD159" s="14"/>
      <c r="AE159" s="14"/>
      <c r="AT159" s="253" t="s">
        <v>138</v>
      </c>
      <c r="AU159" s="253" t="s">
        <v>83</v>
      </c>
      <c r="AV159" s="14" t="s">
        <v>81</v>
      </c>
      <c r="AW159" s="14" t="s">
        <v>30</v>
      </c>
      <c r="AX159" s="14" t="s">
        <v>73</v>
      </c>
      <c r="AY159" s="253" t="s">
        <v>125</v>
      </c>
    </row>
    <row r="160" spans="1:51" s="13" customFormat="1" ht="12">
      <c r="A160" s="13"/>
      <c r="B160" s="233"/>
      <c r="C160" s="234"/>
      <c r="D160" s="227" t="s">
        <v>138</v>
      </c>
      <c r="E160" s="235" t="s">
        <v>1</v>
      </c>
      <c r="F160" s="236" t="s">
        <v>165</v>
      </c>
      <c r="G160" s="234"/>
      <c r="H160" s="237">
        <v>75</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138</v>
      </c>
      <c r="AU160" s="243" t="s">
        <v>83</v>
      </c>
      <c r="AV160" s="13" t="s">
        <v>83</v>
      </c>
      <c r="AW160" s="13" t="s">
        <v>30</v>
      </c>
      <c r="AX160" s="13" t="s">
        <v>73</v>
      </c>
      <c r="AY160" s="243" t="s">
        <v>125</v>
      </c>
    </row>
    <row r="161" spans="1:51" s="15" customFormat="1" ht="12">
      <c r="A161" s="15"/>
      <c r="B161" s="254"/>
      <c r="C161" s="255"/>
      <c r="D161" s="227" t="s">
        <v>138</v>
      </c>
      <c r="E161" s="256" t="s">
        <v>1</v>
      </c>
      <c r="F161" s="257" t="s">
        <v>156</v>
      </c>
      <c r="G161" s="255"/>
      <c r="H161" s="258">
        <v>250</v>
      </c>
      <c r="I161" s="259"/>
      <c r="J161" s="255"/>
      <c r="K161" s="255"/>
      <c r="L161" s="260"/>
      <c r="M161" s="261"/>
      <c r="N161" s="262"/>
      <c r="O161" s="262"/>
      <c r="P161" s="262"/>
      <c r="Q161" s="262"/>
      <c r="R161" s="262"/>
      <c r="S161" s="262"/>
      <c r="T161" s="263"/>
      <c r="U161" s="15"/>
      <c r="V161" s="15"/>
      <c r="W161" s="15"/>
      <c r="X161" s="15"/>
      <c r="Y161" s="15"/>
      <c r="Z161" s="15"/>
      <c r="AA161" s="15"/>
      <c r="AB161" s="15"/>
      <c r="AC161" s="15"/>
      <c r="AD161" s="15"/>
      <c r="AE161" s="15"/>
      <c r="AT161" s="264" t="s">
        <v>138</v>
      </c>
      <c r="AU161" s="264" t="s">
        <v>83</v>
      </c>
      <c r="AV161" s="15" t="s">
        <v>132</v>
      </c>
      <c r="AW161" s="15" t="s">
        <v>30</v>
      </c>
      <c r="AX161" s="15" t="s">
        <v>81</v>
      </c>
      <c r="AY161" s="264" t="s">
        <v>125</v>
      </c>
    </row>
    <row r="162" spans="1:65" s="2" customFormat="1" ht="16.5" customHeight="1">
      <c r="A162" s="38"/>
      <c r="B162" s="39"/>
      <c r="C162" s="214" t="s">
        <v>166</v>
      </c>
      <c r="D162" s="214" t="s">
        <v>127</v>
      </c>
      <c r="E162" s="215" t="s">
        <v>167</v>
      </c>
      <c r="F162" s="216" t="s">
        <v>168</v>
      </c>
      <c r="G162" s="217" t="s">
        <v>130</v>
      </c>
      <c r="H162" s="218">
        <v>126.5</v>
      </c>
      <c r="I162" s="219"/>
      <c r="J162" s="220">
        <f>ROUND(I162*H162,2)</f>
        <v>0</v>
      </c>
      <c r="K162" s="216" t="s">
        <v>131</v>
      </c>
      <c r="L162" s="44"/>
      <c r="M162" s="221" t="s">
        <v>1</v>
      </c>
      <c r="N162" s="222" t="s">
        <v>38</v>
      </c>
      <c r="O162" s="91"/>
      <c r="P162" s="223">
        <f>O162*H162</f>
        <v>0</v>
      </c>
      <c r="Q162" s="223">
        <v>9E-05</v>
      </c>
      <c r="R162" s="223">
        <f>Q162*H162</f>
        <v>0.011385000000000001</v>
      </c>
      <c r="S162" s="223">
        <v>0.23</v>
      </c>
      <c r="T162" s="224">
        <f>S162*H162</f>
        <v>29.095000000000002</v>
      </c>
      <c r="U162" s="38"/>
      <c r="V162" s="38"/>
      <c r="W162" s="38"/>
      <c r="X162" s="38"/>
      <c r="Y162" s="38"/>
      <c r="Z162" s="38"/>
      <c r="AA162" s="38"/>
      <c r="AB162" s="38"/>
      <c r="AC162" s="38"/>
      <c r="AD162" s="38"/>
      <c r="AE162" s="38"/>
      <c r="AR162" s="225" t="s">
        <v>132</v>
      </c>
      <c r="AT162" s="225" t="s">
        <v>127</v>
      </c>
      <c r="AU162" s="225" t="s">
        <v>83</v>
      </c>
      <c r="AY162" s="17" t="s">
        <v>125</v>
      </c>
      <c r="BE162" s="226">
        <f>IF(N162="základní",J162,0)</f>
        <v>0</v>
      </c>
      <c r="BF162" s="226">
        <f>IF(N162="snížená",J162,0)</f>
        <v>0</v>
      </c>
      <c r="BG162" s="226">
        <f>IF(N162="zákl. přenesená",J162,0)</f>
        <v>0</v>
      </c>
      <c r="BH162" s="226">
        <f>IF(N162="sníž. přenesená",J162,0)</f>
        <v>0</v>
      </c>
      <c r="BI162" s="226">
        <f>IF(N162="nulová",J162,0)</f>
        <v>0</v>
      </c>
      <c r="BJ162" s="17" t="s">
        <v>81</v>
      </c>
      <c r="BK162" s="226">
        <f>ROUND(I162*H162,2)</f>
        <v>0</v>
      </c>
      <c r="BL162" s="17" t="s">
        <v>132</v>
      </c>
      <c r="BM162" s="225" t="s">
        <v>169</v>
      </c>
    </row>
    <row r="163" spans="1:47" s="2" customFormat="1" ht="12">
      <c r="A163" s="38"/>
      <c r="B163" s="39"/>
      <c r="C163" s="40"/>
      <c r="D163" s="227" t="s">
        <v>134</v>
      </c>
      <c r="E163" s="40"/>
      <c r="F163" s="228" t="s">
        <v>170</v>
      </c>
      <c r="G163" s="40"/>
      <c r="H163" s="40"/>
      <c r="I163" s="229"/>
      <c r="J163" s="40"/>
      <c r="K163" s="40"/>
      <c r="L163" s="44"/>
      <c r="M163" s="230"/>
      <c r="N163" s="231"/>
      <c r="O163" s="91"/>
      <c r="P163" s="91"/>
      <c r="Q163" s="91"/>
      <c r="R163" s="91"/>
      <c r="S163" s="91"/>
      <c r="T163" s="92"/>
      <c r="U163" s="38"/>
      <c r="V163" s="38"/>
      <c r="W163" s="38"/>
      <c r="X163" s="38"/>
      <c r="Y163" s="38"/>
      <c r="Z163" s="38"/>
      <c r="AA163" s="38"/>
      <c r="AB163" s="38"/>
      <c r="AC163" s="38"/>
      <c r="AD163" s="38"/>
      <c r="AE163" s="38"/>
      <c r="AT163" s="17" t="s">
        <v>134</v>
      </c>
      <c r="AU163" s="17" t="s">
        <v>83</v>
      </c>
    </row>
    <row r="164" spans="1:47" s="2" customFormat="1" ht="12">
      <c r="A164" s="38"/>
      <c r="B164" s="39"/>
      <c r="C164" s="40"/>
      <c r="D164" s="227" t="s">
        <v>136</v>
      </c>
      <c r="E164" s="40"/>
      <c r="F164" s="232" t="s">
        <v>161</v>
      </c>
      <c r="G164" s="40"/>
      <c r="H164" s="40"/>
      <c r="I164" s="229"/>
      <c r="J164" s="40"/>
      <c r="K164" s="40"/>
      <c r="L164" s="44"/>
      <c r="M164" s="230"/>
      <c r="N164" s="231"/>
      <c r="O164" s="91"/>
      <c r="P164" s="91"/>
      <c r="Q164" s="91"/>
      <c r="R164" s="91"/>
      <c r="S164" s="91"/>
      <c r="T164" s="92"/>
      <c r="U164" s="38"/>
      <c r="V164" s="38"/>
      <c r="W164" s="38"/>
      <c r="X164" s="38"/>
      <c r="Y164" s="38"/>
      <c r="Z164" s="38"/>
      <c r="AA164" s="38"/>
      <c r="AB164" s="38"/>
      <c r="AC164" s="38"/>
      <c r="AD164" s="38"/>
      <c r="AE164" s="38"/>
      <c r="AT164" s="17" t="s">
        <v>136</v>
      </c>
      <c r="AU164" s="17" t="s">
        <v>83</v>
      </c>
    </row>
    <row r="165" spans="1:51" s="14" customFormat="1" ht="12">
      <c r="A165" s="14"/>
      <c r="B165" s="244"/>
      <c r="C165" s="245"/>
      <c r="D165" s="227" t="s">
        <v>138</v>
      </c>
      <c r="E165" s="246" t="s">
        <v>1</v>
      </c>
      <c r="F165" s="247" t="s">
        <v>171</v>
      </c>
      <c r="G165" s="245"/>
      <c r="H165" s="246" t="s">
        <v>1</v>
      </c>
      <c r="I165" s="248"/>
      <c r="J165" s="245"/>
      <c r="K165" s="245"/>
      <c r="L165" s="249"/>
      <c r="M165" s="250"/>
      <c r="N165" s="251"/>
      <c r="O165" s="251"/>
      <c r="P165" s="251"/>
      <c r="Q165" s="251"/>
      <c r="R165" s="251"/>
      <c r="S165" s="251"/>
      <c r="T165" s="252"/>
      <c r="U165" s="14"/>
      <c r="V165" s="14"/>
      <c r="W165" s="14"/>
      <c r="X165" s="14"/>
      <c r="Y165" s="14"/>
      <c r="Z165" s="14"/>
      <c r="AA165" s="14"/>
      <c r="AB165" s="14"/>
      <c r="AC165" s="14"/>
      <c r="AD165" s="14"/>
      <c r="AE165" s="14"/>
      <c r="AT165" s="253" t="s">
        <v>138</v>
      </c>
      <c r="AU165" s="253" t="s">
        <v>83</v>
      </c>
      <c r="AV165" s="14" t="s">
        <v>81</v>
      </c>
      <c r="AW165" s="14" t="s">
        <v>30</v>
      </c>
      <c r="AX165" s="14" t="s">
        <v>73</v>
      </c>
      <c r="AY165" s="253" t="s">
        <v>125</v>
      </c>
    </row>
    <row r="166" spans="1:51" s="13" customFormat="1" ht="12">
      <c r="A166" s="13"/>
      <c r="B166" s="233"/>
      <c r="C166" s="234"/>
      <c r="D166" s="227" t="s">
        <v>138</v>
      </c>
      <c r="E166" s="235" t="s">
        <v>1</v>
      </c>
      <c r="F166" s="236" t="s">
        <v>172</v>
      </c>
      <c r="G166" s="234"/>
      <c r="H166" s="237">
        <v>126.5</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138</v>
      </c>
      <c r="AU166" s="243" t="s">
        <v>83</v>
      </c>
      <c r="AV166" s="13" t="s">
        <v>83</v>
      </c>
      <c r="AW166" s="13" t="s">
        <v>30</v>
      </c>
      <c r="AX166" s="13" t="s">
        <v>81</v>
      </c>
      <c r="AY166" s="243" t="s">
        <v>125</v>
      </c>
    </row>
    <row r="167" spans="1:65" s="2" customFormat="1" ht="16.5" customHeight="1">
      <c r="A167" s="38"/>
      <c r="B167" s="39"/>
      <c r="C167" s="214" t="s">
        <v>173</v>
      </c>
      <c r="D167" s="214" t="s">
        <v>127</v>
      </c>
      <c r="E167" s="215" t="s">
        <v>174</v>
      </c>
      <c r="F167" s="216" t="s">
        <v>175</v>
      </c>
      <c r="G167" s="217" t="s">
        <v>176</v>
      </c>
      <c r="H167" s="218">
        <v>19</v>
      </c>
      <c r="I167" s="219"/>
      <c r="J167" s="220">
        <f>ROUND(I167*H167,2)</f>
        <v>0</v>
      </c>
      <c r="K167" s="216" t="s">
        <v>131</v>
      </c>
      <c r="L167" s="44"/>
      <c r="M167" s="221" t="s">
        <v>1</v>
      </c>
      <c r="N167" s="222" t="s">
        <v>38</v>
      </c>
      <c r="O167" s="91"/>
      <c r="P167" s="223">
        <f>O167*H167</f>
        <v>0</v>
      </c>
      <c r="Q167" s="223">
        <v>0</v>
      </c>
      <c r="R167" s="223">
        <f>Q167*H167</f>
        <v>0</v>
      </c>
      <c r="S167" s="223">
        <v>0.23</v>
      </c>
      <c r="T167" s="224">
        <f>S167*H167</f>
        <v>4.37</v>
      </c>
      <c r="U167" s="38"/>
      <c r="V167" s="38"/>
      <c r="W167" s="38"/>
      <c r="X167" s="38"/>
      <c r="Y167" s="38"/>
      <c r="Z167" s="38"/>
      <c r="AA167" s="38"/>
      <c r="AB167" s="38"/>
      <c r="AC167" s="38"/>
      <c r="AD167" s="38"/>
      <c r="AE167" s="38"/>
      <c r="AR167" s="225" t="s">
        <v>132</v>
      </c>
      <c r="AT167" s="225" t="s">
        <v>127</v>
      </c>
      <c r="AU167" s="225" t="s">
        <v>83</v>
      </c>
      <c r="AY167" s="17" t="s">
        <v>125</v>
      </c>
      <c r="BE167" s="226">
        <f>IF(N167="základní",J167,0)</f>
        <v>0</v>
      </c>
      <c r="BF167" s="226">
        <f>IF(N167="snížená",J167,0)</f>
        <v>0</v>
      </c>
      <c r="BG167" s="226">
        <f>IF(N167="zákl. přenesená",J167,0)</f>
        <v>0</v>
      </c>
      <c r="BH167" s="226">
        <f>IF(N167="sníž. přenesená",J167,0)</f>
        <v>0</v>
      </c>
      <c r="BI167" s="226">
        <f>IF(N167="nulová",J167,0)</f>
        <v>0</v>
      </c>
      <c r="BJ167" s="17" t="s">
        <v>81</v>
      </c>
      <c r="BK167" s="226">
        <f>ROUND(I167*H167,2)</f>
        <v>0</v>
      </c>
      <c r="BL167" s="17" t="s">
        <v>132</v>
      </c>
      <c r="BM167" s="225" t="s">
        <v>177</v>
      </c>
    </row>
    <row r="168" spans="1:47" s="2" customFormat="1" ht="12">
      <c r="A168" s="38"/>
      <c r="B168" s="39"/>
      <c r="C168" s="40"/>
      <c r="D168" s="227" t="s">
        <v>134</v>
      </c>
      <c r="E168" s="40"/>
      <c r="F168" s="228" t="s">
        <v>178</v>
      </c>
      <c r="G168" s="40"/>
      <c r="H168" s="40"/>
      <c r="I168" s="229"/>
      <c r="J168" s="40"/>
      <c r="K168" s="40"/>
      <c r="L168" s="44"/>
      <c r="M168" s="230"/>
      <c r="N168" s="231"/>
      <c r="O168" s="91"/>
      <c r="P168" s="91"/>
      <c r="Q168" s="91"/>
      <c r="R168" s="91"/>
      <c r="S168" s="91"/>
      <c r="T168" s="92"/>
      <c r="U168" s="38"/>
      <c r="V168" s="38"/>
      <c r="W168" s="38"/>
      <c r="X168" s="38"/>
      <c r="Y168" s="38"/>
      <c r="Z168" s="38"/>
      <c r="AA168" s="38"/>
      <c r="AB168" s="38"/>
      <c r="AC168" s="38"/>
      <c r="AD168" s="38"/>
      <c r="AE168" s="38"/>
      <c r="AT168" s="17" t="s">
        <v>134</v>
      </c>
      <c r="AU168" s="17" t="s">
        <v>83</v>
      </c>
    </row>
    <row r="169" spans="1:47" s="2" customFormat="1" ht="12">
      <c r="A169" s="38"/>
      <c r="B169" s="39"/>
      <c r="C169" s="40"/>
      <c r="D169" s="227" t="s">
        <v>136</v>
      </c>
      <c r="E169" s="40"/>
      <c r="F169" s="232" t="s">
        <v>179</v>
      </c>
      <c r="G169" s="40"/>
      <c r="H169" s="40"/>
      <c r="I169" s="229"/>
      <c r="J169" s="40"/>
      <c r="K169" s="40"/>
      <c r="L169" s="44"/>
      <c r="M169" s="230"/>
      <c r="N169" s="231"/>
      <c r="O169" s="91"/>
      <c r="P169" s="91"/>
      <c r="Q169" s="91"/>
      <c r="R169" s="91"/>
      <c r="S169" s="91"/>
      <c r="T169" s="92"/>
      <c r="U169" s="38"/>
      <c r="V169" s="38"/>
      <c r="W169" s="38"/>
      <c r="X169" s="38"/>
      <c r="Y169" s="38"/>
      <c r="Z169" s="38"/>
      <c r="AA169" s="38"/>
      <c r="AB169" s="38"/>
      <c r="AC169" s="38"/>
      <c r="AD169" s="38"/>
      <c r="AE169" s="38"/>
      <c r="AT169" s="17" t="s">
        <v>136</v>
      </c>
      <c r="AU169" s="17" t="s">
        <v>83</v>
      </c>
    </row>
    <row r="170" spans="1:51" s="13" customFormat="1" ht="12">
      <c r="A170" s="13"/>
      <c r="B170" s="233"/>
      <c r="C170" s="234"/>
      <c r="D170" s="227" t="s">
        <v>138</v>
      </c>
      <c r="E170" s="235" t="s">
        <v>1</v>
      </c>
      <c r="F170" s="236" t="s">
        <v>180</v>
      </c>
      <c r="G170" s="234"/>
      <c r="H170" s="237">
        <v>19</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138</v>
      </c>
      <c r="AU170" s="243" t="s">
        <v>83</v>
      </c>
      <c r="AV170" s="13" t="s">
        <v>83</v>
      </c>
      <c r="AW170" s="13" t="s">
        <v>30</v>
      </c>
      <c r="AX170" s="13" t="s">
        <v>81</v>
      </c>
      <c r="AY170" s="243" t="s">
        <v>125</v>
      </c>
    </row>
    <row r="171" spans="1:65" s="2" customFormat="1" ht="16.5" customHeight="1">
      <c r="A171" s="38"/>
      <c r="B171" s="39"/>
      <c r="C171" s="214" t="s">
        <v>181</v>
      </c>
      <c r="D171" s="214" t="s">
        <v>127</v>
      </c>
      <c r="E171" s="215" t="s">
        <v>182</v>
      </c>
      <c r="F171" s="216" t="s">
        <v>183</v>
      </c>
      <c r="G171" s="217" t="s">
        <v>176</v>
      </c>
      <c r="H171" s="218">
        <v>36</v>
      </c>
      <c r="I171" s="219"/>
      <c r="J171" s="220">
        <f>ROUND(I171*H171,2)</f>
        <v>0</v>
      </c>
      <c r="K171" s="216" t="s">
        <v>131</v>
      </c>
      <c r="L171" s="44"/>
      <c r="M171" s="221" t="s">
        <v>1</v>
      </c>
      <c r="N171" s="222" t="s">
        <v>38</v>
      </c>
      <c r="O171" s="91"/>
      <c r="P171" s="223">
        <f>O171*H171</f>
        <v>0</v>
      </c>
      <c r="Q171" s="223">
        <v>0</v>
      </c>
      <c r="R171" s="223">
        <f>Q171*H171</f>
        <v>0</v>
      </c>
      <c r="S171" s="223">
        <v>0.29</v>
      </c>
      <c r="T171" s="224">
        <f>S171*H171</f>
        <v>10.44</v>
      </c>
      <c r="U171" s="38"/>
      <c r="V171" s="38"/>
      <c r="W171" s="38"/>
      <c r="X171" s="38"/>
      <c r="Y171" s="38"/>
      <c r="Z171" s="38"/>
      <c r="AA171" s="38"/>
      <c r="AB171" s="38"/>
      <c r="AC171" s="38"/>
      <c r="AD171" s="38"/>
      <c r="AE171" s="38"/>
      <c r="AR171" s="225" t="s">
        <v>132</v>
      </c>
      <c r="AT171" s="225" t="s">
        <v>127</v>
      </c>
      <c r="AU171" s="225" t="s">
        <v>83</v>
      </c>
      <c r="AY171" s="17" t="s">
        <v>125</v>
      </c>
      <c r="BE171" s="226">
        <f>IF(N171="základní",J171,0)</f>
        <v>0</v>
      </c>
      <c r="BF171" s="226">
        <f>IF(N171="snížená",J171,0)</f>
        <v>0</v>
      </c>
      <c r="BG171" s="226">
        <f>IF(N171="zákl. přenesená",J171,0)</f>
        <v>0</v>
      </c>
      <c r="BH171" s="226">
        <f>IF(N171="sníž. přenesená",J171,0)</f>
        <v>0</v>
      </c>
      <c r="BI171" s="226">
        <f>IF(N171="nulová",J171,0)</f>
        <v>0</v>
      </c>
      <c r="BJ171" s="17" t="s">
        <v>81</v>
      </c>
      <c r="BK171" s="226">
        <f>ROUND(I171*H171,2)</f>
        <v>0</v>
      </c>
      <c r="BL171" s="17" t="s">
        <v>132</v>
      </c>
      <c r="BM171" s="225" t="s">
        <v>184</v>
      </c>
    </row>
    <row r="172" spans="1:47" s="2" customFormat="1" ht="12">
      <c r="A172" s="38"/>
      <c r="B172" s="39"/>
      <c r="C172" s="40"/>
      <c r="D172" s="227" t="s">
        <v>134</v>
      </c>
      <c r="E172" s="40"/>
      <c r="F172" s="228" t="s">
        <v>185</v>
      </c>
      <c r="G172" s="40"/>
      <c r="H172" s="40"/>
      <c r="I172" s="229"/>
      <c r="J172" s="40"/>
      <c r="K172" s="40"/>
      <c r="L172" s="44"/>
      <c r="M172" s="230"/>
      <c r="N172" s="231"/>
      <c r="O172" s="91"/>
      <c r="P172" s="91"/>
      <c r="Q172" s="91"/>
      <c r="R172" s="91"/>
      <c r="S172" s="91"/>
      <c r="T172" s="92"/>
      <c r="U172" s="38"/>
      <c r="V172" s="38"/>
      <c r="W172" s="38"/>
      <c r="X172" s="38"/>
      <c r="Y172" s="38"/>
      <c r="Z172" s="38"/>
      <c r="AA172" s="38"/>
      <c r="AB172" s="38"/>
      <c r="AC172" s="38"/>
      <c r="AD172" s="38"/>
      <c r="AE172" s="38"/>
      <c r="AT172" s="17" t="s">
        <v>134</v>
      </c>
      <c r="AU172" s="17" t="s">
        <v>83</v>
      </c>
    </row>
    <row r="173" spans="1:47" s="2" customFormat="1" ht="12">
      <c r="A173" s="38"/>
      <c r="B173" s="39"/>
      <c r="C173" s="40"/>
      <c r="D173" s="227" t="s">
        <v>136</v>
      </c>
      <c r="E173" s="40"/>
      <c r="F173" s="232" t="s">
        <v>179</v>
      </c>
      <c r="G173" s="40"/>
      <c r="H173" s="40"/>
      <c r="I173" s="229"/>
      <c r="J173" s="40"/>
      <c r="K173" s="40"/>
      <c r="L173" s="44"/>
      <c r="M173" s="230"/>
      <c r="N173" s="231"/>
      <c r="O173" s="91"/>
      <c r="P173" s="91"/>
      <c r="Q173" s="91"/>
      <c r="R173" s="91"/>
      <c r="S173" s="91"/>
      <c r="T173" s="92"/>
      <c r="U173" s="38"/>
      <c r="V173" s="38"/>
      <c r="W173" s="38"/>
      <c r="X173" s="38"/>
      <c r="Y173" s="38"/>
      <c r="Z173" s="38"/>
      <c r="AA173" s="38"/>
      <c r="AB173" s="38"/>
      <c r="AC173" s="38"/>
      <c r="AD173" s="38"/>
      <c r="AE173" s="38"/>
      <c r="AT173" s="17" t="s">
        <v>136</v>
      </c>
      <c r="AU173" s="17" t="s">
        <v>83</v>
      </c>
    </row>
    <row r="174" spans="1:51" s="14" customFormat="1" ht="12">
      <c r="A174" s="14"/>
      <c r="B174" s="244"/>
      <c r="C174" s="245"/>
      <c r="D174" s="227" t="s">
        <v>138</v>
      </c>
      <c r="E174" s="246" t="s">
        <v>1</v>
      </c>
      <c r="F174" s="247" t="s">
        <v>186</v>
      </c>
      <c r="G174" s="245"/>
      <c r="H174" s="246" t="s">
        <v>1</v>
      </c>
      <c r="I174" s="248"/>
      <c r="J174" s="245"/>
      <c r="K174" s="245"/>
      <c r="L174" s="249"/>
      <c r="M174" s="250"/>
      <c r="N174" s="251"/>
      <c r="O174" s="251"/>
      <c r="P174" s="251"/>
      <c r="Q174" s="251"/>
      <c r="R174" s="251"/>
      <c r="S174" s="251"/>
      <c r="T174" s="252"/>
      <c r="U174" s="14"/>
      <c r="V174" s="14"/>
      <c r="W174" s="14"/>
      <c r="X174" s="14"/>
      <c r="Y174" s="14"/>
      <c r="Z174" s="14"/>
      <c r="AA174" s="14"/>
      <c r="AB174" s="14"/>
      <c r="AC174" s="14"/>
      <c r="AD174" s="14"/>
      <c r="AE174" s="14"/>
      <c r="AT174" s="253" t="s">
        <v>138</v>
      </c>
      <c r="AU174" s="253" t="s">
        <v>83</v>
      </c>
      <c r="AV174" s="14" t="s">
        <v>81</v>
      </c>
      <c r="AW174" s="14" t="s">
        <v>30</v>
      </c>
      <c r="AX174" s="14" t="s">
        <v>73</v>
      </c>
      <c r="AY174" s="253" t="s">
        <v>125</v>
      </c>
    </row>
    <row r="175" spans="1:51" s="13" customFormat="1" ht="12">
      <c r="A175" s="13"/>
      <c r="B175" s="233"/>
      <c r="C175" s="234"/>
      <c r="D175" s="227" t="s">
        <v>138</v>
      </c>
      <c r="E175" s="235" t="s">
        <v>1</v>
      </c>
      <c r="F175" s="236" t="s">
        <v>187</v>
      </c>
      <c r="G175" s="234"/>
      <c r="H175" s="237">
        <v>19</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138</v>
      </c>
      <c r="AU175" s="243" t="s">
        <v>83</v>
      </c>
      <c r="AV175" s="13" t="s">
        <v>83</v>
      </c>
      <c r="AW175" s="13" t="s">
        <v>30</v>
      </c>
      <c r="AX175" s="13" t="s">
        <v>73</v>
      </c>
      <c r="AY175" s="243" t="s">
        <v>125</v>
      </c>
    </row>
    <row r="176" spans="1:51" s="14" customFormat="1" ht="12">
      <c r="A176" s="14"/>
      <c r="B176" s="244"/>
      <c r="C176" s="245"/>
      <c r="D176" s="227" t="s">
        <v>138</v>
      </c>
      <c r="E176" s="246" t="s">
        <v>1</v>
      </c>
      <c r="F176" s="247" t="s">
        <v>188</v>
      </c>
      <c r="G176" s="245"/>
      <c r="H176" s="246" t="s">
        <v>1</v>
      </c>
      <c r="I176" s="248"/>
      <c r="J176" s="245"/>
      <c r="K176" s="245"/>
      <c r="L176" s="249"/>
      <c r="M176" s="250"/>
      <c r="N176" s="251"/>
      <c r="O176" s="251"/>
      <c r="P176" s="251"/>
      <c r="Q176" s="251"/>
      <c r="R176" s="251"/>
      <c r="S176" s="251"/>
      <c r="T176" s="252"/>
      <c r="U176" s="14"/>
      <c r="V176" s="14"/>
      <c r="W176" s="14"/>
      <c r="X176" s="14"/>
      <c r="Y176" s="14"/>
      <c r="Z176" s="14"/>
      <c r="AA176" s="14"/>
      <c r="AB176" s="14"/>
      <c r="AC176" s="14"/>
      <c r="AD176" s="14"/>
      <c r="AE176" s="14"/>
      <c r="AT176" s="253" t="s">
        <v>138</v>
      </c>
      <c r="AU176" s="253" t="s">
        <v>83</v>
      </c>
      <c r="AV176" s="14" t="s">
        <v>81</v>
      </c>
      <c r="AW176" s="14" t="s">
        <v>30</v>
      </c>
      <c r="AX176" s="14" t="s">
        <v>73</v>
      </c>
      <c r="AY176" s="253" t="s">
        <v>125</v>
      </c>
    </row>
    <row r="177" spans="1:51" s="13" customFormat="1" ht="12">
      <c r="A177" s="13"/>
      <c r="B177" s="233"/>
      <c r="C177" s="234"/>
      <c r="D177" s="227" t="s">
        <v>138</v>
      </c>
      <c r="E177" s="235" t="s">
        <v>1</v>
      </c>
      <c r="F177" s="236" t="s">
        <v>189</v>
      </c>
      <c r="G177" s="234"/>
      <c r="H177" s="237">
        <v>17</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138</v>
      </c>
      <c r="AU177" s="243" t="s">
        <v>83</v>
      </c>
      <c r="AV177" s="13" t="s">
        <v>83</v>
      </c>
      <c r="AW177" s="13" t="s">
        <v>30</v>
      </c>
      <c r="AX177" s="13" t="s">
        <v>73</v>
      </c>
      <c r="AY177" s="243" t="s">
        <v>125</v>
      </c>
    </row>
    <row r="178" spans="1:51" s="15" customFormat="1" ht="12">
      <c r="A178" s="15"/>
      <c r="B178" s="254"/>
      <c r="C178" s="255"/>
      <c r="D178" s="227" t="s">
        <v>138</v>
      </c>
      <c r="E178" s="256" t="s">
        <v>1</v>
      </c>
      <c r="F178" s="257" t="s">
        <v>156</v>
      </c>
      <c r="G178" s="255"/>
      <c r="H178" s="258">
        <v>36</v>
      </c>
      <c r="I178" s="259"/>
      <c r="J178" s="255"/>
      <c r="K178" s="255"/>
      <c r="L178" s="260"/>
      <c r="M178" s="261"/>
      <c r="N178" s="262"/>
      <c r="O178" s="262"/>
      <c r="P178" s="262"/>
      <c r="Q178" s="262"/>
      <c r="R178" s="262"/>
      <c r="S178" s="262"/>
      <c r="T178" s="263"/>
      <c r="U178" s="15"/>
      <c r="V178" s="15"/>
      <c r="W178" s="15"/>
      <c r="X178" s="15"/>
      <c r="Y178" s="15"/>
      <c r="Z178" s="15"/>
      <c r="AA178" s="15"/>
      <c r="AB178" s="15"/>
      <c r="AC178" s="15"/>
      <c r="AD178" s="15"/>
      <c r="AE178" s="15"/>
      <c r="AT178" s="264" t="s">
        <v>138</v>
      </c>
      <c r="AU178" s="264" t="s">
        <v>83</v>
      </c>
      <c r="AV178" s="15" t="s">
        <v>132</v>
      </c>
      <c r="AW178" s="15" t="s">
        <v>30</v>
      </c>
      <c r="AX178" s="15" t="s">
        <v>81</v>
      </c>
      <c r="AY178" s="264" t="s">
        <v>125</v>
      </c>
    </row>
    <row r="179" spans="1:65" s="2" customFormat="1" ht="16.5" customHeight="1">
      <c r="A179" s="38"/>
      <c r="B179" s="39"/>
      <c r="C179" s="214" t="s">
        <v>190</v>
      </c>
      <c r="D179" s="214" t="s">
        <v>127</v>
      </c>
      <c r="E179" s="215" t="s">
        <v>191</v>
      </c>
      <c r="F179" s="216" t="s">
        <v>192</v>
      </c>
      <c r="G179" s="217" t="s">
        <v>176</v>
      </c>
      <c r="H179" s="218">
        <v>12</v>
      </c>
      <c r="I179" s="219"/>
      <c r="J179" s="220">
        <f>ROUND(I179*H179,2)</f>
        <v>0</v>
      </c>
      <c r="K179" s="216" t="s">
        <v>131</v>
      </c>
      <c r="L179" s="44"/>
      <c r="M179" s="221" t="s">
        <v>1</v>
      </c>
      <c r="N179" s="222" t="s">
        <v>38</v>
      </c>
      <c r="O179" s="91"/>
      <c r="P179" s="223">
        <f>O179*H179</f>
        <v>0</v>
      </c>
      <c r="Q179" s="223">
        <v>0</v>
      </c>
      <c r="R179" s="223">
        <f>Q179*H179</f>
        <v>0</v>
      </c>
      <c r="S179" s="223">
        <v>0.04</v>
      </c>
      <c r="T179" s="224">
        <f>S179*H179</f>
        <v>0.48</v>
      </c>
      <c r="U179" s="38"/>
      <c r="V179" s="38"/>
      <c r="W179" s="38"/>
      <c r="X179" s="38"/>
      <c r="Y179" s="38"/>
      <c r="Z179" s="38"/>
      <c r="AA179" s="38"/>
      <c r="AB179" s="38"/>
      <c r="AC179" s="38"/>
      <c r="AD179" s="38"/>
      <c r="AE179" s="38"/>
      <c r="AR179" s="225" t="s">
        <v>132</v>
      </c>
      <c r="AT179" s="225" t="s">
        <v>127</v>
      </c>
      <c r="AU179" s="225" t="s">
        <v>83</v>
      </c>
      <c r="AY179" s="17" t="s">
        <v>125</v>
      </c>
      <c r="BE179" s="226">
        <f>IF(N179="základní",J179,0)</f>
        <v>0</v>
      </c>
      <c r="BF179" s="226">
        <f>IF(N179="snížená",J179,0)</f>
        <v>0</v>
      </c>
      <c r="BG179" s="226">
        <f>IF(N179="zákl. přenesená",J179,0)</f>
        <v>0</v>
      </c>
      <c r="BH179" s="226">
        <f>IF(N179="sníž. přenesená",J179,0)</f>
        <v>0</v>
      </c>
      <c r="BI179" s="226">
        <f>IF(N179="nulová",J179,0)</f>
        <v>0</v>
      </c>
      <c r="BJ179" s="17" t="s">
        <v>81</v>
      </c>
      <c r="BK179" s="226">
        <f>ROUND(I179*H179,2)</f>
        <v>0</v>
      </c>
      <c r="BL179" s="17" t="s">
        <v>132</v>
      </c>
      <c r="BM179" s="225" t="s">
        <v>193</v>
      </c>
    </row>
    <row r="180" spans="1:47" s="2" customFormat="1" ht="12">
      <c r="A180" s="38"/>
      <c r="B180" s="39"/>
      <c r="C180" s="40"/>
      <c r="D180" s="227" t="s">
        <v>134</v>
      </c>
      <c r="E180" s="40"/>
      <c r="F180" s="228" t="s">
        <v>194</v>
      </c>
      <c r="G180" s="40"/>
      <c r="H180" s="40"/>
      <c r="I180" s="229"/>
      <c r="J180" s="40"/>
      <c r="K180" s="40"/>
      <c r="L180" s="44"/>
      <c r="M180" s="230"/>
      <c r="N180" s="231"/>
      <c r="O180" s="91"/>
      <c r="P180" s="91"/>
      <c r="Q180" s="91"/>
      <c r="R180" s="91"/>
      <c r="S180" s="91"/>
      <c r="T180" s="92"/>
      <c r="U180" s="38"/>
      <c r="V180" s="38"/>
      <c r="W180" s="38"/>
      <c r="X180" s="38"/>
      <c r="Y180" s="38"/>
      <c r="Z180" s="38"/>
      <c r="AA180" s="38"/>
      <c r="AB180" s="38"/>
      <c r="AC180" s="38"/>
      <c r="AD180" s="38"/>
      <c r="AE180" s="38"/>
      <c r="AT180" s="17" t="s">
        <v>134</v>
      </c>
      <c r="AU180" s="17" t="s">
        <v>83</v>
      </c>
    </row>
    <row r="181" spans="1:47" s="2" customFormat="1" ht="12">
      <c r="A181" s="38"/>
      <c r="B181" s="39"/>
      <c r="C181" s="40"/>
      <c r="D181" s="227" t="s">
        <v>136</v>
      </c>
      <c r="E181" s="40"/>
      <c r="F181" s="232" t="s">
        <v>179</v>
      </c>
      <c r="G181" s="40"/>
      <c r="H181" s="40"/>
      <c r="I181" s="229"/>
      <c r="J181" s="40"/>
      <c r="K181" s="40"/>
      <c r="L181" s="44"/>
      <c r="M181" s="230"/>
      <c r="N181" s="231"/>
      <c r="O181" s="91"/>
      <c r="P181" s="91"/>
      <c r="Q181" s="91"/>
      <c r="R181" s="91"/>
      <c r="S181" s="91"/>
      <c r="T181" s="92"/>
      <c r="U181" s="38"/>
      <c r="V181" s="38"/>
      <c r="W181" s="38"/>
      <c r="X181" s="38"/>
      <c r="Y181" s="38"/>
      <c r="Z181" s="38"/>
      <c r="AA181" s="38"/>
      <c r="AB181" s="38"/>
      <c r="AC181" s="38"/>
      <c r="AD181" s="38"/>
      <c r="AE181" s="38"/>
      <c r="AT181" s="17" t="s">
        <v>136</v>
      </c>
      <c r="AU181" s="17" t="s">
        <v>83</v>
      </c>
    </row>
    <row r="182" spans="1:51" s="13" customFormat="1" ht="12">
      <c r="A182" s="13"/>
      <c r="B182" s="233"/>
      <c r="C182" s="234"/>
      <c r="D182" s="227" t="s">
        <v>138</v>
      </c>
      <c r="E182" s="235" t="s">
        <v>1</v>
      </c>
      <c r="F182" s="236" t="s">
        <v>195</v>
      </c>
      <c r="G182" s="234"/>
      <c r="H182" s="237">
        <v>12</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138</v>
      </c>
      <c r="AU182" s="243" t="s">
        <v>83</v>
      </c>
      <c r="AV182" s="13" t="s">
        <v>83</v>
      </c>
      <c r="AW182" s="13" t="s">
        <v>30</v>
      </c>
      <c r="AX182" s="13" t="s">
        <v>81</v>
      </c>
      <c r="AY182" s="243" t="s">
        <v>125</v>
      </c>
    </row>
    <row r="183" spans="1:65" s="2" customFormat="1" ht="16.5" customHeight="1">
      <c r="A183" s="38"/>
      <c r="B183" s="39"/>
      <c r="C183" s="214" t="s">
        <v>196</v>
      </c>
      <c r="D183" s="214" t="s">
        <v>127</v>
      </c>
      <c r="E183" s="215" t="s">
        <v>197</v>
      </c>
      <c r="F183" s="216" t="s">
        <v>198</v>
      </c>
      <c r="G183" s="217" t="s">
        <v>199</v>
      </c>
      <c r="H183" s="218">
        <v>19.35</v>
      </c>
      <c r="I183" s="219"/>
      <c r="J183" s="220">
        <f>ROUND(I183*H183,2)</f>
        <v>0</v>
      </c>
      <c r="K183" s="216" t="s">
        <v>131</v>
      </c>
      <c r="L183" s="44"/>
      <c r="M183" s="221" t="s">
        <v>1</v>
      </c>
      <c r="N183" s="222" t="s">
        <v>38</v>
      </c>
      <c r="O183" s="91"/>
      <c r="P183" s="223">
        <f>O183*H183</f>
        <v>0</v>
      </c>
      <c r="Q183" s="223">
        <v>0</v>
      </c>
      <c r="R183" s="223">
        <f>Q183*H183</f>
        <v>0</v>
      </c>
      <c r="S183" s="223">
        <v>1.9</v>
      </c>
      <c r="T183" s="224">
        <f>S183*H183</f>
        <v>36.765</v>
      </c>
      <c r="U183" s="38"/>
      <c r="V183" s="38"/>
      <c r="W183" s="38"/>
      <c r="X183" s="38"/>
      <c r="Y183" s="38"/>
      <c r="Z183" s="38"/>
      <c r="AA183" s="38"/>
      <c r="AB183" s="38"/>
      <c r="AC183" s="38"/>
      <c r="AD183" s="38"/>
      <c r="AE183" s="38"/>
      <c r="AR183" s="225" t="s">
        <v>132</v>
      </c>
      <c r="AT183" s="225" t="s">
        <v>127</v>
      </c>
      <c r="AU183" s="225" t="s">
        <v>83</v>
      </c>
      <c r="AY183" s="17" t="s">
        <v>125</v>
      </c>
      <c r="BE183" s="226">
        <f>IF(N183="základní",J183,0)</f>
        <v>0</v>
      </c>
      <c r="BF183" s="226">
        <f>IF(N183="snížená",J183,0)</f>
        <v>0</v>
      </c>
      <c r="BG183" s="226">
        <f>IF(N183="zákl. přenesená",J183,0)</f>
        <v>0</v>
      </c>
      <c r="BH183" s="226">
        <f>IF(N183="sníž. přenesená",J183,0)</f>
        <v>0</v>
      </c>
      <c r="BI183" s="226">
        <f>IF(N183="nulová",J183,0)</f>
        <v>0</v>
      </c>
      <c r="BJ183" s="17" t="s">
        <v>81</v>
      </c>
      <c r="BK183" s="226">
        <f>ROUND(I183*H183,2)</f>
        <v>0</v>
      </c>
      <c r="BL183" s="17" t="s">
        <v>132</v>
      </c>
      <c r="BM183" s="225" t="s">
        <v>200</v>
      </c>
    </row>
    <row r="184" spans="1:47" s="2" customFormat="1" ht="12">
      <c r="A184" s="38"/>
      <c r="B184" s="39"/>
      <c r="C184" s="40"/>
      <c r="D184" s="227" t="s">
        <v>134</v>
      </c>
      <c r="E184" s="40"/>
      <c r="F184" s="228" t="s">
        <v>201</v>
      </c>
      <c r="G184" s="40"/>
      <c r="H184" s="40"/>
      <c r="I184" s="229"/>
      <c r="J184" s="40"/>
      <c r="K184" s="40"/>
      <c r="L184" s="44"/>
      <c r="M184" s="230"/>
      <c r="N184" s="231"/>
      <c r="O184" s="91"/>
      <c r="P184" s="91"/>
      <c r="Q184" s="91"/>
      <c r="R184" s="91"/>
      <c r="S184" s="91"/>
      <c r="T184" s="92"/>
      <c r="U184" s="38"/>
      <c r="V184" s="38"/>
      <c r="W184" s="38"/>
      <c r="X184" s="38"/>
      <c r="Y184" s="38"/>
      <c r="Z184" s="38"/>
      <c r="AA184" s="38"/>
      <c r="AB184" s="38"/>
      <c r="AC184" s="38"/>
      <c r="AD184" s="38"/>
      <c r="AE184" s="38"/>
      <c r="AT184" s="17" t="s">
        <v>134</v>
      </c>
      <c r="AU184" s="17" t="s">
        <v>83</v>
      </c>
    </row>
    <row r="185" spans="1:47" s="2" customFormat="1" ht="12">
      <c r="A185" s="38"/>
      <c r="B185" s="39"/>
      <c r="C185" s="40"/>
      <c r="D185" s="227" t="s">
        <v>136</v>
      </c>
      <c r="E185" s="40"/>
      <c r="F185" s="232" t="s">
        <v>202</v>
      </c>
      <c r="G185" s="40"/>
      <c r="H185" s="40"/>
      <c r="I185" s="229"/>
      <c r="J185" s="40"/>
      <c r="K185" s="40"/>
      <c r="L185" s="44"/>
      <c r="M185" s="230"/>
      <c r="N185" s="231"/>
      <c r="O185" s="91"/>
      <c r="P185" s="91"/>
      <c r="Q185" s="91"/>
      <c r="R185" s="91"/>
      <c r="S185" s="91"/>
      <c r="T185" s="92"/>
      <c r="U185" s="38"/>
      <c r="V185" s="38"/>
      <c r="W185" s="38"/>
      <c r="X185" s="38"/>
      <c r="Y185" s="38"/>
      <c r="Z185" s="38"/>
      <c r="AA185" s="38"/>
      <c r="AB185" s="38"/>
      <c r="AC185" s="38"/>
      <c r="AD185" s="38"/>
      <c r="AE185" s="38"/>
      <c r="AT185" s="17" t="s">
        <v>136</v>
      </c>
      <c r="AU185" s="17" t="s">
        <v>83</v>
      </c>
    </row>
    <row r="186" spans="1:51" s="14" customFormat="1" ht="12">
      <c r="A186" s="14"/>
      <c r="B186" s="244"/>
      <c r="C186" s="245"/>
      <c r="D186" s="227" t="s">
        <v>138</v>
      </c>
      <c r="E186" s="246" t="s">
        <v>1</v>
      </c>
      <c r="F186" s="247" t="s">
        <v>203</v>
      </c>
      <c r="G186" s="245"/>
      <c r="H186" s="246" t="s">
        <v>1</v>
      </c>
      <c r="I186" s="248"/>
      <c r="J186" s="245"/>
      <c r="K186" s="245"/>
      <c r="L186" s="249"/>
      <c r="M186" s="250"/>
      <c r="N186" s="251"/>
      <c r="O186" s="251"/>
      <c r="P186" s="251"/>
      <c r="Q186" s="251"/>
      <c r="R186" s="251"/>
      <c r="S186" s="251"/>
      <c r="T186" s="252"/>
      <c r="U186" s="14"/>
      <c r="V186" s="14"/>
      <c r="W186" s="14"/>
      <c r="X186" s="14"/>
      <c r="Y186" s="14"/>
      <c r="Z186" s="14"/>
      <c r="AA186" s="14"/>
      <c r="AB186" s="14"/>
      <c r="AC186" s="14"/>
      <c r="AD186" s="14"/>
      <c r="AE186" s="14"/>
      <c r="AT186" s="253" t="s">
        <v>138</v>
      </c>
      <c r="AU186" s="253" t="s">
        <v>83</v>
      </c>
      <c r="AV186" s="14" t="s">
        <v>81</v>
      </c>
      <c r="AW186" s="14" t="s">
        <v>30</v>
      </c>
      <c r="AX186" s="14" t="s">
        <v>73</v>
      </c>
      <c r="AY186" s="253" t="s">
        <v>125</v>
      </c>
    </row>
    <row r="187" spans="1:51" s="13" customFormat="1" ht="12">
      <c r="A187" s="13"/>
      <c r="B187" s="233"/>
      <c r="C187" s="234"/>
      <c r="D187" s="227" t="s">
        <v>138</v>
      </c>
      <c r="E187" s="235" t="s">
        <v>1</v>
      </c>
      <c r="F187" s="236" t="s">
        <v>204</v>
      </c>
      <c r="G187" s="234"/>
      <c r="H187" s="237">
        <v>19.35</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138</v>
      </c>
      <c r="AU187" s="243" t="s">
        <v>83</v>
      </c>
      <c r="AV187" s="13" t="s">
        <v>83</v>
      </c>
      <c r="AW187" s="13" t="s">
        <v>30</v>
      </c>
      <c r="AX187" s="13" t="s">
        <v>81</v>
      </c>
      <c r="AY187" s="243" t="s">
        <v>125</v>
      </c>
    </row>
    <row r="188" spans="1:65" s="2" customFormat="1" ht="16.5" customHeight="1">
      <c r="A188" s="38"/>
      <c r="B188" s="39"/>
      <c r="C188" s="214" t="s">
        <v>205</v>
      </c>
      <c r="D188" s="214" t="s">
        <v>127</v>
      </c>
      <c r="E188" s="215" t="s">
        <v>206</v>
      </c>
      <c r="F188" s="216" t="s">
        <v>207</v>
      </c>
      <c r="G188" s="217" t="s">
        <v>208</v>
      </c>
      <c r="H188" s="218">
        <v>672</v>
      </c>
      <c r="I188" s="219"/>
      <c r="J188" s="220">
        <f>ROUND(I188*H188,2)</f>
        <v>0</v>
      </c>
      <c r="K188" s="216" t="s">
        <v>131</v>
      </c>
      <c r="L188" s="44"/>
      <c r="M188" s="221" t="s">
        <v>1</v>
      </c>
      <c r="N188" s="222" t="s">
        <v>38</v>
      </c>
      <c r="O188" s="91"/>
      <c r="P188" s="223">
        <f>O188*H188</f>
        <v>0</v>
      </c>
      <c r="Q188" s="223">
        <v>3E-05</v>
      </c>
      <c r="R188" s="223">
        <f>Q188*H188</f>
        <v>0.02016</v>
      </c>
      <c r="S188" s="223">
        <v>0</v>
      </c>
      <c r="T188" s="224">
        <f>S188*H188</f>
        <v>0</v>
      </c>
      <c r="U188" s="38"/>
      <c r="V188" s="38"/>
      <c r="W188" s="38"/>
      <c r="X188" s="38"/>
      <c r="Y188" s="38"/>
      <c r="Z188" s="38"/>
      <c r="AA188" s="38"/>
      <c r="AB188" s="38"/>
      <c r="AC188" s="38"/>
      <c r="AD188" s="38"/>
      <c r="AE188" s="38"/>
      <c r="AR188" s="225" t="s">
        <v>132</v>
      </c>
      <c r="AT188" s="225" t="s">
        <v>127</v>
      </c>
      <c r="AU188" s="225" t="s">
        <v>83</v>
      </c>
      <c r="AY188" s="17" t="s">
        <v>125</v>
      </c>
      <c r="BE188" s="226">
        <f>IF(N188="základní",J188,0)</f>
        <v>0</v>
      </c>
      <c r="BF188" s="226">
        <f>IF(N188="snížená",J188,0)</f>
        <v>0</v>
      </c>
      <c r="BG188" s="226">
        <f>IF(N188="zákl. přenesená",J188,0)</f>
        <v>0</v>
      </c>
      <c r="BH188" s="226">
        <f>IF(N188="sníž. přenesená",J188,0)</f>
        <v>0</v>
      </c>
      <c r="BI188" s="226">
        <f>IF(N188="nulová",J188,0)</f>
        <v>0</v>
      </c>
      <c r="BJ188" s="17" t="s">
        <v>81</v>
      </c>
      <c r="BK188" s="226">
        <f>ROUND(I188*H188,2)</f>
        <v>0</v>
      </c>
      <c r="BL188" s="17" t="s">
        <v>132</v>
      </c>
      <c r="BM188" s="225" t="s">
        <v>209</v>
      </c>
    </row>
    <row r="189" spans="1:47" s="2" customFormat="1" ht="12">
      <c r="A189" s="38"/>
      <c r="B189" s="39"/>
      <c r="C189" s="40"/>
      <c r="D189" s="227" t="s">
        <v>134</v>
      </c>
      <c r="E189" s="40"/>
      <c r="F189" s="228" t="s">
        <v>210</v>
      </c>
      <c r="G189" s="40"/>
      <c r="H189" s="40"/>
      <c r="I189" s="229"/>
      <c r="J189" s="40"/>
      <c r="K189" s="40"/>
      <c r="L189" s="44"/>
      <c r="M189" s="230"/>
      <c r="N189" s="231"/>
      <c r="O189" s="91"/>
      <c r="P189" s="91"/>
      <c r="Q189" s="91"/>
      <c r="R189" s="91"/>
      <c r="S189" s="91"/>
      <c r="T189" s="92"/>
      <c r="U189" s="38"/>
      <c r="V189" s="38"/>
      <c r="W189" s="38"/>
      <c r="X189" s="38"/>
      <c r="Y189" s="38"/>
      <c r="Z189" s="38"/>
      <c r="AA189" s="38"/>
      <c r="AB189" s="38"/>
      <c r="AC189" s="38"/>
      <c r="AD189" s="38"/>
      <c r="AE189" s="38"/>
      <c r="AT189" s="17" t="s">
        <v>134</v>
      </c>
      <c r="AU189" s="17" t="s">
        <v>83</v>
      </c>
    </row>
    <row r="190" spans="1:47" s="2" customFormat="1" ht="12">
      <c r="A190" s="38"/>
      <c r="B190" s="39"/>
      <c r="C190" s="40"/>
      <c r="D190" s="227" t="s">
        <v>136</v>
      </c>
      <c r="E190" s="40"/>
      <c r="F190" s="232" t="s">
        <v>211</v>
      </c>
      <c r="G190" s="40"/>
      <c r="H190" s="40"/>
      <c r="I190" s="229"/>
      <c r="J190" s="40"/>
      <c r="K190" s="40"/>
      <c r="L190" s="44"/>
      <c r="M190" s="230"/>
      <c r="N190" s="231"/>
      <c r="O190" s="91"/>
      <c r="P190" s="91"/>
      <c r="Q190" s="91"/>
      <c r="R190" s="91"/>
      <c r="S190" s="91"/>
      <c r="T190" s="92"/>
      <c r="U190" s="38"/>
      <c r="V190" s="38"/>
      <c r="W190" s="38"/>
      <c r="X190" s="38"/>
      <c r="Y190" s="38"/>
      <c r="Z190" s="38"/>
      <c r="AA190" s="38"/>
      <c r="AB190" s="38"/>
      <c r="AC190" s="38"/>
      <c r="AD190" s="38"/>
      <c r="AE190" s="38"/>
      <c r="AT190" s="17" t="s">
        <v>136</v>
      </c>
      <c r="AU190" s="17" t="s">
        <v>83</v>
      </c>
    </row>
    <row r="191" spans="1:51" s="13" customFormat="1" ht="12">
      <c r="A191" s="13"/>
      <c r="B191" s="233"/>
      <c r="C191" s="234"/>
      <c r="D191" s="227" t="s">
        <v>138</v>
      </c>
      <c r="E191" s="235" t="s">
        <v>1</v>
      </c>
      <c r="F191" s="236" t="s">
        <v>212</v>
      </c>
      <c r="G191" s="234"/>
      <c r="H191" s="237">
        <v>672</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138</v>
      </c>
      <c r="AU191" s="243" t="s">
        <v>83</v>
      </c>
      <c r="AV191" s="13" t="s">
        <v>83</v>
      </c>
      <c r="AW191" s="13" t="s">
        <v>30</v>
      </c>
      <c r="AX191" s="13" t="s">
        <v>81</v>
      </c>
      <c r="AY191" s="243" t="s">
        <v>125</v>
      </c>
    </row>
    <row r="192" spans="1:65" s="2" customFormat="1" ht="16.5" customHeight="1">
      <c r="A192" s="38"/>
      <c r="B192" s="39"/>
      <c r="C192" s="214" t="s">
        <v>213</v>
      </c>
      <c r="D192" s="214" t="s">
        <v>127</v>
      </c>
      <c r="E192" s="215" t="s">
        <v>214</v>
      </c>
      <c r="F192" s="216" t="s">
        <v>215</v>
      </c>
      <c r="G192" s="217" t="s">
        <v>199</v>
      </c>
      <c r="H192" s="218">
        <v>182.477</v>
      </c>
      <c r="I192" s="219"/>
      <c r="J192" s="220">
        <f>ROUND(I192*H192,2)</f>
        <v>0</v>
      </c>
      <c r="K192" s="216" t="s">
        <v>131</v>
      </c>
      <c r="L192" s="44"/>
      <c r="M192" s="221" t="s">
        <v>1</v>
      </c>
      <c r="N192" s="222" t="s">
        <v>38</v>
      </c>
      <c r="O192" s="91"/>
      <c r="P192" s="223">
        <f>O192*H192</f>
        <v>0</v>
      </c>
      <c r="Q192" s="223">
        <v>0</v>
      </c>
      <c r="R192" s="223">
        <f>Q192*H192</f>
        <v>0</v>
      </c>
      <c r="S192" s="223">
        <v>0</v>
      </c>
      <c r="T192" s="224">
        <f>S192*H192</f>
        <v>0</v>
      </c>
      <c r="U192" s="38"/>
      <c r="V192" s="38"/>
      <c r="W192" s="38"/>
      <c r="X192" s="38"/>
      <c r="Y192" s="38"/>
      <c r="Z192" s="38"/>
      <c r="AA192" s="38"/>
      <c r="AB192" s="38"/>
      <c r="AC192" s="38"/>
      <c r="AD192" s="38"/>
      <c r="AE192" s="38"/>
      <c r="AR192" s="225" t="s">
        <v>132</v>
      </c>
      <c r="AT192" s="225" t="s">
        <v>127</v>
      </c>
      <c r="AU192" s="225" t="s">
        <v>83</v>
      </c>
      <c r="AY192" s="17" t="s">
        <v>125</v>
      </c>
      <c r="BE192" s="226">
        <f>IF(N192="základní",J192,0)</f>
        <v>0</v>
      </c>
      <c r="BF192" s="226">
        <f>IF(N192="snížená",J192,0)</f>
        <v>0</v>
      </c>
      <c r="BG192" s="226">
        <f>IF(N192="zákl. přenesená",J192,0)</f>
        <v>0</v>
      </c>
      <c r="BH192" s="226">
        <f>IF(N192="sníž. přenesená",J192,0)</f>
        <v>0</v>
      </c>
      <c r="BI192" s="226">
        <f>IF(N192="nulová",J192,0)</f>
        <v>0</v>
      </c>
      <c r="BJ192" s="17" t="s">
        <v>81</v>
      </c>
      <c r="BK192" s="226">
        <f>ROUND(I192*H192,2)</f>
        <v>0</v>
      </c>
      <c r="BL192" s="17" t="s">
        <v>132</v>
      </c>
      <c r="BM192" s="225" t="s">
        <v>216</v>
      </c>
    </row>
    <row r="193" spans="1:47" s="2" customFormat="1" ht="12">
      <c r="A193" s="38"/>
      <c r="B193" s="39"/>
      <c r="C193" s="40"/>
      <c r="D193" s="227" t="s">
        <v>134</v>
      </c>
      <c r="E193" s="40"/>
      <c r="F193" s="228" t="s">
        <v>217</v>
      </c>
      <c r="G193" s="40"/>
      <c r="H193" s="40"/>
      <c r="I193" s="229"/>
      <c r="J193" s="40"/>
      <c r="K193" s="40"/>
      <c r="L193" s="44"/>
      <c r="M193" s="230"/>
      <c r="N193" s="231"/>
      <c r="O193" s="91"/>
      <c r="P193" s="91"/>
      <c r="Q193" s="91"/>
      <c r="R193" s="91"/>
      <c r="S193" s="91"/>
      <c r="T193" s="92"/>
      <c r="U193" s="38"/>
      <c r="V193" s="38"/>
      <c r="W193" s="38"/>
      <c r="X193" s="38"/>
      <c r="Y193" s="38"/>
      <c r="Z193" s="38"/>
      <c r="AA193" s="38"/>
      <c r="AB193" s="38"/>
      <c r="AC193" s="38"/>
      <c r="AD193" s="38"/>
      <c r="AE193" s="38"/>
      <c r="AT193" s="17" t="s">
        <v>134</v>
      </c>
      <c r="AU193" s="17" t="s">
        <v>83</v>
      </c>
    </row>
    <row r="194" spans="1:47" s="2" customFormat="1" ht="12">
      <c r="A194" s="38"/>
      <c r="B194" s="39"/>
      <c r="C194" s="40"/>
      <c r="D194" s="227" t="s">
        <v>136</v>
      </c>
      <c r="E194" s="40"/>
      <c r="F194" s="232" t="s">
        <v>218</v>
      </c>
      <c r="G194" s="40"/>
      <c r="H194" s="40"/>
      <c r="I194" s="229"/>
      <c r="J194" s="40"/>
      <c r="K194" s="40"/>
      <c r="L194" s="44"/>
      <c r="M194" s="230"/>
      <c r="N194" s="231"/>
      <c r="O194" s="91"/>
      <c r="P194" s="91"/>
      <c r="Q194" s="91"/>
      <c r="R194" s="91"/>
      <c r="S194" s="91"/>
      <c r="T194" s="92"/>
      <c r="U194" s="38"/>
      <c r="V194" s="38"/>
      <c r="W194" s="38"/>
      <c r="X194" s="38"/>
      <c r="Y194" s="38"/>
      <c r="Z194" s="38"/>
      <c r="AA194" s="38"/>
      <c r="AB194" s="38"/>
      <c r="AC194" s="38"/>
      <c r="AD194" s="38"/>
      <c r="AE194" s="38"/>
      <c r="AT194" s="17" t="s">
        <v>136</v>
      </c>
      <c r="AU194" s="17" t="s">
        <v>83</v>
      </c>
    </row>
    <row r="195" spans="1:51" s="14" customFormat="1" ht="12">
      <c r="A195" s="14"/>
      <c r="B195" s="244"/>
      <c r="C195" s="245"/>
      <c r="D195" s="227" t="s">
        <v>138</v>
      </c>
      <c r="E195" s="246" t="s">
        <v>1</v>
      </c>
      <c r="F195" s="247" t="s">
        <v>219</v>
      </c>
      <c r="G195" s="245"/>
      <c r="H195" s="246" t="s">
        <v>1</v>
      </c>
      <c r="I195" s="248"/>
      <c r="J195" s="245"/>
      <c r="K195" s="245"/>
      <c r="L195" s="249"/>
      <c r="M195" s="250"/>
      <c r="N195" s="251"/>
      <c r="O195" s="251"/>
      <c r="P195" s="251"/>
      <c r="Q195" s="251"/>
      <c r="R195" s="251"/>
      <c r="S195" s="251"/>
      <c r="T195" s="252"/>
      <c r="U195" s="14"/>
      <c r="V195" s="14"/>
      <c r="W195" s="14"/>
      <c r="X195" s="14"/>
      <c r="Y195" s="14"/>
      <c r="Z195" s="14"/>
      <c r="AA195" s="14"/>
      <c r="AB195" s="14"/>
      <c r="AC195" s="14"/>
      <c r="AD195" s="14"/>
      <c r="AE195" s="14"/>
      <c r="AT195" s="253" t="s">
        <v>138</v>
      </c>
      <c r="AU195" s="253" t="s">
        <v>83</v>
      </c>
      <c r="AV195" s="14" t="s">
        <v>81</v>
      </c>
      <c r="AW195" s="14" t="s">
        <v>30</v>
      </c>
      <c r="AX195" s="14" t="s">
        <v>73</v>
      </c>
      <c r="AY195" s="253" t="s">
        <v>125</v>
      </c>
    </row>
    <row r="196" spans="1:51" s="13" customFormat="1" ht="12">
      <c r="A196" s="13"/>
      <c r="B196" s="233"/>
      <c r="C196" s="234"/>
      <c r="D196" s="227" t="s">
        <v>138</v>
      </c>
      <c r="E196" s="235" t="s">
        <v>1</v>
      </c>
      <c r="F196" s="236" t="s">
        <v>220</v>
      </c>
      <c r="G196" s="234"/>
      <c r="H196" s="237">
        <v>56</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138</v>
      </c>
      <c r="AU196" s="243" t="s">
        <v>83</v>
      </c>
      <c r="AV196" s="13" t="s">
        <v>83</v>
      </c>
      <c r="AW196" s="13" t="s">
        <v>30</v>
      </c>
      <c r="AX196" s="13" t="s">
        <v>73</v>
      </c>
      <c r="AY196" s="243" t="s">
        <v>125</v>
      </c>
    </row>
    <row r="197" spans="1:51" s="14" customFormat="1" ht="12">
      <c r="A197" s="14"/>
      <c r="B197" s="244"/>
      <c r="C197" s="245"/>
      <c r="D197" s="227" t="s">
        <v>138</v>
      </c>
      <c r="E197" s="246" t="s">
        <v>1</v>
      </c>
      <c r="F197" s="247" t="s">
        <v>221</v>
      </c>
      <c r="G197" s="245"/>
      <c r="H197" s="246" t="s">
        <v>1</v>
      </c>
      <c r="I197" s="248"/>
      <c r="J197" s="245"/>
      <c r="K197" s="245"/>
      <c r="L197" s="249"/>
      <c r="M197" s="250"/>
      <c r="N197" s="251"/>
      <c r="O197" s="251"/>
      <c r="P197" s="251"/>
      <c r="Q197" s="251"/>
      <c r="R197" s="251"/>
      <c r="S197" s="251"/>
      <c r="T197" s="252"/>
      <c r="U197" s="14"/>
      <c r="V197" s="14"/>
      <c r="W197" s="14"/>
      <c r="X197" s="14"/>
      <c r="Y197" s="14"/>
      <c r="Z197" s="14"/>
      <c r="AA197" s="14"/>
      <c r="AB197" s="14"/>
      <c r="AC197" s="14"/>
      <c r="AD197" s="14"/>
      <c r="AE197" s="14"/>
      <c r="AT197" s="253" t="s">
        <v>138</v>
      </c>
      <c r="AU197" s="253" t="s">
        <v>83</v>
      </c>
      <c r="AV197" s="14" t="s">
        <v>81</v>
      </c>
      <c r="AW197" s="14" t="s">
        <v>30</v>
      </c>
      <c r="AX197" s="14" t="s">
        <v>73</v>
      </c>
      <c r="AY197" s="253" t="s">
        <v>125</v>
      </c>
    </row>
    <row r="198" spans="1:51" s="13" customFormat="1" ht="12">
      <c r="A198" s="13"/>
      <c r="B198" s="233"/>
      <c r="C198" s="234"/>
      <c r="D198" s="227" t="s">
        <v>138</v>
      </c>
      <c r="E198" s="235" t="s">
        <v>1</v>
      </c>
      <c r="F198" s="236" t="s">
        <v>222</v>
      </c>
      <c r="G198" s="234"/>
      <c r="H198" s="237">
        <v>126.477</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138</v>
      </c>
      <c r="AU198" s="243" t="s">
        <v>83</v>
      </c>
      <c r="AV198" s="13" t="s">
        <v>83</v>
      </c>
      <c r="AW198" s="13" t="s">
        <v>30</v>
      </c>
      <c r="AX198" s="13" t="s">
        <v>73</v>
      </c>
      <c r="AY198" s="243" t="s">
        <v>125</v>
      </c>
    </row>
    <row r="199" spans="1:51" s="15" customFormat="1" ht="12">
      <c r="A199" s="15"/>
      <c r="B199" s="254"/>
      <c r="C199" s="255"/>
      <c r="D199" s="227" t="s">
        <v>138</v>
      </c>
      <c r="E199" s="256" t="s">
        <v>1</v>
      </c>
      <c r="F199" s="257" t="s">
        <v>156</v>
      </c>
      <c r="G199" s="255"/>
      <c r="H199" s="258">
        <v>182.477</v>
      </c>
      <c r="I199" s="259"/>
      <c r="J199" s="255"/>
      <c r="K199" s="255"/>
      <c r="L199" s="260"/>
      <c r="M199" s="261"/>
      <c r="N199" s="262"/>
      <c r="O199" s="262"/>
      <c r="P199" s="262"/>
      <c r="Q199" s="262"/>
      <c r="R199" s="262"/>
      <c r="S199" s="262"/>
      <c r="T199" s="263"/>
      <c r="U199" s="15"/>
      <c r="V199" s="15"/>
      <c r="W199" s="15"/>
      <c r="X199" s="15"/>
      <c r="Y199" s="15"/>
      <c r="Z199" s="15"/>
      <c r="AA199" s="15"/>
      <c r="AB199" s="15"/>
      <c r="AC199" s="15"/>
      <c r="AD199" s="15"/>
      <c r="AE199" s="15"/>
      <c r="AT199" s="264" t="s">
        <v>138</v>
      </c>
      <c r="AU199" s="264" t="s">
        <v>83</v>
      </c>
      <c r="AV199" s="15" t="s">
        <v>132</v>
      </c>
      <c r="AW199" s="15" t="s">
        <v>30</v>
      </c>
      <c r="AX199" s="15" t="s">
        <v>81</v>
      </c>
      <c r="AY199" s="264" t="s">
        <v>125</v>
      </c>
    </row>
    <row r="200" spans="1:65" s="2" customFormat="1" ht="16.5" customHeight="1">
      <c r="A200" s="38"/>
      <c r="B200" s="39"/>
      <c r="C200" s="214" t="s">
        <v>223</v>
      </c>
      <c r="D200" s="214" t="s">
        <v>127</v>
      </c>
      <c r="E200" s="215" t="s">
        <v>224</v>
      </c>
      <c r="F200" s="216" t="s">
        <v>225</v>
      </c>
      <c r="G200" s="217" t="s">
        <v>176</v>
      </c>
      <c r="H200" s="218">
        <v>16</v>
      </c>
      <c r="I200" s="219"/>
      <c r="J200" s="220">
        <f>ROUND(I200*H200,2)</f>
        <v>0</v>
      </c>
      <c r="K200" s="216" t="s">
        <v>131</v>
      </c>
      <c r="L200" s="44"/>
      <c r="M200" s="221" t="s">
        <v>1</v>
      </c>
      <c r="N200" s="222" t="s">
        <v>38</v>
      </c>
      <c r="O200" s="91"/>
      <c r="P200" s="223">
        <f>O200*H200</f>
        <v>0</v>
      </c>
      <c r="Q200" s="223">
        <v>0.00133</v>
      </c>
      <c r="R200" s="223">
        <f>Q200*H200</f>
        <v>0.02128</v>
      </c>
      <c r="S200" s="223">
        <v>0</v>
      </c>
      <c r="T200" s="224">
        <f>S200*H200</f>
        <v>0</v>
      </c>
      <c r="U200" s="38"/>
      <c r="V200" s="38"/>
      <c r="W200" s="38"/>
      <c r="X200" s="38"/>
      <c r="Y200" s="38"/>
      <c r="Z200" s="38"/>
      <c r="AA200" s="38"/>
      <c r="AB200" s="38"/>
      <c r="AC200" s="38"/>
      <c r="AD200" s="38"/>
      <c r="AE200" s="38"/>
      <c r="AR200" s="225" t="s">
        <v>132</v>
      </c>
      <c r="AT200" s="225" t="s">
        <v>127</v>
      </c>
      <c r="AU200" s="225" t="s">
        <v>83</v>
      </c>
      <c r="AY200" s="17" t="s">
        <v>125</v>
      </c>
      <c r="BE200" s="226">
        <f>IF(N200="základní",J200,0)</f>
        <v>0</v>
      </c>
      <c r="BF200" s="226">
        <f>IF(N200="snížená",J200,0)</f>
        <v>0</v>
      </c>
      <c r="BG200" s="226">
        <f>IF(N200="zákl. přenesená",J200,0)</f>
        <v>0</v>
      </c>
      <c r="BH200" s="226">
        <f>IF(N200="sníž. přenesená",J200,0)</f>
        <v>0</v>
      </c>
      <c r="BI200" s="226">
        <f>IF(N200="nulová",J200,0)</f>
        <v>0</v>
      </c>
      <c r="BJ200" s="17" t="s">
        <v>81</v>
      </c>
      <c r="BK200" s="226">
        <f>ROUND(I200*H200,2)</f>
        <v>0</v>
      </c>
      <c r="BL200" s="17" t="s">
        <v>132</v>
      </c>
      <c r="BM200" s="225" t="s">
        <v>226</v>
      </c>
    </row>
    <row r="201" spans="1:47" s="2" customFormat="1" ht="12">
      <c r="A201" s="38"/>
      <c r="B201" s="39"/>
      <c r="C201" s="40"/>
      <c r="D201" s="227" t="s">
        <v>134</v>
      </c>
      <c r="E201" s="40"/>
      <c r="F201" s="228" t="s">
        <v>227</v>
      </c>
      <c r="G201" s="40"/>
      <c r="H201" s="40"/>
      <c r="I201" s="229"/>
      <c r="J201" s="40"/>
      <c r="K201" s="40"/>
      <c r="L201" s="44"/>
      <c r="M201" s="230"/>
      <c r="N201" s="231"/>
      <c r="O201" s="91"/>
      <c r="P201" s="91"/>
      <c r="Q201" s="91"/>
      <c r="R201" s="91"/>
      <c r="S201" s="91"/>
      <c r="T201" s="92"/>
      <c r="U201" s="38"/>
      <c r="V201" s="38"/>
      <c r="W201" s="38"/>
      <c r="X201" s="38"/>
      <c r="Y201" s="38"/>
      <c r="Z201" s="38"/>
      <c r="AA201" s="38"/>
      <c r="AB201" s="38"/>
      <c r="AC201" s="38"/>
      <c r="AD201" s="38"/>
      <c r="AE201" s="38"/>
      <c r="AT201" s="17" t="s">
        <v>134</v>
      </c>
      <c r="AU201" s="17" t="s">
        <v>83</v>
      </c>
    </row>
    <row r="202" spans="1:47" s="2" customFormat="1" ht="12">
      <c r="A202" s="38"/>
      <c r="B202" s="39"/>
      <c r="C202" s="40"/>
      <c r="D202" s="227" t="s">
        <v>136</v>
      </c>
      <c r="E202" s="40"/>
      <c r="F202" s="232" t="s">
        <v>228</v>
      </c>
      <c r="G202" s="40"/>
      <c r="H202" s="40"/>
      <c r="I202" s="229"/>
      <c r="J202" s="40"/>
      <c r="K202" s="40"/>
      <c r="L202" s="44"/>
      <c r="M202" s="230"/>
      <c r="N202" s="231"/>
      <c r="O202" s="91"/>
      <c r="P202" s="91"/>
      <c r="Q202" s="91"/>
      <c r="R202" s="91"/>
      <c r="S202" s="91"/>
      <c r="T202" s="92"/>
      <c r="U202" s="38"/>
      <c r="V202" s="38"/>
      <c r="W202" s="38"/>
      <c r="X202" s="38"/>
      <c r="Y202" s="38"/>
      <c r="Z202" s="38"/>
      <c r="AA202" s="38"/>
      <c r="AB202" s="38"/>
      <c r="AC202" s="38"/>
      <c r="AD202" s="38"/>
      <c r="AE202" s="38"/>
      <c r="AT202" s="17" t="s">
        <v>136</v>
      </c>
      <c r="AU202" s="17" t="s">
        <v>83</v>
      </c>
    </row>
    <row r="203" spans="1:51" s="14" customFormat="1" ht="12">
      <c r="A203" s="14"/>
      <c r="B203" s="244"/>
      <c r="C203" s="245"/>
      <c r="D203" s="227" t="s">
        <v>138</v>
      </c>
      <c r="E203" s="246" t="s">
        <v>1</v>
      </c>
      <c r="F203" s="247" t="s">
        <v>229</v>
      </c>
      <c r="G203" s="245"/>
      <c r="H203" s="246" t="s">
        <v>1</v>
      </c>
      <c r="I203" s="248"/>
      <c r="J203" s="245"/>
      <c r="K203" s="245"/>
      <c r="L203" s="249"/>
      <c r="M203" s="250"/>
      <c r="N203" s="251"/>
      <c r="O203" s="251"/>
      <c r="P203" s="251"/>
      <c r="Q203" s="251"/>
      <c r="R203" s="251"/>
      <c r="S203" s="251"/>
      <c r="T203" s="252"/>
      <c r="U203" s="14"/>
      <c r="V203" s="14"/>
      <c r="W203" s="14"/>
      <c r="X203" s="14"/>
      <c r="Y203" s="14"/>
      <c r="Z203" s="14"/>
      <c r="AA203" s="14"/>
      <c r="AB203" s="14"/>
      <c r="AC203" s="14"/>
      <c r="AD203" s="14"/>
      <c r="AE203" s="14"/>
      <c r="AT203" s="253" t="s">
        <v>138</v>
      </c>
      <c r="AU203" s="253" t="s">
        <v>83</v>
      </c>
      <c r="AV203" s="14" t="s">
        <v>81</v>
      </c>
      <c r="AW203" s="14" t="s">
        <v>30</v>
      </c>
      <c r="AX203" s="14" t="s">
        <v>73</v>
      </c>
      <c r="AY203" s="253" t="s">
        <v>125</v>
      </c>
    </row>
    <row r="204" spans="1:51" s="13" customFormat="1" ht="12">
      <c r="A204" s="13"/>
      <c r="B204" s="233"/>
      <c r="C204" s="234"/>
      <c r="D204" s="227" t="s">
        <v>138</v>
      </c>
      <c r="E204" s="235" t="s">
        <v>1</v>
      </c>
      <c r="F204" s="236" t="s">
        <v>230</v>
      </c>
      <c r="G204" s="234"/>
      <c r="H204" s="237">
        <v>16</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138</v>
      </c>
      <c r="AU204" s="243" t="s">
        <v>83</v>
      </c>
      <c r="AV204" s="13" t="s">
        <v>83</v>
      </c>
      <c r="AW204" s="13" t="s">
        <v>30</v>
      </c>
      <c r="AX204" s="13" t="s">
        <v>81</v>
      </c>
      <c r="AY204" s="243" t="s">
        <v>125</v>
      </c>
    </row>
    <row r="205" spans="1:65" s="2" customFormat="1" ht="16.5" customHeight="1">
      <c r="A205" s="38"/>
      <c r="B205" s="39"/>
      <c r="C205" s="265" t="s">
        <v>231</v>
      </c>
      <c r="D205" s="265" t="s">
        <v>232</v>
      </c>
      <c r="E205" s="266" t="s">
        <v>233</v>
      </c>
      <c r="F205" s="267" t="s">
        <v>234</v>
      </c>
      <c r="G205" s="268" t="s">
        <v>235</v>
      </c>
      <c r="H205" s="269">
        <v>0.981</v>
      </c>
      <c r="I205" s="270"/>
      <c r="J205" s="271">
        <f>ROUND(I205*H205,2)</f>
        <v>0</v>
      </c>
      <c r="K205" s="267" t="s">
        <v>131</v>
      </c>
      <c r="L205" s="272"/>
      <c r="M205" s="273" t="s">
        <v>1</v>
      </c>
      <c r="N205" s="274" t="s">
        <v>38</v>
      </c>
      <c r="O205" s="91"/>
      <c r="P205" s="223">
        <f>O205*H205</f>
        <v>0</v>
      </c>
      <c r="Q205" s="223">
        <v>1</v>
      </c>
      <c r="R205" s="223">
        <f>Q205*H205</f>
        <v>0.981</v>
      </c>
      <c r="S205" s="223">
        <v>0</v>
      </c>
      <c r="T205" s="224">
        <f>S205*H205</f>
        <v>0</v>
      </c>
      <c r="U205" s="38"/>
      <c r="V205" s="38"/>
      <c r="W205" s="38"/>
      <c r="X205" s="38"/>
      <c r="Y205" s="38"/>
      <c r="Z205" s="38"/>
      <c r="AA205" s="38"/>
      <c r="AB205" s="38"/>
      <c r="AC205" s="38"/>
      <c r="AD205" s="38"/>
      <c r="AE205" s="38"/>
      <c r="AR205" s="225" t="s">
        <v>190</v>
      </c>
      <c r="AT205" s="225" t="s">
        <v>232</v>
      </c>
      <c r="AU205" s="225" t="s">
        <v>83</v>
      </c>
      <c r="AY205" s="17" t="s">
        <v>125</v>
      </c>
      <c r="BE205" s="226">
        <f>IF(N205="základní",J205,0)</f>
        <v>0</v>
      </c>
      <c r="BF205" s="226">
        <f>IF(N205="snížená",J205,0)</f>
        <v>0</v>
      </c>
      <c r="BG205" s="226">
        <f>IF(N205="zákl. přenesená",J205,0)</f>
        <v>0</v>
      </c>
      <c r="BH205" s="226">
        <f>IF(N205="sníž. přenesená",J205,0)</f>
        <v>0</v>
      </c>
      <c r="BI205" s="226">
        <f>IF(N205="nulová",J205,0)</f>
        <v>0</v>
      </c>
      <c r="BJ205" s="17" t="s">
        <v>81</v>
      </c>
      <c r="BK205" s="226">
        <f>ROUND(I205*H205,2)</f>
        <v>0</v>
      </c>
      <c r="BL205" s="17" t="s">
        <v>132</v>
      </c>
      <c r="BM205" s="225" t="s">
        <v>236</v>
      </c>
    </row>
    <row r="206" spans="1:47" s="2" customFormat="1" ht="12">
      <c r="A206" s="38"/>
      <c r="B206" s="39"/>
      <c r="C206" s="40"/>
      <c r="D206" s="227" t="s">
        <v>134</v>
      </c>
      <c r="E206" s="40"/>
      <c r="F206" s="228" t="s">
        <v>234</v>
      </c>
      <c r="G206" s="40"/>
      <c r="H206" s="40"/>
      <c r="I206" s="229"/>
      <c r="J206" s="40"/>
      <c r="K206" s="40"/>
      <c r="L206" s="44"/>
      <c r="M206" s="230"/>
      <c r="N206" s="231"/>
      <c r="O206" s="91"/>
      <c r="P206" s="91"/>
      <c r="Q206" s="91"/>
      <c r="R206" s="91"/>
      <c r="S206" s="91"/>
      <c r="T206" s="92"/>
      <c r="U206" s="38"/>
      <c r="V206" s="38"/>
      <c r="W206" s="38"/>
      <c r="X206" s="38"/>
      <c r="Y206" s="38"/>
      <c r="Z206" s="38"/>
      <c r="AA206" s="38"/>
      <c r="AB206" s="38"/>
      <c r="AC206" s="38"/>
      <c r="AD206" s="38"/>
      <c r="AE206" s="38"/>
      <c r="AT206" s="17" t="s">
        <v>134</v>
      </c>
      <c r="AU206" s="17" t="s">
        <v>83</v>
      </c>
    </row>
    <row r="207" spans="1:51" s="13" customFormat="1" ht="12">
      <c r="A207" s="13"/>
      <c r="B207" s="233"/>
      <c r="C207" s="234"/>
      <c r="D207" s="227" t="s">
        <v>138</v>
      </c>
      <c r="E207" s="235" t="s">
        <v>1</v>
      </c>
      <c r="F207" s="236" t="s">
        <v>237</v>
      </c>
      <c r="G207" s="234"/>
      <c r="H207" s="237">
        <v>0.981</v>
      </c>
      <c r="I207" s="238"/>
      <c r="J207" s="234"/>
      <c r="K207" s="234"/>
      <c r="L207" s="239"/>
      <c r="M207" s="240"/>
      <c r="N207" s="241"/>
      <c r="O207" s="241"/>
      <c r="P207" s="241"/>
      <c r="Q207" s="241"/>
      <c r="R207" s="241"/>
      <c r="S207" s="241"/>
      <c r="T207" s="242"/>
      <c r="U207" s="13"/>
      <c r="V207" s="13"/>
      <c r="W207" s="13"/>
      <c r="X207" s="13"/>
      <c r="Y207" s="13"/>
      <c r="Z207" s="13"/>
      <c r="AA207" s="13"/>
      <c r="AB207" s="13"/>
      <c r="AC207" s="13"/>
      <c r="AD207" s="13"/>
      <c r="AE207" s="13"/>
      <c r="AT207" s="243" t="s">
        <v>138</v>
      </c>
      <c r="AU207" s="243" t="s">
        <v>83</v>
      </c>
      <c r="AV207" s="13" t="s">
        <v>83</v>
      </c>
      <c r="AW207" s="13" t="s">
        <v>30</v>
      </c>
      <c r="AX207" s="13" t="s">
        <v>81</v>
      </c>
      <c r="AY207" s="243" t="s">
        <v>125</v>
      </c>
    </row>
    <row r="208" spans="1:65" s="2" customFormat="1" ht="16.5" customHeight="1">
      <c r="A208" s="38"/>
      <c r="B208" s="39"/>
      <c r="C208" s="214" t="s">
        <v>238</v>
      </c>
      <c r="D208" s="214" t="s">
        <v>127</v>
      </c>
      <c r="E208" s="215" t="s">
        <v>239</v>
      </c>
      <c r="F208" s="216" t="s">
        <v>240</v>
      </c>
      <c r="G208" s="217" t="s">
        <v>176</v>
      </c>
      <c r="H208" s="218">
        <v>50</v>
      </c>
      <c r="I208" s="219"/>
      <c r="J208" s="220">
        <f>ROUND(I208*H208,2)</f>
        <v>0</v>
      </c>
      <c r="K208" s="216" t="s">
        <v>131</v>
      </c>
      <c r="L208" s="44"/>
      <c r="M208" s="221" t="s">
        <v>1</v>
      </c>
      <c r="N208" s="222" t="s">
        <v>38</v>
      </c>
      <c r="O208" s="91"/>
      <c r="P208" s="223">
        <f>O208*H208</f>
        <v>0</v>
      </c>
      <c r="Q208" s="223">
        <v>0</v>
      </c>
      <c r="R208" s="223">
        <f>Q208*H208</f>
        <v>0</v>
      </c>
      <c r="S208" s="223">
        <v>0</v>
      </c>
      <c r="T208" s="224">
        <f>S208*H208</f>
        <v>0</v>
      </c>
      <c r="U208" s="38"/>
      <c r="V208" s="38"/>
      <c r="W208" s="38"/>
      <c r="X208" s="38"/>
      <c r="Y208" s="38"/>
      <c r="Z208" s="38"/>
      <c r="AA208" s="38"/>
      <c r="AB208" s="38"/>
      <c r="AC208" s="38"/>
      <c r="AD208" s="38"/>
      <c r="AE208" s="38"/>
      <c r="AR208" s="225" t="s">
        <v>132</v>
      </c>
      <c r="AT208" s="225" t="s">
        <v>127</v>
      </c>
      <c r="AU208" s="225" t="s">
        <v>83</v>
      </c>
      <c r="AY208" s="17" t="s">
        <v>125</v>
      </c>
      <c r="BE208" s="226">
        <f>IF(N208="základní",J208,0)</f>
        <v>0</v>
      </c>
      <c r="BF208" s="226">
        <f>IF(N208="snížená",J208,0)</f>
        <v>0</v>
      </c>
      <c r="BG208" s="226">
        <f>IF(N208="zákl. přenesená",J208,0)</f>
        <v>0</v>
      </c>
      <c r="BH208" s="226">
        <f>IF(N208="sníž. přenesená",J208,0)</f>
        <v>0</v>
      </c>
      <c r="BI208" s="226">
        <f>IF(N208="nulová",J208,0)</f>
        <v>0</v>
      </c>
      <c r="BJ208" s="17" t="s">
        <v>81</v>
      </c>
      <c r="BK208" s="226">
        <f>ROUND(I208*H208,2)</f>
        <v>0</v>
      </c>
      <c r="BL208" s="17" t="s">
        <v>132</v>
      </c>
      <c r="BM208" s="225" t="s">
        <v>241</v>
      </c>
    </row>
    <row r="209" spans="1:47" s="2" customFormat="1" ht="12">
      <c r="A209" s="38"/>
      <c r="B209" s="39"/>
      <c r="C209" s="40"/>
      <c r="D209" s="227" t="s">
        <v>134</v>
      </c>
      <c r="E209" s="40"/>
      <c r="F209" s="228" t="s">
        <v>242</v>
      </c>
      <c r="G209" s="40"/>
      <c r="H209" s="40"/>
      <c r="I209" s="229"/>
      <c r="J209" s="40"/>
      <c r="K209" s="40"/>
      <c r="L209" s="44"/>
      <c r="M209" s="230"/>
      <c r="N209" s="231"/>
      <c r="O209" s="91"/>
      <c r="P209" s="91"/>
      <c r="Q209" s="91"/>
      <c r="R209" s="91"/>
      <c r="S209" s="91"/>
      <c r="T209" s="92"/>
      <c r="U209" s="38"/>
      <c r="V209" s="38"/>
      <c r="W209" s="38"/>
      <c r="X209" s="38"/>
      <c r="Y209" s="38"/>
      <c r="Z209" s="38"/>
      <c r="AA209" s="38"/>
      <c r="AB209" s="38"/>
      <c r="AC209" s="38"/>
      <c r="AD209" s="38"/>
      <c r="AE209" s="38"/>
      <c r="AT209" s="17" t="s">
        <v>134</v>
      </c>
      <c r="AU209" s="17" t="s">
        <v>83</v>
      </c>
    </row>
    <row r="210" spans="1:65" s="2" customFormat="1" ht="16.5" customHeight="1">
      <c r="A210" s="38"/>
      <c r="B210" s="39"/>
      <c r="C210" s="214" t="s">
        <v>8</v>
      </c>
      <c r="D210" s="214" t="s">
        <v>127</v>
      </c>
      <c r="E210" s="215" t="s">
        <v>243</v>
      </c>
      <c r="F210" s="216" t="s">
        <v>244</v>
      </c>
      <c r="G210" s="217" t="s">
        <v>176</v>
      </c>
      <c r="H210" s="218">
        <v>16</v>
      </c>
      <c r="I210" s="219"/>
      <c r="J210" s="220">
        <f>ROUND(I210*H210,2)</f>
        <v>0</v>
      </c>
      <c r="K210" s="216" t="s">
        <v>131</v>
      </c>
      <c r="L210" s="44"/>
      <c r="M210" s="221" t="s">
        <v>1</v>
      </c>
      <c r="N210" s="222" t="s">
        <v>38</v>
      </c>
      <c r="O210" s="91"/>
      <c r="P210" s="223">
        <f>O210*H210</f>
        <v>0</v>
      </c>
      <c r="Q210" s="223">
        <v>0</v>
      </c>
      <c r="R210" s="223">
        <f>Q210*H210</f>
        <v>0</v>
      </c>
      <c r="S210" s="223">
        <v>0</v>
      </c>
      <c r="T210" s="224">
        <f>S210*H210</f>
        <v>0</v>
      </c>
      <c r="U210" s="38"/>
      <c r="V210" s="38"/>
      <c r="W210" s="38"/>
      <c r="X210" s="38"/>
      <c r="Y210" s="38"/>
      <c r="Z210" s="38"/>
      <c r="AA210" s="38"/>
      <c r="AB210" s="38"/>
      <c r="AC210" s="38"/>
      <c r="AD210" s="38"/>
      <c r="AE210" s="38"/>
      <c r="AR210" s="225" t="s">
        <v>132</v>
      </c>
      <c r="AT210" s="225" t="s">
        <v>127</v>
      </c>
      <c r="AU210" s="225" t="s">
        <v>83</v>
      </c>
      <c r="AY210" s="17" t="s">
        <v>125</v>
      </c>
      <c r="BE210" s="226">
        <f>IF(N210="základní",J210,0)</f>
        <v>0</v>
      </c>
      <c r="BF210" s="226">
        <f>IF(N210="snížená",J210,0)</f>
        <v>0</v>
      </c>
      <c r="BG210" s="226">
        <f>IF(N210="zákl. přenesená",J210,0)</f>
        <v>0</v>
      </c>
      <c r="BH210" s="226">
        <f>IF(N210="sníž. přenesená",J210,0)</f>
        <v>0</v>
      </c>
      <c r="BI210" s="226">
        <f>IF(N210="nulová",J210,0)</f>
        <v>0</v>
      </c>
      <c r="BJ210" s="17" t="s">
        <v>81</v>
      </c>
      <c r="BK210" s="226">
        <f>ROUND(I210*H210,2)</f>
        <v>0</v>
      </c>
      <c r="BL210" s="17" t="s">
        <v>132</v>
      </c>
      <c r="BM210" s="225" t="s">
        <v>245</v>
      </c>
    </row>
    <row r="211" spans="1:47" s="2" customFormat="1" ht="12">
      <c r="A211" s="38"/>
      <c r="B211" s="39"/>
      <c r="C211" s="40"/>
      <c r="D211" s="227" t="s">
        <v>134</v>
      </c>
      <c r="E211" s="40"/>
      <c r="F211" s="228" t="s">
        <v>246</v>
      </c>
      <c r="G211" s="40"/>
      <c r="H211" s="40"/>
      <c r="I211" s="229"/>
      <c r="J211" s="40"/>
      <c r="K211" s="40"/>
      <c r="L211" s="44"/>
      <c r="M211" s="230"/>
      <c r="N211" s="231"/>
      <c r="O211" s="91"/>
      <c r="P211" s="91"/>
      <c r="Q211" s="91"/>
      <c r="R211" s="91"/>
      <c r="S211" s="91"/>
      <c r="T211" s="92"/>
      <c r="U211" s="38"/>
      <c r="V211" s="38"/>
      <c r="W211" s="38"/>
      <c r="X211" s="38"/>
      <c r="Y211" s="38"/>
      <c r="Z211" s="38"/>
      <c r="AA211" s="38"/>
      <c r="AB211" s="38"/>
      <c r="AC211" s="38"/>
      <c r="AD211" s="38"/>
      <c r="AE211" s="38"/>
      <c r="AT211" s="17" t="s">
        <v>134</v>
      </c>
      <c r="AU211" s="17" t="s">
        <v>83</v>
      </c>
    </row>
    <row r="212" spans="1:51" s="13" customFormat="1" ht="12">
      <c r="A212" s="13"/>
      <c r="B212" s="233"/>
      <c r="C212" s="234"/>
      <c r="D212" s="227" t="s">
        <v>138</v>
      </c>
      <c r="E212" s="235" t="s">
        <v>1</v>
      </c>
      <c r="F212" s="236" t="s">
        <v>247</v>
      </c>
      <c r="G212" s="234"/>
      <c r="H212" s="237">
        <v>16</v>
      </c>
      <c r="I212" s="238"/>
      <c r="J212" s="234"/>
      <c r="K212" s="234"/>
      <c r="L212" s="239"/>
      <c r="M212" s="240"/>
      <c r="N212" s="241"/>
      <c r="O212" s="241"/>
      <c r="P212" s="241"/>
      <c r="Q212" s="241"/>
      <c r="R212" s="241"/>
      <c r="S212" s="241"/>
      <c r="T212" s="242"/>
      <c r="U212" s="13"/>
      <c r="V212" s="13"/>
      <c r="W212" s="13"/>
      <c r="X212" s="13"/>
      <c r="Y212" s="13"/>
      <c r="Z212" s="13"/>
      <c r="AA212" s="13"/>
      <c r="AB212" s="13"/>
      <c r="AC212" s="13"/>
      <c r="AD212" s="13"/>
      <c r="AE212" s="13"/>
      <c r="AT212" s="243" t="s">
        <v>138</v>
      </c>
      <c r="AU212" s="243" t="s">
        <v>83</v>
      </c>
      <c r="AV212" s="13" t="s">
        <v>83</v>
      </c>
      <c r="AW212" s="13" t="s">
        <v>30</v>
      </c>
      <c r="AX212" s="13" t="s">
        <v>81</v>
      </c>
      <c r="AY212" s="243" t="s">
        <v>125</v>
      </c>
    </row>
    <row r="213" spans="1:65" s="2" customFormat="1" ht="16.5" customHeight="1">
      <c r="A213" s="38"/>
      <c r="B213" s="39"/>
      <c r="C213" s="214" t="s">
        <v>247</v>
      </c>
      <c r="D213" s="214" t="s">
        <v>127</v>
      </c>
      <c r="E213" s="215" t="s">
        <v>248</v>
      </c>
      <c r="F213" s="216" t="s">
        <v>249</v>
      </c>
      <c r="G213" s="217" t="s">
        <v>130</v>
      </c>
      <c r="H213" s="218">
        <v>8</v>
      </c>
      <c r="I213" s="219"/>
      <c r="J213" s="220">
        <f>ROUND(I213*H213,2)</f>
        <v>0</v>
      </c>
      <c r="K213" s="216" t="s">
        <v>131</v>
      </c>
      <c r="L213" s="44"/>
      <c r="M213" s="221" t="s">
        <v>1</v>
      </c>
      <c r="N213" s="222" t="s">
        <v>38</v>
      </c>
      <c r="O213" s="91"/>
      <c r="P213" s="223">
        <f>O213*H213</f>
        <v>0</v>
      </c>
      <c r="Q213" s="223">
        <v>0.00011</v>
      </c>
      <c r="R213" s="223">
        <f>Q213*H213</f>
        <v>0.00088</v>
      </c>
      <c r="S213" s="223">
        <v>0</v>
      </c>
      <c r="T213" s="224">
        <f>S213*H213</f>
        <v>0</v>
      </c>
      <c r="U213" s="38"/>
      <c r="V213" s="38"/>
      <c r="W213" s="38"/>
      <c r="X213" s="38"/>
      <c r="Y213" s="38"/>
      <c r="Z213" s="38"/>
      <c r="AA213" s="38"/>
      <c r="AB213" s="38"/>
      <c r="AC213" s="38"/>
      <c r="AD213" s="38"/>
      <c r="AE213" s="38"/>
      <c r="AR213" s="225" t="s">
        <v>132</v>
      </c>
      <c r="AT213" s="225" t="s">
        <v>127</v>
      </c>
      <c r="AU213" s="225" t="s">
        <v>83</v>
      </c>
      <c r="AY213" s="17" t="s">
        <v>125</v>
      </c>
      <c r="BE213" s="226">
        <f>IF(N213="základní",J213,0)</f>
        <v>0</v>
      </c>
      <c r="BF213" s="226">
        <f>IF(N213="snížená",J213,0)</f>
        <v>0</v>
      </c>
      <c r="BG213" s="226">
        <f>IF(N213="zákl. přenesená",J213,0)</f>
        <v>0</v>
      </c>
      <c r="BH213" s="226">
        <f>IF(N213="sníž. přenesená",J213,0)</f>
        <v>0</v>
      </c>
      <c r="BI213" s="226">
        <f>IF(N213="nulová",J213,0)</f>
        <v>0</v>
      </c>
      <c r="BJ213" s="17" t="s">
        <v>81</v>
      </c>
      <c r="BK213" s="226">
        <f>ROUND(I213*H213,2)</f>
        <v>0</v>
      </c>
      <c r="BL213" s="17" t="s">
        <v>132</v>
      </c>
      <c r="BM213" s="225" t="s">
        <v>250</v>
      </c>
    </row>
    <row r="214" spans="1:47" s="2" customFormat="1" ht="12">
      <c r="A214" s="38"/>
      <c r="B214" s="39"/>
      <c r="C214" s="40"/>
      <c r="D214" s="227" t="s">
        <v>134</v>
      </c>
      <c r="E214" s="40"/>
      <c r="F214" s="228" t="s">
        <v>251</v>
      </c>
      <c r="G214" s="40"/>
      <c r="H214" s="40"/>
      <c r="I214" s="229"/>
      <c r="J214" s="40"/>
      <c r="K214" s="40"/>
      <c r="L214" s="44"/>
      <c r="M214" s="230"/>
      <c r="N214" s="231"/>
      <c r="O214" s="91"/>
      <c r="P214" s="91"/>
      <c r="Q214" s="91"/>
      <c r="R214" s="91"/>
      <c r="S214" s="91"/>
      <c r="T214" s="92"/>
      <c r="U214" s="38"/>
      <c r="V214" s="38"/>
      <c r="W214" s="38"/>
      <c r="X214" s="38"/>
      <c r="Y214" s="38"/>
      <c r="Z214" s="38"/>
      <c r="AA214" s="38"/>
      <c r="AB214" s="38"/>
      <c r="AC214" s="38"/>
      <c r="AD214" s="38"/>
      <c r="AE214" s="38"/>
      <c r="AT214" s="17" t="s">
        <v>134</v>
      </c>
      <c r="AU214" s="17" t="s">
        <v>83</v>
      </c>
    </row>
    <row r="215" spans="1:47" s="2" customFormat="1" ht="12">
      <c r="A215" s="38"/>
      <c r="B215" s="39"/>
      <c r="C215" s="40"/>
      <c r="D215" s="227" t="s">
        <v>136</v>
      </c>
      <c r="E215" s="40"/>
      <c r="F215" s="232" t="s">
        <v>252</v>
      </c>
      <c r="G215" s="40"/>
      <c r="H215" s="40"/>
      <c r="I215" s="229"/>
      <c r="J215" s="40"/>
      <c r="K215" s="40"/>
      <c r="L215" s="44"/>
      <c r="M215" s="230"/>
      <c r="N215" s="231"/>
      <c r="O215" s="91"/>
      <c r="P215" s="91"/>
      <c r="Q215" s="91"/>
      <c r="R215" s="91"/>
      <c r="S215" s="91"/>
      <c r="T215" s="92"/>
      <c r="U215" s="38"/>
      <c r="V215" s="38"/>
      <c r="W215" s="38"/>
      <c r="X215" s="38"/>
      <c r="Y215" s="38"/>
      <c r="Z215" s="38"/>
      <c r="AA215" s="38"/>
      <c r="AB215" s="38"/>
      <c r="AC215" s="38"/>
      <c r="AD215" s="38"/>
      <c r="AE215" s="38"/>
      <c r="AT215" s="17" t="s">
        <v>136</v>
      </c>
      <c r="AU215" s="17" t="s">
        <v>83</v>
      </c>
    </row>
    <row r="216" spans="1:51" s="14" customFormat="1" ht="12">
      <c r="A216" s="14"/>
      <c r="B216" s="244"/>
      <c r="C216" s="245"/>
      <c r="D216" s="227" t="s">
        <v>138</v>
      </c>
      <c r="E216" s="246" t="s">
        <v>1</v>
      </c>
      <c r="F216" s="247" t="s">
        <v>253</v>
      </c>
      <c r="G216" s="245"/>
      <c r="H216" s="246" t="s">
        <v>1</v>
      </c>
      <c r="I216" s="248"/>
      <c r="J216" s="245"/>
      <c r="K216" s="245"/>
      <c r="L216" s="249"/>
      <c r="M216" s="250"/>
      <c r="N216" s="251"/>
      <c r="O216" s="251"/>
      <c r="P216" s="251"/>
      <c r="Q216" s="251"/>
      <c r="R216" s="251"/>
      <c r="S216" s="251"/>
      <c r="T216" s="252"/>
      <c r="U216" s="14"/>
      <c r="V216" s="14"/>
      <c r="W216" s="14"/>
      <c r="X216" s="14"/>
      <c r="Y216" s="14"/>
      <c r="Z216" s="14"/>
      <c r="AA216" s="14"/>
      <c r="AB216" s="14"/>
      <c r="AC216" s="14"/>
      <c r="AD216" s="14"/>
      <c r="AE216" s="14"/>
      <c r="AT216" s="253" t="s">
        <v>138</v>
      </c>
      <c r="AU216" s="253" t="s">
        <v>83</v>
      </c>
      <c r="AV216" s="14" t="s">
        <v>81</v>
      </c>
      <c r="AW216" s="14" t="s">
        <v>30</v>
      </c>
      <c r="AX216" s="14" t="s">
        <v>73</v>
      </c>
      <c r="AY216" s="253" t="s">
        <v>125</v>
      </c>
    </row>
    <row r="217" spans="1:51" s="13" customFormat="1" ht="12">
      <c r="A217" s="13"/>
      <c r="B217" s="233"/>
      <c r="C217" s="234"/>
      <c r="D217" s="227" t="s">
        <v>138</v>
      </c>
      <c r="E217" s="235" t="s">
        <v>1</v>
      </c>
      <c r="F217" s="236" t="s">
        <v>254</v>
      </c>
      <c r="G217" s="234"/>
      <c r="H217" s="237">
        <v>8</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138</v>
      </c>
      <c r="AU217" s="243" t="s">
        <v>83</v>
      </c>
      <c r="AV217" s="13" t="s">
        <v>83</v>
      </c>
      <c r="AW217" s="13" t="s">
        <v>30</v>
      </c>
      <c r="AX217" s="13" t="s">
        <v>81</v>
      </c>
      <c r="AY217" s="243" t="s">
        <v>125</v>
      </c>
    </row>
    <row r="218" spans="1:65" s="2" customFormat="1" ht="16.5" customHeight="1">
      <c r="A218" s="38"/>
      <c r="B218" s="39"/>
      <c r="C218" s="265" t="s">
        <v>255</v>
      </c>
      <c r="D218" s="265" t="s">
        <v>232</v>
      </c>
      <c r="E218" s="266" t="s">
        <v>256</v>
      </c>
      <c r="F218" s="267" t="s">
        <v>257</v>
      </c>
      <c r="G218" s="268" t="s">
        <v>199</v>
      </c>
      <c r="H218" s="269">
        <v>0.96</v>
      </c>
      <c r="I218" s="270"/>
      <c r="J218" s="271">
        <f>ROUND(I218*H218,2)</f>
        <v>0</v>
      </c>
      <c r="K218" s="267" t="s">
        <v>131</v>
      </c>
      <c r="L218" s="272"/>
      <c r="M218" s="273" t="s">
        <v>1</v>
      </c>
      <c r="N218" s="274" t="s">
        <v>38</v>
      </c>
      <c r="O218" s="91"/>
      <c r="P218" s="223">
        <f>O218*H218</f>
        <v>0</v>
      </c>
      <c r="Q218" s="223">
        <v>0.55</v>
      </c>
      <c r="R218" s="223">
        <f>Q218*H218</f>
        <v>0.528</v>
      </c>
      <c r="S218" s="223">
        <v>0</v>
      </c>
      <c r="T218" s="224">
        <f>S218*H218</f>
        <v>0</v>
      </c>
      <c r="U218" s="38"/>
      <c r="V218" s="38"/>
      <c r="W218" s="38"/>
      <c r="X218" s="38"/>
      <c r="Y218" s="38"/>
      <c r="Z218" s="38"/>
      <c r="AA218" s="38"/>
      <c r="AB218" s="38"/>
      <c r="AC218" s="38"/>
      <c r="AD218" s="38"/>
      <c r="AE218" s="38"/>
      <c r="AR218" s="225" t="s">
        <v>190</v>
      </c>
      <c r="AT218" s="225" t="s">
        <v>232</v>
      </c>
      <c r="AU218" s="225" t="s">
        <v>83</v>
      </c>
      <c r="AY218" s="17" t="s">
        <v>125</v>
      </c>
      <c r="BE218" s="226">
        <f>IF(N218="základní",J218,0)</f>
        <v>0</v>
      </c>
      <c r="BF218" s="226">
        <f>IF(N218="snížená",J218,0)</f>
        <v>0</v>
      </c>
      <c r="BG218" s="226">
        <f>IF(N218="zákl. přenesená",J218,0)</f>
        <v>0</v>
      </c>
      <c r="BH218" s="226">
        <f>IF(N218="sníž. přenesená",J218,0)</f>
        <v>0</v>
      </c>
      <c r="BI218" s="226">
        <f>IF(N218="nulová",J218,0)</f>
        <v>0</v>
      </c>
      <c r="BJ218" s="17" t="s">
        <v>81</v>
      </c>
      <c r="BK218" s="226">
        <f>ROUND(I218*H218,2)</f>
        <v>0</v>
      </c>
      <c r="BL218" s="17" t="s">
        <v>132</v>
      </c>
      <c r="BM218" s="225" t="s">
        <v>258</v>
      </c>
    </row>
    <row r="219" spans="1:47" s="2" customFormat="1" ht="12">
      <c r="A219" s="38"/>
      <c r="B219" s="39"/>
      <c r="C219" s="40"/>
      <c r="D219" s="227" t="s">
        <v>134</v>
      </c>
      <c r="E219" s="40"/>
      <c r="F219" s="228" t="s">
        <v>257</v>
      </c>
      <c r="G219" s="40"/>
      <c r="H219" s="40"/>
      <c r="I219" s="229"/>
      <c r="J219" s="40"/>
      <c r="K219" s="40"/>
      <c r="L219" s="44"/>
      <c r="M219" s="230"/>
      <c r="N219" s="231"/>
      <c r="O219" s="91"/>
      <c r="P219" s="91"/>
      <c r="Q219" s="91"/>
      <c r="R219" s="91"/>
      <c r="S219" s="91"/>
      <c r="T219" s="92"/>
      <c r="U219" s="38"/>
      <c r="V219" s="38"/>
      <c r="W219" s="38"/>
      <c r="X219" s="38"/>
      <c r="Y219" s="38"/>
      <c r="Z219" s="38"/>
      <c r="AA219" s="38"/>
      <c r="AB219" s="38"/>
      <c r="AC219" s="38"/>
      <c r="AD219" s="38"/>
      <c r="AE219" s="38"/>
      <c r="AT219" s="17" t="s">
        <v>134</v>
      </c>
      <c r="AU219" s="17" t="s">
        <v>83</v>
      </c>
    </row>
    <row r="220" spans="1:65" s="2" customFormat="1" ht="16.5" customHeight="1">
      <c r="A220" s="38"/>
      <c r="B220" s="39"/>
      <c r="C220" s="214" t="s">
        <v>259</v>
      </c>
      <c r="D220" s="214" t="s">
        <v>127</v>
      </c>
      <c r="E220" s="215" t="s">
        <v>260</v>
      </c>
      <c r="F220" s="216" t="s">
        <v>261</v>
      </c>
      <c r="G220" s="217" t="s">
        <v>130</v>
      </c>
      <c r="H220" s="218">
        <v>8</v>
      </c>
      <c r="I220" s="219"/>
      <c r="J220" s="220">
        <f>ROUND(I220*H220,2)</f>
        <v>0</v>
      </c>
      <c r="K220" s="216" t="s">
        <v>131</v>
      </c>
      <c r="L220" s="44"/>
      <c r="M220" s="221" t="s">
        <v>1</v>
      </c>
      <c r="N220" s="222" t="s">
        <v>38</v>
      </c>
      <c r="O220" s="91"/>
      <c r="P220" s="223">
        <f>O220*H220</f>
        <v>0</v>
      </c>
      <c r="Q220" s="223">
        <v>0</v>
      </c>
      <c r="R220" s="223">
        <f>Q220*H220</f>
        <v>0</v>
      </c>
      <c r="S220" s="223">
        <v>0</v>
      </c>
      <c r="T220" s="224">
        <f>S220*H220</f>
        <v>0</v>
      </c>
      <c r="U220" s="38"/>
      <c r="V220" s="38"/>
      <c r="W220" s="38"/>
      <c r="X220" s="38"/>
      <c r="Y220" s="38"/>
      <c r="Z220" s="38"/>
      <c r="AA220" s="38"/>
      <c r="AB220" s="38"/>
      <c r="AC220" s="38"/>
      <c r="AD220" s="38"/>
      <c r="AE220" s="38"/>
      <c r="AR220" s="225" t="s">
        <v>132</v>
      </c>
      <c r="AT220" s="225" t="s">
        <v>127</v>
      </c>
      <c r="AU220" s="225" t="s">
        <v>83</v>
      </c>
      <c r="AY220" s="17" t="s">
        <v>125</v>
      </c>
      <c r="BE220" s="226">
        <f>IF(N220="základní",J220,0)</f>
        <v>0</v>
      </c>
      <c r="BF220" s="226">
        <f>IF(N220="snížená",J220,0)</f>
        <v>0</v>
      </c>
      <c r="BG220" s="226">
        <f>IF(N220="zákl. přenesená",J220,0)</f>
        <v>0</v>
      </c>
      <c r="BH220" s="226">
        <f>IF(N220="sníž. přenesená",J220,0)</f>
        <v>0</v>
      </c>
      <c r="BI220" s="226">
        <f>IF(N220="nulová",J220,0)</f>
        <v>0</v>
      </c>
      <c r="BJ220" s="17" t="s">
        <v>81</v>
      </c>
      <c r="BK220" s="226">
        <f>ROUND(I220*H220,2)</f>
        <v>0</v>
      </c>
      <c r="BL220" s="17" t="s">
        <v>132</v>
      </c>
      <c r="BM220" s="225" t="s">
        <v>262</v>
      </c>
    </row>
    <row r="221" spans="1:47" s="2" customFormat="1" ht="12">
      <c r="A221" s="38"/>
      <c r="B221" s="39"/>
      <c r="C221" s="40"/>
      <c r="D221" s="227" t="s">
        <v>134</v>
      </c>
      <c r="E221" s="40"/>
      <c r="F221" s="228" t="s">
        <v>263</v>
      </c>
      <c r="G221" s="40"/>
      <c r="H221" s="40"/>
      <c r="I221" s="229"/>
      <c r="J221" s="40"/>
      <c r="K221" s="40"/>
      <c r="L221" s="44"/>
      <c r="M221" s="230"/>
      <c r="N221" s="231"/>
      <c r="O221" s="91"/>
      <c r="P221" s="91"/>
      <c r="Q221" s="91"/>
      <c r="R221" s="91"/>
      <c r="S221" s="91"/>
      <c r="T221" s="92"/>
      <c r="U221" s="38"/>
      <c r="V221" s="38"/>
      <c r="W221" s="38"/>
      <c r="X221" s="38"/>
      <c r="Y221" s="38"/>
      <c r="Z221" s="38"/>
      <c r="AA221" s="38"/>
      <c r="AB221" s="38"/>
      <c r="AC221" s="38"/>
      <c r="AD221" s="38"/>
      <c r="AE221" s="38"/>
      <c r="AT221" s="17" t="s">
        <v>134</v>
      </c>
      <c r="AU221" s="17" t="s">
        <v>83</v>
      </c>
    </row>
    <row r="222" spans="1:47" s="2" customFormat="1" ht="12">
      <c r="A222" s="38"/>
      <c r="B222" s="39"/>
      <c r="C222" s="40"/>
      <c r="D222" s="227" t="s">
        <v>136</v>
      </c>
      <c r="E222" s="40"/>
      <c r="F222" s="232" t="s">
        <v>264</v>
      </c>
      <c r="G222" s="40"/>
      <c r="H222" s="40"/>
      <c r="I222" s="229"/>
      <c r="J222" s="40"/>
      <c r="K222" s="40"/>
      <c r="L222" s="44"/>
      <c r="M222" s="230"/>
      <c r="N222" s="231"/>
      <c r="O222" s="91"/>
      <c r="P222" s="91"/>
      <c r="Q222" s="91"/>
      <c r="R222" s="91"/>
      <c r="S222" s="91"/>
      <c r="T222" s="92"/>
      <c r="U222" s="38"/>
      <c r="V222" s="38"/>
      <c r="W222" s="38"/>
      <c r="X222" s="38"/>
      <c r="Y222" s="38"/>
      <c r="Z222" s="38"/>
      <c r="AA222" s="38"/>
      <c r="AB222" s="38"/>
      <c r="AC222" s="38"/>
      <c r="AD222" s="38"/>
      <c r="AE222" s="38"/>
      <c r="AT222" s="17" t="s">
        <v>136</v>
      </c>
      <c r="AU222" s="17" t="s">
        <v>83</v>
      </c>
    </row>
    <row r="223" spans="1:65" s="2" customFormat="1" ht="16.5" customHeight="1">
      <c r="A223" s="38"/>
      <c r="B223" s="39"/>
      <c r="C223" s="214" t="s">
        <v>187</v>
      </c>
      <c r="D223" s="214" t="s">
        <v>127</v>
      </c>
      <c r="E223" s="215" t="s">
        <v>265</v>
      </c>
      <c r="F223" s="216" t="s">
        <v>266</v>
      </c>
      <c r="G223" s="217" t="s">
        <v>199</v>
      </c>
      <c r="H223" s="218">
        <v>5</v>
      </c>
      <c r="I223" s="219"/>
      <c r="J223" s="220">
        <f>ROUND(I223*H223,2)</f>
        <v>0</v>
      </c>
      <c r="K223" s="216" t="s">
        <v>131</v>
      </c>
      <c r="L223" s="44"/>
      <c r="M223" s="221" t="s">
        <v>1</v>
      </c>
      <c r="N223" s="222" t="s">
        <v>38</v>
      </c>
      <c r="O223" s="91"/>
      <c r="P223" s="223">
        <f>O223*H223</f>
        <v>0</v>
      </c>
      <c r="Q223" s="223">
        <v>0</v>
      </c>
      <c r="R223" s="223">
        <f>Q223*H223</f>
        <v>0</v>
      </c>
      <c r="S223" s="223">
        <v>0</v>
      </c>
      <c r="T223" s="224">
        <f>S223*H223</f>
        <v>0</v>
      </c>
      <c r="U223" s="38"/>
      <c r="V223" s="38"/>
      <c r="W223" s="38"/>
      <c r="X223" s="38"/>
      <c r="Y223" s="38"/>
      <c r="Z223" s="38"/>
      <c r="AA223" s="38"/>
      <c r="AB223" s="38"/>
      <c r="AC223" s="38"/>
      <c r="AD223" s="38"/>
      <c r="AE223" s="38"/>
      <c r="AR223" s="225" t="s">
        <v>132</v>
      </c>
      <c r="AT223" s="225" t="s">
        <v>127</v>
      </c>
      <c r="AU223" s="225" t="s">
        <v>83</v>
      </c>
      <c r="AY223" s="17" t="s">
        <v>125</v>
      </c>
      <c r="BE223" s="226">
        <f>IF(N223="základní",J223,0)</f>
        <v>0</v>
      </c>
      <c r="BF223" s="226">
        <f>IF(N223="snížená",J223,0)</f>
        <v>0</v>
      </c>
      <c r="BG223" s="226">
        <f>IF(N223="zákl. přenesená",J223,0)</f>
        <v>0</v>
      </c>
      <c r="BH223" s="226">
        <f>IF(N223="sníž. přenesená",J223,0)</f>
        <v>0</v>
      </c>
      <c r="BI223" s="226">
        <f>IF(N223="nulová",J223,0)</f>
        <v>0</v>
      </c>
      <c r="BJ223" s="17" t="s">
        <v>81</v>
      </c>
      <c r="BK223" s="226">
        <f>ROUND(I223*H223,2)</f>
        <v>0</v>
      </c>
      <c r="BL223" s="17" t="s">
        <v>132</v>
      </c>
      <c r="BM223" s="225" t="s">
        <v>267</v>
      </c>
    </row>
    <row r="224" spans="1:47" s="2" customFormat="1" ht="12">
      <c r="A224" s="38"/>
      <c r="B224" s="39"/>
      <c r="C224" s="40"/>
      <c r="D224" s="227" t="s">
        <v>134</v>
      </c>
      <c r="E224" s="40"/>
      <c r="F224" s="228" t="s">
        <v>268</v>
      </c>
      <c r="G224" s="40"/>
      <c r="H224" s="40"/>
      <c r="I224" s="229"/>
      <c r="J224" s="40"/>
      <c r="K224" s="40"/>
      <c r="L224" s="44"/>
      <c r="M224" s="230"/>
      <c r="N224" s="231"/>
      <c r="O224" s="91"/>
      <c r="P224" s="91"/>
      <c r="Q224" s="91"/>
      <c r="R224" s="91"/>
      <c r="S224" s="91"/>
      <c r="T224" s="92"/>
      <c r="U224" s="38"/>
      <c r="V224" s="38"/>
      <c r="W224" s="38"/>
      <c r="X224" s="38"/>
      <c r="Y224" s="38"/>
      <c r="Z224" s="38"/>
      <c r="AA224" s="38"/>
      <c r="AB224" s="38"/>
      <c r="AC224" s="38"/>
      <c r="AD224" s="38"/>
      <c r="AE224" s="38"/>
      <c r="AT224" s="17" t="s">
        <v>134</v>
      </c>
      <c r="AU224" s="17" t="s">
        <v>83</v>
      </c>
    </row>
    <row r="225" spans="1:47" s="2" customFormat="1" ht="12">
      <c r="A225" s="38"/>
      <c r="B225" s="39"/>
      <c r="C225" s="40"/>
      <c r="D225" s="227" t="s">
        <v>136</v>
      </c>
      <c r="E225" s="40"/>
      <c r="F225" s="232" t="s">
        <v>269</v>
      </c>
      <c r="G225" s="40"/>
      <c r="H225" s="40"/>
      <c r="I225" s="229"/>
      <c r="J225" s="40"/>
      <c r="K225" s="40"/>
      <c r="L225" s="44"/>
      <c r="M225" s="230"/>
      <c r="N225" s="231"/>
      <c r="O225" s="91"/>
      <c r="P225" s="91"/>
      <c r="Q225" s="91"/>
      <c r="R225" s="91"/>
      <c r="S225" s="91"/>
      <c r="T225" s="92"/>
      <c r="U225" s="38"/>
      <c r="V225" s="38"/>
      <c r="W225" s="38"/>
      <c r="X225" s="38"/>
      <c r="Y225" s="38"/>
      <c r="Z225" s="38"/>
      <c r="AA225" s="38"/>
      <c r="AB225" s="38"/>
      <c r="AC225" s="38"/>
      <c r="AD225" s="38"/>
      <c r="AE225" s="38"/>
      <c r="AT225" s="17" t="s">
        <v>136</v>
      </c>
      <c r="AU225" s="17" t="s">
        <v>83</v>
      </c>
    </row>
    <row r="226" spans="1:51" s="14" customFormat="1" ht="12">
      <c r="A226" s="14"/>
      <c r="B226" s="244"/>
      <c r="C226" s="245"/>
      <c r="D226" s="227" t="s">
        <v>138</v>
      </c>
      <c r="E226" s="246" t="s">
        <v>1</v>
      </c>
      <c r="F226" s="247" t="s">
        <v>270</v>
      </c>
      <c r="G226" s="245"/>
      <c r="H226" s="246" t="s">
        <v>1</v>
      </c>
      <c r="I226" s="248"/>
      <c r="J226" s="245"/>
      <c r="K226" s="245"/>
      <c r="L226" s="249"/>
      <c r="M226" s="250"/>
      <c r="N226" s="251"/>
      <c r="O226" s="251"/>
      <c r="P226" s="251"/>
      <c r="Q226" s="251"/>
      <c r="R226" s="251"/>
      <c r="S226" s="251"/>
      <c r="T226" s="252"/>
      <c r="U226" s="14"/>
      <c r="V226" s="14"/>
      <c r="W226" s="14"/>
      <c r="X226" s="14"/>
      <c r="Y226" s="14"/>
      <c r="Z226" s="14"/>
      <c r="AA226" s="14"/>
      <c r="AB226" s="14"/>
      <c r="AC226" s="14"/>
      <c r="AD226" s="14"/>
      <c r="AE226" s="14"/>
      <c r="AT226" s="253" t="s">
        <v>138</v>
      </c>
      <c r="AU226" s="253" t="s">
        <v>83</v>
      </c>
      <c r="AV226" s="14" t="s">
        <v>81</v>
      </c>
      <c r="AW226" s="14" t="s">
        <v>30</v>
      </c>
      <c r="AX226" s="14" t="s">
        <v>73</v>
      </c>
      <c r="AY226" s="253" t="s">
        <v>125</v>
      </c>
    </row>
    <row r="227" spans="1:51" s="13" customFormat="1" ht="12">
      <c r="A227" s="13"/>
      <c r="B227" s="233"/>
      <c r="C227" s="234"/>
      <c r="D227" s="227" t="s">
        <v>138</v>
      </c>
      <c r="E227" s="235" t="s">
        <v>1</v>
      </c>
      <c r="F227" s="236" t="s">
        <v>271</v>
      </c>
      <c r="G227" s="234"/>
      <c r="H227" s="237">
        <v>5</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138</v>
      </c>
      <c r="AU227" s="243" t="s">
        <v>83</v>
      </c>
      <c r="AV227" s="13" t="s">
        <v>83</v>
      </c>
      <c r="AW227" s="13" t="s">
        <v>30</v>
      </c>
      <c r="AX227" s="13" t="s">
        <v>81</v>
      </c>
      <c r="AY227" s="243" t="s">
        <v>125</v>
      </c>
    </row>
    <row r="228" spans="1:65" s="2" customFormat="1" ht="16.5" customHeight="1">
      <c r="A228" s="38"/>
      <c r="B228" s="39"/>
      <c r="C228" s="265" t="s">
        <v>272</v>
      </c>
      <c r="D228" s="265" t="s">
        <v>232</v>
      </c>
      <c r="E228" s="266" t="s">
        <v>273</v>
      </c>
      <c r="F228" s="267" t="s">
        <v>274</v>
      </c>
      <c r="G228" s="268" t="s">
        <v>199</v>
      </c>
      <c r="H228" s="269">
        <v>5</v>
      </c>
      <c r="I228" s="270"/>
      <c r="J228" s="271">
        <f>ROUND(I228*H228,2)</f>
        <v>0</v>
      </c>
      <c r="K228" s="267" t="s">
        <v>1</v>
      </c>
      <c r="L228" s="272"/>
      <c r="M228" s="273" t="s">
        <v>1</v>
      </c>
      <c r="N228" s="274" t="s">
        <v>38</v>
      </c>
      <c r="O228" s="91"/>
      <c r="P228" s="223">
        <f>O228*H228</f>
        <v>0</v>
      </c>
      <c r="Q228" s="223">
        <v>0</v>
      </c>
      <c r="R228" s="223">
        <f>Q228*H228</f>
        <v>0</v>
      </c>
      <c r="S228" s="223">
        <v>0</v>
      </c>
      <c r="T228" s="224">
        <f>S228*H228</f>
        <v>0</v>
      </c>
      <c r="U228" s="38"/>
      <c r="V228" s="38"/>
      <c r="W228" s="38"/>
      <c r="X228" s="38"/>
      <c r="Y228" s="38"/>
      <c r="Z228" s="38"/>
      <c r="AA228" s="38"/>
      <c r="AB228" s="38"/>
      <c r="AC228" s="38"/>
      <c r="AD228" s="38"/>
      <c r="AE228" s="38"/>
      <c r="AR228" s="225" t="s">
        <v>190</v>
      </c>
      <c r="AT228" s="225" t="s">
        <v>232</v>
      </c>
      <c r="AU228" s="225" t="s">
        <v>83</v>
      </c>
      <c r="AY228" s="17" t="s">
        <v>125</v>
      </c>
      <c r="BE228" s="226">
        <f>IF(N228="základní",J228,0)</f>
        <v>0</v>
      </c>
      <c r="BF228" s="226">
        <f>IF(N228="snížená",J228,0)</f>
        <v>0</v>
      </c>
      <c r="BG228" s="226">
        <f>IF(N228="zákl. přenesená",J228,0)</f>
        <v>0</v>
      </c>
      <c r="BH228" s="226">
        <f>IF(N228="sníž. přenesená",J228,0)</f>
        <v>0</v>
      </c>
      <c r="BI228" s="226">
        <f>IF(N228="nulová",J228,0)</f>
        <v>0</v>
      </c>
      <c r="BJ228" s="17" t="s">
        <v>81</v>
      </c>
      <c r="BK228" s="226">
        <f>ROUND(I228*H228,2)</f>
        <v>0</v>
      </c>
      <c r="BL228" s="17" t="s">
        <v>132</v>
      </c>
      <c r="BM228" s="225" t="s">
        <v>275</v>
      </c>
    </row>
    <row r="229" spans="1:47" s="2" customFormat="1" ht="12">
      <c r="A229" s="38"/>
      <c r="B229" s="39"/>
      <c r="C229" s="40"/>
      <c r="D229" s="227" t="s">
        <v>134</v>
      </c>
      <c r="E229" s="40"/>
      <c r="F229" s="228" t="s">
        <v>274</v>
      </c>
      <c r="G229" s="40"/>
      <c r="H229" s="40"/>
      <c r="I229" s="229"/>
      <c r="J229" s="40"/>
      <c r="K229" s="40"/>
      <c r="L229" s="44"/>
      <c r="M229" s="230"/>
      <c r="N229" s="231"/>
      <c r="O229" s="91"/>
      <c r="P229" s="91"/>
      <c r="Q229" s="91"/>
      <c r="R229" s="91"/>
      <c r="S229" s="91"/>
      <c r="T229" s="92"/>
      <c r="U229" s="38"/>
      <c r="V229" s="38"/>
      <c r="W229" s="38"/>
      <c r="X229" s="38"/>
      <c r="Y229" s="38"/>
      <c r="Z229" s="38"/>
      <c r="AA229" s="38"/>
      <c r="AB229" s="38"/>
      <c r="AC229" s="38"/>
      <c r="AD229" s="38"/>
      <c r="AE229" s="38"/>
      <c r="AT229" s="17" t="s">
        <v>134</v>
      </c>
      <c r="AU229" s="17" t="s">
        <v>83</v>
      </c>
    </row>
    <row r="230" spans="1:65" s="2" customFormat="1" ht="16.5" customHeight="1">
      <c r="A230" s="38"/>
      <c r="B230" s="39"/>
      <c r="C230" s="214" t="s">
        <v>7</v>
      </c>
      <c r="D230" s="214" t="s">
        <v>127</v>
      </c>
      <c r="E230" s="215" t="s">
        <v>276</v>
      </c>
      <c r="F230" s="216" t="s">
        <v>277</v>
      </c>
      <c r="G230" s="217" t="s">
        <v>199</v>
      </c>
      <c r="H230" s="218">
        <v>5</v>
      </c>
      <c r="I230" s="219"/>
      <c r="J230" s="220">
        <f>ROUND(I230*H230,2)</f>
        <v>0</v>
      </c>
      <c r="K230" s="216" t="s">
        <v>131</v>
      </c>
      <c r="L230" s="44"/>
      <c r="M230" s="221" t="s">
        <v>1</v>
      </c>
      <c r="N230" s="222" t="s">
        <v>38</v>
      </c>
      <c r="O230" s="91"/>
      <c r="P230" s="223">
        <f>O230*H230</f>
        <v>0</v>
      </c>
      <c r="Q230" s="223">
        <v>0</v>
      </c>
      <c r="R230" s="223">
        <f>Q230*H230</f>
        <v>0</v>
      </c>
      <c r="S230" s="223">
        <v>0</v>
      </c>
      <c r="T230" s="224">
        <f>S230*H230</f>
        <v>0</v>
      </c>
      <c r="U230" s="38"/>
      <c r="V230" s="38"/>
      <c r="W230" s="38"/>
      <c r="X230" s="38"/>
      <c r="Y230" s="38"/>
      <c r="Z230" s="38"/>
      <c r="AA230" s="38"/>
      <c r="AB230" s="38"/>
      <c r="AC230" s="38"/>
      <c r="AD230" s="38"/>
      <c r="AE230" s="38"/>
      <c r="AR230" s="225" t="s">
        <v>132</v>
      </c>
      <c r="AT230" s="225" t="s">
        <v>127</v>
      </c>
      <c r="AU230" s="225" t="s">
        <v>83</v>
      </c>
      <c r="AY230" s="17" t="s">
        <v>125</v>
      </c>
      <c r="BE230" s="226">
        <f>IF(N230="základní",J230,0)</f>
        <v>0</v>
      </c>
      <c r="BF230" s="226">
        <f>IF(N230="snížená",J230,0)</f>
        <v>0</v>
      </c>
      <c r="BG230" s="226">
        <f>IF(N230="zákl. přenesená",J230,0)</f>
        <v>0</v>
      </c>
      <c r="BH230" s="226">
        <f>IF(N230="sníž. přenesená",J230,0)</f>
        <v>0</v>
      </c>
      <c r="BI230" s="226">
        <f>IF(N230="nulová",J230,0)</f>
        <v>0</v>
      </c>
      <c r="BJ230" s="17" t="s">
        <v>81</v>
      </c>
      <c r="BK230" s="226">
        <f>ROUND(I230*H230,2)</f>
        <v>0</v>
      </c>
      <c r="BL230" s="17" t="s">
        <v>132</v>
      </c>
      <c r="BM230" s="225" t="s">
        <v>278</v>
      </c>
    </row>
    <row r="231" spans="1:47" s="2" customFormat="1" ht="12">
      <c r="A231" s="38"/>
      <c r="B231" s="39"/>
      <c r="C231" s="40"/>
      <c r="D231" s="227" t="s">
        <v>134</v>
      </c>
      <c r="E231" s="40"/>
      <c r="F231" s="228" t="s">
        <v>279</v>
      </c>
      <c r="G231" s="40"/>
      <c r="H231" s="40"/>
      <c r="I231" s="229"/>
      <c r="J231" s="40"/>
      <c r="K231" s="40"/>
      <c r="L231" s="44"/>
      <c r="M231" s="230"/>
      <c r="N231" s="231"/>
      <c r="O231" s="91"/>
      <c r="P231" s="91"/>
      <c r="Q231" s="91"/>
      <c r="R231" s="91"/>
      <c r="S231" s="91"/>
      <c r="T231" s="92"/>
      <c r="U231" s="38"/>
      <c r="V231" s="38"/>
      <c r="W231" s="38"/>
      <c r="X231" s="38"/>
      <c r="Y231" s="38"/>
      <c r="Z231" s="38"/>
      <c r="AA231" s="38"/>
      <c r="AB231" s="38"/>
      <c r="AC231" s="38"/>
      <c r="AD231" s="38"/>
      <c r="AE231" s="38"/>
      <c r="AT231" s="17" t="s">
        <v>134</v>
      </c>
      <c r="AU231" s="17" t="s">
        <v>83</v>
      </c>
    </row>
    <row r="232" spans="1:47" s="2" customFormat="1" ht="12">
      <c r="A232" s="38"/>
      <c r="B232" s="39"/>
      <c r="C232" s="40"/>
      <c r="D232" s="227" t="s">
        <v>136</v>
      </c>
      <c r="E232" s="40"/>
      <c r="F232" s="232" t="s">
        <v>269</v>
      </c>
      <c r="G232" s="40"/>
      <c r="H232" s="40"/>
      <c r="I232" s="229"/>
      <c r="J232" s="40"/>
      <c r="K232" s="40"/>
      <c r="L232" s="44"/>
      <c r="M232" s="230"/>
      <c r="N232" s="231"/>
      <c r="O232" s="91"/>
      <c r="P232" s="91"/>
      <c r="Q232" s="91"/>
      <c r="R232" s="91"/>
      <c r="S232" s="91"/>
      <c r="T232" s="92"/>
      <c r="U232" s="38"/>
      <c r="V232" s="38"/>
      <c r="W232" s="38"/>
      <c r="X232" s="38"/>
      <c r="Y232" s="38"/>
      <c r="Z232" s="38"/>
      <c r="AA232" s="38"/>
      <c r="AB232" s="38"/>
      <c r="AC232" s="38"/>
      <c r="AD232" s="38"/>
      <c r="AE232" s="38"/>
      <c r="AT232" s="17" t="s">
        <v>136</v>
      </c>
      <c r="AU232" s="17" t="s">
        <v>83</v>
      </c>
    </row>
    <row r="233" spans="1:65" s="2" customFormat="1" ht="16.5" customHeight="1">
      <c r="A233" s="38"/>
      <c r="B233" s="39"/>
      <c r="C233" s="214" t="s">
        <v>280</v>
      </c>
      <c r="D233" s="214" t="s">
        <v>127</v>
      </c>
      <c r="E233" s="215" t="s">
        <v>281</v>
      </c>
      <c r="F233" s="216" t="s">
        <v>282</v>
      </c>
      <c r="G233" s="217" t="s">
        <v>199</v>
      </c>
      <c r="H233" s="218">
        <v>182.477</v>
      </c>
      <c r="I233" s="219"/>
      <c r="J233" s="220">
        <f>ROUND(I233*H233,2)</f>
        <v>0</v>
      </c>
      <c r="K233" s="216" t="s">
        <v>131</v>
      </c>
      <c r="L233" s="44"/>
      <c r="M233" s="221" t="s">
        <v>1</v>
      </c>
      <c r="N233" s="222" t="s">
        <v>38</v>
      </c>
      <c r="O233" s="91"/>
      <c r="P233" s="223">
        <f>O233*H233</f>
        <v>0</v>
      </c>
      <c r="Q233" s="223">
        <v>0</v>
      </c>
      <c r="R233" s="223">
        <f>Q233*H233</f>
        <v>0</v>
      </c>
      <c r="S233" s="223">
        <v>0</v>
      </c>
      <c r="T233" s="224">
        <f>S233*H233</f>
        <v>0</v>
      </c>
      <c r="U233" s="38"/>
      <c r="V233" s="38"/>
      <c r="W233" s="38"/>
      <c r="X233" s="38"/>
      <c r="Y233" s="38"/>
      <c r="Z233" s="38"/>
      <c r="AA233" s="38"/>
      <c r="AB233" s="38"/>
      <c r="AC233" s="38"/>
      <c r="AD233" s="38"/>
      <c r="AE233" s="38"/>
      <c r="AR233" s="225" t="s">
        <v>132</v>
      </c>
      <c r="AT233" s="225" t="s">
        <v>127</v>
      </c>
      <c r="AU233" s="225" t="s">
        <v>83</v>
      </c>
      <c r="AY233" s="17" t="s">
        <v>125</v>
      </c>
      <c r="BE233" s="226">
        <f>IF(N233="základní",J233,0)</f>
        <v>0</v>
      </c>
      <c r="BF233" s="226">
        <f>IF(N233="snížená",J233,0)</f>
        <v>0</v>
      </c>
      <c r="BG233" s="226">
        <f>IF(N233="zákl. přenesená",J233,0)</f>
        <v>0</v>
      </c>
      <c r="BH233" s="226">
        <f>IF(N233="sníž. přenesená",J233,0)</f>
        <v>0</v>
      </c>
      <c r="BI233" s="226">
        <f>IF(N233="nulová",J233,0)</f>
        <v>0</v>
      </c>
      <c r="BJ233" s="17" t="s">
        <v>81</v>
      </c>
      <c r="BK233" s="226">
        <f>ROUND(I233*H233,2)</f>
        <v>0</v>
      </c>
      <c r="BL233" s="17" t="s">
        <v>132</v>
      </c>
      <c r="BM233" s="225" t="s">
        <v>283</v>
      </c>
    </row>
    <row r="234" spans="1:47" s="2" customFormat="1" ht="12">
      <c r="A234" s="38"/>
      <c r="B234" s="39"/>
      <c r="C234" s="40"/>
      <c r="D234" s="227" t="s">
        <v>134</v>
      </c>
      <c r="E234" s="40"/>
      <c r="F234" s="228" t="s">
        <v>284</v>
      </c>
      <c r="G234" s="40"/>
      <c r="H234" s="40"/>
      <c r="I234" s="229"/>
      <c r="J234" s="40"/>
      <c r="K234" s="40"/>
      <c r="L234" s="44"/>
      <c r="M234" s="230"/>
      <c r="N234" s="231"/>
      <c r="O234" s="91"/>
      <c r="P234" s="91"/>
      <c r="Q234" s="91"/>
      <c r="R234" s="91"/>
      <c r="S234" s="91"/>
      <c r="T234" s="92"/>
      <c r="U234" s="38"/>
      <c r="V234" s="38"/>
      <c r="W234" s="38"/>
      <c r="X234" s="38"/>
      <c r="Y234" s="38"/>
      <c r="Z234" s="38"/>
      <c r="AA234" s="38"/>
      <c r="AB234" s="38"/>
      <c r="AC234" s="38"/>
      <c r="AD234" s="38"/>
      <c r="AE234" s="38"/>
      <c r="AT234" s="17" t="s">
        <v>134</v>
      </c>
      <c r="AU234" s="17" t="s">
        <v>83</v>
      </c>
    </row>
    <row r="235" spans="1:47" s="2" customFormat="1" ht="12">
      <c r="A235" s="38"/>
      <c r="B235" s="39"/>
      <c r="C235" s="40"/>
      <c r="D235" s="227" t="s">
        <v>136</v>
      </c>
      <c r="E235" s="40"/>
      <c r="F235" s="232" t="s">
        <v>285</v>
      </c>
      <c r="G235" s="40"/>
      <c r="H235" s="40"/>
      <c r="I235" s="229"/>
      <c r="J235" s="40"/>
      <c r="K235" s="40"/>
      <c r="L235" s="44"/>
      <c r="M235" s="230"/>
      <c r="N235" s="231"/>
      <c r="O235" s="91"/>
      <c r="P235" s="91"/>
      <c r="Q235" s="91"/>
      <c r="R235" s="91"/>
      <c r="S235" s="91"/>
      <c r="T235" s="92"/>
      <c r="U235" s="38"/>
      <c r="V235" s="38"/>
      <c r="W235" s="38"/>
      <c r="X235" s="38"/>
      <c r="Y235" s="38"/>
      <c r="Z235" s="38"/>
      <c r="AA235" s="38"/>
      <c r="AB235" s="38"/>
      <c r="AC235" s="38"/>
      <c r="AD235" s="38"/>
      <c r="AE235" s="38"/>
      <c r="AT235" s="17" t="s">
        <v>136</v>
      </c>
      <c r="AU235" s="17" t="s">
        <v>83</v>
      </c>
    </row>
    <row r="236" spans="1:65" s="2" customFormat="1" ht="12">
      <c r="A236" s="38"/>
      <c r="B236" s="39"/>
      <c r="C236" s="214" t="s">
        <v>286</v>
      </c>
      <c r="D236" s="214" t="s">
        <v>127</v>
      </c>
      <c r="E236" s="215" t="s">
        <v>287</v>
      </c>
      <c r="F236" s="216" t="s">
        <v>288</v>
      </c>
      <c r="G236" s="217" t="s">
        <v>199</v>
      </c>
      <c r="H236" s="218">
        <v>1824.77</v>
      </c>
      <c r="I236" s="219"/>
      <c r="J236" s="220">
        <f>ROUND(I236*H236,2)</f>
        <v>0</v>
      </c>
      <c r="K236" s="216" t="s">
        <v>131</v>
      </c>
      <c r="L236" s="44"/>
      <c r="M236" s="221" t="s">
        <v>1</v>
      </c>
      <c r="N236" s="222" t="s">
        <v>38</v>
      </c>
      <c r="O236" s="91"/>
      <c r="P236" s="223">
        <f>O236*H236</f>
        <v>0</v>
      </c>
      <c r="Q236" s="223">
        <v>0</v>
      </c>
      <c r="R236" s="223">
        <f>Q236*H236</f>
        <v>0</v>
      </c>
      <c r="S236" s="223">
        <v>0</v>
      </c>
      <c r="T236" s="224">
        <f>S236*H236</f>
        <v>0</v>
      </c>
      <c r="U236" s="38"/>
      <c r="V236" s="38"/>
      <c r="W236" s="38"/>
      <c r="X236" s="38"/>
      <c r="Y236" s="38"/>
      <c r="Z236" s="38"/>
      <c r="AA236" s="38"/>
      <c r="AB236" s="38"/>
      <c r="AC236" s="38"/>
      <c r="AD236" s="38"/>
      <c r="AE236" s="38"/>
      <c r="AR236" s="225" t="s">
        <v>132</v>
      </c>
      <c r="AT236" s="225" t="s">
        <v>127</v>
      </c>
      <c r="AU236" s="225" t="s">
        <v>83</v>
      </c>
      <c r="AY236" s="17" t="s">
        <v>125</v>
      </c>
      <c r="BE236" s="226">
        <f>IF(N236="základní",J236,0)</f>
        <v>0</v>
      </c>
      <c r="BF236" s="226">
        <f>IF(N236="snížená",J236,0)</f>
        <v>0</v>
      </c>
      <c r="BG236" s="226">
        <f>IF(N236="zákl. přenesená",J236,0)</f>
        <v>0</v>
      </c>
      <c r="BH236" s="226">
        <f>IF(N236="sníž. přenesená",J236,0)</f>
        <v>0</v>
      </c>
      <c r="BI236" s="226">
        <f>IF(N236="nulová",J236,0)</f>
        <v>0</v>
      </c>
      <c r="BJ236" s="17" t="s">
        <v>81</v>
      </c>
      <c r="BK236" s="226">
        <f>ROUND(I236*H236,2)</f>
        <v>0</v>
      </c>
      <c r="BL236" s="17" t="s">
        <v>132</v>
      </c>
      <c r="BM236" s="225" t="s">
        <v>289</v>
      </c>
    </row>
    <row r="237" spans="1:47" s="2" customFormat="1" ht="12">
      <c r="A237" s="38"/>
      <c r="B237" s="39"/>
      <c r="C237" s="40"/>
      <c r="D237" s="227" t="s">
        <v>134</v>
      </c>
      <c r="E237" s="40"/>
      <c r="F237" s="228" t="s">
        <v>290</v>
      </c>
      <c r="G237" s="40"/>
      <c r="H237" s="40"/>
      <c r="I237" s="229"/>
      <c r="J237" s="40"/>
      <c r="K237" s="40"/>
      <c r="L237" s="44"/>
      <c r="M237" s="230"/>
      <c r="N237" s="231"/>
      <c r="O237" s="91"/>
      <c r="P237" s="91"/>
      <c r="Q237" s="91"/>
      <c r="R237" s="91"/>
      <c r="S237" s="91"/>
      <c r="T237" s="92"/>
      <c r="U237" s="38"/>
      <c r="V237" s="38"/>
      <c r="W237" s="38"/>
      <c r="X237" s="38"/>
      <c r="Y237" s="38"/>
      <c r="Z237" s="38"/>
      <c r="AA237" s="38"/>
      <c r="AB237" s="38"/>
      <c r="AC237" s="38"/>
      <c r="AD237" s="38"/>
      <c r="AE237" s="38"/>
      <c r="AT237" s="17" t="s">
        <v>134</v>
      </c>
      <c r="AU237" s="17" t="s">
        <v>83</v>
      </c>
    </row>
    <row r="238" spans="1:47" s="2" customFormat="1" ht="12">
      <c r="A238" s="38"/>
      <c r="B238" s="39"/>
      <c r="C238" s="40"/>
      <c r="D238" s="227" t="s">
        <v>136</v>
      </c>
      <c r="E238" s="40"/>
      <c r="F238" s="232" t="s">
        <v>285</v>
      </c>
      <c r="G238" s="40"/>
      <c r="H238" s="40"/>
      <c r="I238" s="229"/>
      <c r="J238" s="40"/>
      <c r="K238" s="40"/>
      <c r="L238" s="44"/>
      <c r="M238" s="230"/>
      <c r="N238" s="231"/>
      <c r="O238" s="91"/>
      <c r="P238" s="91"/>
      <c r="Q238" s="91"/>
      <c r="R238" s="91"/>
      <c r="S238" s="91"/>
      <c r="T238" s="92"/>
      <c r="U238" s="38"/>
      <c r="V238" s="38"/>
      <c r="W238" s="38"/>
      <c r="X238" s="38"/>
      <c r="Y238" s="38"/>
      <c r="Z238" s="38"/>
      <c r="AA238" s="38"/>
      <c r="AB238" s="38"/>
      <c r="AC238" s="38"/>
      <c r="AD238" s="38"/>
      <c r="AE238" s="38"/>
      <c r="AT238" s="17" t="s">
        <v>136</v>
      </c>
      <c r="AU238" s="17" t="s">
        <v>83</v>
      </c>
    </row>
    <row r="239" spans="1:65" s="2" customFormat="1" ht="16.5" customHeight="1">
      <c r="A239" s="38"/>
      <c r="B239" s="39"/>
      <c r="C239" s="214" t="s">
        <v>291</v>
      </c>
      <c r="D239" s="214" t="s">
        <v>127</v>
      </c>
      <c r="E239" s="215" t="s">
        <v>292</v>
      </c>
      <c r="F239" s="216" t="s">
        <v>293</v>
      </c>
      <c r="G239" s="217" t="s">
        <v>235</v>
      </c>
      <c r="H239" s="218">
        <v>364.954</v>
      </c>
      <c r="I239" s="219"/>
      <c r="J239" s="220">
        <f>ROUND(I239*H239,2)</f>
        <v>0</v>
      </c>
      <c r="K239" s="216" t="s">
        <v>131</v>
      </c>
      <c r="L239" s="44"/>
      <c r="M239" s="221" t="s">
        <v>1</v>
      </c>
      <c r="N239" s="222" t="s">
        <v>38</v>
      </c>
      <c r="O239" s="91"/>
      <c r="P239" s="223">
        <f>O239*H239</f>
        <v>0</v>
      </c>
      <c r="Q239" s="223">
        <v>0</v>
      </c>
      <c r="R239" s="223">
        <f>Q239*H239</f>
        <v>0</v>
      </c>
      <c r="S239" s="223">
        <v>0</v>
      </c>
      <c r="T239" s="224">
        <f>S239*H239</f>
        <v>0</v>
      </c>
      <c r="U239" s="38"/>
      <c r="V239" s="38"/>
      <c r="W239" s="38"/>
      <c r="X239" s="38"/>
      <c r="Y239" s="38"/>
      <c r="Z239" s="38"/>
      <c r="AA239" s="38"/>
      <c r="AB239" s="38"/>
      <c r="AC239" s="38"/>
      <c r="AD239" s="38"/>
      <c r="AE239" s="38"/>
      <c r="AR239" s="225" t="s">
        <v>132</v>
      </c>
      <c r="AT239" s="225" t="s">
        <v>127</v>
      </c>
      <c r="AU239" s="225" t="s">
        <v>83</v>
      </c>
      <c r="AY239" s="17" t="s">
        <v>125</v>
      </c>
      <c r="BE239" s="226">
        <f>IF(N239="základní",J239,0)</f>
        <v>0</v>
      </c>
      <c r="BF239" s="226">
        <f>IF(N239="snížená",J239,0)</f>
        <v>0</v>
      </c>
      <c r="BG239" s="226">
        <f>IF(N239="zákl. přenesená",J239,0)</f>
        <v>0</v>
      </c>
      <c r="BH239" s="226">
        <f>IF(N239="sníž. přenesená",J239,0)</f>
        <v>0</v>
      </c>
      <c r="BI239" s="226">
        <f>IF(N239="nulová",J239,0)</f>
        <v>0</v>
      </c>
      <c r="BJ239" s="17" t="s">
        <v>81</v>
      </c>
      <c r="BK239" s="226">
        <f>ROUND(I239*H239,2)</f>
        <v>0</v>
      </c>
      <c r="BL239" s="17" t="s">
        <v>132</v>
      </c>
      <c r="BM239" s="225" t="s">
        <v>294</v>
      </c>
    </row>
    <row r="240" spans="1:47" s="2" customFormat="1" ht="12">
      <c r="A240" s="38"/>
      <c r="B240" s="39"/>
      <c r="C240" s="40"/>
      <c r="D240" s="227" t="s">
        <v>134</v>
      </c>
      <c r="E240" s="40"/>
      <c r="F240" s="228" t="s">
        <v>295</v>
      </c>
      <c r="G240" s="40"/>
      <c r="H240" s="40"/>
      <c r="I240" s="229"/>
      <c r="J240" s="40"/>
      <c r="K240" s="40"/>
      <c r="L240" s="44"/>
      <c r="M240" s="230"/>
      <c r="N240" s="231"/>
      <c r="O240" s="91"/>
      <c r="P240" s="91"/>
      <c r="Q240" s="91"/>
      <c r="R240" s="91"/>
      <c r="S240" s="91"/>
      <c r="T240" s="92"/>
      <c r="U240" s="38"/>
      <c r="V240" s="38"/>
      <c r="W240" s="38"/>
      <c r="X240" s="38"/>
      <c r="Y240" s="38"/>
      <c r="Z240" s="38"/>
      <c r="AA240" s="38"/>
      <c r="AB240" s="38"/>
      <c r="AC240" s="38"/>
      <c r="AD240" s="38"/>
      <c r="AE240" s="38"/>
      <c r="AT240" s="17" t="s">
        <v>134</v>
      </c>
      <c r="AU240" s="17" t="s">
        <v>83</v>
      </c>
    </row>
    <row r="241" spans="1:47" s="2" customFormat="1" ht="12">
      <c r="A241" s="38"/>
      <c r="B241" s="39"/>
      <c r="C241" s="40"/>
      <c r="D241" s="227" t="s">
        <v>136</v>
      </c>
      <c r="E241" s="40"/>
      <c r="F241" s="232" t="s">
        <v>296</v>
      </c>
      <c r="G241" s="40"/>
      <c r="H241" s="40"/>
      <c r="I241" s="229"/>
      <c r="J241" s="40"/>
      <c r="K241" s="40"/>
      <c r="L241" s="44"/>
      <c r="M241" s="230"/>
      <c r="N241" s="231"/>
      <c r="O241" s="91"/>
      <c r="P241" s="91"/>
      <c r="Q241" s="91"/>
      <c r="R241" s="91"/>
      <c r="S241" s="91"/>
      <c r="T241" s="92"/>
      <c r="U241" s="38"/>
      <c r="V241" s="38"/>
      <c r="W241" s="38"/>
      <c r="X241" s="38"/>
      <c r="Y241" s="38"/>
      <c r="Z241" s="38"/>
      <c r="AA241" s="38"/>
      <c r="AB241" s="38"/>
      <c r="AC241" s="38"/>
      <c r="AD241" s="38"/>
      <c r="AE241" s="38"/>
      <c r="AT241" s="17" t="s">
        <v>136</v>
      </c>
      <c r="AU241" s="17" t="s">
        <v>83</v>
      </c>
    </row>
    <row r="242" spans="1:51" s="13" customFormat="1" ht="12">
      <c r="A242" s="13"/>
      <c r="B242" s="233"/>
      <c r="C242" s="234"/>
      <c r="D242" s="227" t="s">
        <v>138</v>
      </c>
      <c r="E242" s="235" t="s">
        <v>1</v>
      </c>
      <c r="F242" s="236" t="s">
        <v>297</v>
      </c>
      <c r="G242" s="234"/>
      <c r="H242" s="237">
        <v>364.954</v>
      </c>
      <c r="I242" s="238"/>
      <c r="J242" s="234"/>
      <c r="K242" s="234"/>
      <c r="L242" s="239"/>
      <c r="M242" s="240"/>
      <c r="N242" s="241"/>
      <c r="O242" s="241"/>
      <c r="P242" s="241"/>
      <c r="Q242" s="241"/>
      <c r="R242" s="241"/>
      <c r="S242" s="241"/>
      <c r="T242" s="242"/>
      <c r="U242" s="13"/>
      <c r="V242" s="13"/>
      <c r="W242" s="13"/>
      <c r="X242" s="13"/>
      <c r="Y242" s="13"/>
      <c r="Z242" s="13"/>
      <c r="AA242" s="13"/>
      <c r="AB242" s="13"/>
      <c r="AC242" s="13"/>
      <c r="AD242" s="13"/>
      <c r="AE242" s="13"/>
      <c r="AT242" s="243" t="s">
        <v>138</v>
      </c>
      <c r="AU242" s="243" t="s">
        <v>83</v>
      </c>
      <c r="AV242" s="13" t="s">
        <v>83</v>
      </c>
      <c r="AW242" s="13" t="s">
        <v>30</v>
      </c>
      <c r="AX242" s="13" t="s">
        <v>81</v>
      </c>
      <c r="AY242" s="243" t="s">
        <v>125</v>
      </c>
    </row>
    <row r="243" spans="1:65" s="2" customFormat="1" ht="16.5" customHeight="1">
      <c r="A243" s="38"/>
      <c r="B243" s="39"/>
      <c r="C243" s="214" t="s">
        <v>298</v>
      </c>
      <c r="D243" s="214" t="s">
        <v>127</v>
      </c>
      <c r="E243" s="215" t="s">
        <v>299</v>
      </c>
      <c r="F243" s="216" t="s">
        <v>300</v>
      </c>
      <c r="G243" s="217" t="s">
        <v>199</v>
      </c>
      <c r="H243" s="218">
        <v>182.477</v>
      </c>
      <c r="I243" s="219"/>
      <c r="J243" s="220">
        <f>ROUND(I243*H243,2)</f>
        <v>0</v>
      </c>
      <c r="K243" s="216" t="s">
        <v>131</v>
      </c>
      <c r="L243" s="44"/>
      <c r="M243" s="221" t="s">
        <v>1</v>
      </c>
      <c r="N243" s="222" t="s">
        <v>38</v>
      </c>
      <c r="O243" s="91"/>
      <c r="P243" s="223">
        <f>O243*H243</f>
        <v>0</v>
      </c>
      <c r="Q243" s="223">
        <v>0</v>
      </c>
      <c r="R243" s="223">
        <f>Q243*H243</f>
        <v>0</v>
      </c>
      <c r="S243" s="223">
        <v>0</v>
      </c>
      <c r="T243" s="224">
        <f>S243*H243</f>
        <v>0</v>
      </c>
      <c r="U243" s="38"/>
      <c r="V243" s="38"/>
      <c r="W243" s="38"/>
      <c r="X243" s="38"/>
      <c r="Y243" s="38"/>
      <c r="Z243" s="38"/>
      <c r="AA243" s="38"/>
      <c r="AB243" s="38"/>
      <c r="AC243" s="38"/>
      <c r="AD243" s="38"/>
      <c r="AE243" s="38"/>
      <c r="AR243" s="225" t="s">
        <v>132</v>
      </c>
      <c r="AT243" s="225" t="s">
        <v>127</v>
      </c>
      <c r="AU243" s="225" t="s">
        <v>83</v>
      </c>
      <c r="AY243" s="17" t="s">
        <v>125</v>
      </c>
      <c r="BE243" s="226">
        <f>IF(N243="základní",J243,0)</f>
        <v>0</v>
      </c>
      <c r="BF243" s="226">
        <f>IF(N243="snížená",J243,0)</f>
        <v>0</v>
      </c>
      <c r="BG243" s="226">
        <f>IF(N243="zákl. přenesená",J243,0)</f>
        <v>0</v>
      </c>
      <c r="BH243" s="226">
        <f>IF(N243="sníž. přenesená",J243,0)</f>
        <v>0</v>
      </c>
      <c r="BI243" s="226">
        <f>IF(N243="nulová",J243,0)</f>
        <v>0</v>
      </c>
      <c r="BJ243" s="17" t="s">
        <v>81</v>
      </c>
      <c r="BK243" s="226">
        <f>ROUND(I243*H243,2)</f>
        <v>0</v>
      </c>
      <c r="BL243" s="17" t="s">
        <v>132</v>
      </c>
      <c r="BM243" s="225" t="s">
        <v>301</v>
      </c>
    </row>
    <row r="244" spans="1:47" s="2" customFormat="1" ht="12">
      <c r="A244" s="38"/>
      <c r="B244" s="39"/>
      <c r="C244" s="40"/>
      <c r="D244" s="227" t="s">
        <v>134</v>
      </c>
      <c r="E244" s="40"/>
      <c r="F244" s="228" t="s">
        <v>302</v>
      </c>
      <c r="G244" s="40"/>
      <c r="H244" s="40"/>
      <c r="I244" s="229"/>
      <c r="J244" s="40"/>
      <c r="K244" s="40"/>
      <c r="L244" s="44"/>
      <c r="M244" s="230"/>
      <c r="N244" s="231"/>
      <c r="O244" s="91"/>
      <c r="P244" s="91"/>
      <c r="Q244" s="91"/>
      <c r="R244" s="91"/>
      <c r="S244" s="91"/>
      <c r="T244" s="92"/>
      <c r="U244" s="38"/>
      <c r="V244" s="38"/>
      <c r="W244" s="38"/>
      <c r="X244" s="38"/>
      <c r="Y244" s="38"/>
      <c r="Z244" s="38"/>
      <c r="AA244" s="38"/>
      <c r="AB244" s="38"/>
      <c r="AC244" s="38"/>
      <c r="AD244" s="38"/>
      <c r="AE244" s="38"/>
      <c r="AT244" s="17" t="s">
        <v>134</v>
      </c>
      <c r="AU244" s="17" t="s">
        <v>83</v>
      </c>
    </row>
    <row r="245" spans="1:47" s="2" customFormat="1" ht="12">
      <c r="A245" s="38"/>
      <c r="B245" s="39"/>
      <c r="C245" s="40"/>
      <c r="D245" s="227" t="s">
        <v>136</v>
      </c>
      <c r="E245" s="40"/>
      <c r="F245" s="232" t="s">
        <v>303</v>
      </c>
      <c r="G245" s="40"/>
      <c r="H245" s="40"/>
      <c r="I245" s="229"/>
      <c r="J245" s="40"/>
      <c r="K245" s="40"/>
      <c r="L245" s="44"/>
      <c r="M245" s="230"/>
      <c r="N245" s="231"/>
      <c r="O245" s="91"/>
      <c r="P245" s="91"/>
      <c r="Q245" s="91"/>
      <c r="R245" s="91"/>
      <c r="S245" s="91"/>
      <c r="T245" s="92"/>
      <c r="U245" s="38"/>
      <c r="V245" s="38"/>
      <c r="W245" s="38"/>
      <c r="X245" s="38"/>
      <c r="Y245" s="38"/>
      <c r="Z245" s="38"/>
      <c r="AA245" s="38"/>
      <c r="AB245" s="38"/>
      <c r="AC245" s="38"/>
      <c r="AD245" s="38"/>
      <c r="AE245" s="38"/>
      <c r="AT245" s="17" t="s">
        <v>136</v>
      </c>
      <c r="AU245" s="17" t="s">
        <v>83</v>
      </c>
    </row>
    <row r="246" spans="1:63" s="12" customFormat="1" ht="22.8" customHeight="1">
      <c r="A246" s="12"/>
      <c r="B246" s="198"/>
      <c r="C246" s="199"/>
      <c r="D246" s="200" t="s">
        <v>72</v>
      </c>
      <c r="E246" s="212" t="s">
        <v>83</v>
      </c>
      <c r="F246" s="212" t="s">
        <v>304</v>
      </c>
      <c r="G246" s="199"/>
      <c r="H246" s="199"/>
      <c r="I246" s="202"/>
      <c r="J246" s="213">
        <f>BK246</f>
        <v>0</v>
      </c>
      <c r="K246" s="199"/>
      <c r="L246" s="204"/>
      <c r="M246" s="205"/>
      <c r="N246" s="206"/>
      <c r="O246" s="206"/>
      <c r="P246" s="207">
        <f>SUM(P247:P273)</f>
        <v>0</v>
      </c>
      <c r="Q246" s="206"/>
      <c r="R246" s="207">
        <f>SUM(R247:R273)</f>
        <v>85.13106990000001</v>
      </c>
      <c r="S246" s="206"/>
      <c r="T246" s="208">
        <f>SUM(T247:T273)</f>
        <v>0</v>
      </c>
      <c r="U246" s="12"/>
      <c r="V246" s="12"/>
      <c r="W246" s="12"/>
      <c r="X246" s="12"/>
      <c r="Y246" s="12"/>
      <c r="Z246" s="12"/>
      <c r="AA246" s="12"/>
      <c r="AB246" s="12"/>
      <c r="AC246" s="12"/>
      <c r="AD246" s="12"/>
      <c r="AE246" s="12"/>
      <c r="AR246" s="209" t="s">
        <v>81</v>
      </c>
      <c r="AT246" s="210" t="s">
        <v>72</v>
      </c>
      <c r="AU246" s="210" t="s">
        <v>81</v>
      </c>
      <c r="AY246" s="209" t="s">
        <v>125</v>
      </c>
      <c r="BK246" s="211">
        <f>SUM(BK247:BK273)</f>
        <v>0</v>
      </c>
    </row>
    <row r="247" spans="1:65" s="2" customFormat="1" ht="16.5" customHeight="1">
      <c r="A247" s="38"/>
      <c r="B247" s="39"/>
      <c r="C247" s="214" t="s">
        <v>305</v>
      </c>
      <c r="D247" s="214" t="s">
        <v>127</v>
      </c>
      <c r="E247" s="215" t="s">
        <v>306</v>
      </c>
      <c r="F247" s="216" t="s">
        <v>307</v>
      </c>
      <c r="G247" s="217" t="s">
        <v>176</v>
      </c>
      <c r="H247" s="218">
        <v>50</v>
      </c>
      <c r="I247" s="219"/>
      <c r="J247" s="220">
        <f>ROUND(I247*H247,2)</f>
        <v>0</v>
      </c>
      <c r="K247" s="216" t="s">
        <v>131</v>
      </c>
      <c r="L247" s="44"/>
      <c r="M247" s="221" t="s">
        <v>1</v>
      </c>
      <c r="N247" s="222" t="s">
        <v>38</v>
      </c>
      <c r="O247" s="91"/>
      <c r="P247" s="223">
        <f>O247*H247</f>
        <v>0</v>
      </c>
      <c r="Q247" s="223">
        <v>0.00092</v>
      </c>
      <c r="R247" s="223">
        <f>Q247*H247</f>
        <v>0.046</v>
      </c>
      <c r="S247" s="223">
        <v>0</v>
      </c>
      <c r="T247" s="224">
        <f>S247*H247</f>
        <v>0</v>
      </c>
      <c r="U247" s="38"/>
      <c r="V247" s="38"/>
      <c r="W247" s="38"/>
      <c r="X247" s="38"/>
      <c r="Y247" s="38"/>
      <c r="Z247" s="38"/>
      <c r="AA247" s="38"/>
      <c r="AB247" s="38"/>
      <c r="AC247" s="38"/>
      <c r="AD247" s="38"/>
      <c r="AE247" s="38"/>
      <c r="AR247" s="225" t="s">
        <v>132</v>
      </c>
      <c r="AT247" s="225" t="s">
        <v>127</v>
      </c>
      <c r="AU247" s="225" t="s">
        <v>83</v>
      </c>
      <c r="AY247" s="17" t="s">
        <v>125</v>
      </c>
      <c r="BE247" s="226">
        <f>IF(N247="základní",J247,0)</f>
        <v>0</v>
      </c>
      <c r="BF247" s="226">
        <f>IF(N247="snížená",J247,0)</f>
        <v>0</v>
      </c>
      <c r="BG247" s="226">
        <f>IF(N247="zákl. přenesená",J247,0)</f>
        <v>0</v>
      </c>
      <c r="BH247" s="226">
        <f>IF(N247="sníž. přenesená",J247,0)</f>
        <v>0</v>
      </c>
      <c r="BI247" s="226">
        <f>IF(N247="nulová",J247,0)</f>
        <v>0</v>
      </c>
      <c r="BJ247" s="17" t="s">
        <v>81</v>
      </c>
      <c r="BK247" s="226">
        <f>ROUND(I247*H247,2)</f>
        <v>0</v>
      </c>
      <c r="BL247" s="17" t="s">
        <v>132</v>
      </c>
      <c r="BM247" s="225" t="s">
        <v>308</v>
      </c>
    </row>
    <row r="248" spans="1:47" s="2" customFormat="1" ht="12">
      <c r="A248" s="38"/>
      <c r="B248" s="39"/>
      <c r="C248" s="40"/>
      <c r="D248" s="227" t="s">
        <v>134</v>
      </c>
      <c r="E248" s="40"/>
      <c r="F248" s="228" t="s">
        <v>309</v>
      </c>
      <c r="G248" s="40"/>
      <c r="H248" s="40"/>
      <c r="I248" s="229"/>
      <c r="J248" s="40"/>
      <c r="K248" s="40"/>
      <c r="L248" s="44"/>
      <c r="M248" s="230"/>
      <c r="N248" s="231"/>
      <c r="O248" s="91"/>
      <c r="P248" s="91"/>
      <c r="Q248" s="91"/>
      <c r="R248" s="91"/>
      <c r="S248" s="91"/>
      <c r="T248" s="92"/>
      <c r="U248" s="38"/>
      <c r="V248" s="38"/>
      <c r="W248" s="38"/>
      <c r="X248" s="38"/>
      <c r="Y248" s="38"/>
      <c r="Z248" s="38"/>
      <c r="AA248" s="38"/>
      <c r="AB248" s="38"/>
      <c r="AC248" s="38"/>
      <c r="AD248" s="38"/>
      <c r="AE248" s="38"/>
      <c r="AT248" s="17" t="s">
        <v>134</v>
      </c>
      <c r="AU248" s="17" t="s">
        <v>83</v>
      </c>
    </row>
    <row r="249" spans="1:47" s="2" customFormat="1" ht="12">
      <c r="A249" s="38"/>
      <c r="B249" s="39"/>
      <c r="C249" s="40"/>
      <c r="D249" s="227" t="s">
        <v>136</v>
      </c>
      <c r="E249" s="40"/>
      <c r="F249" s="232" t="s">
        <v>310</v>
      </c>
      <c r="G249" s="40"/>
      <c r="H249" s="40"/>
      <c r="I249" s="229"/>
      <c r="J249" s="40"/>
      <c r="K249" s="40"/>
      <c r="L249" s="44"/>
      <c r="M249" s="230"/>
      <c r="N249" s="231"/>
      <c r="O249" s="91"/>
      <c r="P249" s="91"/>
      <c r="Q249" s="91"/>
      <c r="R249" s="91"/>
      <c r="S249" s="91"/>
      <c r="T249" s="92"/>
      <c r="U249" s="38"/>
      <c r="V249" s="38"/>
      <c r="W249" s="38"/>
      <c r="X249" s="38"/>
      <c r="Y249" s="38"/>
      <c r="Z249" s="38"/>
      <c r="AA249" s="38"/>
      <c r="AB249" s="38"/>
      <c r="AC249" s="38"/>
      <c r="AD249" s="38"/>
      <c r="AE249" s="38"/>
      <c r="AT249" s="17" t="s">
        <v>136</v>
      </c>
      <c r="AU249" s="17" t="s">
        <v>83</v>
      </c>
    </row>
    <row r="250" spans="1:51" s="14" customFormat="1" ht="12">
      <c r="A250" s="14"/>
      <c r="B250" s="244"/>
      <c r="C250" s="245"/>
      <c r="D250" s="227" t="s">
        <v>138</v>
      </c>
      <c r="E250" s="246" t="s">
        <v>1</v>
      </c>
      <c r="F250" s="247" t="s">
        <v>311</v>
      </c>
      <c r="G250" s="245"/>
      <c r="H250" s="246" t="s">
        <v>1</v>
      </c>
      <c r="I250" s="248"/>
      <c r="J250" s="245"/>
      <c r="K250" s="245"/>
      <c r="L250" s="249"/>
      <c r="M250" s="250"/>
      <c r="N250" s="251"/>
      <c r="O250" s="251"/>
      <c r="P250" s="251"/>
      <c r="Q250" s="251"/>
      <c r="R250" s="251"/>
      <c r="S250" s="251"/>
      <c r="T250" s="252"/>
      <c r="U250" s="14"/>
      <c r="V250" s="14"/>
      <c r="W250" s="14"/>
      <c r="X250" s="14"/>
      <c r="Y250" s="14"/>
      <c r="Z250" s="14"/>
      <c r="AA250" s="14"/>
      <c r="AB250" s="14"/>
      <c r="AC250" s="14"/>
      <c r="AD250" s="14"/>
      <c r="AE250" s="14"/>
      <c r="AT250" s="253" t="s">
        <v>138</v>
      </c>
      <c r="AU250" s="253" t="s">
        <v>83</v>
      </c>
      <c r="AV250" s="14" t="s">
        <v>81</v>
      </c>
      <c r="AW250" s="14" t="s">
        <v>30</v>
      </c>
      <c r="AX250" s="14" t="s">
        <v>73</v>
      </c>
      <c r="AY250" s="253" t="s">
        <v>125</v>
      </c>
    </row>
    <row r="251" spans="1:51" s="13" customFormat="1" ht="12">
      <c r="A251" s="13"/>
      <c r="B251" s="233"/>
      <c r="C251" s="234"/>
      <c r="D251" s="227" t="s">
        <v>138</v>
      </c>
      <c r="E251" s="235" t="s">
        <v>1</v>
      </c>
      <c r="F251" s="236" t="s">
        <v>312</v>
      </c>
      <c r="G251" s="234"/>
      <c r="H251" s="237">
        <v>50</v>
      </c>
      <c r="I251" s="238"/>
      <c r="J251" s="234"/>
      <c r="K251" s="234"/>
      <c r="L251" s="239"/>
      <c r="M251" s="240"/>
      <c r="N251" s="241"/>
      <c r="O251" s="241"/>
      <c r="P251" s="241"/>
      <c r="Q251" s="241"/>
      <c r="R251" s="241"/>
      <c r="S251" s="241"/>
      <c r="T251" s="242"/>
      <c r="U251" s="13"/>
      <c r="V251" s="13"/>
      <c r="W251" s="13"/>
      <c r="X251" s="13"/>
      <c r="Y251" s="13"/>
      <c r="Z251" s="13"/>
      <c r="AA251" s="13"/>
      <c r="AB251" s="13"/>
      <c r="AC251" s="13"/>
      <c r="AD251" s="13"/>
      <c r="AE251" s="13"/>
      <c r="AT251" s="243" t="s">
        <v>138</v>
      </c>
      <c r="AU251" s="243" t="s">
        <v>83</v>
      </c>
      <c r="AV251" s="13" t="s">
        <v>83</v>
      </c>
      <c r="AW251" s="13" t="s">
        <v>30</v>
      </c>
      <c r="AX251" s="13" t="s">
        <v>81</v>
      </c>
      <c r="AY251" s="243" t="s">
        <v>125</v>
      </c>
    </row>
    <row r="252" spans="1:65" s="2" customFormat="1" ht="16.5" customHeight="1">
      <c r="A252" s="38"/>
      <c r="B252" s="39"/>
      <c r="C252" s="214" t="s">
        <v>313</v>
      </c>
      <c r="D252" s="214" t="s">
        <v>127</v>
      </c>
      <c r="E252" s="215" t="s">
        <v>314</v>
      </c>
      <c r="F252" s="216" t="s">
        <v>315</v>
      </c>
      <c r="G252" s="217" t="s">
        <v>176</v>
      </c>
      <c r="H252" s="218">
        <v>50</v>
      </c>
      <c r="I252" s="219"/>
      <c r="J252" s="220">
        <f>ROUND(I252*H252,2)</f>
        <v>0</v>
      </c>
      <c r="K252" s="216" t="s">
        <v>131</v>
      </c>
      <c r="L252" s="44"/>
      <c r="M252" s="221" t="s">
        <v>1</v>
      </c>
      <c r="N252" s="222" t="s">
        <v>38</v>
      </c>
      <c r="O252" s="91"/>
      <c r="P252" s="223">
        <f>O252*H252</f>
        <v>0</v>
      </c>
      <c r="Q252" s="223">
        <v>0.00016</v>
      </c>
      <c r="R252" s="223">
        <f>Q252*H252</f>
        <v>0.008</v>
      </c>
      <c r="S252" s="223">
        <v>0</v>
      </c>
      <c r="T252" s="224">
        <f>S252*H252</f>
        <v>0</v>
      </c>
      <c r="U252" s="38"/>
      <c r="V252" s="38"/>
      <c r="W252" s="38"/>
      <c r="X252" s="38"/>
      <c r="Y252" s="38"/>
      <c r="Z252" s="38"/>
      <c r="AA252" s="38"/>
      <c r="AB252" s="38"/>
      <c r="AC252" s="38"/>
      <c r="AD252" s="38"/>
      <c r="AE252" s="38"/>
      <c r="AR252" s="225" t="s">
        <v>132</v>
      </c>
      <c r="AT252" s="225" t="s">
        <v>127</v>
      </c>
      <c r="AU252" s="225" t="s">
        <v>83</v>
      </c>
      <c r="AY252" s="17" t="s">
        <v>125</v>
      </c>
      <c r="BE252" s="226">
        <f>IF(N252="základní",J252,0)</f>
        <v>0</v>
      </c>
      <c r="BF252" s="226">
        <f>IF(N252="snížená",J252,0)</f>
        <v>0</v>
      </c>
      <c r="BG252" s="226">
        <f>IF(N252="zákl. přenesená",J252,0)</f>
        <v>0</v>
      </c>
      <c r="BH252" s="226">
        <f>IF(N252="sníž. přenesená",J252,0)</f>
        <v>0</v>
      </c>
      <c r="BI252" s="226">
        <f>IF(N252="nulová",J252,0)</f>
        <v>0</v>
      </c>
      <c r="BJ252" s="17" t="s">
        <v>81</v>
      </c>
      <c r="BK252" s="226">
        <f>ROUND(I252*H252,2)</f>
        <v>0</v>
      </c>
      <c r="BL252" s="17" t="s">
        <v>132</v>
      </c>
      <c r="BM252" s="225" t="s">
        <v>316</v>
      </c>
    </row>
    <row r="253" spans="1:47" s="2" customFormat="1" ht="12">
      <c r="A253" s="38"/>
      <c r="B253" s="39"/>
      <c r="C253" s="40"/>
      <c r="D253" s="227" t="s">
        <v>134</v>
      </c>
      <c r="E253" s="40"/>
      <c r="F253" s="228" t="s">
        <v>315</v>
      </c>
      <c r="G253" s="40"/>
      <c r="H253" s="40"/>
      <c r="I253" s="229"/>
      <c r="J253" s="40"/>
      <c r="K253" s="40"/>
      <c r="L253" s="44"/>
      <c r="M253" s="230"/>
      <c r="N253" s="231"/>
      <c r="O253" s="91"/>
      <c r="P253" s="91"/>
      <c r="Q253" s="91"/>
      <c r="R253" s="91"/>
      <c r="S253" s="91"/>
      <c r="T253" s="92"/>
      <c r="U253" s="38"/>
      <c r="V253" s="38"/>
      <c r="W253" s="38"/>
      <c r="X253" s="38"/>
      <c r="Y253" s="38"/>
      <c r="Z253" s="38"/>
      <c r="AA253" s="38"/>
      <c r="AB253" s="38"/>
      <c r="AC253" s="38"/>
      <c r="AD253" s="38"/>
      <c r="AE253" s="38"/>
      <c r="AT253" s="17" t="s">
        <v>134</v>
      </c>
      <c r="AU253" s="17" t="s">
        <v>83</v>
      </c>
    </row>
    <row r="254" spans="1:47" s="2" customFormat="1" ht="12">
      <c r="A254" s="38"/>
      <c r="B254" s="39"/>
      <c r="C254" s="40"/>
      <c r="D254" s="227" t="s">
        <v>136</v>
      </c>
      <c r="E254" s="40"/>
      <c r="F254" s="232" t="s">
        <v>317</v>
      </c>
      <c r="G254" s="40"/>
      <c r="H254" s="40"/>
      <c r="I254" s="229"/>
      <c r="J254" s="40"/>
      <c r="K254" s="40"/>
      <c r="L254" s="44"/>
      <c r="M254" s="230"/>
      <c r="N254" s="231"/>
      <c r="O254" s="91"/>
      <c r="P254" s="91"/>
      <c r="Q254" s="91"/>
      <c r="R254" s="91"/>
      <c r="S254" s="91"/>
      <c r="T254" s="92"/>
      <c r="U254" s="38"/>
      <c r="V254" s="38"/>
      <c r="W254" s="38"/>
      <c r="X254" s="38"/>
      <c r="Y254" s="38"/>
      <c r="Z254" s="38"/>
      <c r="AA254" s="38"/>
      <c r="AB254" s="38"/>
      <c r="AC254" s="38"/>
      <c r="AD254" s="38"/>
      <c r="AE254" s="38"/>
      <c r="AT254" s="17" t="s">
        <v>136</v>
      </c>
      <c r="AU254" s="17" t="s">
        <v>83</v>
      </c>
    </row>
    <row r="255" spans="1:65" s="2" customFormat="1" ht="16.5" customHeight="1">
      <c r="A255" s="38"/>
      <c r="B255" s="39"/>
      <c r="C255" s="214" t="s">
        <v>318</v>
      </c>
      <c r="D255" s="214" t="s">
        <v>127</v>
      </c>
      <c r="E255" s="215" t="s">
        <v>319</v>
      </c>
      <c r="F255" s="216" t="s">
        <v>320</v>
      </c>
      <c r="G255" s="217" t="s">
        <v>176</v>
      </c>
      <c r="H255" s="218">
        <v>16</v>
      </c>
      <c r="I255" s="219"/>
      <c r="J255" s="220">
        <f>ROUND(I255*H255,2)</f>
        <v>0</v>
      </c>
      <c r="K255" s="216" t="s">
        <v>131</v>
      </c>
      <c r="L255" s="44"/>
      <c r="M255" s="221" t="s">
        <v>1</v>
      </c>
      <c r="N255" s="222" t="s">
        <v>38</v>
      </c>
      <c r="O255" s="91"/>
      <c r="P255" s="223">
        <f>O255*H255</f>
        <v>0</v>
      </c>
      <c r="Q255" s="223">
        <v>3E-05</v>
      </c>
      <c r="R255" s="223">
        <f>Q255*H255</f>
        <v>0.00048</v>
      </c>
      <c r="S255" s="223">
        <v>0</v>
      </c>
      <c r="T255" s="224">
        <f>S255*H255</f>
        <v>0</v>
      </c>
      <c r="U255" s="38"/>
      <c r="V255" s="38"/>
      <c r="W255" s="38"/>
      <c r="X255" s="38"/>
      <c r="Y255" s="38"/>
      <c r="Z255" s="38"/>
      <c r="AA255" s="38"/>
      <c r="AB255" s="38"/>
      <c r="AC255" s="38"/>
      <c r="AD255" s="38"/>
      <c r="AE255" s="38"/>
      <c r="AR255" s="225" t="s">
        <v>132</v>
      </c>
      <c r="AT255" s="225" t="s">
        <v>127</v>
      </c>
      <c r="AU255" s="225" t="s">
        <v>83</v>
      </c>
      <c r="AY255" s="17" t="s">
        <v>125</v>
      </c>
      <c r="BE255" s="226">
        <f>IF(N255="základní",J255,0)</f>
        <v>0</v>
      </c>
      <c r="BF255" s="226">
        <f>IF(N255="snížená",J255,0)</f>
        <v>0</v>
      </c>
      <c r="BG255" s="226">
        <f>IF(N255="zákl. přenesená",J255,0)</f>
        <v>0</v>
      </c>
      <c r="BH255" s="226">
        <f>IF(N255="sníž. přenesená",J255,0)</f>
        <v>0</v>
      </c>
      <c r="BI255" s="226">
        <f>IF(N255="nulová",J255,0)</f>
        <v>0</v>
      </c>
      <c r="BJ255" s="17" t="s">
        <v>81</v>
      </c>
      <c r="BK255" s="226">
        <f>ROUND(I255*H255,2)</f>
        <v>0</v>
      </c>
      <c r="BL255" s="17" t="s">
        <v>132</v>
      </c>
      <c r="BM255" s="225" t="s">
        <v>321</v>
      </c>
    </row>
    <row r="256" spans="1:47" s="2" customFormat="1" ht="12">
      <c r="A256" s="38"/>
      <c r="B256" s="39"/>
      <c r="C256" s="40"/>
      <c r="D256" s="227" t="s">
        <v>134</v>
      </c>
      <c r="E256" s="40"/>
      <c r="F256" s="228" t="s">
        <v>322</v>
      </c>
      <c r="G256" s="40"/>
      <c r="H256" s="40"/>
      <c r="I256" s="229"/>
      <c r="J256" s="40"/>
      <c r="K256" s="40"/>
      <c r="L256" s="44"/>
      <c r="M256" s="230"/>
      <c r="N256" s="231"/>
      <c r="O256" s="91"/>
      <c r="P256" s="91"/>
      <c r="Q256" s="91"/>
      <c r="R256" s="91"/>
      <c r="S256" s="91"/>
      <c r="T256" s="92"/>
      <c r="U256" s="38"/>
      <c r="V256" s="38"/>
      <c r="W256" s="38"/>
      <c r="X256" s="38"/>
      <c r="Y256" s="38"/>
      <c r="Z256" s="38"/>
      <c r="AA256" s="38"/>
      <c r="AB256" s="38"/>
      <c r="AC256" s="38"/>
      <c r="AD256" s="38"/>
      <c r="AE256" s="38"/>
      <c r="AT256" s="17" t="s">
        <v>134</v>
      </c>
      <c r="AU256" s="17" t="s">
        <v>83</v>
      </c>
    </row>
    <row r="257" spans="1:65" s="2" customFormat="1" ht="16.5" customHeight="1">
      <c r="A257" s="38"/>
      <c r="B257" s="39"/>
      <c r="C257" s="214" t="s">
        <v>323</v>
      </c>
      <c r="D257" s="214" t="s">
        <v>127</v>
      </c>
      <c r="E257" s="215" t="s">
        <v>324</v>
      </c>
      <c r="F257" s="216" t="s">
        <v>325</v>
      </c>
      <c r="G257" s="217" t="s">
        <v>199</v>
      </c>
      <c r="H257" s="218">
        <v>31.14</v>
      </c>
      <c r="I257" s="219"/>
      <c r="J257" s="220">
        <f>ROUND(I257*H257,2)</f>
        <v>0</v>
      </c>
      <c r="K257" s="216" t="s">
        <v>131</v>
      </c>
      <c r="L257" s="44"/>
      <c r="M257" s="221" t="s">
        <v>1</v>
      </c>
      <c r="N257" s="222" t="s">
        <v>38</v>
      </c>
      <c r="O257" s="91"/>
      <c r="P257" s="223">
        <f>O257*H257</f>
        <v>0</v>
      </c>
      <c r="Q257" s="223">
        <v>2.52625</v>
      </c>
      <c r="R257" s="223">
        <f>Q257*H257</f>
        <v>78.66742500000001</v>
      </c>
      <c r="S257" s="223">
        <v>0</v>
      </c>
      <c r="T257" s="224">
        <f>S257*H257</f>
        <v>0</v>
      </c>
      <c r="U257" s="38"/>
      <c r="V257" s="38"/>
      <c r="W257" s="38"/>
      <c r="X257" s="38"/>
      <c r="Y257" s="38"/>
      <c r="Z257" s="38"/>
      <c r="AA257" s="38"/>
      <c r="AB257" s="38"/>
      <c r="AC257" s="38"/>
      <c r="AD257" s="38"/>
      <c r="AE257" s="38"/>
      <c r="AR257" s="225" t="s">
        <v>132</v>
      </c>
      <c r="AT257" s="225" t="s">
        <v>127</v>
      </c>
      <c r="AU257" s="225" t="s">
        <v>83</v>
      </c>
      <c r="AY257" s="17" t="s">
        <v>125</v>
      </c>
      <c r="BE257" s="226">
        <f>IF(N257="základní",J257,0)</f>
        <v>0</v>
      </c>
      <c r="BF257" s="226">
        <f>IF(N257="snížená",J257,0)</f>
        <v>0</v>
      </c>
      <c r="BG257" s="226">
        <f>IF(N257="zákl. přenesená",J257,0)</f>
        <v>0</v>
      </c>
      <c r="BH257" s="226">
        <f>IF(N257="sníž. přenesená",J257,0)</f>
        <v>0</v>
      </c>
      <c r="BI257" s="226">
        <f>IF(N257="nulová",J257,0)</f>
        <v>0</v>
      </c>
      <c r="BJ257" s="17" t="s">
        <v>81</v>
      </c>
      <c r="BK257" s="226">
        <f>ROUND(I257*H257,2)</f>
        <v>0</v>
      </c>
      <c r="BL257" s="17" t="s">
        <v>132</v>
      </c>
      <c r="BM257" s="225" t="s">
        <v>326</v>
      </c>
    </row>
    <row r="258" spans="1:47" s="2" customFormat="1" ht="12">
      <c r="A258" s="38"/>
      <c r="B258" s="39"/>
      <c r="C258" s="40"/>
      <c r="D258" s="227" t="s">
        <v>134</v>
      </c>
      <c r="E258" s="40"/>
      <c r="F258" s="228" t="s">
        <v>327</v>
      </c>
      <c r="G258" s="40"/>
      <c r="H258" s="40"/>
      <c r="I258" s="229"/>
      <c r="J258" s="40"/>
      <c r="K258" s="40"/>
      <c r="L258" s="44"/>
      <c r="M258" s="230"/>
      <c r="N258" s="231"/>
      <c r="O258" s="91"/>
      <c r="P258" s="91"/>
      <c r="Q258" s="91"/>
      <c r="R258" s="91"/>
      <c r="S258" s="91"/>
      <c r="T258" s="92"/>
      <c r="U258" s="38"/>
      <c r="V258" s="38"/>
      <c r="W258" s="38"/>
      <c r="X258" s="38"/>
      <c r="Y258" s="38"/>
      <c r="Z258" s="38"/>
      <c r="AA258" s="38"/>
      <c r="AB258" s="38"/>
      <c r="AC258" s="38"/>
      <c r="AD258" s="38"/>
      <c r="AE258" s="38"/>
      <c r="AT258" s="17" t="s">
        <v>134</v>
      </c>
      <c r="AU258" s="17" t="s">
        <v>83</v>
      </c>
    </row>
    <row r="259" spans="1:47" s="2" customFormat="1" ht="12">
      <c r="A259" s="38"/>
      <c r="B259" s="39"/>
      <c r="C259" s="40"/>
      <c r="D259" s="227" t="s">
        <v>136</v>
      </c>
      <c r="E259" s="40"/>
      <c r="F259" s="232" t="s">
        <v>328</v>
      </c>
      <c r="G259" s="40"/>
      <c r="H259" s="40"/>
      <c r="I259" s="229"/>
      <c r="J259" s="40"/>
      <c r="K259" s="40"/>
      <c r="L259" s="44"/>
      <c r="M259" s="230"/>
      <c r="N259" s="231"/>
      <c r="O259" s="91"/>
      <c r="P259" s="91"/>
      <c r="Q259" s="91"/>
      <c r="R259" s="91"/>
      <c r="S259" s="91"/>
      <c r="T259" s="92"/>
      <c r="U259" s="38"/>
      <c r="V259" s="38"/>
      <c r="W259" s="38"/>
      <c r="X259" s="38"/>
      <c r="Y259" s="38"/>
      <c r="Z259" s="38"/>
      <c r="AA259" s="38"/>
      <c r="AB259" s="38"/>
      <c r="AC259" s="38"/>
      <c r="AD259" s="38"/>
      <c r="AE259" s="38"/>
      <c r="AT259" s="17" t="s">
        <v>136</v>
      </c>
      <c r="AU259" s="17" t="s">
        <v>83</v>
      </c>
    </row>
    <row r="260" spans="1:51" s="13" customFormat="1" ht="12">
      <c r="A260" s="13"/>
      <c r="B260" s="233"/>
      <c r="C260" s="234"/>
      <c r="D260" s="227" t="s">
        <v>138</v>
      </c>
      <c r="E260" s="235" t="s">
        <v>1</v>
      </c>
      <c r="F260" s="236" t="s">
        <v>329</v>
      </c>
      <c r="G260" s="234"/>
      <c r="H260" s="237">
        <v>31.14</v>
      </c>
      <c r="I260" s="238"/>
      <c r="J260" s="234"/>
      <c r="K260" s="234"/>
      <c r="L260" s="239"/>
      <c r="M260" s="240"/>
      <c r="N260" s="241"/>
      <c r="O260" s="241"/>
      <c r="P260" s="241"/>
      <c r="Q260" s="241"/>
      <c r="R260" s="241"/>
      <c r="S260" s="241"/>
      <c r="T260" s="242"/>
      <c r="U260" s="13"/>
      <c r="V260" s="13"/>
      <c r="W260" s="13"/>
      <c r="X260" s="13"/>
      <c r="Y260" s="13"/>
      <c r="Z260" s="13"/>
      <c r="AA260" s="13"/>
      <c r="AB260" s="13"/>
      <c r="AC260" s="13"/>
      <c r="AD260" s="13"/>
      <c r="AE260" s="13"/>
      <c r="AT260" s="243" t="s">
        <v>138</v>
      </c>
      <c r="AU260" s="243" t="s">
        <v>83</v>
      </c>
      <c r="AV260" s="13" t="s">
        <v>83</v>
      </c>
      <c r="AW260" s="13" t="s">
        <v>30</v>
      </c>
      <c r="AX260" s="13" t="s">
        <v>81</v>
      </c>
      <c r="AY260" s="243" t="s">
        <v>125</v>
      </c>
    </row>
    <row r="261" spans="1:65" s="2" customFormat="1" ht="16.5" customHeight="1">
      <c r="A261" s="38"/>
      <c r="B261" s="39"/>
      <c r="C261" s="214" t="s">
        <v>330</v>
      </c>
      <c r="D261" s="214" t="s">
        <v>127</v>
      </c>
      <c r="E261" s="215" t="s">
        <v>331</v>
      </c>
      <c r="F261" s="216" t="s">
        <v>332</v>
      </c>
      <c r="G261" s="217" t="s">
        <v>130</v>
      </c>
      <c r="H261" s="218">
        <v>43.32</v>
      </c>
      <c r="I261" s="219"/>
      <c r="J261" s="220">
        <f>ROUND(I261*H261,2)</f>
        <v>0</v>
      </c>
      <c r="K261" s="216" t="s">
        <v>131</v>
      </c>
      <c r="L261" s="44"/>
      <c r="M261" s="221" t="s">
        <v>1</v>
      </c>
      <c r="N261" s="222" t="s">
        <v>38</v>
      </c>
      <c r="O261" s="91"/>
      <c r="P261" s="223">
        <f>O261*H261</f>
        <v>0</v>
      </c>
      <c r="Q261" s="223">
        <v>0.00144</v>
      </c>
      <c r="R261" s="223">
        <f>Q261*H261</f>
        <v>0.06238080000000001</v>
      </c>
      <c r="S261" s="223">
        <v>0</v>
      </c>
      <c r="T261" s="224">
        <f>S261*H261</f>
        <v>0</v>
      </c>
      <c r="U261" s="38"/>
      <c r="V261" s="38"/>
      <c r="W261" s="38"/>
      <c r="X261" s="38"/>
      <c r="Y261" s="38"/>
      <c r="Z261" s="38"/>
      <c r="AA261" s="38"/>
      <c r="AB261" s="38"/>
      <c r="AC261" s="38"/>
      <c r="AD261" s="38"/>
      <c r="AE261" s="38"/>
      <c r="AR261" s="225" t="s">
        <v>132</v>
      </c>
      <c r="AT261" s="225" t="s">
        <v>127</v>
      </c>
      <c r="AU261" s="225" t="s">
        <v>83</v>
      </c>
      <c r="AY261" s="17" t="s">
        <v>125</v>
      </c>
      <c r="BE261" s="226">
        <f>IF(N261="základní",J261,0)</f>
        <v>0</v>
      </c>
      <c r="BF261" s="226">
        <f>IF(N261="snížená",J261,0)</f>
        <v>0</v>
      </c>
      <c r="BG261" s="226">
        <f>IF(N261="zákl. přenesená",J261,0)</f>
        <v>0</v>
      </c>
      <c r="BH261" s="226">
        <f>IF(N261="sníž. přenesená",J261,0)</f>
        <v>0</v>
      </c>
      <c r="BI261" s="226">
        <f>IF(N261="nulová",J261,0)</f>
        <v>0</v>
      </c>
      <c r="BJ261" s="17" t="s">
        <v>81</v>
      </c>
      <c r="BK261" s="226">
        <f>ROUND(I261*H261,2)</f>
        <v>0</v>
      </c>
      <c r="BL261" s="17" t="s">
        <v>132</v>
      </c>
      <c r="BM261" s="225" t="s">
        <v>333</v>
      </c>
    </row>
    <row r="262" spans="1:47" s="2" customFormat="1" ht="12">
      <c r="A262" s="38"/>
      <c r="B262" s="39"/>
      <c r="C262" s="40"/>
      <c r="D262" s="227" t="s">
        <v>134</v>
      </c>
      <c r="E262" s="40"/>
      <c r="F262" s="228" t="s">
        <v>334</v>
      </c>
      <c r="G262" s="40"/>
      <c r="H262" s="40"/>
      <c r="I262" s="229"/>
      <c r="J262" s="40"/>
      <c r="K262" s="40"/>
      <c r="L262" s="44"/>
      <c r="M262" s="230"/>
      <c r="N262" s="231"/>
      <c r="O262" s="91"/>
      <c r="P262" s="91"/>
      <c r="Q262" s="91"/>
      <c r="R262" s="91"/>
      <c r="S262" s="91"/>
      <c r="T262" s="92"/>
      <c r="U262" s="38"/>
      <c r="V262" s="38"/>
      <c r="W262" s="38"/>
      <c r="X262" s="38"/>
      <c r="Y262" s="38"/>
      <c r="Z262" s="38"/>
      <c r="AA262" s="38"/>
      <c r="AB262" s="38"/>
      <c r="AC262" s="38"/>
      <c r="AD262" s="38"/>
      <c r="AE262" s="38"/>
      <c r="AT262" s="17" t="s">
        <v>134</v>
      </c>
      <c r="AU262" s="17" t="s">
        <v>83</v>
      </c>
    </row>
    <row r="263" spans="1:47" s="2" customFormat="1" ht="12">
      <c r="A263" s="38"/>
      <c r="B263" s="39"/>
      <c r="C263" s="40"/>
      <c r="D263" s="227" t="s">
        <v>136</v>
      </c>
      <c r="E263" s="40"/>
      <c r="F263" s="232" t="s">
        <v>335</v>
      </c>
      <c r="G263" s="40"/>
      <c r="H263" s="40"/>
      <c r="I263" s="229"/>
      <c r="J263" s="40"/>
      <c r="K263" s="40"/>
      <c r="L263" s="44"/>
      <c r="M263" s="230"/>
      <c r="N263" s="231"/>
      <c r="O263" s="91"/>
      <c r="P263" s="91"/>
      <c r="Q263" s="91"/>
      <c r="R263" s="91"/>
      <c r="S263" s="91"/>
      <c r="T263" s="92"/>
      <c r="U263" s="38"/>
      <c r="V263" s="38"/>
      <c r="W263" s="38"/>
      <c r="X263" s="38"/>
      <c r="Y263" s="38"/>
      <c r="Z263" s="38"/>
      <c r="AA263" s="38"/>
      <c r="AB263" s="38"/>
      <c r="AC263" s="38"/>
      <c r="AD263" s="38"/>
      <c r="AE263" s="38"/>
      <c r="AT263" s="17" t="s">
        <v>136</v>
      </c>
      <c r="AU263" s="17" t="s">
        <v>83</v>
      </c>
    </row>
    <row r="264" spans="1:51" s="13" customFormat="1" ht="12">
      <c r="A264" s="13"/>
      <c r="B264" s="233"/>
      <c r="C264" s="234"/>
      <c r="D264" s="227" t="s">
        <v>138</v>
      </c>
      <c r="E264" s="235" t="s">
        <v>1</v>
      </c>
      <c r="F264" s="236" t="s">
        <v>336</v>
      </c>
      <c r="G264" s="234"/>
      <c r="H264" s="237">
        <v>41.52</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138</v>
      </c>
      <c r="AU264" s="243" t="s">
        <v>83</v>
      </c>
      <c r="AV264" s="13" t="s">
        <v>83</v>
      </c>
      <c r="AW264" s="13" t="s">
        <v>30</v>
      </c>
      <c r="AX264" s="13" t="s">
        <v>73</v>
      </c>
      <c r="AY264" s="243" t="s">
        <v>125</v>
      </c>
    </row>
    <row r="265" spans="1:51" s="13" customFormat="1" ht="12">
      <c r="A265" s="13"/>
      <c r="B265" s="233"/>
      <c r="C265" s="234"/>
      <c r="D265" s="227" t="s">
        <v>138</v>
      </c>
      <c r="E265" s="235" t="s">
        <v>1</v>
      </c>
      <c r="F265" s="236" t="s">
        <v>337</v>
      </c>
      <c r="G265" s="234"/>
      <c r="H265" s="237">
        <v>1.8</v>
      </c>
      <c r="I265" s="238"/>
      <c r="J265" s="234"/>
      <c r="K265" s="234"/>
      <c r="L265" s="239"/>
      <c r="M265" s="240"/>
      <c r="N265" s="241"/>
      <c r="O265" s="241"/>
      <c r="P265" s="241"/>
      <c r="Q265" s="241"/>
      <c r="R265" s="241"/>
      <c r="S265" s="241"/>
      <c r="T265" s="242"/>
      <c r="U265" s="13"/>
      <c r="V265" s="13"/>
      <c r="W265" s="13"/>
      <c r="X265" s="13"/>
      <c r="Y265" s="13"/>
      <c r="Z265" s="13"/>
      <c r="AA265" s="13"/>
      <c r="AB265" s="13"/>
      <c r="AC265" s="13"/>
      <c r="AD265" s="13"/>
      <c r="AE265" s="13"/>
      <c r="AT265" s="243" t="s">
        <v>138</v>
      </c>
      <c r="AU265" s="243" t="s">
        <v>83</v>
      </c>
      <c r="AV265" s="13" t="s">
        <v>83</v>
      </c>
      <c r="AW265" s="13" t="s">
        <v>30</v>
      </c>
      <c r="AX265" s="13" t="s">
        <v>73</v>
      </c>
      <c r="AY265" s="243" t="s">
        <v>125</v>
      </c>
    </row>
    <row r="266" spans="1:51" s="15" customFormat="1" ht="12">
      <c r="A266" s="15"/>
      <c r="B266" s="254"/>
      <c r="C266" s="255"/>
      <c r="D266" s="227" t="s">
        <v>138</v>
      </c>
      <c r="E266" s="256" t="s">
        <v>1</v>
      </c>
      <c r="F266" s="257" t="s">
        <v>156</v>
      </c>
      <c r="G266" s="255"/>
      <c r="H266" s="258">
        <v>43.32</v>
      </c>
      <c r="I266" s="259"/>
      <c r="J266" s="255"/>
      <c r="K266" s="255"/>
      <c r="L266" s="260"/>
      <c r="M266" s="261"/>
      <c r="N266" s="262"/>
      <c r="O266" s="262"/>
      <c r="P266" s="262"/>
      <c r="Q266" s="262"/>
      <c r="R266" s="262"/>
      <c r="S266" s="262"/>
      <c r="T266" s="263"/>
      <c r="U266" s="15"/>
      <c r="V266" s="15"/>
      <c r="W266" s="15"/>
      <c r="X266" s="15"/>
      <c r="Y266" s="15"/>
      <c r="Z266" s="15"/>
      <c r="AA266" s="15"/>
      <c r="AB266" s="15"/>
      <c r="AC266" s="15"/>
      <c r="AD266" s="15"/>
      <c r="AE266" s="15"/>
      <c r="AT266" s="264" t="s">
        <v>138</v>
      </c>
      <c r="AU266" s="264" t="s">
        <v>83</v>
      </c>
      <c r="AV266" s="15" t="s">
        <v>132</v>
      </c>
      <c r="AW266" s="15" t="s">
        <v>30</v>
      </c>
      <c r="AX266" s="15" t="s">
        <v>81</v>
      </c>
      <c r="AY266" s="264" t="s">
        <v>125</v>
      </c>
    </row>
    <row r="267" spans="1:65" s="2" customFormat="1" ht="16.5" customHeight="1">
      <c r="A267" s="38"/>
      <c r="B267" s="39"/>
      <c r="C267" s="214" t="s">
        <v>338</v>
      </c>
      <c r="D267" s="214" t="s">
        <v>127</v>
      </c>
      <c r="E267" s="215" t="s">
        <v>339</v>
      </c>
      <c r="F267" s="216" t="s">
        <v>340</v>
      </c>
      <c r="G267" s="217" t="s">
        <v>130</v>
      </c>
      <c r="H267" s="218">
        <v>43.32</v>
      </c>
      <c r="I267" s="219"/>
      <c r="J267" s="220">
        <f>ROUND(I267*H267,2)</f>
        <v>0</v>
      </c>
      <c r="K267" s="216" t="s">
        <v>131</v>
      </c>
      <c r="L267" s="44"/>
      <c r="M267" s="221" t="s">
        <v>1</v>
      </c>
      <c r="N267" s="222" t="s">
        <v>38</v>
      </c>
      <c r="O267" s="91"/>
      <c r="P267" s="223">
        <f>O267*H267</f>
        <v>0</v>
      </c>
      <c r="Q267" s="223">
        <v>4E-05</v>
      </c>
      <c r="R267" s="223">
        <f>Q267*H267</f>
        <v>0.0017328</v>
      </c>
      <c r="S267" s="223">
        <v>0</v>
      </c>
      <c r="T267" s="224">
        <f>S267*H267</f>
        <v>0</v>
      </c>
      <c r="U267" s="38"/>
      <c r="V267" s="38"/>
      <c r="W267" s="38"/>
      <c r="X267" s="38"/>
      <c r="Y267" s="38"/>
      <c r="Z267" s="38"/>
      <c r="AA267" s="38"/>
      <c r="AB267" s="38"/>
      <c r="AC267" s="38"/>
      <c r="AD267" s="38"/>
      <c r="AE267" s="38"/>
      <c r="AR267" s="225" t="s">
        <v>132</v>
      </c>
      <c r="AT267" s="225" t="s">
        <v>127</v>
      </c>
      <c r="AU267" s="225" t="s">
        <v>83</v>
      </c>
      <c r="AY267" s="17" t="s">
        <v>125</v>
      </c>
      <c r="BE267" s="226">
        <f>IF(N267="základní",J267,0)</f>
        <v>0</v>
      </c>
      <c r="BF267" s="226">
        <f>IF(N267="snížená",J267,0)</f>
        <v>0</v>
      </c>
      <c r="BG267" s="226">
        <f>IF(N267="zákl. přenesená",J267,0)</f>
        <v>0</v>
      </c>
      <c r="BH267" s="226">
        <f>IF(N267="sníž. přenesená",J267,0)</f>
        <v>0</v>
      </c>
      <c r="BI267" s="226">
        <f>IF(N267="nulová",J267,0)</f>
        <v>0</v>
      </c>
      <c r="BJ267" s="17" t="s">
        <v>81</v>
      </c>
      <c r="BK267" s="226">
        <f>ROUND(I267*H267,2)</f>
        <v>0</v>
      </c>
      <c r="BL267" s="17" t="s">
        <v>132</v>
      </c>
      <c r="BM267" s="225" t="s">
        <v>341</v>
      </c>
    </row>
    <row r="268" spans="1:47" s="2" customFormat="1" ht="12">
      <c r="A268" s="38"/>
      <c r="B268" s="39"/>
      <c r="C268" s="40"/>
      <c r="D268" s="227" t="s">
        <v>134</v>
      </c>
      <c r="E268" s="40"/>
      <c r="F268" s="228" t="s">
        <v>342</v>
      </c>
      <c r="G268" s="40"/>
      <c r="H268" s="40"/>
      <c r="I268" s="229"/>
      <c r="J268" s="40"/>
      <c r="K268" s="40"/>
      <c r="L268" s="44"/>
      <c r="M268" s="230"/>
      <c r="N268" s="231"/>
      <c r="O268" s="91"/>
      <c r="P268" s="91"/>
      <c r="Q268" s="91"/>
      <c r="R268" s="91"/>
      <c r="S268" s="91"/>
      <c r="T268" s="92"/>
      <c r="U268" s="38"/>
      <c r="V268" s="38"/>
      <c r="W268" s="38"/>
      <c r="X268" s="38"/>
      <c r="Y268" s="38"/>
      <c r="Z268" s="38"/>
      <c r="AA268" s="38"/>
      <c r="AB268" s="38"/>
      <c r="AC268" s="38"/>
      <c r="AD268" s="38"/>
      <c r="AE268" s="38"/>
      <c r="AT268" s="17" t="s">
        <v>134</v>
      </c>
      <c r="AU268" s="17" t="s">
        <v>83</v>
      </c>
    </row>
    <row r="269" spans="1:47" s="2" customFormat="1" ht="12">
      <c r="A269" s="38"/>
      <c r="B269" s="39"/>
      <c r="C269" s="40"/>
      <c r="D269" s="227" t="s">
        <v>136</v>
      </c>
      <c r="E269" s="40"/>
      <c r="F269" s="232" t="s">
        <v>335</v>
      </c>
      <c r="G269" s="40"/>
      <c r="H269" s="40"/>
      <c r="I269" s="229"/>
      <c r="J269" s="40"/>
      <c r="K269" s="40"/>
      <c r="L269" s="44"/>
      <c r="M269" s="230"/>
      <c r="N269" s="231"/>
      <c r="O269" s="91"/>
      <c r="P269" s="91"/>
      <c r="Q269" s="91"/>
      <c r="R269" s="91"/>
      <c r="S269" s="91"/>
      <c r="T269" s="92"/>
      <c r="U269" s="38"/>
      <c r="V269" s="38"/>
      <c r="W269" s="38"/>
      <c r="X269" s="38"/>
      <c r="Y269" s="38"/>
      <c r="Z269" s="38"/>
      <c r="AA269" s="38"/>
      <c r="AB269" s="38"/>
      <c r="AC269" s="38"/>
      <c r="AD269" s="38"/>
      <c r="AE269" s="38"/>
      <c r="AT269" s="17" t="s">
        <v>136</v>
      </c>
      <c r="AU269" s="17" t="s">
        <v>83</v>
      </c>
    </row>
    <row r="270" spans="1:65" s="2" customFormat="1" ht="16.5" customHeight="1">
      <c r="A270" s="38"/>
      <c r="B270" s="39"/>
      <c r="C270" s="214" t="s">
        <v>343</v>
      </c>
      <c r="D270" s="214" t="s">
        <v>127</v>
      </c>
      <c r="E270" s="215" t="s">
        <v>344</v>
      </c>
      <c r="F270" s="216" t="s">
        <v>345</v>
      </c>
      <c r="G270" s="217" t="s">
        <v>235</v>
      </c>
      <c r="H270" s="218">
        <v>6.111</v>
      </c>
      <c r="I270" s="219"/>
      <c r="J270" s="220">
        <f>ROUND(I270*H270,2)</f>
        <v>0</v>
      </c>
      <c r="K270" s="216" t="s">
        <v>131</v>
      </c>
      <c r="L270" s="44"/>
      <c r="M270" s="221" t="s">
        <v>1</v>
      </c>
      <c r="N270" s="222" t="s">
        <v>38</v>
      </c>
      <c r="O270" s="91"/>
      <c r="P270" s="223">
        <f>O270*H270</f>
        <v>0</v>
      </c>
      <c r="Q270" s="223">
        <v>1.0383</v>
      </c>
      <c r="R270" s="223">
        <f>Q270*H270</f>
        <v>6.3450513</v>
      </c>
      <c r="S270" s="223">
        <v>0</v>
      </c>
      <c r="T270" s="224">
        <f>S270*H270</f>
        <v>0</v>
      </c>
      <c r="U270" s="38"/>
      <c r="V270" s="38"/>
      <c r="W270" s="38"/>
      <c r="X270" s="38"/>
      <c r="Y270" s="38"/>
      <c r="Z270" s="38"/>
      <c r="AA270" s="38"/>
      <c r="AB270" s="38"/>
      <c r="AC270" s="38"/>
      <c r="AD270" s="38"/>
      <c r="AE270" s="38"/>
      <c r="AR270" s="225" t="s">
        <v>132</v>
      </c>
      <c r="AT270" s="225" t="s">
        <v>127</v>
      </c>
      <c r="AU270" s="225" t="s">
        <v>83</v>
      </c>
      <c r="AY270" s="17" t="s">
        <v>125</v>
      </c>
      <c r="BE270" s="226">
        <f>IF(N270="základní",J270,0)</f>
        <v>0</v>
      </c>
      <c r="BF270" s="226">
        <f>IF(N270="snížená",J270,0)</f>
        <v>0</v>
      </c>
      <c r="BG270" s="226">
        <f>IF(N270="zákl. přenesená",J270,0)</f>
        <v>0</v>
      </c>
      <c r="BH270" s="226">
        <f>IF(N270="sníž. přenesená",J270,0)</f>
        <v>0</v>
      </c>
      <c r="BI270" s="226">
        <f>IF(N270="nulová",J270,0)</f>
        <v>0</v>
      </c>
      <c r="BJ270" s="17" t="s">
        <v>81</v>
      </c>
      <c r="BK270" s="226">
        <f>ROUND(I270*H270,2)</f>
        <v>0</v>
      </c>
      <c r="BL270" s="17" t="s">
        <v>132</v>
      </c>
      <c r="BM270" s="225" t="s">
        <v>346</v>
      </c>
    </row>
    <row r="271" spans="1:47" s="2" customFormat="1" ht="12">
      <c r="A271" s="38"/>
      <c r="B271" s="39"/>
      <c r="C271" s="40"/>
      <c r="D271" s="227" t="s">
        <v>134</v>
      </c>
      <c r="E271" s="40"/>
      <c r="F271" s="228" t="s">
        <v>347</v>
      </c>
      <c r="G271" s="40"/>
      <c r="H271" s="40"/>
      <c r="I271" s="229"/>
      <c r="J271" s="40"/>
      <c r="K271" s="40"/>
      <c r="L271" s="44"/>
      <c r="M271" s="230"/>
      <c r="N271" s="231"/>
      <c r="O271" s="91"/>
      <c r="P271" s="91"/>
      <c r="Q271" s="91"/>
      <c r="R271" s="91"/>
      <c r="S271" s="91"/>
      <c r="T271" s="92"/>
      <c r="U271" s="38"/>
      <c r="V271" s="38"/>
      <c r="W271" s="38"/>
      <c r="X271" s="38"/>
      <c r="Y271" s="38"/>
      <c r="Z271" s="38"/>
      <c r="AA271" s="38"/>
      <c r="AB271" s="38"/>
      <c r="AC271" s="38"/>
      <c r="AD271" s="38"/>
      <c r="AE271" s="38"/>
      <c r="AT271" s="17" t="s">
        <v>134</v>
      </c>
      <c r="AU271" s="17" t="s">
        <v>83</v>
      </c>
    </row>
    <row r="272" spans="1:47" s="2" customFormat="1" ht="12">
      <c r="A272" s="38"/>
      <c r="B272" s="39"/>
      <c r="C272" s="40"/>
      <c r="D272" s="227" t="s">
        <v>136</v>
      </c>
      <c r="E272" s="40"/>
      <c r="F272" s="232" t="s">
        <v>348</v>
      </c>
      <c r="G272" s="40"/>
      <c r="H272" s="40"/>
      <c r="I272" s="229"/>
      <c r="J272" s="40"/>
      <c r="K272" s="40"/>
      <c r="L272" s="44"/>
      <c r="M272" s="230"/>
      <c r="N272" s="231"/>
      <c r="O272" s="91"/>
      <c r="P272" s="91"/>
      <c r="Q272" s="91"/>
      <c r="R272" s="91"/>
      <c r="S272" s="91"/>
      <c r="T272" s="92"/>
      <c r="U272" s="38"/>
      <c r="V272" s="38"/>
      <c r="W272" s="38"/>
      <c r="X272" s="38"/>
      <c r="Y272" s="38"/>
      <c r="Z272" s="38"/>
      <c r="AA272" s="38"/>
      <c r="AB272" s="38"/>
      <c r="AC272" s="38"/>
      <c r="AD272" s="38"/>
      <c r="AE272" s="38"/>
      <c r="AT272" s="17" t="s">
        <v>136</v>
      </c>
      <c r="AU272" s="17" t="s">
        <v>83</v>
      </c>
    </row>
    <row r="273" spans="1:51" s="13" customFormat="1" ht="12">
      <c r="A273" s="13"/>
      <c r="B273" s="233"/>
      <c r="C273" s="234"/>
      <c r="D273" s="227" t="s">
        <v>138</v>
      </c>
      <c r="E273" s="235" t="s">
        <v>1</v>
      </c>
      <c r="F273" s="236" t="s">
        <v>349</v>
      </c>
      <c r="G273" s="234"/>
      <c r="H273" s="237">
        <v>6.111</v>
      </c>
      <c r="I273" s="238"/>
      <c r="J273" s="234"/>
      <c r="K273" s="234"/>
      <c r="L273" s="239"/>
      <c r="M273" s="240"/>
      <c r="N273" s="241"/>
      <c r="O273" s="241"/>
      <c r="P273" s="241"/>
      <c r="Q273" s="241"/>
      <c r="R273" s="241"/>
      <c r="S273" s="241"/>
      <c r="T273" s="242"/>
      <c r="U273" s="13"/>
      <c r="V273" s="13"/>
      <c r="W273" s="13"/>
      <c r="X273" s="13"/>
      <c r="Y273" s="13"/>
      <c r="Z273" s="13"/>
      <c r="AA273" s="13"/>
      <c r="AB273" s="13"/>
      <c r="AC273" s="13"/>
      <c r="AD273" s="13"/>
      <c r="AE273" s="13"/>
      <c r="AT273" s="243" t="s">
        <v>138</v>
      </c>
      <c r="AU273" s="243" t="s">
        <v>83</v>
      </c>
      <c r="AV273" s="13" t="s">
        <v>83</v>
      </c>
      <c r="AW273" s="13" t="s">
        <v>30</v>
      </c>
      <c r="AX273" s="13" t="s">
        <v>81</v>
      </c>
      <c r="AY273" s="243" t="s">
        <v>125</v>
      </c>
    </row>
    <row r="274" spans="1:63" s="12" customFormat="1" ht="22.8" customHeight="1">
      <c r="A274" s="12"/>
      <c r="B274" s="198"/>
      <c r="C274" s="199"/>
      <c r="D274" s="200" t="s">
        <v>72</v>
      </c>
      <c r="E274" s="212" t="s">
        <v>147</v>
      </c>
      <c r="F274" s="212" t="s">
        <v>350</v>
      </c>
      <c r="G274" s="199"/>
      <c r="H274" s="199"/>
      <c r="I274" s="202"/>
      <c r="J274" s="213">
        <f>BK274</f>
        <v>0</v>
      </c>
      <c r="K274" s="199"/>
      <c r="L274" s="204"/>
      <c r="M274" s="205"/>
      <c r="N274" s="206"/>
      <c r="O274" s="206"/>
      <c r="P274" s="207">
        <f>SUM(P275:P359)</f>
        <v>0</v>
      </c>
      <c r="Q274" s="206"/>
      <c r="R274" s="207">
        <f>SUM(R275:R359)</f>
        <v>137.42290853000003</v>
      </c>
      <c r="S274" s="206"/>
      <c r="T274" s="208">
        <f>SUM(T275:T359)</f>
        <v>0</v>
      </c>
      <c r="U274" s="12"/>
      <c r="V274" s="12"/>
      <c r="W274" s="12"/>
      <c r="X274" s="12"/>
      <c r="Y274" s="12"/>
      <c r="Z274" s="12"/>
      <c r="AA274" s="12"/>
      <c r="AB274" s="12"/>
      <c r="AC274" s="12"/>
      <c r="AD274" s="12"/>
      <c r="AE274" s="12"/>
      <c r="AR274" s="209" t="s">
        <v>81</v>
      </c>
      <c r="AT274" s="210" t="s">
        <v>72</v>
      </c>
      <c r="AU274" s="210" t="s">
        <v>81</v>
      </c>
      <c r="AY274" s="209" t="s">
        <v>125</v>
      </c>
      <c r="BK274" s="211">
        <f>SUM(BK275:BK359)</f>
        <v>0</v>
      </c>
    </row>
    <row r="275" spans="1:65" s="2" customFormat="1" ht="16.5" customHeight="1">
      <c r="A275" s="38"/>
      <c r="B275" s="39"/>
      <c r="C275" s="214" t="s">
        <v>351</v>
      </c>
      <c r="D275" s="214" t="s">
        <v>127</v>
      </c>
      <c r="E275" s="215" t="s">
        <v>352</v>
      </c>
      <c r="F275" s="216" t="s">
        <v>353</v>
      </c>
      <c r="G275" s="217" t="s">
        <v>354</v>
      </c>
      <c r="H275" s="218">
        <v>12</v>
      </c>
      <c r="I275" s="219"/>
      <c r="J275" s="220">
        <f>ROUND(I275*H275,2)</f>
        <v>0</v>
      </c>
      <c r="K275" s="216" t="s">
        <v>131</v>
      </c>
      <c r="L275" s="44"/>
      <c r="M275" s="221" t="s">
        <v>1</v>
      </c>
      <c r="N275" s="222" t="s">
        <v>38</v>
      </c>
      <c r="O275" s="91"/>
      <c r="P275" s="223">
        <f>O275*H275</f>
        <v>0</v>
      </c>
      <c r="Q275" s="223">
        <v>0.00119</v>
      </c>
      <c r="R275" s="223">
        <f>Q275*H275</f>
        <v>0.014280000000000001</v>
      </c>
      <c r="S275" s="223">
        <v>0</v>
      </c>
      <c r="T275" s="224">
        <f>S275*H275</f>
        <v>0</v>
      </c>
      <c r="U275" s="38"/>
      <c r="V275" s="38"/>
      <c r="W275" s="38"/>
      <c r="X275" s="38"/>
      <c r="Y275" s="38"/>
      <c r="Z275" s="38"/>
      <c r="AA275" s="38"/>
      <c r="AB275" s="38"/>
      <c r="AC275" s="38"/>
      <c r="AD275" s="38"/>
      <c r="AE275" s="38"/>
      <c r="AR275" s="225" t="s">
        <v>132</v>
      </c>
      <c r="AT275" s="225" t="s">
        <v>127</v>
      </c>
      <c r="AU275" s="225" t="s">
        <v>83</v>
      </c>
      <c r="AY275" s="17" t="s">
        <v>125</v>
      </c>
      <c r="BE275" s="226">
        <f>IF(N275="základní",J275,0)</f>
        <v>0</v>
      </c>
      <c r="BF275" s="226">
        <f>IF(N275="snížená",J275,0)</f>
        <v>0</v>
      </c>
      <c r="BG275" s="226">
        <f>IF(N275="zákl. přenesená",J275,0)</f>
        <v>0</v>
      </c>
      <c r="BH275" s="226">
        <f>IF(N275="sníž. přenesená",J275,0)</f>
        <v>0</v>
      </c>
      <c r="BI275" s="226">
        <f>IF(N275="nulová",J275,0)</f>
        <v>0</v>
      </c>
      <c r="BJ275" s="17" t="s">
        <v>81</v>
      </c>
      <c r="BK275" s="226">
        <f>ROUND(I275*H275,2)</f>
        <v>0</v>
      </c>
      <c r="BL275" s="17" t="s">
        <v>132</v>
      </c>
      <c r="BM275" s="225" t="s">
        <v>355</v>
      </c>
    </row>
    <row r="276" spans="1:47" s="2" customFormat="1" ht="12">
      <c r="A276" s="38"/>
      <c r="B276" s="39"/>
      <c r="C276" s="40"/>
      <c r="D276" s="227" t="s">
        <v>134</v>
      </c>
      <c r="E276" s="40"/>
      <c r="F276" s="228" t="s">
        <v>356</v>
      </c>
      <c r="G276" s="40"/>
      <c r="H276" s="40"/>
      <c r="I276" s="229"/>
      <c r="J276" s="40"/>
      <c r="K276" s="40"/>
      <c r="L276" s="44"/>
      <c r="M276" s="230"/>
      <c r="N276" s="231"/>
      <c r="O276" s="91"/>
      <c r="P276" s="91"/>
      <c r="Q276" s="91"/>
      <c r="R276" s="91"/>
      <c r="S276" s="91"/>
      <c r="T276" s="92"/>
      <c r="U276" s="38"/>
      <c r="V276" s="38"/>
      <c r="W276" s="38"/>
      <c r="X276" s="38"/>
      <c r="Y276" s="38"/>
      <c r="Z276" s="38"/>
      <c r="AA276" s="38"/>
      <c r="AB276" s="38"/>
      <c r="AC276" s="38"/>
      <c r="AD276" s="38"/>
      <c r="AE276" s="38"/>
      <c r="AT276" s="17" t="s">
        <v>134</v>
      </c>
      <c r="AU276" s="17" t="s">
        <v>83</v>
      </c>
    </row>
    <row r="277" spans="1:47" s="2" customFormat="1" ht="12">
      <c r="A277" s="38"/>
      <c r="B277" s="39"/>
      <c r="C277" s="40"/>
      <c r="D277" s="227" t="s">
        <v>136</v>
      </c>
      <c r="E277" s="40"/>
      <c r="F277" s="232" t="s">
        <v>357</v>
      </c>
      <c r="G277" s="40"/>
      <c r="H277" s="40"/>
      <c r="I277" s="229"/>
      <c r="J277" s="40"/>
      <c r="K277" s="40"/>
      <c r="L277" s="44"/>
      <c r="M277" s="230"/>
      <c r="N277" s="231"/>
      <c r="O277" s="91"/>
      <c r="P277" s="91"/>
      <c r="Q277" s="91"/>
      <c r="R277" s="91"/>
      <c r="S277" s="91"/>
      <c r="T277" s="92"/>
      <c r="U277" s="38"/>
      <c r="V277" s="38"/>
      <c r="W277" s="38"/>
      <c r="X277" s="38"/>
      <c r="Y277" s="38"/>
      <c r="Z277" s="38"/>
      <c r="AA277" s="38"/>
      <c r="AB277" s="38"/>
      <c r="AC277" s="38"/>
      <c r="AD277" s="38"/>
      <c r="AE277" s="38"/>
      <c r="AT277" s="17" t="s">
        <v>136</v>
      </c>
      <c r="AU277" s="17" t="s">
        <v>83</v>
      </c>
    </row>
    <row r="278" spans="1:51" s="14" customFormat="1" ht="12">
      <c r="A278" s="14"/>
      <c r="B278" s="244"/>
      <c r="C278" s="245"/>
      <c r="D278" s="227" t="s">
        <v>138</v>
      </c>
      <c r="E278" s="246" t="s">
        <v>1</v>
      </c>
      <c r="F278" s="247" t="s">
        <v>358</v>
      </c>
      <c r="G278" s="245"/>
      <c r="H278" s="246" t="s">
        <v>1</v>
      </c>
      <c r="I278" s="248"/>
      <c r="J278" s="245"/>
      <c r="K278" s="245"/>
      <c r="L278" s="249"/>
      <c r="M278" s="250"/>
      <c r="N278" s="251"/>
      <c r="O278" s="251"/>
      <c r="P278" s="251"/>
      <c r="Q278" s="251"/>
      <c r="R278" s="251"/>
      <c r="S278" s="251"/>
      <c r="T278" s="252"/>
      <c r="U278" s="14"/>
      <c r="V278" s="14"/>
      <c r="W278" s="14"/>
      <c r="X278" s="14"/>
      <c r="Y278" s="14"/>
      <c r="Z278" s="14"/>
      <c r="AA278" s="14"/>
      <c r="AB278" s="14"/>
      <c r="AC278" s="14"/>
      <c r="AD278" s="14"/>
      <c r="AE278" s="14"/>
      <c r="AT278" s="253" t="s">
        <v>138</v>
      </c>
      <c r="AU278" s="253" t="s">
        <v>83</v>
      </c>
      <c r="AV278" s="14" t="s">
        <v>81</v>
      </c>
      <c r="AW278" s="14" t="s">
        <v>30</v>
      </c>
      <c r="AX278" s="14" t="s">
        <v>73</v>
      </c>
      <c r="AY278" s="253" t="s">
        <v>125</v>
      </c>
    </row>
    <row r="279" spans="1:51" s="13" customFormat="1" ht="12">
      <c r="A279" s="13"/>
      <c r="B279" s="233"/>
      <c r="C279" s="234"/>
      <c r="D279" s="227" t="s">
        <v>138</v>
      </c>
      <c r="E279" s="235" t="s">
        <v>1</v>
      </c>
      <c r="F279" s="236" t="s">
        <v>359</v>
      </c>
      <c r="G279" s="234"/>
      <c r="H279" s="237">
        <v>12</v>
      </c>
      <c r="I279" s="238"/>
      <c r="J279" s="234"/>
      <c r="K279" s="234"/>
      <c r="L279" s="239"/>
      <c r="M279" s="240"/>
      <c r="N279" s="241"/>
      <c r="O279" s="241"/>
      <c r="P279" s="241"/>
      <c r="Q279" s="241"/>
      <c r="R279" s="241"/>
      <c r="S279" s="241"/>
      <c r="T279" s="242"/>
      <c r="U279" s="13"/>
      <c r="V279" s="13"/>
      <c r="W279" s="13"/>
      <c r="X279" s="13"/>
      <c r="Y279" s="13"/>
      <c r="Z279" s="13"/>
      <c r="AA279" s="13"/>
      <c r="AB279" s="13"/>
      <c r="AC279" s="13"/>
      <c r="AD279" s="13"/>
      <c r="AE279" s="13"/>
      <c r="AT279" s="243" t="s">
        <v>138</v>
      </c>
      <c r="AU279" s="243" t="s">
        <v>83</v>
      </c>
      <c r="AV279" s="13" t="s">
        <v>83</v>
      </c>
      <c r="AW279" s="13" t="s">
        <v>30</v>
      </c>
      <c r="AX279" s="13" t="s">
        <v>81</v>
      </c>
      <c r="AY279" s="243" t="s">
        <v>125</v>
      </c>
    </row>
    <row r="280" spans="1:65" s="2" customFormat="1" ht="16.5" customHeight="1">
      <c r="A280" s="38"/>
      <c r="B280" s="39"/>
      <c r="C280" s="265" t="s">
        <v>360</v>
      </c>
      <c r="D280" s="265" t="s">
        <v>232</v>
      </c>
      <c r="E280" s="266" t="s">
        <v>361</v>
      </c>
      <c r="F280" s="267" t="s">
        <v>362</v>
      </c>
      <c r="G280" s="268" t="s">
        <v>354</v>
      </c>
      <c r="H280" s="269">
        <v>12</v>
      </c>
      <c r="I280" s="270"/>
      <c r="J280" s="271">
        <f>ROUND(I280*H280,2)</f>
        <v>0</v>
      </c>
      <c r="K280" s="267" t="s">
        <v>1</v>
      </c>
      <c r="L280" s="272"/>
      <c r="M280" s="273" t="s">
        <v>1</v>
      </c>
      <c r="N280" s="274" t="s">
        <v>38</v>
      </c>
      <c r="O280" s="91"/>
      <c r="P280" s="223">
        <f>O280*H280</f>
        <v>0</v>
      </c>
      <c r="Q280" s="223">
        <v>0</v>
      </c>
      <c r="R280" s="223">
        <f>Q280*H280</f>
        <v>0</v>
      </c>
      <c r="S280" s="223">
        <v>0</v>
      </c>
      <c r="T280" s="224">
        <f>S280*H280</f>
        <v>0</v>
      </c>
      <c r="U280" s="38"/>
      <c r="V280" s="38"/>
      <c r="W280" s="38"/>
      <c r="X280" s="38"/>
      <c r="Y280" s="38"/>
      <c r="Z280" s="38"/>
      <c r="AA280" s="38"/>
      <c r="AB280" s="38"/>
      <c r="AC280" s="38"/>
      <c r="AD280" s="38"/>
      <c r="AE280" s="38"/>
      <c r="AR280" s="225" t="s">
        <v>190</v>
      </c>
      <c r="AT280" s="225" t="s">
        <v>232</v>
      </c>
      <c r="AU280" s="225" t="s">
        <v>83</v>
      </c>
      <c r="AY280" s="17" t="s">
        <v>125</v>
      </c>
      <c r="BE280" s="226">
        <f>IF(N280="základní",J280,0)</f>
        <v>0</v>
      </c>
      <c r="BF280" s="226">
        <f>IF(N280="snížená",J280,0)</f>
        <v>0</v>
      </c>
      <c r="BG280" s="226">
        <f>IF(N280="zákl. přenesená",J280,0)</f>
        <v>0</v>
      </c>
      <c r="BH280" s="226">
        <f>IF(N280="sníž. přenesená",J280,0)</f>
        <v>0</v>
      </c>
      <c r="BI280" s="226">
        <f>IF(N280="nulová",J280,0)</f>
        <v>0</v>
      </c>
      <c r="BJ280" s="17" t="s">
        <v>81</v>
      </c>
      <c r="BK280" s="226">
        <f>ROUND(I280*H280,2)</f>
        <v>0</v>
      </c>
      <c r="BL280" s="17" t="s">
        <v>132</v>
      </c>
      <c r="BM280" s="225" t="s">
        <v>363</v>
      </c>
    </row>
    <row r="281" spans="1:47" s="2" customFormat="1" ht="12">
      <c r="A281" s="38"/>
      <c r="B281" s="39"/>
      <c r="C281" s="40"/>
      <c r="D281" s="227" t="s">
        <v>134</v>
      </c>
      <c r="E281" s="40"/>
      <c r="F281" s="228" t="s">
        <v>362</v>
      </c>
      <c r="G281" s="40"/>
      <c r="H281" s="40"/>
      <c r="I281" s="229"/>
      <c r="J281" s="40"/>
      <c r="K281" s="40"/>
      <c r="L281" s="44"/>
      <c r="M281" s="230"/>
      <c r="N281" s="231"/>
      <c r="O281" s="91"/>
      <c r="P281" s="91"/>
      <c r="Q281" s="91"/>
      <c r="R281" s="91"/>
      <c r="S281" s="91"/>
      <c r="T281" s="92"/>
      <c r="U281" s="38"/>
      <c r="V281" s="38"/>
      <c r="W281" s="38"/>
      <c r="X281" s="38"/>
      <c r="Y281" s="38"/>
      <c r="Z281" s="38"/>
      <c r="AA281" s="38"/>
      <c r="AB281" s="38"/>
      <c r="AC281" s="38"/>
      <c r="AD281" s="38"/>
      <c r="AE281" s="38"/>
      <c r="AT281" s="17" t="s">
        <v>134</v>
      </c>
      <c r="AU281" s="17" t="s">
        <v>83</v>
      </c>
    </row>
    <row r="282" spans="1:65" s="2" customFormat="1" ht="16.5" customHeight="1">
      <c r="A282" s="38"/>
      <c r="B282" s="39"/>
      <c r="C282" s="214" t="s">
        <v>364</v>
      </c>
      <c r="D282" s="214" t="s">
        <v>127</v>
      </c>
      <c r="E282" s="215" t="s">
        <v>365</v>
      </c>
      <c r="F282" s="216" t="s">
        <v>366</v>
      </c>
      <c r="G282" s="217" t="s">
        <v>199</v>
      </c>
      <c r="H282" s="218">
        <v>2.16</v>
      </c>
      <c r="I282" s="219"/>
      <c r="J282" s="220">
        <f>ROUND(I282*H282,2)</f>
        <v>0</v>
      </c>
      <c r="K282" s="216" t="s">
        <v>131</v>
      </c>
      <c r="L282" s="44"/>
      <c r="M282" s="221" t="s">
        <v>1</v>
      </c>
      <c r="N282" s="222" t="s">
        <v>38</v>
      </c>
      <c r="O282" s="91"/>
      <c r="P282" s="223">
        <f>O282*H282</f>
        <v>0</v>
      </c>
      <c r="Q282" s="223">
        <v>2.47786</v>
      </c>
      <c r="R282" s="223">
        <f>Q282*H282</f>
        <v>5.352177600000001</v>
      </c>
      <c r="S282" s="223">
        <v>0</v>
      </c>
      <c r="T282" s="224">
        <f>S282*H282</f>
        <v>0</v>
      </c>
      <c r="U282" s="38"/>
      <c r="V282" s="38"/>
      <c r="W282" s="38"/>
      <c r="X282" s="38"/>
      <c r="Y282" s="38"/>
      <c r="Z282" s="38"/>
      <c r="AA282" s="38"/>
      <c r="AB282" s="38"/>
      <c r="AC282" s="38"/>
      <c r="AD282" s="38"/>
      <c r="AE282" s="38"/>
      <c r="AR282" s="225" t="s">
        <v>132</v>
      </c>
      <c r="AT282" s="225" t="s">
        <v>127</v>
      </c>
      <c r="AU282" s="225" t="s">
        <v>83</v>
      </c>
      <c r="AY282" s="17" t="s">
        <v>125</v>
      </c>
      <c r="BE282" s="226">
        <f>IF(N282="základní",J282,0)</f>
        <v>0</v>
      </c>
      <c r="BF282" s="226">
        <f>IF(N282="snížená",J282,0)</f>
        <v>0</v>
      </c>
      <c r="BG282" s="226">
        <f>IF(N282="zákl. přenesená",J282,0)</f>
        <v>0</v>
      </c>
      <c r="BH282" s="226">
        <f>IF(N282="sníž. přenesená",J282,0)</f>
        <v>0</v>
      </c>
      <c r="BI282" s="226">
        <f>IF(N282="nulová",J282,0)</f>
        <v>0</v>
      </c>
      <c r="BJ282" s="17" t="s">
        <v>81</v>
      </c>
      <c r="BK282" s="226">
        <f>ROUND(I282*H282,2)</f>
        <v>0</v>
      </c>
      <c r="BL282" s="17" t="s">
        <v>132</v>
      </c>
      <c r="BM282" s="225" t="s">
        <v>367</v>
      </c>
    </row>
    <row r="283" spans="1:47" s="2" customFormat="1" ht="12">
      <c r="A283" s="38"/>
      <c r="B283" s="39"/>
      <c r="C283" s="40"/>
      <c r="D283" s="227" t="s">
        <v>134</v>
      </c>
      <c r="E283" s="40"/>
      <c r="F283" s="228" t="s">
        <v>368</v>
      </c>
      <c r="G283" s="40"/>
      <c r="H283" s="40"/>
      <c r="I283" s="229"/>
      <c r="J283" s="40"/>
      <c r="K283" s="40"/>
      <c r="L283" s="44"/>
      <c r="M283" s="230"/>
      <c r="N283" s="231"/>
      <c r="O283" s="91"/>
      <c r="P283" s="91"/>
      <c r="Q283" s="91"/>
      <c r="R283" s="91"/>
      <c r="S283" s="91"/>
      <c r="T283" s="92"/>
      <c r="U283" s="38"/>
      <c r="V283" s="38"/>
      <c r="W283" s="38"/>
      <c r="X283" s="38"/>
      <c r="Y283" s="38"/>
      <c r="Z283" s="38"/>
      <c r="AA283" s="38"/>
      <c r="AB283" s="38"/>
      <c r="AC283" s="38"/>
      <c r="AD283" s="38"/>
      <c r="AE283" s="38"/>
      <c r="AT283" s="17" t="s">
        <v>134</v>
      </c>
      <c r="AU283" s="17" t="s">
        <v>83</v>
      </c>
    </row>
    <row r="284" spans="1:47" s="2" customFormat="1" ht="12">
      <c r="A284" s="38"/>
      <c r="B284" s="39"/>
      <c r="C284" s="40"/>
      <c r="D284" s="227" t="s">
        <v>136</v>
      </c>
      <c r="E284" s="40"/>
      <c r="F284" s="232" t="s">
        <v>369</v>
      </c>
      <c r="G284" s="40"/>
      <c r="H284" s="40"/>
      <c r="I284" s="229"/>
      <c r="J284" s="40"/>
      <c r="K284" s="40"/>
      <c r="L284" s="44"/>
      <c r="M284" s="230"/>
      <c r="N284" s="231"/>
      <c r="O284" s="91"/>
      <c r="P284" s="91"/>
      <c r="Q284" s="91"/>
      <c r="R284" s="91"/>
      <c r="S284" s="91"/>
      <c r="T284" s="92"/>
      <c r="U284" s="38"/>
      <c r="V284" s="38"/>
      <c r="W284" s="38"/>
      <c r="X284" s="38"/>
      <c r="Y284" s="38"/>
      <c r="Z284" s="38"/>
      <c r="AA284" s="38"/>
      <c r="AB284" s="38"/>
      <c r="AC284" s="38"/>
      <c r="AD284" s="38"/>
      <c r="AE284" s="38"/>
      <c r="AT284" s="17" t="s">
        <v>136</v>
      </c>
      <c r="AU284" s="17" t="s">
        <v>83</v>
      </c>
    </row>
    <row r="285" spans="1:51" s="14" customFormat="1" ht="12">
      <c r="A285" s="14"/>
      <c r="B285" s="244"/>
      <c r="C285" s="245"/>
      <c r="D285" s="227" t="s">
        <v>138</v>
      </c>
      <c r="E285" s="246" t="s">
        <v>1</v>
      </c>
      <c r="F285" s="247" t="s">
        <v>370</v>
      </c>
      <c r="G285" s="245"/>
      <c r="H285" s="246" t="s">
        <v>1</v>
      </c>
      <c r="I285" s="248"/>
      <c r="J285" s="245"/>
      <c r="K285" s="245"/>
      <c r="L285" s="249"/>
      <c r="M285" s="250"/>
      <c r="N285" s="251"/>
      <c r="O285" s="251"/>
      <c r="P285" s="251"/>
      <c r="Q285" s="251"/>
      <c r="R285" s="251"/>
      <c r="S285" s="251"/>
      <c r="T285" s="252"/>
      <c r="U285" s="14"/>
      <c r="V285" s="14"/>
      <c r="W285" s="14"/>
      <c r="X285" s="14"/>
      <c r="Y285" s="14"/>
      <c r="Z285" s="14"/>
      <c r="AA285" s="14"/>
      <c r="AB285" s="14"/>
      <c r="AC285" s="14"/>
      <c r="AD285" s="14"/>
      <c r="AE285" s="14"/>
      <c r="AT285" s="253" t="s">
        <v>138</v>
      </c>
      <c r="AU285" s="253" t="s">
        <v>83</v>
      </c>
      <c r="AV285" s="14" t="s">
        <v>81</v>
      </c>
      <c r="AW285" s="14" t="s">
        <v>30</v>
      </c>
      <c r="AX285" s="14" t="s">
        <v>73</v>
      </c>
      <c r="AY285" s="253" t="s">
        <v>125</v>
      </c>
    </row>
    <row r="286" spans="1:51" s="13" customFormat="1" ht="12">
      <c r="A286" s="13"/>
      <c r="B286" s="233"/>
      <c r="C286" s="234"/>
      <c r="D286" s="227" t="s">
        <v>138</v>
      </c>
      <c r="E286" s="235" t="s">
        <v>1</v>
      </c>
      <c r="F286" s="236" t="s">
        <v>371</v>
      </c>
      <c r="G286" s="234"/>
      <c r="H286" s="237">
        <v>2.16</v>
      </c>
      <c r="I286" s="238"/>
      <c r="J286" s="234"/>
      <c r="K286" s="234"/>
      <c r="L286" s="239"/>
      <c r="M286" s="240"/>
      <c r="N286" s="241"/>
      <c r="O286" s="241"/>
      <c r="P286" s="241"/>
      <c r="Q286" s="241"/>
      <c r="R286" s="241"/>
      <c r="S286" s="241"/>
      <c r="T286" s="242"/>
      <c r="U286" s="13"/>
      <c r="V286" s="13"/>
      <c r="W286" s="13"/>
      <c r="X286" s="13"/>
      <c r="Y286" s="13"/>
      <c r="Z286" s="13"/>
      <c r="AA286" s="13"/>
      <c r="AB286" s="13"/>
      <c r="AC286" s="13"/>
      <c r="AD286" s="13"/>
      <c r="AE286" s="13"/>
      <c r="AT286" s="243" t="s">
        <v>138</v>
      </c>
      <c r="AU286" s="243" t="s">
        <v>83</v>
      </c>
      <c r="AV286" s="13" t="s">
        <v>83</v>
      </c>
      <c r="AW286" s="13" t="s">
        <v>30</v>
      </c>
      <c r="AX286" s="13" t="s">
        <v>81</v>
      </c>
      <c r="AY286" s="243" t="s">
        <v>125</v>
      </c>
    </row>
    <row r="287" spans="1:65" s="2" customFormat="1" ht="16.5" customHeight="1">
      <c r="A287" s="38"/>
      <c r="B287" s="39"/>
      <c r="C287" s="214" t="s">
        <v>372</v>
      </c>
      <c r="D287" s="214" t="s">
        <v>127</v>
      </c>
      <c r="E287" s="215" t="s">
        <v>373</v>
      </c>
      <c r="F287" s="216" t="s">
        <v>374</v>
      </c>
      <c r="G287" s="217" t="s">
        <v>199</v>
      </c>
      <c r="H287" s="218">
        <v>2.16</v>
      </c>
      <c r="I287" s="219"/>
      <c r="J287" s="220">
        <f>ROUND(I287*H287,2)</f>
        <v>0</v>
      </c>
      <c r="K287" s="216" t="s">
        <v>131</v>
      </c>
      <c r="L287" s="44"/>
      <c r="M287" s="221" t="s">
        <v>1</v>
      </c>
      <c r="N287" s="222" t="s">
        <v>38</v>
      </c>
      <c r="O287" s="91"/>
      <c r="P287" s="223">
        <f>O287*H287</f>
        <v>0</v>
      </c>
      <c r="Q287" s="223">
        <v>0.04858</v>
      </c>
      <c r="R287" s="223">
        <f>Q287*H287</f>
        <v>0.1049328</v>
      </c>
      <c r="S287" s="223">
        <v>0</v>
      </c>
      <c r="T287" s="224">
        <f>S287*H287</f>
        <v>0</v>
      </c>
      <c r="U287" s="38"/>
      <c r="V287" s="38"/>
      <c r="W287" s="38"/>
      <c r="X287" s="38"/>
      <c r="Y287" s="38"/>
      <c r="Z287" s="38"/>
      <c r="AA287" s="38"/>
      <c r="AB287" s="38"/>
      <c r="AC287" s="38"/>
      <c r="AD287" s="38"/>
      <c r="AE287" s="38"/>
      <c r="AR287" s="225" t="s">
        <v>132</v>
      </c>
      <c r="AT287" s="225" t="s">
        <v>127</v>
      </c>
      <c r="AU287" s="225" t="s">
        <v>83</v>
      </c>
      <c r="AY287" s="17" t="s">
        <v>125</v>
      </c>
      <c r="BE287" s="226">
        <f>IF(N287="základní",J287,0)</f>
        <v>0</v>
      </c>
      <c r="BF287" s="226">
        <f>IF(N287="snížená",J287,0)</f>
        <v>0</v>
      </c>
      <c r="BG287" s="226">
        <f>IF(N287="zákl. přenesená",J287,0)</f>
        <v>0</v>
      </c>
      <c r="BH287" s="226">
        <f>IF(N287="sníž. přenesená",J287,0)</f>
        <v>0</v>
      </c>
      <c r="BI287" s="226">
        <f>IF(N287="nulová",J287,0)</f>
        <v>0</v>
      </c>
      <c r="BJ287" s="17" t="s">
        <v>81</v>
      </c>
      <c r="BK287" s="226">
        <f>ROUND(I287*H287,2)</f>
        <v>0</v>
      </c>
      <c r="BL287" s="17" t="s">
        <v>132</v>
      </c>
      <c r="BM287" s="225" t="s">
        <v>375</v>
      </c>
    </row>
    <row r="288" spans="1:47" s="2" customFormat="1" ht="12">
      <c r="A288" s="38"/>
      <c r="B288" s="39"/>
      <c r="C288" s="40"/>
      <c r="D288" s="227" t="s">
        <v>134</v>
      </c>
      <c r="E288" s="40"/>
      <c r="F288" s="228" t="s">
        <v>376</v>
      </c>
      <c r="G288" s="40"/>
      <c r="H288" s="40"/>
      <c r="I288" s="229"/>
      <c r="J288" s="40"/>
      <c r="K288" s="40"/>
      <c r="L288" s="44"/>
      <c r="M288" s="230"/>
      <c r="N288" s="231"/>
      <c r="O288" s="91"/>
      <c r="P288" s="91"/>
      <c r="Q288" s="91"/>
      <c r="R288" s="91"/>
      <c r="S288" s="91"/>
      <c r="T288" s="92"/>
      <c r="U288" s="38"/>
      <c r="V288" s="38"/>
      <c r="W288" s="38"/>
      <c r="X288" s="38"/>
      <c r="Y288" s="38"/>
      <c r="Z288" s="38"/>
      <c r="AA288" s="38"/>
      <c r="AB288" s="38"/>
      <c r="AC288" s="38"/>
      <c r="AD288" s="38"/>
      <c r="AE288" s="38"/>
      <c r="AT288" s="17" t="s">
        <v>134</v>
      </c>
      <c r="AU288" s="17" t="s">
        <v>83</v>
      </c>
    </row>
    <row r="289" spans="1:47" s="2" customFormat="1" ht="12">
      <c r="A289" s="38"/>
      <c r="B289" s="39"/>
      <c r="C289" s="40"/>
      <c r="D289" s="227" t="s">
        <v>136</v>
      </c>
      <c r="E289" s="40"/>
      <c r="F289" s="232" t="s">
        <v>369</v>
      </c>
      <c r="G289" s="40"/>
      <c r="H289" s="40"/>
      <c r="I289" s="229"/>
      <c r="J289" s="40"/>
      <c r="K289" s="40"/>
      <c r="L289" s="44"/>
      <c r="M289" s="230"/>
      <c r="N289" s="231"/>
      <c r="O289" s="91"/>
      <c r="P289" s="91"/>
      <c r="Q289" s="91"/>
      <c r="R289" s="91"/>
      <c r="S289" s="91"/>
      <c r="T289" s="92"/>
      <c r="U289" s="38"/>
      <c r="V289" s="38"/>
      <c r="W289" s="38"/>
      <c r="X289" s="38"/>
      <c r="Y289" s="38"/>
      <c r="Z289" s="38"/>
      <c r="AA289" s="38"/>
      <c r="AB289" s="38"/>
      <c r="AC289" s="38"/>
      <c r="AD289" s="38"/>
      <c r="AE289" s="38"/>
      <c r="AT289" s="17" t="s">
        <v>136</v>
      </c>
      <c r="AU289" s="17" t="s">
        <v>83</v>
      </c>
    </row>
    <row r="290" spans="1:65" s="2" customFormat="1" ht="16.5" customHeight="1">
      <c r="A290" s="38"/>
      <c r="B290" s="39"/>
      <c r="C290" s="214" t="s">
        <v>377</v>
      </c>
      <c r="D290" s="214" t="s">
        <v>127</v>
      </c>
      <c r="E290" s="215" t="s">
        <v>378</v>
      </c>
      <c r="F290" s="216" t="s">
        <v>379</v>
      </c>
      <c r="G290" s="217" t="s">
        <v>130</v>
      </c>
      <c r="H290" s="218">
        <v>10.26</v>
      </c>
      <c r="I290" s="219"/>
      <c r="J290" s="220">
        <f>ROUND(I290*H290,2)</f>
        <v>0</v>
      </c>
      <c r="K290" s="216" t="s">
        <v>131</v>
      </c>
      <c r="L290" s="44"/>
      <c r="M290" s="221" t="s">
        <v>1</v>
      </c>
      <c r="N290" s="222" t="s">
        <v>38</v>
      </c>
      <c r="O290" s="91"/>
      <c r="P290" s="223">
        <f>O290*H290</f>
        <v>0</v>
      </c>
      <c r="Q290" s="223">
        <v>0.04174</v>
      </c>
      <c r="R290" s="223">
        <f>Q290*H290</f>
        <v>0.4282524</v>
      </c>
      <c r="S290" s="223">
        <v>0</v>
      </c>
      <c r="T290" s="224">
        <f>S290*H290</f>
        <v>0</v>
      </c>
      <c r="U290" s="38"/>
      <c r="V290" s="38"/>
      <c r="W290" s="38"/>
      <c r="X290" s="38"/>
      <c r="Y290" s="38"/>
      <c r="Z290" s="38"/>
      <c r="AA290" s="38"/>
      <c r="AB290" s="38"/>
      <c r="AC290" s="38"/>
      <c r="AD290" s="38"/>
      <c r="AE290" s="38"/>
      <c r="AR290" s="225" t="s">
        <v>132</v>
      </c>
      <c r="AT290" s="225" t="s">
        <v>127</v>
      </c>
      <c r="AU290" s="225" t="s">
        <v>83</v>
      </c>
      <c r="AY290" s="17" t="s">
        <v>125</v>
      </c>
      <c r="BE290" s="226">
        <f>IF(N290="základní",J290,0)</f>
        <v>0</v>
      </c>
      <c r="BF290" s="226">
        <f>IF(N290="snížená",J290,0)</f>
        <v>0</v>
      </c>
      <c r="BG290" s="226">
        <f>IF(N290="zákl. přenesená",J290,0)</f>
        <v>0</v>
      </c>
      <c r="BH290" s="226">
        <f>IF(N290="sníž. přenesená",J290,0)</f>
        <v>0</v>
      </c>
      <c r="BI290" s="226">
        <f>IF(N290="nulová",J290,0)</f>
        <v>0</v>
      </c>
      <c r="BJ290" s="17" t="s">
        <v>81</v>
      </c>
      <c r="BK290" s="226">
        <f>ROUND(I290*H290,2)</f>
        <v>0</v>
      </c>
      <c r="BL290" s="17" t="s">
        <v>132</v>
      </c>
      <c r="BM290" s="225" t="s">
        <v>380</v>
      </c>
    </row>
    <row r="291" spans="1:47" s="2" customFormat="1" ht="12">
      <c r="A291" s="38"/>
      <c r="B291" s="39"/>
      <c r="C291" s="40"/>
      <c r="D291" s="227" t="s">
        <v>134</v>
      </c>
      <c r="E291" s="40"/>
      <c r="F291" s="228" t="s">
        <v>381</v>
      </c>
      <c r="G291" s="40"/>
      <c r="H291" s="40"/>
      <c r="I291" s="229"/>
      <c r="J291" s="40"/>
      <c r="K291" s="40"/>
      <c r="L291" s="44"/>
      <c r="M291" s="230"/>
      <c r="N291" s="231"/>
      <c r="O291" s="91"/>
      <c r="P291" s="91"/>
      <c r="Q291" s="91"/>
      <c r="R291" s="91"/>
      <c r="S291" s="91"/>
      <c r="T291" s="92"/>
      <c r="U291" s="38"/>
      <c r="V291" s="38"/>
      <c r="W291" s="38"/>
      <c r="X291" s="38"/>
      <c r="Y291" s="38"/>
      <c r="Z291" s="38"/>
      <c r="AA291" s="38"/>
      <c r="AB291" s="38"/>
      <c r="AC291" s="38"/>
      <c r="AD291" s="38"/>
      <c r="AE291" s="38"/>
      <c r="AT291" s="17" t="s">
        <v>134</v>
      </c>
      <c r="AU291" s="17" t="s">
        <v>83</v>
      </c>
    </row>
    <row r="292" spans="1:47" s="2" customFormat="1" ht="12">
      <c r="A292" s="38"/>
      <c r="B292" s="39"/>
      <c r="C292" s="40"/>
      <c r="D292" s="227" t="s">
        <v>136</v>
      </c>
      <c r="E292" s="40"/>
      <c r="F292" s="232" t="s">
        <v>382</v>
      </c>
      <c r="G292" s="40"/>
      <c r="H292" s="40"/>
      <c r="I292" s="229"/>
      <c r="J292" s="40"/>
      <c r="K292" s="40"/>
      <c r="L292" s="44"/>
      <c r="M292" s="230"/>
      <c r="N292" s="231"/>
      <c r="O292" s="91"/>
      <c r="P292" s="91"/>
      <c r="Q292" s="91"/>
      <c r="R292" s="91"/>
      <c r="S292" s="91"/>
      <c r="T292" s="92"/>
      <c r="U292" s="38"/>
      <c r="V292" s="38"/>
      <c r="W292" s="38"/>
      <c r="X292" s="38"/>
      <c r="Y292" s="38"/>
      <c r="Z292" s="38"/>
      <c r="AA292" s="38"/>
      <c r="AB292" s="38"/>
      <c r="AC292" s="38"/>
      <c r="AD292" s="38"/>
      <c r="AE292" s="38"/>
      <c r="AT292" s="17" t="s">
        <v>136</v>
      </c>
      <c r="AU292" s="17" t="s">
        <v>83</v>
      </c>
    </row>
    <row r="293" spans="1:51" s="13" customFormat="1" ht="12">
      <c r="A293" s="13"/>
      <c r="B293" s="233"/>
      <c r="C293" s="234"/>
      <c r="D293" s="227" t="s">
        <v>138</v>
      </c>
      <c r="E293" s="235" t="s">
        <v>1</v>
      </c>
      <c r="F293" s="236" t="s">
        <v>383</v>
      </c>
      <c r="G293" s="234"/>
      <c r="H293" s="237">
        <v>10.26</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138</v>
      </c>
      <c r="AU293" s="243" t="s">
        <v>83</v>
      </c>
      <c r="AV293" s="13" t="s">
        <v>83</v>
      </c>
      <c r="AW293" s="13" t="s">
        <v>30</v>
      </c>
      <c r="AX293" s="13" t="s">
        <v>81</v>
      </c>
      <c r="AY293" s="243" t="s">
        <v>125</v>
      </c>
    </row>
    <row r="294" spans="1:65" s="2" customFormat="1" ht="16.5" customHeight="1">
      <c r="A294" s="38"/>
      <c r="B294" s="39"/>
      <c r="C294" s="214" t="s">
        <v>384</v>
      </c>
      <c r="D294" s="214" t="s">
        <v>127</v>
      </c>
      <c r="E294" s="215" t="s">
        <v>385</v>
      </c>
      <c r="F294" s="216" t="s">
        <v>386</v>
      </c>
      <c r="G294" s="217" t="s">
        <v>130</v>
      </c>
      <c r="H294" s="218">
        <v>10.26</v>
      </c>
      <c r="I294" s="219"/>
      <c r="J294" s="220">
        <f>ROUND(I294*H294,2)</f>
        <v>0</v>
      </c>
      <c r="K294" s="216" t="s">
        <v>131</v>
      </c>
      <c r="L294" s="44"/>
      <c r="M294" s="221" t="s">
        <v>1</v>
      </c>
      <c r="N294" s="222" t="s">
        <v>38</v>
      </c>
      <c r="O294" s="91"/>
      <c r="P294" s="223">
        <f>O294*H294</f>
        <v>0</v>
      </c>
      <c r="Q294" s="223">
        <v>2E-05</v>
      </c>
      <c r="R294" s="223">
        <f>Q294*H294</f>
        <v>0.0002052</v>
      </c>
      <c r="S294" s="223">
        <v>0</v>
      </c>
      <c r="T294" s="224">
        <f>S294*H294</f>
        <v>0</v>
      </c>
      <c r="U294" s="38"/>
      <c r="V294" s="38"/>
      <c r="W294" s="38"/>
      <c r="X294" s="38"/>
      <c r="Y294" s="38"/>
      <c r="Z294" s="38"/>
      <c r="AA294" s="38"/>
      <c r="AB294" s="38"/>
      <c r="AC294" s="38"/>
      <c r="AD294" s="38"/>
      <c r="AE294" s="38"/>
      <c r="AR294" s="225" t="s">
        <v>132</v>
      </c>
      <c r="AT294" s="225" t="s">
        <v>127</v>
      </c>
      <c r="AU294" s="225" t="s">
        <v>83</v>
      </c>
      <c r="AY294" s="17" t="s">
        <v>125</v>
      </c>
      <c r="BE294" s="226">
        <f>IF(N294="základní",J294,0)</f>
        <v>0</v>
      </c>
      <c r="BF294" s="226">
        <f>IF(N294="snížená",J294,0)</f>
        <v>0</v>
      </c>
      <c r="BG294" s="226">
        <f>IF(N294="zákl. přenesená",J294,0)</f>
        <v>0</v>
      </c>
      <c r="BH294" s="226">
        <f>IF(N294="sníž. přenesená",J294,0)</f>
        <v>0</v>
      </c>
      <c r="BI294" s="226">
        <f>IF(N294="nulová",J294,0)</f>
        <v>0</v>
      </c>
      <c r="BJ294" s="17" t="s">
        <v>81</v>
      </c>
      <c r="BK294" s="226">
        <f>ROUND(I294*H294,2)</f>
        <v>0</v>
      </c>
      <c r="BL294" s="17" t="s">
        <v>132</v>
      </c>
      <c r="BM294" s="225" t="s">
        <v>387</v>
      </c>
    </row>
    <row r="295" spans="1:47" s="2" customFormat="1" ht="12">
      <c r="A295" s="38"/>
      <c r="B295" s="39"/>
      <c r="C295" s="40"/>
      <c r="D295" s="227" t="s">
        <v>134</v>
      </c>
      <c r="E295" s="40"/>
      <c r="F295" s="228" t="s">
        <v>388</v>
      </c>
      <c r="G295" s="40"/>
      <c r="H295" s="40"/>
      <c r="I295" s="229"/>
      <c r="J295" s="40"/>
      <c r="K295" s="40"/>
      <c r="L295" s="44"/>
      <c r="M295" s="230"/>
      <c r="N295" s="231"/>
      <c r="O295" s="91"/>
      <c r="P295" s="91"/>
      <c r="Q295" s="91"/>
      <c r="R295" s="91"/>
      <c r="S295" s="91"/>
      <c r="T295" s="92"/>
      <c r="U295" s="38"/>
      <c r="V295" s="38"/>
      <c r="W295" s="38"/>
      <c r="X295" s="38"/>
      <c r="Y295" s="38"/>
      <c r="Z295" s="38"/>
      <c r="AA295" s="38"/>
      <c r="AB295" s="38"/>
      <c r="AC295" s="38"/>
      <c r="AD295" s="38"/>
      <c r="AE295" s="38"/>
      <c r="AT295" s="17" t="s">
        <v>134</v>
      </c>
      <c r="AU295" s="17" t="s">
        <v>83</v>
      </c>
    </row>
    <row r="296" spans="1:47" s="2" customFormat="1" ht="12">
      <c r="A296" s="38"/>
      <c r="B296" s="39"/>
      <c r="C296" s="40"/>
      <c r="D296" s="227" t="s">
        <v>136</v>
      </c>
      <c r="E296" s="40"/>
      <c r="F296" s="232" t="s">
        <v>382</v>
      </c>
      <c r="G296" s="40"/>
      <c r="H296" s="40"/>
      <c r="I296" s="229"/>
      <c r="J296" s="40"/>
      <c r="K296" s="40"/>
      <c r="L296" s="44"/>
      <c r="M296" s="230"/>
      <c r="N296" s="231"/>
      <c r="O296" s="91"/>
      <c r="P296" s="91"/>
      <c r="Q296" s="91"/>
      <c r="R296" s="91"/>
      <c r="S296" s="91"/>
      <c r="T296" s="92"/>
      <c r="U296" s="38"/>
      <c r="V296" s="38"/>
      <c r="W296" s="38"/>
      <c r="X296" s="38"/>
      <c r="Y296" s="38"/>
      <c r="Z296" s="38"/>
      <c r="AA296" s="38"/>
      <c r="AB296" s="38"/>
      <c r="AC296" s="38"/>
      <c r="AD296" s="38"/>
      <c r="AE296" s="38"/>
      <c r="AT296" s="17" t="s">
        <v>136</v>
      </c>
      <c r="AU296" s="17" t="s">
        <v>83</v>
      </c>
    </row>
    <row r="297" spans="1:65" s="2" customFormat="1" ht="16.5" customHeight="1">
      <c r="A297" s="38"/>
      <c r="B297" s="39"/>
      <c r="C297" s="214" t="s">
        <v>389</v>
      </c>
      <c r="D297" s="214" t="s">
        <v>127</v>
      </c>
      <c r="E297" s="215" t="s">
        <v>390</v>
      </c>
      <c r="F297" s="216" t="s">
        <v>391</v>
      </c>
      <c r="G297" s="217" t="s">
        <v>235</v>
      </c>
      <c r="H297" s="218">
        <v>0.509</v>
      </c>
      <c r="I297" s="219"/>
      <c r="J297" s="220">
        <f>ROUND(I297*H297,2)</f>
        <v>0</v>
      </c>
      <c r="K297" s="216" t="s">
        <v>131</v>
      </c>
      <c r="L297" s="44"/>
      <c r="M297" s="221" t="s">
        <v>1</v>
      </c>
      <c r="N297" s="222" t="s">
        <v>38</v>
      </c>
      <c r="O297" s="91"/>
      <c r="P297" s="223">
        <f>O297*H297</f>
        <v>0</v>
      </c>
      <c r="Q297" s="223">
        <v>1.04877</v>
      </c>
      <c r="R297" s="223">
        <f>Q297*H297</f>
        <v>0.53382393</v>
      </c>
      <c r="S297" s="223">
        <v>0</v>
      </c>
      <c r="T297" s="224">
        <f>S297*H297</f>
        <v>0</v>
      </c>
      <c r="U297" s="38"/>
      <c r="V297" s="38"/>
      <c r="W297" s="38"/>
      <c r="X297" s="38"/>
      <c r="Y297" s="38"/>
      <c r="Z297" s="38"/>
      <c r="AA297" s="38"/>
      <c r="AB297" s="38"/>
      <c r="AC297" s="38"/>
      <c r="AD297" s="38"/>
      <c r="AE297" s="38"/>
      <c r="AR297" s="225" t="s">
        <v>132</v>
      </c>
      <c r="AT297" s="225" t="s">
        <v>127</v>
      </c>
      <c r="AU297" s="225" t="s">
        <v>83</v>
      </c>
      <c r="AY297" s="17" t="s">
        <v>125</v>
      </c>
      <c r="BE297" s="226">
        <f>IF(N297="základní",J297,0)</f>
        <v>0</v>
      </c>
      <c r="BF297" s="226">
        <f>IF(N297="snížená",J297,0)</f>
        <v>0</v>
      </c>
      <c r="BG297" s="226">
        <f>IF(N297="zákl. přenesená",J297,0)</f>
        <v>0</v>
      </c>
      <c r="BH297" s="226">
        <f>IF(N297="sníž. přenesená",J297,0)</f>
        <v>0</v>
      </c>
      <c r="BI297" s="226">
        <f>IF(N297="nulová",J297,0)</f>
        <v>0</v>
      </c>
      <c r="BJ297" s="17" t="s">
        <v>81</v>
      </c>
      <c r="BK297" s="226">
        <f>ROUND(I297*H297,2)</f>
        <v>0</v>
      </c>
      <c r="BL297" s="17" t="s">
        <v>132</v>
      </c>
      <c r="BM297" s="225" t="s">
        <v>392</v>
      </c>
    </row>
    <row r="298" spans="1:47" s="2" customFormat="1" ht="12">
      <c r="A298" s="38"/>
      <c r="B298" s="39"/>
      <c r="C298" s="40"/>
      <c r="D298" s="227" t="s">
        <v>134</v>
      </c>
      <c r="E298" s="40"/>
      <c r="F298" s="228" t="s">
        <v>393</v>
      </c>
      <c r="G298" s="40"/>
      <c r="H298" s="40"/>
      <c r="I298" s="229"/>
      <c r="J298" s="40"/>
      <c r="K298" s="40"/>
      <c r="L298" s="44"/>
      <c r="M298" s="230"/>
      <c r="N298" s="231"/>
      <c r="O298" s="91"/>
      <c r="P298" s="91"/>
      <c r="Q298" s="91"/>
      <c r="R298" s="91"/>
      <c r="S298" s="91"/>
      <c r="T298" s="92"/>
      <c r="U298" s="38"/>
      <c r="V298" s="38"/>
      <c r="W298" s="38"/>
      <c r="X298" s="38"/>
      <c r="Y298" s="38"/>
      <c r="Z298" s="38"/>
      <c r="AA298" s="38"/>
      <c r="AB298" s="38"/>
      <c r="AC298" s="38"/>
      <c r="AD298" s="38"/>
      <c r="AE298" s="38"/>
      <c r="AT298" s="17" t="s">
        <v>134</v>
      </c>
      <c r="AU298" s="17" t="s">
        <v>83</v>
      </c>
    </row>
    <row r="299" spans="1:47" s="2" customFormat="1" ht="12">
      <c r="A299" s="38"/>
      <c r="B299" s="39"/>
      <c r="C299" s="40"/>
      <c r="D299" s="227" t="s">
        <v>136</v>
      </c>
      <c r="E299" s="40"/>
      <c r="F299" s="232" t="s">
        <v>394</v>
      </c>
      <c r="G299" s="40"/>
      <c r="H299" s="40"/>
      <c r="I299" s="229"/>
      <c r="J299" s="40"/>
      <c r="K299" s="40"/>
      <c r="L299" s="44"/>
      <c r="M299" s="230"/>
      <c r="N299" s="231"/>
      <c r="O299" s="91"/>
      <c r="P299" s="91"/>
      <c r="Q299" s="91"/>
      <c r="R299" s="91"/>
      <c r="S299" s="91"/>
      <c r="T299" s="92"/>
      <c r="U299" s="38"/>
      <c r="V299" s="38"/>
      <c r="W299" s="38"/>
      <c r="X299" s="38"/>
      <c r="Y299" s="38"/>
      <c r="Z299" s="38"/>
      <c r="AA299" s="38"/>
      <c r="AB299" s="38"/>
      <c r="AC299" s="38"/>
      <c r="AD299" s="38"/>
      <c r="AE299" s="38"/>
      <c r="AT299" s="17" t="s">
        <v>136</v>
      </c>
      <c r="AU299" s="17" t="s">
        <v>83</v>
      </c>
    </row>
    <row r="300" spans="1:51" s="13" customFormat="1" ht="12">
      <c r="A300" s="13"/>
      <c r="B300" s="233"/>
      <c r="C300" s="234"/>
      <c r="D300" s="227" t="s">
        <v>138</v>
      </c>
      <c r="E300" s="235" t="s">
        <v>1</v>
      </c>
      <c r="F300" s="236" t="s">
        <v>395</v>
      </c>
      <c r="G300" s="234"/>
      <c r="H300" s="237">
        <v>0.509</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138</v>
      </c>
      <c r="AU300" s="243" t="s">
        <v>83</v>
      </c>
      <c r="AV300" s="13" t="s">
        <v>83</v>
      </c>
      <c r="AW300" s="13" t="s">
        <v>30</v>
      </c>
      <c r="AX300" s="13" t="s">
        <v>81</v>
      </c>
      <c r="AY300" s="243" t="s">
        <v>125</v>
      </c>
    </row>
    <row r="301" spans="1:65" s="2" customFormat="1" ht="16.5" customHeight="1">
      <c r="A301" s="38"/>
      <c r="B301" s="39"/>
      <c r="C301" s="214" t="s">
        <v>396</v>
      </c>
      <c r="D301" s="214" t="s">
        <v>127</v>
      </c>
      <c r="E301" s="215" t="s">
        <v>397</v>
      </c>
      <c r="F301" s="216" t="s">
        <v>398</v>
      </c>
      <c r="G301" s="217" t="s">
        <v>199</v>
      </c>
      <c r="H301" s="218">
        <v>10.8</v>
      </c>
      <c r="I301" s="219"/>
      <c r="J301" s="220">
        <f>ROUND(I301*H301,2)</f>
        <v>0</v>
      </c>
      <c r="K301" s="216" t="s">
        <v>131</v>
      </c>
      <c r="L301" s="44"/>
      <c r="M301" s="221" t="s">
        <v>1</v>
      </c>
      <c r="N301" s="222" t="s">
        <v>38</v>
      </c>
      <c r="O301" s="91"/>
      <c r="P301" s="223">
        <f>O301*H301</f>
        <v>0</v>
      </c>
      <c r="Q301" s="223">
        <v>2.90139</v>
      </c>
      <c r="R301" s="223">
        <f>Q301*H301</f>
        <v>31.335012000000003</v>
      </c>
      <c r="S301" s="223">
        <v>0</v>
      </c>
      <c r="T301" s="224">
        <f>S301*H301</f>
        <v>0</v>
      </c>
      <c r="U301" s="38"/>
      <c r="V301" s="38"/>
      <c r="W301" s="38"/>
      <c r="X301" s="38"/>
      <c r="Y301" s="38"/>
      <c r="Z301" s="38"/>
      <c r="AA301" s="38"/>
      <c r="AB301" s="38"/>
      <c r="AC301" s="38"/>
      <c r="AD301" s="38"/>
      <c r="AE301" s="38"/>
      <c r="AR301" s="225" t="s">
        <v>132</v>
      </c>
      <c r="AT301" s="225" t="s">
        <v>127</v>
      </c>
      <c r="AU301" s="225" t="s">
        <v>83</v>
      </c>
      <c r="AY301" s="17" t="s">
        <v>125</v>
      </c>
      <c r="BE301" s="226">
        <f>IF(N301="základní",J301,0)</f>
        <v>0</v>
      </c>
      <c r="BF301" s="226">
        <f>IF(N301="snížená",J301,0)</f>
        <v>0</v>
      </c>
      <c r="BG301" s="226">
        <f>IF(N301="zákl. přenesená",J301,0)</f>
        <v>0</v>
      </c>
      <c r="BH301" s="226">
        <f>IF(N301="sníž. přenesená",J301,0)</f>
        <v>0</v>
      </c>
      <c r="BI301" s="226">
        <f>IF(N301="nulová",J301,0)</f>
        <v>0</v>
      </c>
      <c r="BJ301" s="17" t="s">
        <v>81</v>
      </c>
      <c r="BK301" s="226">
        <f>ROUND(I301*H301,2)</f>
        <v>0</v>
      </c>
      <c r="BL301" s="17" t="s">
        <v>132</v>
      </c>
      <c r="BM301" s="225" t="s">
        <v>399</v>
      </c>
    </row>
    <row r="302" spans="1:47" s="2" customFormat="1" ht="12">
      <c r="A302" s="38"/>
      <c r="B302" s="39"/>
      <c r="C302" s="40"/>
      <c r="D302" s="227" t="s">
        <v>134</v>
      </c>
      <c r="E302" s="40"/>
      <c r="F302" s="228" t="s">
        <v>400</v>
      </c>
      <c r="G302" s="40"/>
      <c r="H302" s="40"/>
      <c r="I302" s="229"/>
      <c r="J302" s="40"/>
      <c r="K302" s="40"/>
      <c r="L302" s="44"/>
      <c r="M302" s="230"/>
      <c r="N302" s="231"/>
      <c r="O302" s="91"/>
      <c r="P302" s="91"/>
      <c r="Q302" s="91"/>
      <c r="R302" s="91"/>
      <c r="S302" s="91"/>
      <c r="T302" s="92"/>
      <c r="U302" s="38"/>
      <c r="V302" s="38"/>
      <c r="W302" s="38"/>
      <c r="X302" s="38"/>
      <c r="Y302" s="38"/>
      <c r="Z302" s="38"/>
      <c r="AA302" s="38"/>
      <c r="AB302" s="38"/>
      <c r="AC302" s="38"/>
      <c r="AD302" s="38"/>
      <c r="AE302" s="38"/>
      <c r="AT302" s="17" t="s">
        <v>134</v>
      </c>
      <c r="AU302" s="17" t="s">
        <v>83</v>
      </c>
    </row>
    <row r="303" spans="1:47" s="2" customFormat="1" ht="12">
      <c r="A303" s="38"/>
      <c r="B303" s="39"/>
      <c r="C303" s="40"/>
      <c r="D303" s="227" t="s">
        <v>136</v>
      </c>
      <c r="E303" s="40"/>
      <c r="F303" s="232" t="s">
        <v>401</v>
      </c>
      <c r="G303" s="40"/>
      <c r="H303" s="40"/>
      <c r="I303" s="229"/>
      <c r="J303" s="40"/>
      <c r="K303" s="40"/>
      <c r="L303" s="44"/>
      <c r="M303" s="230"/>
      <c r="N303" s="231"/>
      <c r="O303" s="91"/>
      <c r="P303" s="91"/>
      <c r="Q303" s="91"/>
      <c r="R303" s="91"/>
      <c r="S303" s="91"/>
      <c r="T303" s="92"/>
      <c r="U303" s="38"/>
      <c r="V303" s="38"/>
      <c r="W303" s="38"/>
      <c r="X303" s="38"/>
      <c r="Y303" s="38"/>
      <c r="Z303" s="38"/>
      <c r="AA303" s="38"/>
      <c r="AB303" s="38"/>
      <c r="AC303" s="38"/>
      <c r="AD303" s="38"/>
      <c r="AE303" s="38"/>
      <c r="AT303" s="17" t="s">
        <v>136</v>
      </c>
      <c r="AU303" s="17" t="s">
        <v>83</v>
      </c>
    </row>
    <row r="304" spans="1:51" s="14" customFormat="1" ht="12">
      <c r="A304" s="14"/>
      <c r="B304" s="244"/>
      <c r="C304" s="245"/>
      <c r="D304" s="227" t="s">
        <v>138</v>
      </c>
      <c r="E304" s="246" t="s">
        <v>1</v>
      </c>
      <c r="F304" s="247" t="s">
        <v>402</v>
      </c>
      <c r="G304" s="245"/>
      <c r="H304" s="246" t="s">
        <v>1</v>
      </c>
      <c r="I304" s="248"/>
      <c r="J304" s="245"/>
      <c r="K304" s="245"/>
      <c r="L304" s="249"/>
      <c r="M304" s="250"/>
      <c r="N304" s="251"/>
      <c r="O304" s="251"/>
      <c r="P304" s="251"/>
      <c r="Q304" s="251"/>
      <c r="R304" s="251"/>
      <c r="S304" s="251"/>
      <c r="T304" s="252"/>
      <c r="U304" s="14"/>
      <c r="V304" s="14"/>
      <c r="W304" s="14"/>
      <c r="X304" s="14"/>
      <c r="Y304" s="14"/>
      <c r="Z304" s="14"/>
      <c r="AA304" s="14"/>
      <c r="AB304" s="14"/>
      <c r="AC304" s="14"/>
      <c r="AD304" s="14"/>
      <c r="AE304" s="14"/>
      <c r="AT304" s="253" t="s">
        <v>138</v>
      </c>
      <c r="AU304" s="253" t="s">
        <v>83</v>
      </c>
      <c r="AV304" s="14" t="s">
        <v>81</v>
      </c>
      <c r="AW304" s="14" t="s">
        <v>30</v>
      </c>
      <c r="AX304" s="14" t="s">
        <v>73</v>
      </c>
      <c r="AY304" s="253" t="s">
        <v>125</v>
      </c>
    </row>
    <row r="305" spans="1:51" s="13" customFormat="1" ht="12">
      <c r="A305" s="13"/>
      <c r="B305" s="233"/>
      <c r="C305" s="234"/>
      <c r="D305" s="227" t="s">
        <v>138</v>
      </c>
      <c r="E305" s="235" t="s">
        <v>1</v>
      </c>
      <c r="F305" s="236" t="s">
        <v>403</v>
      </c>
      <c r="G305" s="234"/>
      <c r="H305" s="237">
        <v>9.6</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138</v>
      </c>
      <c r="AU305" s="243" t="s">
        <v>83</v>
      </c>
      <c r="AV305" s="13" t="s">
        <v>83</v>
      </c>
      <c r="AW305" s="13" t="s">
        <v>30</v>
      </c>
      <c r="AX305" s="13" t="s">
        <v>73</v>
      </c>
      <c r="AY305" s="243" t="s">
        <v>125</v>
      </c>
    </row>
    <row r="306" spans="1:51" s="13" customFormat="1" ht="12">
      <c r="A306" s="13"/>
      <c r="B306" s="233"/>
      <c r="C306" s="234"/>
      <c r="D306" s="227" t="s">
        <v>138</v>
      </c>
      <c r="E306" s="235" t="s">
        <v>1</v>
      </c>
      <c r="F306" s="236" t="s">
        <v>404</v>
      </c>
      <c r="G306" s="234"/>
      <c r="H306" s="237">
        <v>1.2</v>
      </c>
      <c r="I306" s="238"/>
      <c r="J306" s="234"/>
      <c r="K306" s="234"/>
      <c r="L306" s="239"/>
      <c r="M306" s="240"/>
      <c r="N306" s="241"/>
      <c r="O306" s="241"/>
      <c r="P306" s="241"/>
      <c r="Q306" s="241"/>
      <c r="R306" s="241"/>
      <c r="S306" s="241"/>
      <c r="T306" s="242"/>
      <c r="U306" s="13"/>
      <c r="V306" s="13"/>
      <c r="W306" s="13"/>
      <c r="X306" s="13"/>
      <c r="Y306" s="13"/>
      <c r="Z306" s="13"/>
      <c r="AA306" s="13"/>
      <c r="AB306" s="13"/>
      <c r="AC306" s="13"/>
      <c r="AD306" s="13"/>
      <c r="AE306" s="13"/>
      <c r="AT306" s="243" t="s">
        <v>138</v>
      </c>
      <c r="AU306" s="243" t="s">
        <v>83</v>
      </c>
      <c r="AV306" s="13" t="s">
        <v>83</v>
      </c>
      <c r="AW306" s="13" t="s">
        <v>30</v>
      </c>
      <c r="AX306" s="13" t="s">
        <v>73</v>
      </c>
      <c r="AY306" s="243" t="s">
        <v>125</v>
      </c>
    </row>
    <row r="307" spans="1:51" s="15" customFormat="1" ht="12">
      <c r="A307" s="15"/>
      <c r="B307" s="254"/>
      <c r="C307" s="255"/>
      <c r="D307" s="227" t="s">
        <v>138</v>
      </c>
      <c r="E307" s="256" t="s">
        <v>1</v>
      </c>
      <c r="F307" s="257" t="s">
        <v>156</v>
      </c>
      <c r="G307" s="255"/>
      <c r="H307" s="258">
        <v>10.8</v>
      </c>
      <c r="I307" s="259"/>
      <c r="J307" s="255"/>
      <c r="K307" s="255"/>
      <c r="L307" s="260"/>
      <c r="M307" s="261"/>
      <c r="N307" s="262"/>
      <c r="O307" s="262"/>
      <c r="P307" s="262"/>
      <c r="Q307" s="262"/>
      <c r="R307" s="262"/>
      <c r="S307" s="262"/>
      <c r="T307" s="263"/>
      <c r="U307" s="15"/>
      <c r="V307" s="15"/>
      <c r="W307" s="15"/>
      <c r="X307" s="15"/>
      <c r="Y307" s="15"/>
      <c r="Z307" s="15"/>
      <c r="AA307" s="15"/>
      <c r="AB307" s="15"/>
      <c r="AC307" s="15"/>
      <c r="AD307" s="15"/>
      <c r="AE307" s="15"/>
      <c r="AT307" s="264" t="s">
        <v>138</v>
      </c>
      <c r="AU307" s="264" t="s">
        <v>83</v>
      </c>
      <c r="AV307" s="15" t="s">
        <v>132</v>
      </c>
      <c r="AW307" s="15" t="s">
        <v>30</v>
      </c>
      <c r="AX307" s="15" t="s">
        <v>81</v>
      </c>
      <c r="AY307" s="264" t="s">
        <v>125</v>
      </c>
    </row>
    <row r="308" spans="1:65" s="2" customFormat="1" ht="16.5" customHeight="1">
      <c r="A308" s="38"/>
      <c r="B308" s="39"/>
      <c r="C308" s="214" t="s">
        <v>405</v>
      </c>
      <c r="D308" s="214" t="s">
        <v>127</v>
      </c>
      <c r="E308" s="215" t="s">
        <v>406</v>
      </c>
      <c r="F308" s="216" t="s">
        <v>407</v>
      </c>
      <c r="G308" s="217" t="s">
        <v>199</v>
      </c>
      <c r="H308" s="218">
        <v>34.6</v>
      </c>
      <c r="I308" s="219"/>
      <c r="J308" s="220">
        <f>ROUND(I308*H308,2)</f>
        <v>0</v>
      </c>
      <c r="K308" s="216" t="s">
        <v>131</v>
      </c>
      <c r="L308" s="44"/>
      <c r="M308" s="221" t="s">
        <v>1</v>
      </c>
      <c r="N308" s="222" t="s">
        <v>38</v>
      </c>
      <c r="O308" s="91"/>
      <c r="P308" s="223">
        <f>O308*H308</f>
        <v>0</v>
      </c>
      <c r="Q308" s="223">
        <v>2.4778</v>
      </c>
      <c r="R308" s="223">
        <f>Q308*H308</f>
        <v>85.73187999999999</v>
      </c>
      <c r="S308" s="223">
        <v>0</v>
      </c>
      <c r="T308" s="224">
        <f>S308*H308</f>
        <v>0</v>
      </c>
      <c r="U308" s="38"/>
      <c r="V308" s="38"/>
      <c r="W308" s="38"/>
      <c r="X308" s="38"/>
      <c r="Y308" s="38"/>
      <c r="Z308" s="38"/>
      <c r="AA308" s="38"/>
      <c r="AB308" s="38"/>
      <c r="AC308" s="38"/>
      <c r="AD308" s="38"/>
      <c r="AE308" s="38"/>
      <c r="AR308" s="225" t="s">
        <v>132</v>
      </c>
      <c r="AT308" s="225" t="s">
        <v>127</v>
      </c>
      <c r="AU308" s="225" t="s">
        <v>83</v>
      </c>
      <c r="AY308" s="17" t="s">
        <v>125</v>
      </c>
      <c r="BE308" s="226">
        <f>IF(N308="základní",J308,0)</f>
        <v>0</v>
      </c>
      <c r="BF308" s="226">
        <f>IF(N308="snížená",J308,0)</f>
        <v>0</v>
      </c>
      <c r="BG308" s="226">
        <f>IF(N308="zákl. přenesená",J308,0)</f>
        <v>0</v>
      </c>
      <c r="BH308" s="226">
        <f>IF(N308="sníž. přenesená",J308,0)</f>
        <v>0</v>
      </c>
      <c r="BI308" s="226">
        <f>IF(N308="nulová",J308,0)</f>
        <v>0</v>
      </c>
      <c r="BJ308" s="17" t="s">
        <v>81</v>
      </c>
      <c r="BK308" s="226">
        <f>ROUND(I308*H308,2)</f>
        <v>0</v>
      </c>
      <c r="BL308" s="17" t="s">
        <v>132</v>
      </c>
      <c r="BM308" s="225" t="s">
        <v>408</v>
      </c>
    </row>
    <row r="309" spans="1:47" s="2" customFormat="1" ht="12">
      <c r="A309" s="38"/>
      <c r="B309" s="39"/>
      <c r="C309" s="40"/>
      <c r="D309" s="227" t="s">
        <v>134</v>
      </c>
      <c r="E309" s="40"/>
      <c r="F309" s="228" t="s">
        <v>409</v>
      </c>
      <c r="G309" s="40"/>
      <c r="H309" s="40"/>
      <c r="I309" s="229"/>
      <c r="J309" s="40"/>
      <c r="K309" s="40"/>
      <c r="L309" s="44"/>
      <c r="M309" s="230"/>
      <c r="N309" s="231"/>
      <c r="O309" s="91"/>
      <c r="P309" s="91"/>
      <c r="Q309" s="91"/>
      <c r="R309" s="91"/>
      <c r="S309" s="91"/>
      <c r="T309" s="92"/>
      <c r="U309" s="38"/>
      <c r="V309" s="38"/>
      <c r="W309" s="38"/>
      <c r="X309" s="38"/>
      <c r="Y309" s="38"/>
      <c r="Z309" s="38"/>
      <c r="AA309" s="38"/>
      <c r="AB309" s="38"/>
      <c r="AC309" s="38"/>
      <c r="AD309" s="38"/>
      <c r="AE309" s="38"/>
      <c r="AT309" s="17" t="s">
        <v>134</v>
      </c>
      <c r="AU309" s="17" t="s">
        <v>83</v>
      </c>
    </row>
    <row r="310" spans="1:47" s="2" customFormat="1" ht="12">
      <c r="A310" s="38"/>
      <c r="B310" s="39"/>
      <c r="C310" s="40"/>
      <c r="D310" s="227" t="s">
        <v>136</v>
      </c>
      <c r="E310" s="40"/>
      <c r="F310" s="232" t="s">
        <v>410</v>
      </c>
      <c r="G310" s="40"/>
      <c r="H310" s="40"/>
      <c r="I310" s="229"/>
      <c r="J310" s="40"/>
      <c r="K310" s="40"/>
      <c r="L310" s="44"/>
      <c r="M310" s="230"/>
      <c r="N310" s="231"/>
      <c r="O310" s="91"/>
      <c r="P310" s="91"/>
      <c r="Q310" s="91"/>
      <c r="R310" s="91"/>
      <c r="S310" s="91"/>
      <c r="T310" s="92"/>
      <c r="U310" s="38"/>
      <c r="V310" s="38"/>
      <c r="W310" s="38"/>
      <c r="X310" s="38"/>
      <c r="Y310" s="38"/>
      <c r="Z310" s="38"/>
      <c r="AA310" s="38"/>
      <c r="AB310" s="38"/>
      <c r="AC310" s="38"/>
      <c r="AD310" s="38"/>
      <c r="AE310" s="38"/>
      <c r="AT310" s="17" t="s">
        <v>136</v>
      </c>
      <c r="AU310" s="17" t="s">
        <v>83</v>
      </c>
    </row>
    <row r="311" spans="1:51" s="13" customFormat="1" ht="12">
      <c r="A311" s="13"/>
      <c r="B311" s="233"/>
      <c r="C311" s="234"/>
      <c r="D311" s="227" t="s">
        <v>138</v>
      </c>
      <c r="E311" s="235" t="s">
        <v>1</v>
      </c>
      <c r="F311" s="236" t="s">
        <v>411</v>
      </c>
      <c r="G311" s="234"/>
      <c r="H311" s="237">
        <v>34.6</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138</v>
      </c>
      <c r="AU311" s="243" t="s">
        <v>83</v>
      </c>
      <c r="AV311" s="13" t="s">
        <v>83</v>
      </c>
      <c r="AW311" s="13" t="s">
        <v>30</v>
      </c>
      <c r="AX311" s="13" t="s">
        <v>81</v>
      </c>
      <c r="AY311" s="243" t="s">
        <v>125</v>
      </c>
    </row>
    <row r="312" spans="1:65" s="2" customFormat="1" ht="16.5" customHeight="1">
      <c r="A312" s="38"/>
      <c r="B312" s="39"/>
      <c r="C312" s="214" t="s">
        <v>412</v>
      </c>
      <c r="D312" s="214" t="s">
        <v>127</v>
      </c>
      <c r="E312" s="215" t="s">
        <v>413</v>
      </c>
      <c r="F312" s="216" t="s">
        <v>414</v>
      </c>
      <c r="G312" s="217" t="s">
        <v>130</v>
      </c>
      <c r="H312" s="218">
        <v>142.4</v>
      </c>
      <c r="I312" s="219"/>
      <c r="J312" s="220">
        <f>ROUND(I312*H312,2)</f>
        <v>0</v>
      </c>
      <c r="K312" s="216" t="s">
        <v>131</v>
      </c>
      <c r="L312" s="44"/>
      <c r="M312" s="221" t="s">
        <v>1</v>
      </c>
      <c r="N312" s="222" t="s">
        <v>38</v>
      </c>
      <c r="O312" s="91"/>
      <c r="P312" s="223">
        <f>O312*H312</f>
        <v>0</v>
      </c>
      <c r="Q312" s="223">
        <v>0.00182</v>
      </c>
      <c r="R312" s="223">
        <f>Q312*H312</f>
        <v>0.259168</v>
      </c>
      <c r="S312" s="223">
        <v>0</v>
      </c>
      <c r="T312" s="224">
        <f>S312*H312</f>
        <v>0</v>
      </c>
      <c r="U312" s="38"/>
      <c r="V312" s="38"/>
      <c r="W312" s="38"/>
      <c r="X312" s="38"/>
      <c r="Y312" s="38"/>
      <c r="Z312" s="38"/>
      <c r="AA312" s="38"/>
      <c r="AB312" s="38"/>
      <c r="AC312" s="38"/>
      <c r="AD312" s="38"/>
      <c r="AE312" s="38"/>
      <c r="AR312" s="225" t="s">
        <v>132</v>
      </c>
      <c r="AT312" s="225" t="s">
        <v>127</v>
      </c>
      <c r="AU312" s="225" t="s">
        <v>83</v>
      </c>
      <c r="AY312" s="17" t="s">
        <v>125</v>
      </c>
      <c r="BE312" s="226">
        <f>IF(N312="základní",J312,0)</f>
        <v>0</v>
      </c>
      <c r="BF312" s="226">
        <f>IF(N312="snížená",J312,0)</f>
        <v>0</v>
      </c>
      <c r="BG312" s="226">
        <f>IF(N312="zákl. přenesená",J312,0)</f>
        <v>0</v>
      </c>
      <c r="BH312" s="226">
        <f>IF(N312="sníž. přenesená",J312,0)</f>
        <v>0</v>
      </c>
      <c r="BI312" s="226">
        <f>IF(N312="nulová",J312,0)</f>
        <v>0</v>
      </c>
      <c r="BJ312" s="17" t="s">
        <v>81</v>
      </c>
      <c r="BK312" s="226">
        <f>ROUND(I312*H312,2)</f>
        <v>0</v>
      </c>
      <c r="BL312" s="17" t="s">
        <v>132</v>
      </c>
      <c r="BM312" s="225" t="s">
        <v>415</v>
      </c>
    </row>
    <row r="313" spans="1:47" s="2" customFormat="1" ht="12">
      <c r="A313" s="38"/>
      <c r="B313" s="39"/>
      <c r="C313" s="40"/>
      <c r="D313" s="227" t="s">
        <v>134</v>
      </c>
      <c r="E313" s="40"/>
      <c r="F313" s="228" t="s">
        <v>416</v>
      </c>
      <c r="G313" s="40"/>
      <c r="H313" s="40"/>
      <c r="I313" s="229"/>
      <c r="J313" s="40"/>
      <c r="K313" s="40"/>
      <c r="L313" s="44"/>
      <c r="M313" s="230"/>
      <c r="N313" s="231"/>
      <c r="O313" s="91"/>
      <c r="P313" s="91"/>
      <c r="Q313" s="91"/>
      <c r="R313" s="91"/>
      <c r="S313" s="91"/>
      <c r="T313" s="92"/>
      <c r="U313" s="38"/>
      <c r="V313" s="38"/>
      <c r="W313" s="38"/>
      <c r="X313" s="38"/>
      <c r="Y313" s="38"/>
      <c r="Z313" s="38"/>
      <c r="AA313" s="38"/>
      <c r="AB313" s="38"/>
      <c r="AC313" s="38"/>
      <c r="AD313" s="38"/>
      <c r="AE313" s="38"/>
      <c r="AT313" s="17" t="s">
        <v>134</v>
      </c>
      <c r="AU313" s="17" t="s">
        <v>83</v>
      </c>
    </row>
    <row r="314" spans="1:47" s="2" customFormat="1" ht="12">
      <c r="A314" s="38"/>
      <c r="B314" s="39"/>
      <c r="C314" s="40"/>
      <c r="D314" s="227" t="s">
        <v>136</v>
      </c>
      <c r="E314" s="40"/>
      <c r="F314" s="232" t="s">
        <v>417</v>
      </c>
      <c r="G314" s="40"/>
      <c r="H314" s="40"/>
      <c r="I314" s="229"/>
      <c r="J314" s="40"/>
      <c r="K314" s="40"/>
      <c r="L314" s="44"/>
      <c r="M314" s="230"/>
      <c r="N314" s="231"/>
      <c r="O314" s="91"/>
      <c r="P314" s="91"/>
      <c r="Q314" s="91"/>
      <c r="R314" s="91"/>
      <c r="S314" s="91"/>
      <c r="T314" s="92"/>
      <c r="U314" s="38"/>
      <c r="V314" s="38"/>
      <c r="W314" s="38"/>
      <c r="X314" s="38"/>
      <c r="Y314" s="38"/>
      <c r="Z314" s="38"/>
      <c r="AA314" s="38"/>
      <c r="AB314" s="38"/>
      <c r="AC314" s="38"/>
      <c r="AD314" s="38"/>
      <c r="AE314" s="38"/>
      <c r="AT314" s="17" t="s">
        <v>136</v>
      </c>
      <c r="AU314" s="17" t="s">
        <v>83</v>
      </c>
    </row>
    <row r="315" spans="1:51" s="13" customFormat="1" ht="12">
      <c r="A315" s="13"/>
      <c r="B315" s="233"/>
      <c r="C315" s="234"/>
      <c r="D315" s="227" t="s">
        <v>138</v>
      </c>
      <c r="E315" s="235" t="s">
        <v>1</v>
      </c>
      <c r="F315" s="236" t="s">
        <v>418</v>
      </c>
      <c r="G315" s="234"/>
      <c r="H315" s="237">
        <v>138.4</v>
      </c>
      <c r="I315" s="238"/>
      <c r="J315" s="234"/>
      <c r="K315" s="234"/>
      <c r="L315" s="239"/>
      <c r="M315" s="240"/>
      <c r="N315" s="241"/>
      <c r="O315" s="241"/>
      <c r="P315" s="241"/>
      <c r="Q315" s="241"/>
      <c r="R315" s="241"/>
      <c r="S315" s="241"/>
      <c r="T315" s="242"/>
      <c r="U315" s="13"/>
      <c r="V315" s="13"/>
      <c r="W315" s="13"/>
      <c r="X315" s="13"/>
      <c r="Y315" s="13"/>
      <c r="Z315" s="13"/>
      <c r="AA315" s="13"/>
      <c r="AB315" s="13"/>
      <c r="AC315" s="13"/>
      <c r="AD315" s="13"/>
      <c r="AE315" s="13"/>
      <c r="AT315" s="243" t="s">
        <v>138</v>
      </c>
      <c r="AU315" s="243" t="s">
        <v>83</v>
      </c>
      <c r="AV315" s="13" t="s">
        <v>83</v>
      </c>
      <c r="AW315" s="13" t="s">
        <v>30</v>
      </c>
      <c r="AX315" s="13" t="s">
        <v>73</v>
      </c>
      <c r="AY315" s="243" t="s">
        <v>125</v>
      </c>
    </row>
    <row r="316" spans="1:51" s="13" customFormat="1" ht="12">
      <c r="A316" s="13"/>
      <c r="B316" s="233"/>
      <c r="C316" s="234"/>
      <c r="D316" s="227" t="s">
        <v>138</v>
      </c>
      <c r="E316" s="235" t="s">
        <v>1</v>
      </c>
      <c r="F316" s="236" t="s">
        <v>419</v>
      </c>
      <c r="G316" s="234"/>
      <c r="H316" s="237">
        <v>4</v>
      </c>
      <c r="I316" s="238"/>
      <c r="J316" s="234"/>
      <c r="K316" s="234"/>
      <c r="L316" s="239"/>
      <c r="M316" s="240"/>
      <c r="N316" s="241"/>
      <c r="O316" s="241"/>
      <c r="P316" s="241"/>
      <c r="Q316" s="241"/>
      <c r="R316" s="241"/>
      <c r="S316" s="241"/>
      <c r="T316" s="242"/>
      <c r="U316" s="13"/>
      <c r="V316" s="13"/>
      <c r="W316" s="13"/>
      <c r="X316" s="13"/>
      <c r="Y316" s="13"/>
      <c r="Z316" s="13"/>
      <c r="AA316" s="13"/>
      <c r="AB316" s="13"/>
      <c r="AC316" s="13"/>
      <c r="AD316" s="13"/>
      <c r="AE316" s="13"/>
      <c r="AT316" s="243" t="s">
        <v>138</v>
      </c>
      <c r="AU316" s="243" t="s">
        <v>83</v>
      </c>
      <c r="AV316" s="13" t="s">
        <v>83</v>
      </c>
      <c r="AW316" s="13" t="s">
        <v>30</v>
      </c>
      <c r="AX316" s="13" t="s">
        <v>73</v>
      </c>
      <c r="AY316" s="243" t="s">
        <v>125</v>
      </c>
    </row>
    <row r="317" spans="1:51" s="15" customFormat="1" ht="12">
      <c r="A317" s="15"/>
      <c r="B317" s="254"/>
      <c r="C317" s="255"/>
      <c r="D317" s="227" t="s">
        <v>138</v>
      </c>
      <c r="E317" s="256" t="s">
        <v>1</v>
      </c>
      <c r="F317" s="257" t="s">
        <v>156</v>
      </c>
      <c r="G317" s="255"/>
      <c r="H317" s="258">
        <v>142.4</v>
      </c>
      <c r="I317" s="259"/>
      <c r="J317" s="255"/>
      <c r="K317" s="255"/>
      <c r="L317" s="260"/>
      <c r="M317" s="261"/>
      <c r="N317" s="262"/>
      <c r="O317" s="262"/>
      <c r="P317" s="262"/>
      <c r="Q317" s="262"/>
      <c r="R317" s="262"/>
      <c r="S317" s="262"/>
      <c r="T317" s="263"/>
      <c r="U317" s="15"/>
      <c r="V317" s="15"/>
      <c r="W317" s="15"/>
      <c r="X317" s="15"/>
      <c r="Y317" s="15"/>
      <c r="Z317" s="15"/>
      <c r="AA317" s="15"/>
      <c r="AB317" s="15"/>
      <c r="AC317" s="15"/>
      <c r="AD317" s="15"/>
      <c r="AE317" s="15"/>
      <c r="AT317" s="264" t="s">
        <v>138</v>
      </c>
      <c r="AU317" s="264" t="s">
        <v>83</v>
      </c>
      <c r="AV317" s="15" t="s">
        <v>132</v>
      </c>
      <c r="AW317" s="15" t="s">
        <v>30</v>
      </c>
      <c r="AX317" s="15" t="s">
        <v>81</v>
      </c>
      <c r="AY317" s="264" t="s">
        <v>125</v>
      </c>
    </row>
    <row r="318" spans="1:65" s="2" customFormat="1" ht="16.5" customHeight="1">
      <c r="A318" s="38"/>
      <c r="B318" s="39"/>
      <c r="C318" s="214" t="s">
        <v>420</v>
      </c>
      <c r="D318" s="214" t="s">
        <v>127</v>
      </c>
      <c r="E318" s="215" t="s">
        <v>421</v>
      </c>
      <c r="F318" s="216" t="s">
        <v>422</v>
      </c>
      <c r="G318" s="217" t="s">
        <v>130</v>
      </c>
      <c r="H318" s="218">
        <v>142.4</v>
      </c>
      <c r="I318" s="219"/>
      <c r="J318" s="220">
        <f>ROUND(I318*H318,2)</f>
        <v>0</v>
      </c>
      <c r="K318" s="216" t="s">
        <v>131</v>
      </c>
      <c r="L318" s="44"/>
      <c r="M318" s="221" t="s">
        <v>1</v>
      </c>
      <c r="N318" s="222" t="s">
        <v>38</v>
      </c>
      <c r="O318" s="91"/>
      <c r="P318" s="223">
        <f>O318*H318</f>
        <v>0</v>
      </c>
      <c r="Q318" s="223">
        <v>4E-05</v>
      </c>
      <c r="R318" s="223">
        <f>Q318*H318</f>
        <v>0.0056960000000000005</v>
      </c>
      <c r="S318" s="223">
        <v>0</v>
      </c>
      <c r="T318" s="224">
        <f>S318*H318</f>
        <v>0</v>
      </c>
      <c r="U318" s="38"/>
      <c r="V318" s="38"/>
      <c r="W318" s="38"/>
      <c r="X318" s="38"/>
      <c r="Y318" s="38"/>
      <c r="Z318" s="38"/>
      <c r="AA318" s="38"/>
      <c r="AB318" s="38"/>
      <c r="AC318" s="38"/>
      <c r="AD318" s="38"/>
      <c r="AE318" s="38"/>
      <c r="AR318" s="225" t="s">
        <v>132</v>
      </c>
      <c r="AT318" s="225" t="s">
        <v>127</v>
      </c>
      <c r="AU318" s="225" t="s">
        <v>83</v>
      </c>
      <c r="AY318" s="17" t="s">
        <v>125</v>
      </c>
      <c r="BE318" s="226">
        <f>IF(N318="základní",J318,0)</f>
        <v>0</v>
      </c>
      <c r="BF318" s="226">
        <f>IF(N318="snížená",J318,0)</f>
        <v>0</v>
      </c>
      <c r="BG318" s="226">
        <f>IF(N318="zákl. přenesená",J318,0)</f>
        <v>0</v>
      </c>
      <c r="BH318" s="226">
        <f>IF(N318="sníž. přenesená",J318,0)</f>
        <v>0</v>
      </c>
      <c r="BI318" s="226">
        <f>IF(N318="nulová",J318,0)</f>
        <v>0</v>
      </c>
      <c r="BJ318" s="17" t="s">
        <v>81</v>
      </c>
      <c r="BK318" s="226">
        <f>ROUND(I318*H318,2)</f>
        <v>0</v>
      </c>
      <c r="BL318" s="17" t="s">
        <v>132</v>
      </c>
      <c r="BM318" s="225" t="s">
        <v>423</v>
      </c>
    </row>
    <row r="319" spans="1:47" s="2" customFormat="1" ht="12">
      <c r="A319" s="38"/>
      <c r="B319" s="39"/>
      <c r="C319" s="40"/>
      <c r="D319" s="227" t="s">
        <v>134</v>
      </c>
      <c r="E319" s="40"/>
      <c r="F319" s="228" t="s">
        <v>424</v>
      </c>
      <c r="G319" s="40"/>
      <c r="H319" s="40"/>
      <c r="I319" s="229"/>
      <c r="J319" s="40"/>
      <c r="K319" s="40"/>
      <c r="L319" s="44"/>
      <c r="M319" s="230"/>
      <c r="N319" s="231"/>
      <c r="O319" s="91"/>
      <c r="P319" s="91"/>
      <c r="Q319" s="91"/>
      <c r="R319" s="91"/>
      <c r="S319" s="91"/>
      <c r="T319" s="92"/>
      <c r="U319" s="38"/>
      <c r="V319" s="38"/>
      <c r="W319" s="38"/>
      <c r="X319" s="38"/>
      <c r="Y319" s="38"/>
      <c r="Z319" s="38"/>
      <c r="AA319" s="38"/>
      <c r="AB319" s="38"/>
      <c r="AC319" s="38"/>
      <c r="AD319" s="38"/>
      <c r="AE319" s="38"/>
      <c r="AT319" s="17" t="s">
        <v>134</v>
      </c>
      <c r="AU319" s="17" t="s">
        <v>83</v>
      </c>
    </row>
    <row r="320" spans="1:47" s="2" customFormat="1" ht="12">
      <c r="A320" s="38"/>
      <c r="B320" s="39"/>
      <c r="C320" s="40"/>
      <c r="D320" s="227" t="s">
        <v>136</v>
      </c>
      <c r="E320" s="40"/>
      <c r="F320" s="232" t="s">
        <v>417</v>
      </c>
      <c r="G320" s="40"/>
      <c r="H320" s="40"/>
      <c r="I320" s="229"/>
      <c r="J320" s="40"/>
      <c r="K320" s="40"/>
      <c r="L320" s="44"/>
      <c r="M320" s="230"/>
      <c r="N320" s="231"/>
      <c r="O320" s="91"/>
      <c r="P320" s="91"/>
      <c r="Q320" s="91"/>
      <c r="R320" s="91"/>
      <c r="S320" s="91"/>
      <c r="T320" s="92"/>
      <c r="U320" s="38"/>
      <c r="V320" s="38"/>
      <c r="W320" s="38"/>
      <c r="X320" s="38"/>
      <c r="Y320" s="38"/>
      <c r="Z320" s="38"/>
      <c r="AA320" s="38"/>
      <c r="AB320" s="38"/>
      <c r="AC320" s="38"/>
      <c r="AD320" s="38"/>
      <c r="AE320" s="38"/>
      <c r="AT320" s="17" t="s">
        <v>136</v>
      </c>
      <c r="AU320" s="17" t="s">
        <v>83</v>
      </c>
    </row>
    <row r="321" spans="1:65" s="2" customFormat="1" ht="16.5" customHeight="1">
      <c r="A321" s="38"/>
      <c r="B321" s="39"/>
      <c r="C321" s="214" t="s">
        <v>425</v>
      </c>
      <c r="D321" s="214" t="s">
        <v>127</v>
      </c>
      <c r="E321" s="215" t="s">
        <v>426</v>
      </c>
      <c r="F321" s="216" t="s">
        <v>427</v>
      </c>
      <c r="G321" s="217" t="s">
        <v>235</v>
      </c>
      <c r="H321" s="218">
        <v>8.148</v>
      </c>
      <c r="I321" s="219"/>
      <c r="J321" s="220">
        <f>ROUND(I321*H321,2)</f>
        <v>0</v>
      </c>
      <c r="K321" s="216" t="s">
        <v>131</v>
      </c>
      <c r="L321" s="44"/>
      <c r="M321" s="221" t="s">
        <v>1</v>
      </c>
      <c r="N321" s="222" t="s">
        <v>38</v>
      </c>
      <c r="O321" s="91"/>
      <c r="P321" s="223">
        <f>O321*H321</f>
        <v>0</v>
      </c>
      <c r="Q321" s="223">
        <v>1.03845</v>
      </c>
      <c r="R321" s="223">
        <f>Q321*H321</f>
        <v>8.4612906</v>
      </c>
      <c r="S321" s="223">
        <v>0</v>
      </c>
      <c r="T321" s="224">
        <f>S321*H321</f>
        <v>0</v>
      </c>
      <c r="U321" s="38"/>
      <c r="V321" s="38"/>
      <c r="W321" s="38"/>
      <c r="X321" s="38"/>
      <c r="Y321" s="38"/>
      <c r="Z321" s="38"/>
      <c r="AA321" s="38"/>
      <c r="AB321" s="38"/>
      <c r="AC321" s="38"/>
      <c r="AD321" s="38"/>
      <c r="AE321" s="38"/>
      <c r="AR321" s="225" t="s">
        <v>132</v>
      </c>
      <c r="AT321" s="225" t="s">
        <v>127</v>
      </c>
      <c r="AU321" s="225" t="s">
        <v>83</v>
      </c>
      <c r="AY321" s="17" t="s">
        <v>125</v>
      </c>
      <c r="BE321" s="226">
        <f>IF(N321="základní",J321,0)</f>
        <v>0</v>
      </c>
      <c r="BF321" s="226">
        <f>IF(N321="snížená",J321,0)</f>
        <v>0</v>
      </c>
      <c r="BG321" s="226">
        <f>IF(N321="zákl. přenesená",J321,0)</f>
        <v>0</v>
      </c>
      <c r="BH321" s="226">
        <f>IF(N321="sníž. přenesená",J321,0)</f>
        <v>0</v>
      </c>
      <c r="BI321" s="226">
        <f>IF(N321="nulová",J321,0)</f>
        <v>0</v>
      </c>
      <c r="BJ321" s="17" t="s">
        <v>81</v>
      </c>
      <c r="BK321" s="226">
        <f>ROUND(I321*H321,2)</f>
        <v>0</v>
      </c>
      <c r="BL321" s="17" t="s">
        <v>132</v>
      </c>
      <c r="BM321" s="225" t="s">
        <v>428</v>
      </c>
    </row>
    <row r="322" spans="1:47" s="2" customFormat="1" ht="12">
      <c r="A322" s="38"/>
      <c r="B322" s="39"/>
      <c r="C322" s="40"/>
      <c r="D322" s="227" t="s">
        <v>134</v>
      </c>
      <c r="E322" s="40"/>
      <c r="F322" s="228" t="s">
        <v>429</v>
      </c>
      <c r="G322" s="40"/>
      <c r="H322" s="40"/>
      <c r="I322" s="229"/>
      <c r="J322" s="40"/>
      <c r="K322" s="40"/>
      <c r="L322" s="44"/>
      <c r="M322" s="230"/>
      <c r="N322" s="231"/>
      <c r="O322" s="91"/>
      <c r="P322" s="91"/>
      <c r="Q322" s="91"/>
      <c r="R322" s="91"/>
      <c r="S322" s="91"/>
      <c r="T322" s="92"/>
      <c r="U322" s="38"/>
      <c r="V322" s="38"/>
      <c r="W322" s="38"/>
      <c r="X322" s="38"/>
      <c r="Y322" s="38"/>
      <c r="Z322" s="38"/>
      <c r="AA322" s="38"/>
      <c r="AB322" s="38"/>
      <c r="AC322" s="38"/>
      <c r="AD322" s="38"/>
      <c r="AE322" s="38"/>
      <c r="AT322" s="17" t="s">
        <v>134</v>
      </c>
      <c r="AU322" s="17" t="s">
        <v>83</v>
      </c>
    </row>
    <row r="323" spans="1:47" s="2" customFormat="1" ht="12">
      <c r="A323" s="38"/>
      <c r="B323" s="39"/>
      <c r="C323" s="40"/>
      <c r="D323" s="227" t="s">
        <v>136</v>
      </c>
      <c r="E323" s="40"/>
      <c r="F323" s="232" t="s">
        <v>430</v>
      </c>
      <c r="G323" s="40"/>
      <c r="H323" s="40"/>
      <c r="I323" s="229"/>
      <c r="J323" s="40"/>
      <c r="K323" s="40"/>
      <c r="L323" s="44"/>
      <c r="M323" s="230"/>
      <c r="N323" s="231"/>
      <c r="O323" s="91"/>
      <c r="P323" s="91"/>
      <c r="Q323" s="91"/>
      <c r="R323" s="91"/>
      <c r="S323" s="91"/>
      <c r="T323" s="92"/>
      <c r="U323" s="38"/>
      <c r="V323" s="38"/>
      <c r="W323" s="38"/>
      <c r="X323" s="38"/>
      <c r="Y323" s="38"/>
      <c r="Z323" s="38"/>
      <c r="AA323" s="38"/>
      <c r="AB323" s="38"/>
      <c r="AC323" s="38"/>
      <c r="AD323" s="38"/>
      <c r="AE323" s="38"/>
      <c r="AT323" s="17" t="s">
        <v>136</v>
      </c>
      <c r="AU323" s="17" t="s">
        <v>83</v>
      </c>
    </row>
    <row r="324" spans="1:51" s="13" customFormat="1" ht="12">
      <c r="A324" s="13"/>
      <c r="B324" s="233"/>
      <c r="C324" s="234"/>
      <c r="D324" s="227" t="s">
        <v>138</v>
      </c>
      <c r="E324" s="235" t="s">
        <v>1</v>
      </c>
      <c r="F324" s="236" t="s">
        <v>431</v>
      </c>
      <c r="G324" s="234"/>
      <c r="H324" s="237">
        <v>8.148</v>
      </c>
      <c r="I324" s="238"/>
      <c r="J324" s="234"/>
      <c r="K324" s="234"/>
      <c r="L324" s="239"/>
      <c r="M324" s="240"/>
      <c r="N324" s="241"/>
      <c r="O324" s="241"/>
      <c r="P324" s="241"/>
      <c r="Q324" s="241"/>
      <c r="R324" s="241"/>
      <c r="S324" s="241"/>
      <c r="T324" s="242"/>
      <c r="U324" s="13"/>
      <c r="V324" s="13"/>
      <c r="W324" s="13"/>
      <c r="X324" s="13"/>
      <c r="Y324" s="13"/>
      <c r="Z324" s="13"/>
      <c r="AA324" s="13"/>
      <c r="AB324" s="13"/>
      <c r="AC324" s="13"/>
      <c r="AD324" s="13"/>
      <c r="AE324" s="13"/>
      <c r="AT324" s="243" t="s">
        <v>138</v>
      </c>
      <c r="AU324" s="243" t="s">
        <v>83</v>
      </c>
      <c r="AV324" s="13" t="s">
        <v>83</v>
      </c>
      <c r="AW324" s="13" t="s">
        <v>30</v>
      </c>
      <c r="AX324" s="13" t="s">
        <v>81</v>
      </c>
      <c r="AY324" s="243" t="s">
        <v>125</v>
      </c>
    </row>
    <row r="325" spans="1:65" s="2" customFormat="1" ht="16.5" customHeight="1">
      <c r="A325" s="38"/>
      <c r="B325" s="39"/>
      <c r="C325" s="214" t="s">
        <v>432</v>
      </c>
      <c r="D325" s="214" t="s">
        <v>127</v>
      </c>
      <c r="E325" s="215" t="s">
        <v>433</v>
      </c>
      <c r="F325" s="216" t="s">
        <v>434</v>
      </c>
      <c r="G325" s="217" t="s">
        <v>176</v>
      </c>
      <c r="H325" s="218">
        <v>10.6</v>
      </c>
      <c r="I325" s="219"/>
      <c r="J325" s="220">
        <f>ROUND(I325*H325,2)</f>
        <v>0</v>
      </c>
      <c r="K325" s="216" t="s">
        <v>131</v>
      </c>
      <c r="L325" s="44"/>
      <c r="M325" s="221" t="s">
        <v>1</v>
      </c>
      <c r="N325" s="222" t="s">
        <v>38</v>
      </c>
      <c r="O325" s="91"/>
      <c r="P325" s="223">
        <f>O325*H325</f>
        <v>0</v>
      </c>
      <c r="Q325" s="223">
        <v>0.00395</v>
      </c>
      <c r="R325" s="223">
        <f>Q325*H325</f>
        <v>0.041870000000000004</v>
      </c>
      <c r="S325" s="223">
        <v>0</v>
      </c>
      <c r="T325" s="224">
        <f>S325*H325</f>
        <v>0</v>
      </c>
      <c r="U325" s="38"/>
      <c r="V325" s="38"/>
      <c r="W325" s="38"/>
      <c r="X325" s="38"/>
      <c r="Y325" s="38"/>
      <c r="Z325" s="38"/>
      <c r="AA325" s="38"/>
      <c r="AB325" s="38"/>
      <c r="AC325" s="38"/>
      <c r="AD325" s="38"/>
      <c r="AE325" s="38"/>
      <c r="AR325" s="225" t="s">
        <v>132</v>
      </c>
      <c r="AT325" s="225" t="s">
        <v>127</v>
      </c>
      <c r="AU325" s="225" t="s">
        <v>83</v>
      </c>
      <c r="AY325" s="17" t="s">
        <v>125</v>
      </c>
      <c r="BE325" s="226">
        <f>IF(N325="základní",J325,0)</f>
        <v>0</v>
      </c>
      <c r="BF325" s="226">
        <f>IF(N325="snížená",J325,0)</f>
        <v>0</v>
      </c>
      <c r="BG325" s="226">
        <f>IF(N325="zákl. přenesená",J325,0)</f>
        <v>0</v>
      </c>
      <c r="BH325" s="226">
        <f>IF(N325="sníž. přenesená",J325,0)</f>
        <v>0</v>
      </c>
      <c r="BI325" s="226">
        <f>IF(N325="nulová",J325,0)</f>
        <v>0</v>
      </c>
      <c r="BJ325" s="17" t="s">
        <v>81</v>
      </c>
      <c r="BK325" s="226">
        <f>ROUND(I325*H325,2)</f>
        <v>0</v>
      </c>
      <c r="BL325" s="17" t="s">
        <v>132</v>
      </c>
      <c r="BM325" s="225" t="s">
        <v>435</v>
      </c>
    </row>
    <row r="326" spans="1:47" s="2" customFormat="1" ht="12">
      <c r="A326" s="38"/>
      <c r="B326" s="39"/>
      <c r="C326" s="40"/>
      <c r="D326" s="227" t="s">
        <v>134</v>
      </c>
      <c r="E326" s="40"/>
      <c r="F326" s="228" t="s">
        <v>436</v>
      </c>
      <c r="G326" s="40"/>
      <c r="H326" s="40"/>
      <c r="I326" s="229"/>
      <c r="J326" s="40"/>
      <c r="K326" s="40"/>
      <c r="L326" s="44"/>
      <c r="M326" s="230"/>
      <c r="N326" s="231"/>
      <c r="O326" s="91"/>
      <c r="P326" s="91"/>
      <c r="Q326" s="91"/>
      <c r="R326" s="91"/>
      <c r="S326" s="91"/>
      <c r="T326" s="92"/>
      <c r="U326" s="38"/>
      <c r="V326" s="38"/>
      <c r="W326" s="38"/>
      <c r="X326" s="38"/>
      <c r="Y326" s="38"/>
      <c r="Z326" s="38"/>
      <c r="AA326" s="38"/>
      <c r="AB326" s="38"/>
      <c r="AC326" s="38"/>
      <c r="AD326" s="38"/>
      <c r="AE326" s="38"/>
      <c r="AT326" s="17" t="s">
        <v>134</v>
      </c>
      <c r="AU326" s="17" t="s">
        <v>83</v>
      </c>
    </row>
    <row r="327" spans="1:47" s="2" customFormat="1" ht="12">
      <c r="A327" s="38"/>
      <c r="B327" s="39"/>
      <c r="C327" s="40"/>
      <c r="D327" s="227" t="s">
        <v>136</v>
      </c>
      <c r="E327" s="40"/>
      <c r="F327" s="232" t="s">
        <v>437</v>
      </c>
      <c r="G327" s="40"/>
      <c r="H327" s="40"/>
      <c r="I327" s="229"/>
      <c r="J327" s="40"/>
      <c r="K327" s="40"/>
      <c r="L327" s="44"/>
      <c r="M327" s="230"/>
      <c r="N327" s="231"/>
      <c r="O327" s="91"/>
      <c r="P327" s="91"/>
      <c r="Q327" s="91"/>
      <c r="R327" s="91"/>
      <c r="S327" s="91"/>
      <c r="T327" s="92"/>
      <c r="U327" s="38"/>
      <c r="V327" s="38"/>
      <c r="W327" s="38"/>
      <c r="X327" s="38"/>
      <c r="Y327" s="38"/>
      <c r="Z327" s="38"/>
      <c r="AA327" s="38"/>
      <c r="AB327" s="38"/>
      <c r="AC327" s="38"/>
      <c r="AD327" s="38"/>
      <c r="AE327" s="38"/>
      <c r="AT327" s="17" t="s">
        <v>136</v>
      </c>
      <c r="AU327" s="17" t="s">
        <v>83</v>
      </c>
    </row>
    <row r="328" spans="1:65" s="2" customFormat="1" ht="16.5" customHeight="1">
      <c r="A328" s="38"/>
      <c r="B328" s="39"/>
      <c r="C328" s="265" t="s">
        <v>438</v>
      </c>
      <c r="D328" s="265" t="s">
        <v>232</v>
      </c>
      <c r="E328" s="266" t="s">
        <v>439</v>
      </c>
      <c r="F328" s="267" t="s">
        <v>440</v>
      </c>
      <c r="G328" s="268" t="s">
        <v>176</v>
      </c>
      <c r="H328" s="269">
        <v>10.6</v>
      </c>
      <c r="I328" s="270"/>
      <c r="J328" s="271">
        <f>ROUND(I328*H328,2)</f>
        <v>0</v>
      </c>
      <c r="K328" s="267" t="s">
        <v>1</v>
      </c>
      <c r="L328" s="272"/>
      <c r="M328" s="273" t="s">
        <v>1</v>
      </c>
      <c r="N328" s="274" t="s">
        <v>38</v>
      </c>
      <c r="O328" s="91"/>
      <c r="P328" s="223">
        <f>O328*H328</f>
        <v>0</v>
      </c>
      <c r="Q328" s="223">
        <v>0</v>
      </c>
      <c r="R328" s="223">
        <f>Q328*H328</f>
        <v>0</v>
      </c>
      <c r="S328" s="223">
        <v>0</v>
      </c>
      <c r="T328" s="224">
        <f>S328*H328</f>
        <v>0</v>
      </c>
      <c r="U328" s="38"/>
      <c r="V328" s="38"/>
      <c r="W328" s="38"/>
      <c r="X328" s="38"/>
      <c r="Y328" s="38"/>
      <c r="Z328" s="38"/>
      <c r="AA328" s="38"/>
      <c r="AB328" s="38"/>
      <c r="AC328" s="38"/>
      <c r="AD328" s="38"/>
      <c r="AE328" s="38"/>
      <c r="AR328" s="225" t="s">
        <v>190</v>
      </c>
      <c r="AT328" s="225" t="s">
        <v>232</v>
      </c>
      <c r="AU328" s="225" t="s">
        <v>83</v>
      </c>
      <c r="AY328" s="17" t="s">
        <v>125</v>
      </c>
      <c r="BE328" s="226">
        <f>IF(N328="základní",J328,0)</f>
        <v>0</v>
      </c>
      <c r="BF328" s="226">
        <f>IF(N328="snížená",J328,0)</f>
        <v>0</v>
      </c>
      <c r="BG328" s="226">
        <f>IF(N328="zákl. přenesená",J328,0)</f>
        <v>0</v>
      </c>
      <c r="BH328" s="226">
        <f>IF(N328="sníž. přenesená",J328,0)</f>
        <v>0</v>
      </c>
      <c r="BI328" s="226">
        <f>IF(N328="nulová",J328,0)</f>
        <v>0</v>
      </c>
      <c r="BJ328" s="17" t="s">
        <v>81</v>
      </c>
      <c r="BK328" s="226">
        <f>ROUND(I328*H328,2)</f>
        <v>0</v>
      </c>
      <c r="BL328" s="17" t="s">
        <v>132</v>
      </c>
      <c r="BM328" s="225" t="s">
        <v>441</v>
      </c>
    </row>
    <row r="329" spans="1:47" s="2" customFormat="1" ht="12">
      <c r="A329" s="38"/>
      <c r="B329" s="39"/>
      <c r="C329" s="40"/>
      <c r="D329" s="227" t="s">
        <v>134</v>
      </c>
      <c r="E329" s="40"/>
      <c r="F329" s="228" t="s">
        <v>442</v>
      </c>
      <c r="G329" s="40"/>
      <c r="H329" s="40"/>
      <c r="I329" s="229"/>
      <c r="J329" s="40"/>
      <c r="K329" s="40"/>
      <c r="L329" s="44"/>
      <c r="M329" s="230"/>
      <c r="N329" s="231"/>
      <c r="O329" s="91"/>
      <c r="P329" s="91"/>
      <c r="Q329" s="91"/>
      <c r="R329" s="91"/>
      <c r="S329" s="91"/>
      <c r="T329" s="92"/>
      <c r="U329" s="38"/>
      <c r="V329" s="38"/>
      <c r="W329" s="38"/>
      <c r="X329" s="38"/>
      <c r="Y329" s="38"/>
      <c r="Z329" s="38"/>
      <c r="AA329" s="38"/>
      <c r="AB329" s="38"/>
      <c r="AC329" s="38"/>
      <c r="AD329" s="38"/>
      <c r="AE329" s="38"/>
      <c r="AT329" s="17" t="s">
        <v>134</v>
      </c>
      <c r="AU329" s="17" t="s">
        <v>83</v>
      </c>
    </row>
    <row r="330" spans="1:65" s="2" customFormat="1" ht="16.5" customHeight="1">
      <c r="A330" s="38"/>
      <c r="B330" s="39"/>
      <c r="C330" s="214" t="s">
        <v>443</v>
      </c>
      <c r="D330" s="214" t="s">
        <v>127</v>
      </c>
      <c r="E330" s="215" t="s">
        <v>444</v>
      </c>
      <c r="F330" s="216" t="s">
        <v>445</v>
      </c>
      <c r="G330" s="217" t="s">
        <v>176</v>
      </c>
      <c r="H330" s="218">
        <v>4</v>
      </c>
      <c r="I330" s="219"/>
      <c r="J330" s="220">
        <f>ROUND(I330*H330,2)</f>
        <v>0</v>
      </c>
      <c r="K330" s="216" t="s">
        <v>131</v>
      </c>
      <c r="L330" s="44"/>
      <c r="M330" s="221" t="s">
        <v>1</v>
      </c>
      <c r="N330" s="222" t="s">
        <v>38</v>
      </c>
      <c r="O330" s="91"/>
      <c r="P330" s="223">
        <f>O330*H330</f>
        <v>0</v>
      </c>
      <c r="Q330" s="223">
        <v>0</v>
      </c>
      <c r="R330" s="223">
        <f>Q330*H330</f>
        <v>0</v>
      </c>
      <c r="S330" s="223">
        <v>0</v>
      </c>
      <c r="T330" s="224">
        <f>S330*H330</f>
        <v>0</v>
      </c>
      <c r="U330" s="38"/>
      <c r="V330" s="38"/>
      <c r="W330" s="38"/>
      <c r="X330" s="38"/>
      <c r="Y330" s="38"/>
      <c r="Z330" s="38"/>
      <c r="AA330" s="38"/>
      <c r="AB330" s="38"/>
      <c r="AC330" s="38"/>
      <c r="AD330" s="38"/>
      <c r="AE330" s="38"/>
      <c r="AR330" s="225" t="s">
        <v>132</v>
      </c>
      <c r="AT330" s="225" t="s">
        <v>127</v>
      </c>
      <c r="AU330" s="225" t="s">
        <v>83</v>
      </c>
      <c r="AY330" s="17" t="s">
        <v>125</v>
      </c>
      <c r="BE330" s="226">
        <f>IF(N330="základní",J330,0)</f>
        <v>0</v>
      </c>
      <c r="BF330" s="226">
        <f>IF(N330="snížená",J330,0)</f>
        <v>0</v>
      </c>
      <c r="BG330" s="226">
        <f>IF(N330="zákl. přenesená",J330,0)</f>
        <v>0</v>
      </c>
      <c r="BH330" s="226">
        <f>IF(N330="sníž. přenesená",J330,0)</f>
        <v>0</v>
      </c>
      <c r="BI330" s="226">
        <f>IF(N330="nulová",J330,0)</f>
        <v>0</v>
      </c>
      <c r="BJ330" s="17" t="s">
        <v>81</v>
      </c>
      <c r="BK330" s="226">
        <f>ROUND(I330*H330,2)</f>
        <v>0</v>
      </c>
      <c r="BL330" s="17" t="s">
        <v>132</v>
      </c>
      <c r="BM330" s="225" t="s">
        <v>446</v>
      </c>
    </row>
    <row r="331" spans="1:47" s="2" customFormat="1" ht="12">
      <c r="A331" s="38"/>
      <c r="B331" s="39"/>
      <c r="C331" s="40"/>
      <c r="D331" s="227" t="s">
        <v>134</v>
      </c>
      <c r="E331" s="40"/>
      <c r="F331" s="228" t="s">
        <v>447</v>
      </c>
      <c r="G331" s="40"/>
      <c r="H331" s="40"/>
      <c r="I331" s="229"/>
      <c r="J331" s="40"/>
      <c r="K331" s="40"/>
      <c r="L331" s="44"/>
      <c r="M331" s="230"/>
      <c r="N331" s="231"/>
      <c r="O331" s="91"/>
      <c r="P331" s="91"/>
      <c r="Q331" s="91"/>
      <c r="R331" s="91"/>
      <c r="S331" s="91"/>
      <c r="T331" s="92"/>
      <c r="U331" s="38"/>
      <c r="V331" s="38"/>
      <c r="W331" s="38"/>
      <c r="X331" s="38"/>
      <c r="Y331" s="38"/>
      <c r="Z331" s="38"/>
      <c r="AA331" s="38"/>
      <c r="AB331" s="38"/>
      <c r="AC331" s="38"/>
      <c r="AD331" s="38"/>
      <c r="AE331" s="38"/>
      <c r="AT331" s="17" t="s">
        <v>134</v>
      </c>
      <c r="AU331" s="17" t="s">
        <v>83</v>
      </c>
    </row>
    <row r="332" spans="1:47" s="2" customFormat="1" ht="12">
      <c r="A332" s="38"/>
      <c r="B332" s="39"/>
      <c r="C332" s="40"/>
      <c r="D332" s="227" t="s">
        <v>136</v>
      </c>
      <c r="E332" s="40"/>
      <c r="F332" s="232" t="s">
        <v>448</v>
      </c>
      <c r="G332" s="40"/>
      <c r="H332" s="40"/>
      <c r="I332" s="229"/>
      <c r="J332" s="40"/>
      <c r="K332" s="40"/>
      <c r="L332" s="44"/>
      <c r="M332" s="230"/>
      <c r="N332" s="231"/>
      <c r="O332" s="91"/>
      <c r="P332" s="91"/>
      <c r="Q332" s="91"/>
      <c r="R332" s="91"/>
      <c r="S332" s="91"/>
      <c r="T332" s="92"/>
      <c r="U332" s="38"/>
      <c r="V332" s="38"/>
      <c r="W332" s="38"/>
      <c r="X332" s="38"/>
      <c r="Y332" s="38"/>
      <c r="Z332" s="38"/>
      <c r="AA332" s="38"/>
      <c r="AB332" s="38"/>
      <c r="AC332" s="38"/>
      <c r="AD332" s="38"/>
      <c r="AE332" s="38"/>
      <c r="AT332" s="17" t="s">
        <v>136</v>
      </c>
      <c r="AU332" s="17" t="s">
        <v>83</v>
      </c>
    </row>
    <row r="333" spans="1:51" s="14" customFormat="1" ht="12">
      <c r="A333" s="14"/>
      <c r="B333" s="244"/>
      <c r="C333" s="245"/>
      <c r="D333" s="227" t="s">
        <v>138</v>
      </c>
      <c r="E333" s="246" t="s">
        <v>1</v>
      </c>
      <c r="F333" s="247" t="s">
        <v>449</v>
      </c>
      <c r="G333" s="245"/>
      <c r="H333" s="246" t="s">
        <v>1</v>
      </c>
      <c r="I333" s="248"/>
      <c r="J333" s="245"/>
      <c r="K333" s="245"/>
      <c r="L333" s="249"/>
      <c r="M333" s="250"/>
      <c r="N333" s="251"/>
      <c r="O333" s="251"/>
      <c r="P333" s="251"/>
      <c r="Q333" s="251"/>
      <c r="R333" s="251"/>
      <c r="S333" s="251"/>
      <c r="T333" s="252"/>
      <c r="U333" s="14"/>
      <c r="V333" s="14"/>
      <c r="W333" s="14"/>
      <c r="X333" s="14"/>
      <c r="Y333" s="14"/>
      <c r="Z333" s="14"/>
      <c r="AA333" s="14"/>
      <c r="AB333" s="14"/>
      <c r="AC333" s="14"/>
      <c r="AD333" s="14"/>
      <c r="AE333" s="14"/>
      <c r="AT333" s="253" t="s">
        <v>138</v>
      </c>
      <c r="AU333" s="253" t="s">
        <v>83</v>
      </c>
      <c r="AV333" s="14" t="s">
        <v>81</v>
      </c>
      <c r="AW333" s="14" t="s">
        <v>30</v>
      </c>
      <c r="AX333" s="14" t="s">
        <v>73</v>
      </c>
      <c r="AY333" s="253" t="s">
        <v>125</v>
      </c>
    </row>
    <row r="334" spans="1:51" s="13" customFormat="1" ht="12">
      <c r="A334" s="13"/>
      <c r="B334" s="233"/>
      <c r="C334" s="234"/>
      <c r="D334" s="227" t="s">
        <v>138</v>
      </c>
      <c r="E334" s="235" t="s">
        <v>1</v>
      </c>
      <c r="F334" s="236" t="s">
        <v>132</v>
      </c>
      <c r="G334" s="234"/>
      <c r="H334" s="237">
        <v>4</v>
      </c>
      <c r="I334" s="238"/>
      <c r="J334" s="234"/>
      <c r="K334" s="234"/>
      <c r="L334" s="239"/>
      <c r="M334" s="240"/>
      <c r="N334" s="241"/>
      <c r="O334" s="241"/>
      <c r="P334" s="241"/>
      <c r="Q334" s="241"/>
      <c r="R334" s="241"/>
      <c r="S334" s="241"/>
      <c r="T334" s="242"/>
      <c r="U334" s="13"/>
      <c r="V334" s="13"/>
      <c r="W334" s="13"/>
      <c r="X334" s="13"/>
      <c r="Y334" s="13"/>
      <c r="Z334" s="13"/>
      <c r="AA334" s="13"/>
      <c r="AB334" s="13"/>
      <c r="AC334" s="13"/>
      <c r="AD334" s="13"/>
      <c r="AE334" s="13"/>
      <c r="AT334" s="243" t="s">
        <v>138</v>
      </c>
      <c r="AU334" s="243" t="s">
        <v>83</v>
      </c>
      <c r="AV334" s="13" t="s">
        <v>83</v>
      </c>
      <c r="AW334" s="13" t="s">
        <v>30</v>
      </c>
      <c r="AX334" s="13" t="s">
        <v>81</v>
      </c>
      <c r="AY334" s="243" t="s">
        <v>125</v>
      </c>
    </row>
    <row r="335" spans="1:65" s="2" customFormat="1" ht="16.5" customHeight="1">
      <c r="A335" s="38"/>
      <c r="B335" s="39"/>
      <c r="C335" s="214" t="s">
        <v>450</v>
      </c>
      <c r="D335" s="214" t="s">
        <v>127</v>
      </c>
      <c r="E335" s="215" t="s">
        <v>451</v>
      </c>
      <c r="F335" s="216" t="s">
        <v>452</v>
      </c>
      <c r="G335" s="217" t="s">
        <v>199</v>
      </c>
      <c r="H335" s="218">
        <v>2</v>
      </c>
      <c r="I335" s="219"/>
      <c r="J335" s="220">
        <f>ROUND(I335*H335,2)</f>
        <v>0</v>
      </c>
      <c r="K335" s="216" t="s">
        <v>131</v>
      </c>
      <c r="L335" s="44"/>
      <c r="M335" s="221" t="s">
        <v>1</v>
      </c>
      <c r="N335" s="222" t="s">
        <v>38</v>
      </c>
      <c r="O335" s="91"/>
      <c r="P335" s="223">
        <f>O335*H335</f>
        <v>0</v>
      </c>
      <c r="Q335" s="223">
        <v>2.45329</v>
      </c>
      <c r="R335" s="223">
        <f>Q335*H335</f>
        <v>4.90658</v>
      </c>
      <c r="S335" s="223">
        <v>0</v>
      </c>
      <c r="T335" s="224">
        <f>S335*H335</f>
        <v>0</v>
      </c>
      <c r="U335" s="38"/>
      <c r="V335" s="38"/>
      <c r="W335" s="38"/>
      <c r="X335" s="38"/>
      <c r="Y335" s="38"/>
      <c r="Z335" s="38"/>
      <c r="AA335" s="38"/>
      <c r="AB335" s="38"/>
      <c r="AC335" s="38"/>
      <c r="AD335" s="38"/>
      <c r="AE335" s="38"/>
      <c r="AR335" s="225" t="s">
        <v>132</v>
      </c>
      <c r="AT335" s="225" t="s">
        <v>127</v>
      </c>
      <c r="AU335" s="225" t="s">
        <v>83</v>
      </c>
      <c r="AY335" s="17" t="s">
        <v>125</v>
      </c>
      <c r="BE335" s="226">
        <f>IF(N335="základní",J335,0)</f>
        <v>0</v>
      </c>
      <c r="BF335" s="226">
        <f>IF(N335="snížená",J335,0)</f>
        <v>0</v>
      </c>
      <c r="BG335" s="226">
        <f>IF(N335="zákl. přenesená",J335,0)</f>
        <v>0</v>
      </c>
      <c r="BH335" s="226">
        <f>IF(N335="sníž. přenesená",J335,0)</f>
        <v>0</v>
      </c>
      <c r="BI335" s="226">
        <f>IF(N335="nulová",J335,0)</f>
        <v>0</v>
      </c>
      <c r="BJ335" s="17" t="s">
        <v>81</v>
      </c>
      <c r="BK335" s="226">
        <f>ROUND(I335*H335,2)</f>
        <v>0</v>
      </c>
      <c r="BL335" s="17" t="s">
        <v>132</v>
      </c>
      <c r="BM335" s="225" t="s">
        <v>453</v>
      </c>
    </row>
    <row r="336" spans="1:47" s="2" customFormat="1" ht="12">
      <c r="A336" s="38"/>
      <c r="B336" s="39"/>
      <c r="C336" s="40"/>
      <c r="D336" s="227" t="s">
        <v>134</v>
      </c>
      <c r="E336" s="40"/>
      <c r="F336" s="228" t="s">
        <v>454</v>
      </c>
      <c r="G336" s="40"/>
      <c r="H336" s="40"/>
      <c r="I336" s="229"/>
      <c r="J336" s="40"/>
      <c r="K336" s="40"/>
      <c r="L336" s="44"/>
      <c r="M336" s="230"/>
      <c r="N336" s="231"/>
      <c r="O336" s="91"/>
      <c r="P336" s="91"/>
      <c r="Q336" s="91"/>
      <c r="R336" s="91"/>
      <c r="S336" s="91"/>
      <c r="T336" s="92"/>
      <c r="U336" s="38"/>
      <c r="V336" s="38"/>
      <c r="W336" s="38"/>
      <c r="X336" s="38"/>
      <c r="Y336" s="38"/>
      <c r="Z336" s="38"/>
      <c r="AA336" s="38"/>
      <c r="AB336" s="38"/>
      <c r="AC336" s="38"/>
      <c r="AD336" s="38"/>
      <c r="AE336" s="38"/>
      <c r="AT336" s="17" t="s">
        <v>134</v>
      </c>
      <c r="AU336" s="17" t="s">
        <v>83</v>
      </c>
    </row>
    <row r="337" spans="1:51" s="14" customFormat="1" ht="12">
      <c r="A337" s="14"/>
      <c r="B337" s="244"/>
      <c r="C337" s="245"/>
      <c r="D337" s="227" t="s">
        <v>138</v>
      </c>
      <c r="E337" s="246" t="s">
        <v>1</v>
      </c>
      <c r="F337" s="247" t="s">
        <v>449</v>
      </c>
      <c r="G337" s="245"/>
      <c r="H337" s="246" t="s">
        <v>1</v>
      </c>
      <c r="I337" s="248"/>
      <c r="J337" s="245"/>
      <c r="K337" s="245"/>
      <c r="L337" s="249"/>
      <c r="M337" s="250"/>
      <c r="N337" s="251"/>
      <c r="O337" s="251"/>
      <c r="P337" s="251"/>
      <c r="Q337" s="251"/>
      <c r="R337" s="251"/>
      <c r="S337" s="251"/>
      <c r="T337" s="252"/>
      <c r="U337" s="14"/>
      <c r="V337" s="14"/>
      <c r="W337" s="14"/>
      <c r="X337" s="14"/>
      <c r="Y337" s="14"/>
      <c r="Z337" s="14"/>
      <c r="AA337" s="14"/>
      <c r="AB337" s="14"/>
      <c r="AC337" s="14"/>
      <c r="AD337" s="14"/>
      <c r="AE337" s="14"/>
      <c r="AT337" s="253" t="s">
        <v>138</v>
      </c>
      <c r="AU337" s="253" t="s">
        <v>83</v>
      </c>
      <c r="AV337" s="14" t="s">
        <v>81</v>
      </c>
      <c r="AW337" s="14" t="s">
        <v>30</v>
      </c>
      <c r="AX337" s="14" t="s">
        <v>73</v>
      </c>
      <c r="AY337" s="253" t="s">
        <v>125</v>
      </c>
    </row>
    <row r="338" spans="1:51" s="13" customFormat="1" ht="12">
      <c r="A338" s="13"/>
      <c r="B338" s="233"/>
      <c r="C338" s="234"/>
      <c r="D338" s="227" t="s">
        <v>138</v>
      </c>
      <c r="E338" s="235" t="s">
        <v>1</v>
      </c>
      <c r="F338" s="236" t="s">
        <v>83</v>
      </c>
      <c r="G338" s="234"/>
      <c r="H338" s="237">
        <v>2</v>
      </c>
      <c r="I338" s="238"/>
      <c r="J338" s="234"/>
      <c r="K338" s="234"/>
      <c r="L338" s="239"/>
      <c r="M338" s="240"/>
      <c r="N338" s="241"/>
      <c r="O338" s="241"/>
      <c r="P338" s="241"/>
      <c r="Q338" s="241"/>
      <c r="R338" s="241"/>
      <c r="S338" s="241"/>
      <c r="T338" s="242"/>
      <c r="U338" s="13"/>
      <c r="V338" s="13"/>
      <c r="W338" s="13"/>
      <c r="X338" s="13"/>
      <c r="Y338" s="13"/>
      <c r="Z338" s="13"/>
      <c r="AA338" s="13"/>
      <c r="AB338" s="13"/>
      <c r="AC338" s="13"/>
      <c r="AD338" s="13"/>
      <c r="AE338" s="13"/>
      <c r="AT338" s="243" t="s">
        <v>138</v>
      </c>
      <c r="AU338" s="243" t="s">
        <v>83</v>
      </c>
      <c r="AV338" s="13" t="s">
        <v>83</v>
      </c>
      <c r="AW338" s="13" t="s">
        <v>30</v>
      </c>
      <c r="AX338" s="13" t="s">
        <v>81</v>
      </c>
      <c r="AY338" s="243" t="s">
        <v>125</v>
      </c>
    </row>
    <row r="339" spans="1:65" s="2" customFormat="1" ht="16.5" customHeight="1">
      <c r="A339" s="38"/>
      <c r="B339" s="39"/>
      <c r="C339" s="214" t="s">
        <v>455</v>
      </c>
      <c r="D339" s="214" t="s">
        <v>127</v>
      </c>
      <c r="E339" s="215" t="s">
        <v>456</v>
      </c>
      <c r="F339" s="216" t="s">
        <v>457</v>
      </c>
      <c r="G339" s="217" t="s">
        <v>130</v>
      </c>
      <c r="H339" s="218">
        <v>4</v>
      </c>
      <c r="I339" s="219"/>
      <c r="J339" s="220">
        <f>ROUND(I339*H339,2)</f>
        <v>0</v>
      </c>
      <c r="K339" s="216" t="s">
        <v>131</v>
      </c>
      <c r="L339" s="44"/>
      <c r="M339" s="221" t="s">
        <v>1</v>
      </c>
      <c r="N339" s="222" t="s">
        <v>38</v>
      </c>
      <c r="O339" s="91"/>
      <c r="P339" s="223">
        <f>O339*H339</f>
        <v>0</v>
      </c>
      <c r="Q339" s="223">
        <v>0.01339</v>
      </c>
      <c r="R339" s="223">
        <f>Q339*H339</f>
        <v>0.05356</v>
      </c>
      <c r="S339" s="223">
        <v>0</v>
      </c>
      <c r="T339" s="224">
        <f>S339*H339</f>
        <v>0</v>
      </c>
      <c r="U339" s="38"/>
      <c r="V339" s="38"/>
      <c r="W339" s="38"/>
      <c r="X339" s="38"/>
      <c r="Y339" s="38"/>
      <c r="Z339" s="38"/>
      <c r="AA339" s="38"/>
      <c r="AB339" s="38"/>
      <c r="AC339" s="38"/>
      <c r="AD339" s="38"/>
      <c r="AE339" s="38"/>
      <c r="AR339" s="225" t="s">
        <v>132</v>
      </c>
      <c r="AT339" s="225" t="s">
        <v>127</v>
      </c>
      <c r="AU339" s="225" t="s">
        <v>83</v>
      </c>
      <c r="AY339" s="17" t="s">
        <v>125</v>
      </c>
      <c r="BE339" s="226">
        <f>IF(N339="základní",J339,0)</f>
        <v>0</v>
      </c>
      <c r="BF339" s="226">
        <f>IF(N339="snížená",J339,0)</f>
        <v>0</v>
      </c>
      <c r="BG339" s="226">
        <f>IF(N339="zákl. přenesená",J339,0)</f>
        <v>0</v>
      </c>
      <c r="BH339" s="226">
        <f>IF(N339="sníž. přenesená",J339,0)</f>
        <v>0</v>
      </c>
      <c r="BI339" s="226">
        <f>IF(N339="nulová",J339,0)</f>
        <v>0</v>
      </c>
      <c r="BJ339" s="17" t="s">
        <v>81</v>
      </c>
      <c r="BK339" s="226">
        <f>ROUND(I339*H339,2)</f>
        <v>0</v>
      </c>
      <c r="BL339" s="17" t="s">
        <v>132</v>
      </c>
      <c r="BM339" s="225" t="s">
        <v>458</v>
      </c>
    </row>
    <row r="340" spans="1:47" s="2" customFormat="1" ht="12">
      <c r="A340" s="38"/>
      <c r="B340" s="39"/>
      <c r="C340" s="40"/>
      <c r="D340" s="227" t="s">
        <v>134</v>
      </c>
      <c r="E340" s="40"/>
      <c r="F340" s="228" t="s">
        <v>459</v>
      </c>
      <c r="G340" s="40"/>
      <c r="H340" s="40"/>
      <c r="I340" s="229"/>
      <c r="J340" s="40"/>
      <c r="K340" s="40"/>
      <c r="L340" s="44"/>
      <c r="M340" s="230"/>
      <c r="N340" s="231"/>
      <c r="O340" s="91"/>
      <c r="P340" s="91"/>
      <c r="Q340" s="91"/>
      <c r="R340" s="91"/>
      <c r="S340" s="91"/>
      <c r="T340" s="92"/>
      <c r="U340" s="38"/>
      <c r="V340" s="38"/>
      <c r="W340" s="38"/>
      <c r="X340" s="38"/>
      <c r="Y340" s="38"/>
      <c r="Z340" s="38"/>
      <c r="AA340" s="38"/>
      <c r="AB340" s="38"/>
      <c r="AC340" s="38"/>
      <c r="AD340" s="38"/>
      <c r="AE340" s="38"/>
      <c r="AT340" s="17" t="s">
        <v>134</v>
      </c>
      <c r="AU340" s="17" t="s">
        <v>83</v>
      </c>
    </row>
    <row r="341" spans="1:47" s="2" customFormat="1" ht="12">
      <c r="A341" s="38"/>
      <c r="B341" s="39"/>
      <c r="C341" s="40"/>
      <c r="D341" s="227" t="s">
        <v>136</v>
      </c>
      <c r="E341" s="40"/>
      <c r="F341" s="232" t="s">
        <v>460</v>
      </c>
      <c r="G341" s="40"/>
      <c r="H341" s="40"/>
      <c r="I341" s="229"/>
      <c r="J341" s="40"/>
      <c r="K341" s="40"/>
      <c r="L341" s="44"/>
      <c r="M341" s="230"/>
      <c r="N341" s="231"/>
      <c r="O341" s="91"/>
      <c r="P341" s="91"/>
      <c r="Q341" s="91"/>
      <c r="R341" s="91"/>
      <c r="S341" s="91"/>
      <c r="T341" s="92"/>
      <c r="U341" s="38"/>
      <c r="V341" s="38"/>
      <c r="W341" s="38"/>
      <c r="X341" s="38"/>
      <c r="Y341" s="38"/>
      <c r="Z341" s="38"/>
      <c r="AA341" s="38"/>
      <c r="AB341" s="38"/>
      <c r="AC341" s="38"/>
      <c r="AD341" s="38"/>
      <c r="AE341" s="38"/>
      <c r="AT341" s="17" t="s">
        <v>136</v>
      </c>
      <c r="AU341" s="17" t="s">
        <v>83</v>
      </c>
    </row>
    <row r="342" spans="1:65" s="2" customFormat="1" ht="16.5" customHeight="1">
      <c r="A342" s="38"/>
      <c r="B342" s="39"/>
      <c r="C342" s="214" t="s">
        <v>461</v>
      </c>
      <c r="D342" s="214" t="s">
        <v>127</v>
      </c>
      <c r="E342" s="215" t="s">
        <v>462</v>
      </c>
      <c r="F342" s="216" t="s">
        <v>463</v>
      </c>
      <c r="G342" s="217" t="s">
        <v>130</v>
      </c>
      <c r="H342" s="218">
        <v>4</v>
      </c>
      <c r="I342" s="219"/>
      <c r="J342" s="220">
        <f>ROUND(I342*H342,2)</f>
        <v>0</v>
      </c>
      <c r="K342" s="216" t="s">
        <v>131</v>
      </c>
      <c r="L342" s="44"/>
      <c r="M342" s="221" t="s">
        <v>1</v>
      </c>
      <c r="N342" s="222" t="s">
        <v>38</v>
      </c>
      <c r="O342" s="91"/>
      <c r="P342" s="223">
        <f>O342*H342</f>
        <v>0</v>
      </c>
      <c r="Q342" s="223">
        <v>0</v>
      </c>
      <c r="R342" s="223">
        <f>Q342*H342</f>
        <v>0</v>
      </c>
      <c r="S342" s="223">
        <v>0</v>
      </c>
      <c r="T342" s="224">
        <f>S342*H342</f>
        <v>0</v>
      </c>
      <c r="U342" s="38"/>
      <c r="V342" s="38"/>
      <c r="W342" s="38"/>
      <c r="X342" s="38"/>
      <c r="Y342" s="38"/>
      <c r="Z342" s="38"/>
      <c r="AA342" s="38"/>
      <c r="AB342" s="38"/>
      <c r="AC342" s="38"/>
      <c r="AD342" s="38"/>
      <c r="AE342" s="38"/>
      <c r="AR342" s="225" t="s">
        <v>132</v>
      </c>
      <c r="AT342" s="225" t="s">
        <v>127</v>
      </c>
      <c r="AU342" s="225" t="s">
        <v>83</v>
      </c>
      <c r="AY342" s="17" t="s">
        <v>125</v>
      </c>
      <c r="BE342" s="226">
        <f>IF(N342="základní",J342,0)</f>
        <v>0</v>
      </c>
      <c r="BF342" s="226">
        <f>IF(N342="snížená",J342,0)</f>
        <v>0</v>
      </c>
      <c r="BG342" s="226">
        <f>IF(N342="zákl. přenesená",J342,0)</f>
        <v>0</v>
      </c>
      <c r="BH342" s="226">
        <f>IF(N342="sníž. přenesená",J342,0)</f>
        <v>0</v>
      </c>
      <c r="BI342" s="226">
        <f>IF(N342="nulová",J342,0)</f>
        <v>0</v>
      </c>
      <c r="BJ342" s="17" t="s">
        <v>81</v>
      </c>
      <c r="BK342" s="226">
        <f>ROUND(I342*H342,2)</f>
        <v>0</v>
      </c>
      <c r="BL342" s="17" t="s">
        <v>132</v>
      </c>
      <c r="BM342" s="225" t="s">
        <v>464</v>
      </c>
    </row>
    <row r="343" spans="1:47" s="2" customFormat="1" ht="12">
      <c r="A343" s="38"/>
      <c r="B343" s="39"/>
      <c r="C343" s="40"/>
      <c r="D343" s="227" t="s">
        <v>134</v>
      </c>
      <c r="E343" s="40"/>
      <c r="F343" s="228" t="s">
        <v>465</v>
      </c>
      <c r="G343" s="40"/>
      <c r="H343" s="40"/>
      <c r="I343" s="229"/>
      <c r="J343" s="40"/>
      <c r="K343" s="40"/>
      <c r="L343" s="44"/>
      <c r="M343" s="230"/>
      <c r="N343" s="231"/>
      <c r="O343" s="91"/>
      <c r="P343" s="91"/>
      <c r="Q343" s="91"/>
      <c r="R343" s="91"/>
      <c r="S343" s="91"/>
      <c r="T343" s="92"/>
      <c r="U343" s="38"/>
      <c r="V343" s="38"/>
      <c r="W343" s="38"/>
      <c r="X343" s="38"/>
      <c r="Y343" s="38"/>
      <c r="Z343" s="38"/>
      <c r="AA343" s="38"/>
      <c r="AB343" s="38"/>
      <c r="AC343" s="38"/>
      <c r="AD343" s="38"/>
      <c r="AE343" s="38"/>
      <c r="AT343" s="17" t="s">
        <v>134</v>
      </c>
      <c r="AU343" s="17" t="s">
        <v>83</v>
      </c>
    </row>
    <row r="344" spans="1:47" s="2" customFormat="1" ht="12">
      <c r="A344" s="38"/>
      <c r="B344" s="39"/>
      <c r="C344" s="40"/>
      <c r="D344" s="227" t="s">
        <v>136</v>
      </c>
      <c r="E344" s="40"/>
      <c r="F344" s="232" t="s">
        <v>460</v>
      </c>
      <c r="G344" s="40"/>
      <c r="H344" s="40"/>
      <c r="I344" s="229"/>
      <c r="J344" s="40"/>
      <c r="K344" s="40"/>
      <c r="L344" s="44"/>
      <c r="M344" s="230"/>
      <c r="N344" s="231"/>
      <c r="O344" s="91"/>
      <c r="P344" s="91"/>
      <c r="Q344" s="91"/>
      <c r="R344" s="91"/>
      <c r="S344" s="91"/>
      <c r="T344" s="92"/>
      <c r="U344" s="38"/>
      <c r="V344" s="38"/>
      <c r="W344" s="38"/>
      <c r="X344" s="38"/>
      <c r="Y344" s="38"/>
      <c r="Z344" s="38"/>
      <c r="AA344" s="38"/>
      <c r="AB344" s="38"/>
      <c r="AC344" s="38"/>
      <c r="AD344" s="38"/>
      <c r="AE344" s="38"/>
      <c r="AT344" s="17" t="s">
        <v>136</v>
      </c>
      <c r="AU344" s="17" t="s">
        <v>83</v>
      </c>
    </row>
    <row r="345" spans="1:65" s="2" customFormat="1" ht="16.5" customHeight="1">
      <c r="A345" s="38"/>
      <c r="B345" s="39"/>
      <c r="C345" s="214" t="s">
        <v>466</v>
      </c>
      <c r="D345" s="214" t="s">
        <v>127</v>
      </c>
      <c r="E345" s="215" t="s">
        <v>467</v>
      </c>
      <c r="F345" s="216" t="s">
        <v>468</v>
      </c>
      <c r="G345" s="217" t="s">
        <v>176</v>
      </c>
      <c r="H345" s="218">
        <v>56</v>
      </c>
      <c r="I345" s="219"/>
      <c r="J345" s="220">
        <f>ROUND(I345*H345,2)</f>
        <v>0</v>
      </c>
      <c r="K345" s="216" t="s">
        <v>131</v>
      </c>
      <c r="L345" s="44"/>
      <c r="M345" s="221" t="s">
        <v>1</v>
      </c>
      <c r="N345" s="222" t="s">
        <v>38</v>
      </c>
      <c r="O345" s="91"/>
      <c r="P345" s="223">
        <f>O345*H345</f>
        <v>0</v>
      </c>
      <c r="Q345" s="223">
        <v>0.00107</v>
      </c>
      <c r="R345" s="223">
        <f>Q345*H345</f>
        <v>0.05992</v>
      </c>
      <c r="S345" s="223">
        <v>0</v>
      </c>
      <c r="T345" s="224">
        <f>S345*H345</f>
        <v>0</v>
      </c>
      <c r="U345" s="38"/>
      <c r="V345" s="38"/>
      <c r="W345" s="38"/>
      <c r="X345" s="38"/>
      <c r="Y345" s="38"/>
      <c r="Z345" s="38"/>
      <c r="AA345" s="38"/>
      <c r="AB345" s="38"/>
      <c r="AC345" s="38"/>
      <c r="AD345" s="38"/>
      <c r="AE345" s="38"/>
      <c r="AR345" s="225" t="s">
        <v>132</v>
      </c>
      <c r="AT345" s="225" t="s">
        <v>127</v>
      </c>
      <c r="AU345" s="225" t="s">
        <v>83</v>
      </c>
      <c r="AY345" s="17" t="s">
        <v>125</v>
      </c>
      <c r="BE345" s="226">
        <f>IF(N345="základní",J345,0)</f>
        <v>0</v>
      </c>
      <c r="BF345" s="226">
        <f>IF(N345="snížená",J345,0)</f>
        <v>0</v>
      </c>
      <c r="BG345" s="226">
        <f>IF(N345="zákl. přenesená",J345,0)</f>
        <v>0</v>
      </c>
      <c r="BH345" s="226">
        <f>IF(N345="sníž. přenesená",J345,0)</f>
        <v>0</v>
      </c>
      <c r="BI345" s="226">
        <f>IF(N345="nulová",J345,0)</f>
        <v>0</v>
      </c>
      <c r="BJ345" s="17" t="s">
        <v>81</v>
      </c>
      <c r="BK345" s="226">
        <f>ROUND(I345*H345,2)</f>
        <v>0</v>
      </c>
      <c r="BL345" s="17" t="s">
        <v>132</v>
      </c>
      <c r="BM345" s="225" t="s">
        <v>469</v>
      </c>
    </row>
    <row r="346" spans="1:47" s="2" customFormat="1" ht="12">
      <c r="A346" s="38"/>
      <c r="B346" s="39"/>
      <c r="C346" s="40"/>
      <c r="D346" s="227" t="s">
        <v>134</v>
      </c>
      <c r="E346" s="40"/>
      <c r="F346" s="228" t="s">
        <v>470</v>
      </c>
      <c r="G346" s="40"/>
      <c r="H346" s="40"/>
      <c r="I346" s="229"/>
      <c r="J346" s="40"/>
      <c r="K346" s="40"/>
      <c r="L346" s="44"/>
      <c r="M346" s="230"/>
      <c r="N346" s="231"/>
      <c r="O346" s="91"/>
      <c r="P346" s="91"/>
      <c r="Q346" s="91"/>
      <c r="R346" s="91"/>
      <c r="S346" s="91"/>
      <c r="T346" s="92"/>
      <c r="U346" s="38"/>
      <c r="V346" s="38"/>
      <c r="W346" s="38"/>
      <c r="X346" s="38"/>
      <c r="Y346" s="38"/>
      <c r="Z346" s="38"/>
      <c r="AA346" s="38"/>
      <c r="AB346" s="38"/>
      <c r="AC346" s="38"/>
      <c r="AD346" s="38"/>
      <c r="AE346" s="38"/>
      <c r="AT346" s="17" t="s">
        <v>134</v>
      </c>
      <c r="AU346" s="17" t="s">
        <v>83</v>
      </c>
    </row>
    <row r="347" spans="1:47" s="2" customFormat="1" ht="12">
      <c r="A347" s="38"/>
      <c r="B347" s="39"/>
      <c r="C347" s="40"/>
      <c r="D347" s="227" t="s">
        <v>136</v>
      </c>
      <c r="E347" s="40"/>
      <c r="F347" s="232" t="s">
        <v>471</v>
      </c>
      <c r="G347" s="40"/>
      <c r="H347" s="40"/>
      <c r="I347" s="229"/>
      <c r="J347" s="40"/>
      <c r="K347" s="40"/>
      <c r="L347" s="44"/>
      <c r="M347" s="230"/>
      <c r="N347" s="231"/>
      <c r="O347" s="91"/>
      <c r="P347" s="91"/>
      <c r="Q347" s="91"/>
      <c r="R347" s="91"/>
      <c r="S347" s="91"/>
      <c r="T347" s="92"/>
      <c r="U347" s="38"/>
      <c r="V347" s="38"/>
      <c r="W347" s="38"/>
      <c r="X347" s="38"/>
      <c r="Y347" s="38"/>
      <c r="Z347" s="38"/>
      <c r="AA347" s="38"/>
      <c r="AB347" s="38"/>
      <c r="AC347" s="38"/>
      <c r="AD347" s="38"/>
      <c r="AE347" s="38"/>
      <c r="AT347" s="17" t="s">
        <v>136</v>
      </c>
      <c r="AU347" s="17" t="s">
        <v>83</v>
      </c>
    </row>
    <row r="348" spans="1:51" s="14" customFormat="1" ht="12">
      <c r="A348" s="14"/>
      <c r="B348" s="244"/>
      <c r="C348" s="245"/>
      <c r="D348" s="227" t="s">
        <v>138</v>
      </c>
      <c r="E348" s="246" t="s">
        <v>1</v>
      </c>
      <c r="F348" s="247" t="s">
        <v>472</v>
      </c>
      <c r="G348" s="245"/>
      <c r="H348" s="246" t="s">
        <v>1</v>
      </c>
      <c r="I348" s="248"/>
      <c r="J348" s="245"/>
      <c r="K348" s="245"/>
      <c r="L348" s="249"/>
      <c r="M348" s="250"/>
      <c r="N348" s="251"/>
      <c r="O348" s="251"/>
      <c r="P348" s="251"/>
      <c r="Q348" s="251"/>
      <c r="R348" s="251"/>
      <c r="S348" s="251"/>
      <c r="T348" s="252"/>
      <c r="U348" s="14"/>
      <c r="V348" s="14"/>
      <c r="W348" s="14"/>
      <c r="X348" s="14"/>
      <c r="Y348" s="14"/>
      <c r="Z348" s="14"/>
      <c r="AA348" s="14"/>
      <c r="AB348" s="14"/>
      <c r="AC348" s="14"/>
      <c r="AD348" s="14"/>
      <c r="AE348" s="14"/>
      <c r="AT348" s="253" t="s">
        <v>138</v>
      </c>
      <c r="AU348" s="253" t="s">
        <v>83</v>
      </c>
      <c r="AV348" s="14" t="s">
        <v>81</v>
      </c>
      <c r="AW348" s="14" t="s">
        <v>30</v>
      </c>
      <c r="AX348" s="14" t="s">
        <v>73</v>
      </c>
      <c r="AY348" s="253" t="s">
        <v>125</v>
      </c>
    </row>
    <row r="349" spans="1:51" s="13" customFormat="1" ht="12">
      <c r="A349" s="13"/>
      <c r="B349" s="233"/>
      <c r="C349" s="234"/>
      <c r="D349" s="227" t="s">
        <v>138</v>
      </c>
      <c r="E349" s="235" t="s">
        <v>1</v>
      </c>
      <c r="F349" s="236" t="s">
        <v>473</v>
      </c>
      <c r="G349" s="234"/>
      <c r="H349" s="237">
        <v>56</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138</v>
      </c>
      <c r="AU349" s="243" t="s">
        <v>83</v>
      </c>
      <c r="AV349" s="13" t="s">
        <v>83</v>
      </c>
      <c r="AW349" s="13" t="s">
        <v>30</v>
      </c>
      <c r="AX349" s="13" t="s">
        <v>81</v>
      </c>
      <c r="AY349" s="243" t="s">
        <v>125</v>
      </c>
    </row>
    <row r="350" spans="1:65" s="2" customFormat="1" ht="16.5" customHeight="1">
      <c r="A350" s="38"/>
      <c r="B350" s="39"/>
      <c r="C350" s="214" t="s">
        <v>474</v>
      </c>
      <c r="D350" s="214" t="s">
        <v>127</v>
      </c>
      <c r="E350" s="215" t="s">
        <v>467</v>
      </c>
      <c r="F350" s="216" t="s">
        <v>468</v>
      </c>
      <c r="G350" s="217" t="s">
        <v>176</v>
      </c>
      <c r="H350" s="218">
        <v>98</v>
      </c>
      <c r="I350" s="219"/>
      <c r="J350" s="220">
        <f>ROUND(I350*H350,2)</f>
        <v>0</v>
      </c>
      <c r="K350" s="216" t="s">
        <v>131</v>
      </c>
      <c r="L350" s="44"/>
      <c r="M350" s="221" t="s">
        <v>1</v>
      </c>
      <c r="N350" s="222" t="s">
        <v>38</v>
      </c>
      <c r="O350" s="91"/>
      <c r="P350" s="223">
        <f>O350*H350</f>
        <v>0</v>
      </c>
      <c r="Q350" s="223">
        <v>0.00107</v>
      </c>
      <c r="R350" s="223">
        <f>Q350*H350</f>
        <v>0.10486</v>
      </c>
      <c r="S350" s="223">
        <v>0</v>
      </c>
      <c r="T350" s="224">
        <f>S350*H350</f>
        <v>0</v>
      </c>
      <c r="U350" s="38"/>
      <c r="V350" s="38"/>
      <c r="W350" s="38"/>
      <c r="X350" s="38"/>
      <c r="Y350" s="38"/>
      <c r="Z350" s="38"/>
      <c r="AA350" s="38"/>
      <c r="AB350" s="38"/>
      <c r="AC350" s="38"/>
      <c r="AD350" s="38"/>
      <c r="AE350" s="38"/>
      <c r="AR350" s="225" t="s">
        <v>132</v>
      </c>
      <c r="AT350" s="225" t="s">
        <v>127</v>
      </c>
      <c r="AU350" s="225" t="s">
        <v>83</v>
      </c>
      <c r="AY350" s="17" t="s">
        <v>125</v>
      </c>
      <c r="BE350" s="226">
        <f>IF(N350="základní",J350,0)</f>
        <v>0</v>
      </c>
      <c r="BF350" s="226">
        <f>IF(N350="snížená",J350,0)</f>
        <v>0</v>
      </c>
      <c r="BG350" s="226">
        <f>IF(N350="zákl. přenesená",J350,0)</f>
        <v>0</v>
      </c>
      <c r="BH350" s="226">
        <f>IF(N350="sníž. přenesená",J350,0)</f>
        <v>0</v>
      </c>
      <c r="BI350" s="226">
        <f>IF(N350="nulová",J350,0)</f>
        <v>0</v>
      </c>
      <c r="BJ350" s="17" t="s">
        <v>81</v>
      </c>
      <c r="BK350" s="226">
        <f>ROUND(I350*H350,2)</f>
        <v>0</v>
      </c>
      <c r="BL350" s="17" t="s">
        <v>132</v>
      </c>
      <c r="BM350" s="225" t="s">
        <v>475</v>
      </c>
    </row>
    <row r="351" spans="1:47" s="2" customFormat="1" ht="12">
      <c r="A351" s="38"/>
      <c r="B351" s="39"/>
      <c r="C351" s="40"/>
      <c r="D351" s="227" t="s">
        <v>134</v>
      </c>
      <c r="E351" s="40"/>
      <c r="F351" s="228" t="s">
        <v>470</v>
      </c>
      <c r="G351" s="40"/>
      <c r="H351" s="40"/>
      <c r="I351" s="229"/>
      <c r="J351" s="40"/>
      <c r="K351" s="40"/>
      <c r="L351" s="44"/>
      <c r="M351" s="230"/>
      <c r="N351" s="231"/>
      <c r="O351" s="91"/>
      <c r="P351" s="91"/>
      <c r="Q351" s="91"/>
      <c r="R351" s="91"/>
      <c r="S351" s="91"/>
      <c r="T351" s="92"/>
      <c r="U351" s="38"/>
      <c r="V351" s="38"/>
      <c r="W351" s="38"/>
      <c r="X351" s="38"/>
      <c r="Y351" s="38"/>
      <c r="Z351" s="38"/>
      <c r="AA351" s="38"/>
      <c r="AB351" s="38"/>
      <c r="AC351" s="38"/>
      <c r="AD351" s="38"/>
      <c r="AE351" s="38"/>
      <c r="AT351" s="17" t="s">
        <v>134</v>
      </c>
      <c r="AU351" s="17" t="s">
        <v>83</v>
      </c>
    </row>
    <row r="352" spans="1:47" s="2" customFormat="1" ht="12">
      <c r="A352" s="38"/>
      <c r="B352" s="39"/>
      <c r="C352" s="40"/>
      <c r="D352" s="227" t="s">
        <v>136</v>
      </c>
      <c r="E352" s="40"/>
      <c r="F352" s="232" t="s">
        <v>471</v>
      </c>
      <c r="G352" s="40"/>
      <c r="H352" s="40"/>
      <c r="I352" s="229"/>
      <c r="J352" s="40"/>
      <c r="K352" s="40"/>
      <c r="L352" s="44"/>
      <c r="M352" s="230"/>
      <c r="N352" s="231"/>
      <c r="O352" s="91"/>
      <c r="P352" s="91"/>
      <c r="Q352" s="91"/>
      <c r="R352" s="91"/>
      <c r="S352" s="91"/>
      <c r="T352" s="92"/>
      <c r="U352" s="38"/>
      <c r="V352" s="38"/>
      <c r="W352" s="38"/>
      <c r="X352" s="38"/>
      <c r="Y352" s="38"/>
      <c r="Z352" s="38"/>
      <c r="AA352" s="38"/>
      <c r="AB352" s="38"/>
      <c r="AC352" s="38"/>
      <c r="AD352" s="38"/>
      <c r="AE352" s="38"/>
      <c r="AT352" s="17" t="s">
        <v>136</v>
      </c>
      <c r="AU352" s="17" t="s">
        <v>83</v>
      </c>
    </row>
    <row r="353" spans="1:51" s="14" customFormat="1" ht="12">
      <c r="A353" s="14"/>
      <c r="B353" s="244"/>
      <c r="C353" s="245"/>
      <c r="D353" s="227" t="s">
        <v>138</v>
      </c>
      <c r="E353" s="246" t="s">
        <v>1</v>
      </c>
      <c r="F353" s="247" t="s">
        <v>476</v>
      </c>
      <c r="G353" s="245"/>
      <c r="H353" s="246" t="s">
        <v>1</v>
      </c>
      <c r="I353" s="248"/>
      <c r="J353" s="245"/>
      <c r="K353" s="245"/>
      <c r="L353" s="249"/>
      <c r="M353" s="250"/>
      <c r="N353" s="251"/>
      <c r="O353" s="251"/>
      <c r="P353" s="251"/>
      <c r="Q353" s="251"/>
      <c r="R353" s="251"/>
      <c r="S353" s="251"/>
      <c r="T353" s="252"/>
      <c r="U353" s="14"/>
      <c r="V353" s="14"/>
      <c r="W353" s="14"/>
      <c r="X353" s="14"/>
      <c r="Y353" s="14"/>
      <c r="Z353" s="14"/>
      <c r="AA353" s="14"/>
      <c r="AB353" s="14"/>
      <c r="AC353" s="14"/>
      <c r="AD353" s="14"/>
      <c r="AE353" s="14"/>
      <c r="AT353" s="253" t="s">
        <v>138</v>
      </c>
      <c r="AU353" s="253" t="s">
        <v>83</v>
      </c>
      <c r="AV353" s="14" t="s">
        <v>81</v>
      </c>
      <c r="AW353" s="14" t="s">
        <v>30</v>
      </c>
      <c r="AX353" s="14" t="s">
        <v>73</v>
      </c>
      <c r="AY353" s="253" t="s">
        <v>125</v>
      </c>
    </row>
    <row r="354" spans="1:51" s="13" customFormat="1" ht="12">
      <c r="A354" s="13"/>
      <c r="B354" s="233"/>
      <c r="C354" s="234"/>
      <c r="D354" s="227" t="s">
        <v>138</v>
      </c>
      <c r="E354" s="235" t="s">
        <v>1</v>
      </c>
      <c r="F354" s="236" t="s">
        <v>477</v>
      </c>
      <c r="G354" s="234"/>
      <c r="H354" s="237">
        <v>98</v>
      </c>
      <c r="I354" s="238"/>
      <c r="J354" s="234"/>
      <c r="K354" s="234"/>
      <c r="L354" s="239"/>
      <c r="M354" s="240"/>
      <c r="N354" s="241"/>
      <c r="O354" s="241"/>
      <c r="P354" s="241"/>
      <c r="Q354" s="241"/>
      <c r="R354" s="241"/>
      <c r="S354" s="241"/>
      <c r="T354" s="242"/>
      <c r="U354" s="13"/>
      <c r="V354" s="13"/>
      <c r="W354" s="13"/>
      <c r="X354" s="13"/>
      <c r="Y354" s="13"/>
      <c r="Z354" s="13"/>
      <c r="AA354" s="13"/>
      <c r="AB354" s="13"/>
      <c r="AC354" s="13"/>
      <c r="AD354" s="13"/>
      <c r="AE354" s="13"/>
      <c r="AT354" s="243" t="s">
        <v>138</v>
      </c>
      <c r="AU354" s="243" t="s">
        <v>83</v>
      </c>
      <c r="AV354" s="13" t="s">
        <v>83</v>
      </c>
      <c r="AW354" s="13" t="s">
        <v>30</v>
      </c>
      <c r="AX354" s="13" t="s">
        <v>81</v>
      </c>
      <c r="AY354" s="243" t="s">
        <v>125</v>
      </c>
    </row>
    <row r="355" spans="1:65" s="2" customFormat="1" ht="16.5" customHeight="1">
      <c r="A355" s="38"/>
      <c r="B355" s="39"/>
      <c r="C355" s="214" t="s">
        <v>478</v>
      </c>
      <c r="D355" s="214" t="s">
        <v>127</v>
      </c>
      <c r="E355" s="215" t="s">
        <v>479</v>
      </c>
      <c r="F355" s="216" t="s">
        <v>480</v>
      </c>
      <c r="G355" s="217" t="s">
        <v>176</v>
      </c>
      <c r="H355" s="218">
        <v>20</v>
      </c>
      <c r="I355" s="219"/>
      <c r="J355" s="220">
        <f>ROUND(I355*H355,2)</f>
        <v>0</v>
      </c>
      <c r="K355" s="216" t="s">
        <v>131</v>
      </c>
      <c r="L355" s="44"/>
      <c r="M355" s="221" t="s">
        <v>1</v>
      </c>
      <c r="N355" s="222" t="s">
        <v>38</v>
      </c>
      <c r="O355" s="91"/>
      <c r="P355" s="223">
        <f>O355*H355</f>
        <v>0</v>
      </c>
      <c r="Q355" s="223">
        <v>0.00147</v>
      </c>
      <c r="R355" s="223">
        <f>Q355*H355</f>
        <v>0.0294</v>
      </c>
      <c r="S355" s="223">
        <v>0</v>
      </c>
      <c r="T355" s="224">
        <f>S355*H355</f>
        <v>0</v>
      </c>
      <c r="U355" s="38"/>
      <c r="V355" s="38"/>
      <c r="W355" s="38"/>
      <c r="X355" s="38"/>
      <c r="Y355" s="38"/>
      <c r="Z355" s="38"/>
      <c r="AA355" s="38"/>
      <c r="AB355" s="38"/>
      <c r="AC355" s="38"/>
      <c r="AD355" s="38"/>
      <c r="AE355" s="38"/>
      <c r="AR355" s="225" t="s">
        <v>132</v>
      </c>
      <c r="AT355" s="225" t="s">
        <v>127</v>
      </c>
      <c r="AU355" s="225" t="s">
        <v>83</v>
      </c>
      <c r="AY355" s="17" t="s">
        <v>125</v>
      </c>
      <c r="BE355" s="226">
        <f>IF(N355="základní",J355,0)</f>
        <v>0</v>
      </c>
      <c r="BF355" s="226">
        <f>IF(N355="snížená",J355,0)</f>
        <v>0</v>
      </c>
      <c r="BG355" s="226">
        <f>IF(N355="zákl. přenesená",J355,0)</f>
        <v>0</v>
      </c>
      <c r="BH355" s="226">
        <f>IF(N355="sníž. přenesená",J355,0)</f>
        <v>0</v>
      </c>
      <c r="BI355" s="226">
        <f>IF(N355="nulová",J355,0)</f>
        <v>0</v>
      </c>
      <c r="BJ355" s="17" t="s">
        <v>81</v>
      </c>
      <c r="BK355" s="226">
        <f>ROUND(I355*H355,2)</f>
        <v>0</v>
      </c>
      <c r="BL355" s="17" t="s">
        <v>132</v>
      </c>
      <c r="BM355" s="225" t="s">
        <v>481</v>
      </c>
    </row>
    <row r="356" spans="1:47" s="2" customFormat="1" ht="12">
      <c r="A356" s="38"/>
      <c r="B356" s="39"/>
      <c r="C356" s="40"/>
      <c r="D356" s="227" t="s">
        <v>134</v>
      </c>
      <c r="E356" s="40"/>
      <c r="F356" s="228" t="s">
        <v>482</v>
      </c>
      <c r="G356" s="40"/>
      <c r="H356" s="40"/>
      <c r="I356" s="229"/>
      <c r="J356" s="40"/>
      <c r="K356" s="40"/>
      <c r="L356" s="44"/>
      <c r="M356" s="230"/>
      <c r="N356" s="231"/>
      <c r="O356" s="91"/>
      <c r="P356" s="91"/>
      <c r="Q356" s="91"/>
      <c r="R356" s="91"/>
      <c r="S356" s="91"/>
      <c r="T356" s="92"/>
      <c r="U356" s="38"/>
      <c r="V356" s="38"/>
      <c r="W356" s="38"/>
      <c r="X356" s="38"/>
      <c r="Y356" s="38"/>
      <c r="Z356" s="38"/>
      <c r="AA356" s="38"/>
      <c r="AB356" s="38"/>
      <c r="AC356" s="38"/>
      <c r="AD356" s="38"/>
      <c r="AE356" s="38"/>
      <c r="AT356" s="17" t="s">
        <v>134</v>
      </c>
      <c r="AU356" s="17" t="s">
        <v>83</v>
      </c>
    </row>
    <row r="357" spans="1:47" s="2" customFormat="1" ht="12">
      <c r="A357" s="38"/>
      <c r="B357" s="39"/>
      <c r="C357" s="40"/>
      <c r="D357" s="227" t="s">
        <v>136</v>
      </c>
      <c r="E357" s="40"/>
      <c r="F357" s="232" t="s">
        <v>471</v>
      </c>
      <c r="G357" s="40"/>
      <c r="H357" s="40"/>
      <c r="I357" s="229"/>
      <c r="J357" s="40"/>
      <c r="K357" s="40"/>
      <c r="L357" s="44"/>
      <c r="M357" s="230"/>
      <c r="N357" s="231"/>
      <c r="O357" s="91"/>
      <c r="P357" s="91"/>
      <c r="Q357" s="91"/>
      <c r="R357" s="91"/>
      <c r="S357" s="91"/>
      <c r="T357" s="92"/>
      <c r="U357" s="38"/>
      <c r="V357" s="38"/>
      <c r="W357" s="38"/>
      <c r="X357" s="38"/>
      <c r="Y357" s="38"/>
      <c r="Z357" s="38"/>
      <c r="AA357" s="38"/>
      <c r="AB357" s="38"/>
      <c r="AC357" s="38"/>
      <c r="AD357" s="38"/>
      <c r="AE357" s="38"/>
      <c r="AT357" s="17" t="s">
        <v>136</v>
      </c>
      <c r="AU357" s="17" t="s">
        <v>83</v>
      </c>
    </row>
    <row r="358" spans="1:51" s="14" customFormat="1" ht="12">
      <c r="A358" s="14"/>
      <c r="B358" s="244"/>
      <c r="C358" s="245"/>
      <c r="D358" s="227" t="s">
        <v>138</v>
      </c>
      <c r="E358" s="246" t="s">
        <v>1</v>
      </c>
      <c r="F358" s="247" t="s">
        <v>483</v>
      </c>
      <c r="G358" s="245"/>
      <c r="H358" s="246" t="s">
        <v>1</v>
      </c>
      <c r="I358" s="248"/>
      <c r="J358" s="245"/>
      <c r="K358" s="245"/>
      <c r="L358" s="249"/>
      <c r="M358" s="250"/>
      <c r="N358" s="251"/>
      <c r="O358" s="251"/>
      <c r="P358" s="251"/>
      <c r="Q358" s="251"/>
      <c r="R358" s="251"/>
      <c r="S358" s="251"/>
      <c r="T358" s="252"/>
      <c r="U358" s="14"/>
      <c r="V358" s="14"/>
      <c r="W358" s="14"/>
      <c r="X358" s="14"/>
      <c r="Y358" s="14"/>
      <c r="Z358" s="14"/>
      <c r="AA358" s="14"/>
      <c r="AB358" s="14"/>
      <c r="AC358" s="14"/>
      <c r="AD358" s="14"/>
      <c r="AE358" s="14"/>
      <c r="AT358" s="253" t="s">
        <v>138</v>
      </c>
      <c r="AU358" s="253" t="s">
        <v>83</v>
      </c>
      <c r="AV358" s="14" t="s">
        <v>81</v>
      </c>
      <c r="AW358" s="14" t="s">
        <v>30</v>
      </c>
      <c r="AX358" s="14" t="s">
        <v>73</v>
      </c>
      <c r="AY358" s="253" t="s">
        <v>125</v>
      </c>
    </row>
    <row r="359" spans="1:51" s="13" customFormat="1" ht="12">
      <c r="A359" s="13"/>
      <c r="B359" s="233"/>
      <c r="C359" s="234"/>
      <c r="D359" s="227" t="s">
        <v>138</v>
      </c>
      <c r="E359" s="235" t="s">
        <v>1</v>
      </c>
      <c r="F359" s="236" t="s">
        <v>272</v>
      </c>
      <c r="G359" s="234"/>
      <c r="H359" s="237">
        <v>20</v>
      </c>
      <c r="I359" s="238"/>
      <c r="J359" s="234"/>
      <c r="K359" s="234"/>
      <c r="L359" s="239"/>
      <c r="M359" s="240"/>
      <c r="N359" s="241"/>
      <c r="O359" s="241"/>
      <c r="P359" s="241"/>
      <c r="Q359" s="241"/>
      <c r="R359" s="241"/>
      <c r="S359" s="241"/>
      <c r="T359" s="242"/>
      <c r="U359" s="13"/>
      <c r="V359" s="13"/>
      <c r="W359" s="13"/>
      <c r="X359" s="13"/>
      <c r="Y359" s="13"/>
      <c r="Z359" s="13"/>
      <c r="AA359" s="13"/>
      <c r="AB359" s="13"/>
      <c r="AC359" s="13"/>
      <c r="AD359" s="13"/>
      <c r="AE359" s="13"/>
      <c r="AT359" s="243" t="s">
        <v>138</v>
      </c>
      <c r="AU359" s="243" t="s">
        <v>83</v>
      </c>
      <c r="AV359" s="13" t="s">
        <v>83</v>
      </c>
      <c r="AW359" s="13" t="s">
        <v>30</v>
      </c>
      <c r="AX359" s="13" t="s">
        <v>81</v>
      </c>
      <c r="AY359" s="243" t="s">
        <v>125</v>
      </c>
    </row>
    <row r="360" spans="1:63" s="12" customFormat="1" ht="22.8" customHeight="1">
      <c r="A360" s="12"/>
      <c r="B360" s="198"/>
      <c r="C360" s="199"/>
      <c r="D360" s="200" t="s">
        <v>72</v>
      </c>
      <c r="E360" s="212" t="s">
        <v>132</v>
      </c>
      <c r="F360" s="212" t="s">
        <v>484</v>
      </c>
      <c r="G360" s="199"/>
      <c r="H360" s="199"/>
      <c r="I360" s="202"/>
      <c r="J360" s="213">
        <f>BK360</f>
        <v>0</v>
      </c>
      <c r="K360" s="199"/>
      <c r="L360" s="204"/>
      <c r="M360" s="205"/>
      <c r="N360" s="206"/>
      <c r="O360" s="206"/>
      <c r="P360" s="207">
        <f>SUM(P361:P421)</f>
        <v>0</v>
      </c>
      <c r="Q360" s="206"/>
      <c r="R360" s="207">
        <f>SUM(R361:R421)</f>
        <v>610.2206060100001</v>
      </c>
      <c r="S360" s="206"/>
      <c r="T360" s="208">
        <f>SUM(T361:T421)</f>
        <v>0</v>
      </c>
      <c r="U360" s="12"/>
      <c r="V360" s="12"/>
      <c r="W360" s="12"/>
      <c r="X360" s="12"/>
      <c r="Y360" s="12"/>
      <c r="Z360" s="12"/>
      <c r="AA360" s="12"/>
      <c r="AB360" s="12"/>
      <c r="AC360" s="12"/>
      <c r="AD360" s="12"/>
      <c r="AE360" s="12"/>
      <c r="AR360" s="209" t="s">
        <v>81</v>
      </c>
      <c r="AT360" s="210" t="s">
        <v>72</v>
      </c>
      <c r="AU360" s="210" t="s">
        <v>81</v>
      </c>
      <c r="AY360" s="209" t="s">
        <v>125</v>
      </c>
      <c r="BK360" s="211">
        <f>SUM(BK361:BK421)</f>
        <v>0</v>
      </c>
    </row>
    <row r="361" spans="1:65" s="2" customFormat="1" ht="16.5" customHeight="1">
      <c r="A361" s="38"/>
      <c r="B361" s="39"/>
      <c r="C361" s="214" t="s">
        <v>485</v>
      </c>
      <c r="D361" s="214" t="s">
        <v>127</v>
      </c>
      <c r="E361" s="215" t="s">
        <v>486</v>
      </c>
      <c r="F361" s="216" t="s">
        <v>487</v>
      </c>
      <c r="G361" s="217" t="s">
        <v>199</v>
      </c>
      <c r="H361" s="218">
        <v>9.342</v>
      </c>
      <c r="I361" s="219"/>
      <c r="J361" s="220">
        <f>ROUND(I361*H361,2)</f>
        <v>0</v>
      </c>
      <c r="K361" s="216" t="s">
        <v>131</v>
      </c>
      <c r="L361" s="44"/>
      <c r="M361" s="221" t="s">
        <v>1</v>
      </c>
      <c r="N361" s="222" t="s">
        <v>38</v>
      </c>
      <c r="O361" s="91"/>
      <c r="P361" s="223">
        <f>O361*H361</f>
        <v>0</v>
      </c>
      <c r="Q361" s="223">
        <v>2.50276</v>
      </c>
      <c r="R361" s="223">
        <f>Q361*H361</f>
        <v>23.38078392</v>
      </c>
      <c r="S361" s="223">
        <v>0</v>
      </c>
      <c r="T361" s="224">
        <f>S361*H361</f>
        <v>0</v>
      </c>
      <c r="U361" s="38"/>
      <c r="V361" s="38"/>
      <c r="W361" s="38"/>
      <c r="X361" s="38"/>
      <c r="Y361" s="38"/>
      <c r="Z361" s="38"/>
      <c r="AA361" s="38"/>
      <c r="AB361" s="38"/>
      <c r="AC361" s="38"/>
      <c r="AD361" s="38"/>
      <c r="AE361" s="38"/>
      <c r="AR361" s="225" t="s">
        <v>132</v>
      </c>
      <c r="AT361" s="225" t="s">
        <v>127</v>
      </c>
      <c r="AU361" s="225" t="s">
        <v>83</v>
      </c>
      <c r="AY361" s="17" t="s">
        <v>125</v>
      </c>
      <c r="BE361" s="226">
        <f>IF(N361="základní",J361,0)</f>
        <v>0</v>
      </c>
      <c r="BF361" s="226">
        <f>IF(N361="snížená",J361,0)</f>
        <v>0</v>
      </c>
      <c r="BG361" s="226">
        <f>IF(N361="zákl. přenesená",J361,0)</f>
        <v>0</v>
      </c>
      <c r="BH361" s="226">
        <f>IF(N361="sníž. přenesená",J361,0)</f>
        <v>0</v>
      </c>
      <c r="BI361" s="226">
        <f>IF(N361="nulová",J361,0)</f>
        <v>0</v>
      </c>
      <c r="BJ361" s="17" t="s">
        <v>81</v>
      </c>
      <c r="BK361" s="226">
        <f>ROUND(I361*H361,2)</f>
        <v>0</v>
      </c>
      <c r="BL361" s="17" t="s">
        <v>132</v>
      </c>
      <c r="BM361" s="225" t="s">
        <v>488</v>
      </c>
    </row>
    <row r="362" spans="1:47" s="2" customFormat="1" ht="12">
      <c r="A362" s="38"/>
      <c r="B362" s="39"/>
      <c r="C362" s="40"/>
      <c r="D362" s="227" t="s">
        <v>134</v>
      </c>
      <c r="E362" s="40"/>
      <c r="F362" s="228" t="s">
        <v>489</v>
      </c>
      <c r="G362" s="40"/>
      <c r="H362" s="40"/>
      <c r="I362" s="229"/>
      <c r="J362" s="40"/>
      <c r="K362" s="40"/>
      <c r="L362" s="44"/>
      <c r="M362" s="230"/>
      <c r="N362" s="231"/>
      <c r="O362" s="91"/>
      <c r="P362" s="91"/>
      <c r="Q362" s="91"/>
      <c r="R362" s="91"/>
      <c r="S362" s="91"/>
      <c r="T362" s="92"/>
      <c r="U362" s="38"/>
      <c r="V362" s="38"/>
      <c r="W362" s="38"/>
      <c r="X362" s="38"/>
      <c r="Y362" s="38"/>
      <c r="Z362" s="38"/>
      <c r="AA362" s="38"/>
      <c r="AB362" s="38"/>
      <c r="AC362" s="38"/>
      <c r="AD362" s="38"/>
      <c r="AE362" s="38"/>
      <c r="AT362" s="17" t="s">
        <v>134</v>
      </c>
      <c r="AU362" s="17" t="s">
        <v>83</v>
      </c>
    </row>
    <row r="363" spans="1:47" s="2" customFormat="1" ht="12">
      <c r="A363" s="38"/>
      <c r="B363" s="39"/>
      <c r="C363" s="40"/>
      <c r="D363" s="227" t="s">
        <v>136</v>
      </c>
      <c r="E363" s="40"/>
      <c r="F363" s="232" t="s">
        <v>490</v>
      </c>
      <c r="G363" s="40"/>
      <c r="H363" s="40"/>
      <c r="I363" s="229"/>
      <c r="J363" s="40"/>
      <c r="K363" s="40"/>
      <c r="L363" s="44"/>
      <c r="M363" s="230"/>
      <c r="N363" s="231"/>
      <c r="O363" s="91"/>
      <c r="P363" s="91"/>
      <c r="Q363" s="91"/>
      <c r="R363" s="91"/>
      <c r="S363" s="91"/>
      <c r="T363" s="92"/>
      <c r="U363" s="38"/>
      <c r="V363" s="38"/>
      <c r="W363" s="38"/>
      <c r="X363" s="38"/>
      <c r="Y363" s="38"/>
      <c r="Z363" s="38"/>
      <c r="AA363" s="38"/>
      <c r="AB363" s="38"/>
      <c r="AC363" s="38"/>
      <c r="AD363" s="38"/>
      <c r="AE363" s="38"/>
      <c r="AT363" s="17" t="s">
        <v>136</v>
      </c>
      <c r="AU363" s="17" t="s">
        <v>83</v>
      </c>
    </row>
    <row r="364" spans="1:51" s="14" customFormat="1" ht="12">
      <c r="A364" s="14"/>
      <c r="B364" s="244"/>
      <c r="C364" s="245"/>
      <c r="D364" s="227" t="s">
        <v>138</v>
      </c>
      <c r="E364" s="246" t="s">
        <v>1</v>
      </c>
      <c r="F364" s="247" t="s">
        <v>491</v>
      </c>
      <c r="G364" s="245"/>
      <c r="H364" s="246" t="s">
        <v>1</v>
      </c>
      <c r="I364" s="248"/>
      <c r="J364" s="245"/>
      <c r="K364" s="245"/>
      <c r="L364" s="249"/>
      <c r="M364" s="250"/>
      <c r="N364" s="251"/>
      <c r="O364" s="251"/>
      <c r="P364" s="251"/>
      <c r="Q364" s="251"/>
      <c r="R364" s="251"/>
      <c r="S364" s="251"/>
      <c r="T364" s="252"/>
      <c r="U364" s="14"/>
      <c r="V364" s="14"/>
      <c r="W364" s="14"/>
      <c r="X364" s="14"/>
      <c r="Y364" s="14"/>
      <c r="Z364" s="14"/>
      <c r="AA364" s="14"/>
      <c r="AB364" s="14"/>
      <c r="AC364" s="14"/>
      <c r="AD364" s="14"/>
      <c r="AE364" s="14"/>
      <c r="AT364" s="253" t="s">
        <v>138</v>
      </c>
      <c r="AU364" s="253" t="s">
        <v>83</v>
      </c>
      <c r="AV364" s="14" t="s">
        <v>81</v>
      </c>
      <c r="AW364" s="14" t="s">
        <v>30</v>
      </c>
      <c r="AX364" s="14" t="s">
        <v>73</v>
      </c>
      <c r="AY364" s="253" t="s">
        <v>125</v>
      </c>
    </row>
    <row r="365" spans="1:51" s="13" customFormat="1" ht="12">
      <c r="A365" s="13"/>
      <c r="B365" s="233"/>
      <c r="C365" s="234"/>
      <c r="D365" s="227" t="s">
        <v>138</v>
      </c>
      <c r="E365" s="235" t="s">
        <v>1</v>
      </c>
      <c r="F365" s="236" t="s">
        <v>492</v>
      </c>
      <c r="G365" s="234"/>
      <c r="H365" s="237">
        <v>9.342</v>
      </c>
      <c r="I365" s="238"/>
      <c r="J365" s="234"/>
      <c r="K365" s="234"/>
      <c r="L365" s="239"/>
      <c r="M365" s="240"/>
      <c r="N365" s="241"/>
      <c r="O365" s="241"/>
      <c r="P365" s="241"/>
      <c r="Q365" s="241"/>
      <c r="R365" s="241"/>
      <c r="S365" s="241"/>
      <c r="T365" s="242"/>
      <c r="U365" s="13"/>
      <c r="V365" s="13"/>
      <c r="W365" s="13"/>
      <c r="X365" s="13"/>
      <c r="Y365" s="13"/>
      <c r="Z365" s="13"/>
      <c r="AA365" s="13"/>
      <c r="AB365" s="13"/>
      <c r="AC365" s="13"/>
      <c r="AD365" s="13"/>
      <c r="AE365" s="13"/>
      <c r="AT365" s="243" t="s">
        <v>138</v>
      </c>
      <c r="AU365" s="243" t="s">
        <v>83</v>
      </c>
      <c r="AV365" s="13" t="s">
        <v>83</v>
      </c>
      <c r="AW365" s="13" t="s">
        <v>30</v>
      </c>
      <c r="AX365" s="13" t="s">
        <v>81</v>
      </c>
      <c r="AY365" s="243" t="s">
        <v>125</v>
      </c>
    </row>
    <row r="366" spans="1:65" s="2" customFormat="1" ht="16.5" customHeight="1">
      <c r="A366" s="38"/>
      <c r="B366" s="39"/>
      <c r="C366" s="214" t="s">
        <v>493</v>
      </c>
      <c r="D366" s="214" t="s">
        <v>127</v>
      </c>
      <c r="E366" s="215" t="s">
        <v>494</v>
      </c>
      <c r="F366" s="216" t="s">
        <v>495</v>
      </c>
      <c r="G366" s="217" t="s">
        <v>199</v>
      </c>
      <c r="H366" s="218">
        <v>32.439</v>
      </c>
      <c r="I366" s="219"/>
      <c r="J366" s="220">
        <f>ROUND(I366*H366,2)</f>
        <v>0</v>
      </c>
      <c r="K366" s="216" t="s">
        <v>131</v>
      </c>
      <c r="L366" s="44"/>
      <c r="M366" s="221" t="s">
        <v>1</v>
      </c>
      <c r="N366" s="222" t="s">
        <v>38</v>
      </c>
      <c r="O366" s="91"/>
      <c r="P366" s="223">
        <f>O366*H366</f>
        <v>0</v>
      </c>
      <c r="Q366" s="223">
        <v>2.50276</v>
      </c>
      <c r="R366" s="223">
        <f>Q366*H366</f>
        <v>81.18703164</v>
      </c>
      <c r="S366" s="223">
        <v>0</v>
      </c>
      <c r="T366" s="224">
        <f>S366*H366</f>
        <v>0</v>
      </c>
      <c r="U366" s="38"/>
      <c r="V366" s="38"/>
      <c r="W366" s="38"/>
      <c r="X366" s="38"/>
      <c r="Y366" s="38"/>
      <c r="Z366" s="38"/>
      <c r="AA366" s="38"/>
      <c r="AB366" s="38"/>
      <c r="AC366" s="38"/>
      <c r="AD366" s="38"/>
      <c r="AE366" s="38"/>
      <c r="AR366" s="225" t="s">
        <v>132</v>
      </c>
      <c r="AT366" s="225" t="s">
        <v>127</v>
      </c>
      <c r="AU366" s="225" t="s">
        <v>83</v>
      </c>
      <c r="AY366" s="17" t="s">
        <v>125</v>
      </c>
      <c r="BE366" s="226">
        <f>IF(N366="základní",J366,0)</f>
        <v>0</v>
      </c>
      <c r="BF366" s="226">
        <f>IF(N366="snížená",J366,0)</f>
        <v>0</v>
      </c>
      <c r="BG366" s="226">
        <f>IF(N366="zákl. přenesená",J366,0)</f>
        <v>0</v>
      </c>
      <c r="BH366" s="226">
        <f>IF(N366="sníž. přenesená",J366,0)</f>
        <v>0</v>
      </c>
      <c r="BI366" s="226">
        <f>IF(N366="nulová",J366,0)</f>
        <v>0</v>
      </c>
      <c r="BJ366" s="17" t="s">
        <v>81</v>
      </c>
      <c r="BK366" s="226">
        <f>ROUND(I366*H366,2)</f>
        <v>0</v>
      </c>
      <c r="BL366" s="17" t="s">
        <v>132</v>
      </c>
      <c r="BM366" s="225" t="s">
        <v>496</v>
      </c>
    </row>
    <row r="367" spans="1:47" s="2" customFormat="1" ht="12">
      <c r="A367" s="38"/>
      <c r="B367" s="39"/>
      <c r="C367" s="40"/>
      <c r="D367" s="227" t="s">
        <v>134</v>
      </c>
      <c r="E367" s="40"/>
      <c r="F367" s="228" t="s">
        <v>497</v>
      </c>
      <c r="G367" s="40"/>
      <c r="H367" s="40"/>
      <c r="I367" s="229"/>
      <c r="J367" s="40"/>
      <c r="K367" s="40"/>
      <c r="L367" s="44"/>
      <c r="M367" s="230"/>
      <c r="N367" s="231"/>
      <c r="O367" s="91"/>
      <c r="P367" s="91"/>
      <c r="Q367" s="91"/>
      <c r="R367" s="91"/>
      <c r="S367" s="91"/>
      <c r="T367" s="92"/>
      <c r="U367" s="38"/>
      <c r="V367" s="38"/>
      <c r="W367" s="38"/>
      <c r="X367" s="38"/>
      <c r="Y367" s="38"/>
      <c r="Z367" s="38"/>
      <c r="AA367" s="38"/>
      <c r="AB367" s="38"/>
      <c r="AC367" s="38"/>
      <c r="AD367" s="38"/>
      <c r="AE367" s="38"/>
      <c r="AT367" s="17" t="s">
        <v>134</v>
      </c>
      <c r="AU367" s="17" t="s">
        <v>83</v>
      </c>
    </row>
    <row r="368" spans="1:47" s="2" customFormat="1" ht="12">
      <c r="A368" s="38"/>
      <c r="B368" s="39"/>
      <c r="C368" s="40"/>
      <c r="D368" s="227" t="s">
        <v>136</v>
      </c>
      <c r="E368" s="40"/>
      <c r="F368" s="232" t="s">
        <v>490</v>
      </c>
      <c r="G368" s="40"/>
      <c r="H368" s="40"/>
      <c r="I368" s="229"/>
      <c r="J368" s="40"/>
      <c r="K368" s="40"/>
      <c r="L368" s="44"/>
      <c r="M368" s="230"/>
      <c r="N368" s="231"/>
      <c r="O368" s="91"/>
      <c r="P368" s="91"/>
      <c r="Q368" s="91"/>
      <c r="R368" s="91"/>
      <c r="S368" s="91"/>
      <c r="T368" s="92"/>
      <c r="U368" s="38"/>
      <c r="V368" s="38"/>
      <c r="W368" s="38"/>
      <c r="X368" s="38"/>
      <c r="Y368" s="38"/>
      <c r="Z368" s="38"/>
      <c r="AA368" s="38"/>
      <c r="AB368" s="38"/>
      <c r="AC368" s="38"/>
      <c r="AD368" s="38"/>
      <c r="AE368" s="38"/>
      <c r="AT368" s="17" t="s">
        <v>136</v>
      </c>
      <c r="AU368" s="17" t="s">
        <v>83</v>
      </c>
    </row>
    <row r="369" spans="1:51" s="13" customFormat="1" ht="12">
      <c r="A369" s="13"/>
      <c r="B369" s="233"/>
      <c r="C369" s="234"/>
      <c r="D369" s="227" t="s">
        <v>138</v>
      </c>
      <c r="E369" s="235" t="s">
        <v>1</v>
      </c>
      <c r="F369" s="236" t="s">
        <v>498</v>
      </c>
      <c r="G369" s="234"/>
      <c r="H369" s="237">
        <v>32.439</v>
      </c>
      <c r="I369" s="238"/>
      <c r="J369" s="234"/>
      <c r="K369" s="234"/>
      <c r="L369" s="239"/>
      <c r="M369" s="240"/>
      <c r="N369" s="241"/>
      <c r="O369" s="241"/>
      <c r="P369" s="241"/>
      <c r="Q369" s="241"/>
      <c r="R369" s="241"/>
      <c r="S369" s="241"/>
      <c r="T369" s="242"/>
      <c r="U369" s="13"/>
      <c r="V369" s="13"/>
      <c r="W369" s="13"/>
      <c r="X369" s="13"/>
      <c r="Y369" s="13"/>
      <c r="Z369" s="13"/>
      <c r="AA369" s="13"/>
      <c r="AB369" s="13"/>
      <c r="AC369" s="13"/>
      <c r="AD369" s="13"/>
      <c r="AE369" s="13"/>
      <c r="AT369" s="243" t="s">
        <v>138</v>
      </c>
      <c r="AU369" s="243" t="s">
        <v>83</v>
      </c>
      <c r="AV369" s="13" t="s">
        <v>83</v>
      </c>
      <c r="AW369" s="13" t="s">
        <v>30</v>
      </c>
      <c r="AX369" s="13" t="s">
        <v>81</v>
      </c>
      <c r="AY369" s="243" t="s">
        <v>125</v>
      </c>
    </row>
    <row r="370" spans="1:65" s="2" customFormat="1" ht="12">
      <c r="A370" s="38"/>
      <c r="B370" s="39"/>
      <c r="C370" s="214" t="s">
        <v>473</v>
      </c>
      <c r="D370" s="214" t="s">
        <v>127</v>
      </c>
      <c r="E370" s="215" t="s">
        <v>499</v>
      </c>
      <c r="F370" s="216" t="s">
        <v>500</v>
      </c>
      <c r="G370" s="217" t="s">
        <v>199</v>
      </c>
      <c r="H370" s="218">
        <v>32.439</v>
      </c>
      <c r="I370" s="219"/>
      <c r="J370" s="220">
        <f>ROUND(I370*H370,2)</f>
        <v>0</v>
      </c>
      <c r="K370" s="216" t="s">
        <v>131</v>
      </c>
      <c r="L370" s="44"/>
      <c r="M370" s="221" t="s">
        <v>1</v>
      </c>
      <c r="N370" s="222" t="s">
        <v>38</v>
      </c>
      <c r="O370" s="91"/>
      <c r="P370" s="223">
        <f>O370*H370</f>
        <v>0</v>
      </c>
      <c r="Q370" s="223">
        <v>0.04858</v>
      </c>
      <c r="R370" s="223">
        <f>Q370*H370</f>
        <v>1.57588662</v>
      </c>
      <c r="S370" s="223">
        <v>0</v>
      </c>
      <c r="T370" s="224">
        <f>S370*H370</f>
        <v>0</v>
      </c>
      <c r="U370" s="38"/>
      <c r="V370" s="38"/>
      <c r="W370" s="38"/>
      <c r="X370" s="38"/>
      <c r="Y370" s="38"/>
      <c r="Z370" s="38"/>
      <c r="AA370" s="38"/>
      <c r="AB370" s="38"/>
      <c r="AC370" s="38"/>
      <c r="AD370" s="38"/>
      <c r="AE370" s="38"/>
      <c r="AR370" s="225" t="s">
        <v>132</v>
      </c>
      <c r="AT370" s="225" t="s">
        <v>127</v>
      </c>
      <c r="AU370" s="225" t="s">
        <v>83</v>
      </c>
      <c r="AY370" s="17" t="s">
        <v>125</v>
      </c>
      <c r="BE370" s="226">
        <f>IF(N370="základní",J370,0)</f>
        <v>0</v>
      </c>
      <c r="BF370" s="226">
        <f>IF(N370="snížená",J370,0)</f>
        <v>0</v>
      </c>
      <c r="BG370" s="226">
        <f>IF(N370="zákl. přenesená",J370,0)</f>
        <v>0</v>
      </c>
      <c r="BH370" s="226">
        <f>IF(N370="sníž. přenesená",J370,0)</f>
        <v>0</v>
      </c>
      <c r="BI370" s="226">
        <f>IF(N370="nulová",J370,0)</f>
        <v>0</v>
      </c>
      <c r="BJ370" s="17" t="s">
        <v>81</v>
      </c>
      <c r="BK370" s="226">
        <f>ROUND(I370*H370,2)</f>
        <v>0</v>
      </c>
      <c r="BL370" s="17" t="s">
        <v>132</v>
      </c>
      <c r="BM370" s="225" t="s">
        <v>501</v>
      </c>
    </row>
    <row r="371" spans="1:47" s="2" customFormat="1" ht="12">
      <c r="A371" s="38"/>
      <c r="B371" s="39"/>
      <c r="C371" s="40"/>
      <c r="D371" s="227" t="s">
        <v>134</v>
      </c>
      <c r="E371" s="40"/>
      <c r="F371" s="228" t="s">
        <v>502</v>
      </c>
      <c r="G371" s="40"/>
      <c r="H371" s="40"/>
      <c r="I371" s="229"/>
      <c r="J371" s="40"/>
      <c r="K371" s="40"/>
      <c r="L371" s="44"/>
      <c r="M371" s="230"/>
      <c r="N371" s="231"/>
      <c r="O371" s="91"/>
      <c r="P371" s="91"/>
      <c r="Q371" s="91"/>
      <c r="R371" s="91"/>
      <c r="S371" s="91"/>
      <c r="T371" s="92"/>
      <c r="U371" s="38"/>
      <c r="V371" s="38"/>
      <c r="W371" s="38"/>
      <c r="X371" s="38"/>
      <c r="Y371" s="38"/>
      <c r="Z371" s="38"/>
      <c r="AA371" s="38"/>
      <c r="AB371" s="38"/>
      <c r="AC371" s="38"/>
      <c r="AD371" s="38"/>
      <c r="AE371" s="38"/>
      <c r="AT371" s="17" t="s">
        <v>134</v>
      </c>
      <c r="AU371" s="17" t="s">
        <v>83</v>
      </c>
    </row>
    <row r="372" spans="1:47" s="2" customFormat="1" ht="12">
      <c r="A372" s="38"/>
      <c r="B372" s="39"/>
      <c r="C372" s="40"/>
      <c r="D372" s="227" t="s">
        <v>136</v>
      </c>
      <c r="E372" s="40"/>
      <c r="F372" s="232" t="s">
        <v>490</v>
      </c>
      <c r="G372" s="40"/>
      <c r="H372" s="40"/>
      <c r="I372" s="229"/>
      <c r="J372" s="40"/>
      <c r="K372" s="40"/>
      <c r="L372" s="44"/>
      <c r="M372" s="230"/>
      <c r="N372" s="231"/>
      <c r="O372" s="91"/>
      <c r="P372" s="91"/>
      <c r="Q372" s="91"/>
      <c r="R372" s="91"/>
      <c r="S372" s="91"/>
      <c r="T372" s="92"/>
      <c r="U372" s="38"/>
      <c r="V372" s="38"/>
      <c r="W372" s="38"/>
      <c r="X372" s="38"/>
      <c r="Y372" s="38"/>
      <c r="Z372" s="38"/>
      <c r="AA372" s="38"/>
      <c r="AB372" s="38"/>
      <c r="AC372" s="38"/>
      <c r="AD372" s="38"/>
      <c r="AE372" s="38"/>
      <c r="AT372" s="17" t="s">
        <v>136</v>
      </c>
      <c r="AU372" s="17" t="s">
        <v>83</v>
      </c>
    </row>
    <row r="373" spans="1:65" s="2" customFormat="1" ht="16.5" customHeight="1">
      <c r="A373" s="38"/>
      <c r="B373" s="39"/>
      <c r="C373" s="214" t="s">
        <v>503</v>
      </c>
      <c r="D373" s="214" t="s">
        <v>127</v>
      </c>
      <c r="E373" s="215" t="s">
        <v>504</v>
      </c>
      <c r="F373" s="216" t="s">
        <v>505</v>
      </c>
      <c r="G373" s="217" t="s">
        <v>130</v>
      </c>
      <c r="H373" s="218">
        <v>16.65</v>
      </c>
      <c r="I373" s="219"/>
      <c r="J373" s="220">
        <f>ROUND(I373*H373,2)</f>
        <v>0</v>
      </c>
      <c r="K373" s="216" t="s">
        <v>131</v>
      </c>
      <c r="L373" s="44"/>
      <c r="M373" s="221" t="s">
        <v>1</v>
      </c>
      <c r="N373" s="222" t="s">
        <v>38</v>
      </c>
      <c r="O373" s="91"/>
      <c r="P373" s="223">
        <f>O373*H373</f>
        <v>0</v>
      </c>
      <c r="Q373" s="223">
        <v>0.01787</v>
      </c>
      <c r="R373" s="223">
        <f>Q373*H373</f>
        <v>0.2975355</v>
      </c>
      <c r="S373" s="223">
        <v>0</v>
      </c>
      <c r="T373" s="224">
        <f>S373*H373</f>
        <v>0</v>
      </c>
      <c r="U373" s="38"/>
      <c r="V373" s="38"/>
      <c r="W373" s="38"/>
      <c r="X373" s="38"/>
      <c r="Y373" s="38"/>
      <c r="Z373" s="38"/>
      <c r="AA373" s="38"/>
      <c r="AB373" s="38"/>
      <c r="AC373" s="38"/>
      <c r="AD373" s="38"/>
      <c r="AE373" s="38"/>
      <c r="AR373" s="225" t="s">
        <v>132</v>
      </c>
      <c r="AT373" s="225" t="s">
        <v>127</v>
      </c>
      <c r="AU373" s="225" t="s">
        <v>83</v>
      </c>
      <c r="AY373" s="17" t="s">
        <v>125</v>
      </c>
      <c r="BE373" s="226">
        <f>IF(N373="základní",J373,0)</f>
        <v>0</v>
      </c>
      <c r="BF373" s="226">
        <f>IF(N373="snížená",J373,0)</f>
        <v>0</v>
      </c>
      <c r="BG373" s="226">
        <f>IF(N373="zákl. přenesená",J373,0)</f>
        <v>0</v>
      </c>
      <c r="BH373" s="226">
        <f>IF(N373="sníž. přenesená",J373,0)</f>
        <v>0</v>
      </c>
      <c r="BI373" s="226">
        <f>IF(N373="nulová",J373,0)</f>
        <v>0</v>
      </c>
      <c r="BJ373" s="17" t="s">
        <v>81</v>
      </c>
      <c r="BK373" s="226">
        <f>ROUND(I373*H373,2)</f>
        <v>0</v>
      </c>
      <c r="BL373" s="17" t="s">
        <v>132</v>
      </c>
      <c r="BM373" s="225" t="s">
        <v>506</v>
      </c>
    </row>
    <row r="374" spans="1:47" s="2" customFormat="1" ht="12">
      <c r="A374" s="38"/>
      <c r="B374" s="39"/>
      <c r="C374" s="40"/>
      <c r="D374" s="227" t="s">
        <v>134</v>
      </c>
      <c r="E374" s="40"/>
      <c r="F374" s="228" t="s">
        <v>507</v>
      </c>
      <c r="G374" s="40"/>
      <c r="H374" s="40"/>
      <c r="I374" s="229"/>
      <c r="J374" s="40"/>
      <c r="K374" s="40"/>
      <c r="L374" s="44"/>
      <c r="M374" s="230"/>
      <c r="N374" s="231"/>
      <c r="O374" s="91"/>
      <c r="P374" s="91"/>
      <c r="Q374" s="91"/>
      <c r="R374" s="91"/>
      <c r="S374" s="91"/>
      <c r="T374" s="92"/>
      <c r="U374" s="38"/>
      <c r="V374" s="38"/>
      <c r="W374" s="38"/>
      <c r="X374" s="38"/>
      <c r="Y374" s="38"/>
      <c r="Z374" s="38"/>
      <c r="AA374" s="38"/>
      <c r="AB374" s="38"/>
      <c r="AC374" s="38"/>
      <c r="AD374" s="38"/>
      <c r="AE374" s="38"/>
      <c r="AT374" s="17" t="s">
        <v>134</v>
      </c>
      <c r="AU374" s="17" t="s">
        <v>83</v>
      </c>
    </row>
    <row r="375" spans="1:47" s="2" customFormat="1" ht="12">
      <c r="A375" s="38"/>
      <c r="B375" s="39"/>
      <c r="C375" s="40"/>
      <c r="D375" s="227" t="s">
        <v>136</v>
      </c>
      <c r="E375" s="40"/>
      <c r="F375" s="232" t="s">
        <v>508</v>
      </c>
      <c r="G375" s="40"/>
      <c r="H375" s="40"/>
      <c r="I375" s="229"/>
      <c r="J375" s="40"/>
      <c r="K375" s="40"/>
      <c r="L375" s="44"/>
      <c r="M375" s="230"/>
      <c r="N375" s="231"/>
      <c r="O375" s="91"/>
      <c r="P375" s="91"/>
      <c r="Q375" s="91"/>
      <c r="R375" s="91"/>
      <c r="S375" s="91"/>
      <c r="T375" s="92"/>
      <c r="U375" s="38"/>
      <c r="V375" s="38"/>
      <c r="W375" s="38"/>
      <c r="X375" s="38"/>
      <c r="Y375" s="38"/>
      <c r="Z375" s="38"/>
      <c r="AA375" s="38"/>
      <c r="AB375" s="38"/>
      <c r="AC375" s="38"/>
      <c r="AD375" s="38"/>
      <c r="AE375" s="38"/>
      <c r="AT375" s="17" t="s">
        <v>136</v>
      </c>
      <c r="AU375" s="17" t="s">
        <v>83</v>
      </c>
    </row>
    <row r="376" spans="1:51" s="13" customFormat="1" ht="12">
      <c r="A376" s="13"/>
      <c r="B376" s="233"/>
      <c r="C376" s="234"/>
      <c r="D376" s="227" t="s">
        <v>138</v>
      </c>
      <c r="E376" s="235" t="s">
        <v>1</v>
      </c>
      <c r="F376" s="236" t="s">
        <v>509</v>
      </c>
      <c r="G376" s="234"/>
      <c r="H376" s="237">
        <v>16.65</v>
      </c>
      <c r="I376" s="238"/>
      <c r="J376" s="234"/>
      <c r="K376" s="234"/>
      <c r="L376" s="239"/>
      <c r="M376" s="240"/>
      <c r="N376" s="241"/>
      <c r="O376" s="241"/>
      <c r="P376" s="241"/>
      <c r="Q376" s="241"/>
      <c r="R376" s="241"/>
      <c r="S376" s="241"/>
      <c r="T376" s="242"/>
      <c r="U376" s="13"/>
      <c r="V376" s="13"/>
      <c r="W376" s="13"/>
      <c r="X376" s="13"/>
      <c r="Y376" s="13"/>
      <c r="Z376" s="13"/>
      <c r="AA376" s="13"/>
      <c r="AB376" s="13"/>
      <c r="AC376" s="13"/>
      <c r="AD376" s="13"/>
      <c r="AE376" s="13"/>
      <c r="AT376" s="243" t="s">
        <v>138</v>
      </c>
      <c r="AU376" s="243" t="s">
        <v>83</v>
      </c>
      <c r="AV376" s="13" t="s">
        <v>83</v>
      </c>
      <c r="AW376" s="13" t="s">
        <v>30</v>
      </c>
      <c r="AX376" s="13" t="s">
        <v>81</v>
      </c>
      <c r="AY376" s="243" t="s">
        <v>125</v>
      </c>
    </row>
    <row r="377" spans="1:65" s="2" customFormat="1" ht="16.5" customHeight="1">
      <c r="A377" s="38"/>
      <c r="B377" s="39"/>
      <c r="C377" s="214" t="s">
        <v>510</v>
      </c>
      <c r="D377" s="214" t="s">
        <v>127</v>
      </c>
      <c r="E377" s="215" t="s">
        <v>511</v>
      </c>
      <c r="F377" s="216" t="s">
        <v>512</v>
      </c>
      <c r="G377" s="217" t="s">
        <v>130</v>
      </c>
      <c r="H377" s="218">
        <v>16.65</v>
      </c>
      <c r="I377" s="219"/>
      <c r="J377" s="220">
        <f>ROUND(I377*H377,2)</f>
        <v>0</v>
      </c>
      <c r="K377" s="216" t="s">
        <v>131</v>
      </c>
      <c r="L377" s="44"/>
      <c r="M377" s="221" t="s">
        <v>1</v>
      </c>
      <c r="N377" s="222" t="s">
        <v>38</v>
      </c>
      <c r="O377" s="91"/>
      <c r="P377" s="223">
        <f>O377*H377</f>
        <v>0</v>
      </c>
      <c r="Q377" s="223">
        <v>0</v>
      </c>
      <c r="R377" s="223">
        <f>Q377*H377</f>
        <v>0</v>
      </c>
      <c r="S377" s="223">
        <v>0</v>
      </c>
      <c r="T377" s="224">
        <f>S377*H377</f>
        <v>0</v>
      </c>
      <c r="U377" s="38"/>
      <c r="V377" s="38"/>
      <c r="W377" s="38"/>
      <c r="X377" s="38"/>
      <c r="Y377" s="38"/>
      <c r="Z377" s="38"/>
      <c r="AA377" s="38"/>
      <c r="AB377" s="38"/>
      <c r="AC377" s="38"/>
      <c r="AD377" s="38"/>
      <c r="AE377" s="38"/>
      <c r="AR377" s="225" t="s">
        <v>132</v>
      </c>
      <c r="AT377" s="225" t="s">
        <v>127</v>
      </c>
      <c r="AU377" s="225" t="s">
        <v>83</v>
      </c>
      <c r="AY377" s="17" t="s">
        <v>125</v>
      </c>
      <c r="BE377" s="226">
        <f>IF(N377="základní",J377,0)</f>
        <v>0</v>
      </c>
      <c r="BF377" s="226">
        <f>IF(N377="snížená",J377,0)</f>
        <v>0</v>
      </c>
      <c r="BG377" s="226">
        <f>IF(N377="zákl. přenesená",J377,0)</f>
        <v>0</v>
      </c>
      <c r="BH377" s="226">
        <f>IF(N377="sníž. přenesená",J377,0)</f>
        <v>0</v>
      </c>
      <c r="BI377" s="226">
        <f>IF(N377="nulová",J377,0)</f>
        <v>0</v>
      </c>
      <c r="BJ377" s="17" t="s">
        <v>81</v>
      </c>
      <c r="BK377" s="226">
        <f>ROUND(I377*H377,2)</f>
        <v>0</v>
      </c>
      <c r="BL377" s="17" t="s">
        <v>132</v>
      </c>
      <c r="BM377" s="225" t="s">
        <v>513</v>
      </c>
    </row>
    <row r="378" spans="1:47" s="2" customFormat="1" ht="12">
      <c r="A378" s="38"/>
      <c r="B378" s="39"/>
      <c r="C378" s="40"/>
      <c r="D378" s="227" t="s">
        <v>134</v>
      </c>
      <c r="E378" s="40"/>
      <c r="F378" s="228" t="s">
        <v>514</v>
      </c>
      <c r="G378" s="40"/>
      <c r="H378" s="40"/>
      <c r="I378" s="229"/>
      <c r="J378" s="40"/>
      <c r="K378" s="40"/>
      <c r="L378" s="44"/>
      <c r="M378" s="230"/>
      <c r="N378" s="231"/>
      <c r="O378" s="91"/>
      <c r="P378" s="91"/>
      <c r="Q378" s="91"/>
      <c r="R378" s="91"/>
      <c r="S378" s="91"/>
      <c r="T378" s="92"/>
      <c r="U378" s="38"/>
      <c r="V378" s="38"/>
      <c r="W378" s="38"/>
      <c r="X378" s="38"/>
      <c r="Y378" s="38"/>
      <c r="Z378" s="38"/>
      <c r="AA378" s="38"/>
      <c r="AB378" s="38"/>
      <c r="AC378" s="38"/>
      <c r="AD378" s="38"/>
      <c r="AE378" s="38"/>
      <c r="AT378" s="17" t="s">
        <v>134</v>
      </c>
      <c r="AU378" s="17" t="s">
        <v>83</v>
      </c>
    </row>
    <row r="379" spans="1:47" s="2" customFormat="1" ht="12">
      <c r="A379" s="38"/>
      <c r="B379" s="39"/>
      <c r="C379" s="40"/>
      <c r="D379" s="227" t="s">
        <v>136</v>
      </c>
      <c r="E379" s="40"/>
      <c r="F379" s="232" t="s">
        <v>508</v>
      </c>
      <c r="G379" s="40"/>
      <c r="H379" s="40"/>
      <c r="I379" s="229"/>
      <c r="J379" s="40"/>
      <c r="K379" s="40"/>
      <c r="L379" s="44"/>
      <c r="M379" s="230"/>
      <c r="N379" s="231"/>
      <c r="O379" s="91"/>
      <c r="P379" s="91"/>
      <c r="Q379" s="91"/>
      <c r="R379" s="91"/>
      <c r="S379" s="91"/>
      <c r="T379" s="92"/>
      <c r="U379" s="38"/>
      <c r="V379" s="38"/>
      <c r="W379" s="38"/>
      <c r="X379" s="38"/>
      <c r="Y379" s="38"/>
      <c r="Z379" s="38"/>
      <c r="AA379" s="38"/>
      <c r="AB379" s="38"/>
      <c r="AC379" s="38"/>
      <c r="AD379" s="38"/>
      <c r="AE379" s="38"/>
      <c r="AT379" s="17" t="s">
        <v>136</v>
      </c>
      <c r="AU379" s="17" t="s">
        <v>83</v>
      </c>
    </row>
    <row r="380" spans="1:65" s="2" customFormat="1" ht="16.5" customHeight="1">
      <c r="A380" s="38"/>
      <c r="B380" s="39"/>
      <c r="C380" s="214" t="s">
        <v>515</v>
      </c>
      <c r="D380" s="214" t="s">
        <v>127</v>
      </c>
      <c r="E380" s="215" t="s">
        <v>516</v>
      </c>
      <c r="F380" s="216" t="s">
        <v>517</v>
      </c>
      <c r="G380" s="217" t="s">
        <v>235</v>
      </c>
      <c r="H380" s="218">
        <v>8.913</v>
      </c>
      <c r="I380" s="219"/>
      <c r="J380" s="220">
        <f>ROUND(I380*H380,2)</f>
        <v>0</v>
      </c>
      <c r="K380" s="216" t="s">
        <v>131</v>
      </c>
      <c r="L380" s="44"/>
      <c r="M380" s="221" t="s">
        <v>1</v>
      </c>
      <c r="N380" s="222" t="s">
        <v>38</v>
      </c>
      <c r="O380" s="91"/>
      <c r="P380" s="223">
        <f>O380*H380</f>
        <v>0</v>
      </c>
      <c r="Q380" s="223">
        <v>1.04927</v>
      </c>
      <c r="R380" s="223">
        <f>Q380*H380</f>
        <v>9.35214351</v>
      </c>
      <c r="S380" s="223">
        <v>0</v>
      </c>
      <c r="T380" s="224">
        <f>S380*H380</f>
        <v>0</v>
      </c>
      <c r="U380" s="38"/>
      <c r="V380" s="38"/>
      <c r="W380" s="38"/>
      <c r="X380" s="38"/>
      <c r="Y380" s="38"/>
      <c r="Z380" s="38"/>
      <c r="AA380" s="38"/>
      <c r="AB380" s="38"/>
      <c r="AC380" s="38"/>
      <c r="AD380" s="38"/>
      <c r="AE380" s="38"/>
      <c r="AR380" s="225" t="s">
        <v>132</v>
      </c>
      <c r="AT380" s="225" t="s">
        <v>127</v>
      </c>
      <c r="AU380" s="225" t="s">
        <v>83</v>
      </c>
      <c r="AY380" s="17" t="s">
        <v>125</v>
      </c>
      <c r="BE380" s="226">
        <f>IF(N380="základní",J380,0)</f>
        <v>0</v>
      </c>
      <c r="BF380" s="226">
        <f>IF(N380="snížená",J380,0)</f>
        <v>0</v>
      </c>
      <c r="BG380" s="226">
        <f>IF(N380="zákl. přenesená",J380,0)</f>
        <v>0</v>
      </c>
      <c r="BH380" s="226">
        <f>IF(N380="sníž. přenesená",J380,0)</f>
        <v>0</v>
      </c>
      <c r="BI380" s="226">
        <f>IF(N380="nulová",J380,0)</f>
        <v>0</v>
      </c>
      <c r="BJ380" s="17" t="s">
        <v>81</v>
      </c>
      <c r="BK380" s="226">
        <f>ROUND(I380*H380,2)</f>
        <v>0</v>
      </c>
      <c r="BL380" s="17" t="s">
        <v>132</v>
      </c>
      <c r="BM380" s="225" t="s">
        <v>518</v>
      </c>
    </row>
    <row r="381" spans="1:47" s="2" customFormat="1" ht="12">
      <c r="A381" s="38"/>
      <c r="B381" s="39"/>
      <c r="C381" s="40"/>
      <c r="D381" s="227" t="s">
        <v>134</v>
      </c>
      <c r="E381" s="40"/>
      <c r="F381" s="228" t="s">
        <v>519</v>
      </c>
      <c r="G381" s="40"/>
      <c r="H381" s="40"/>
      <c r="I381" s="229"/>
      <c r="J381" s="40"/>
      <c r="K381" s="40"/>
      <c r="L381" s="44"/>
      <c r="M381" s="230"/>
      <c r="N381" s="231"/>
      <c r="O381" s="91"/>
      <c r="P381" s="91"/>
      <c r="Q381" s="91"/>
      <c r="R381" s="91"/>
      <c r="S381" s="91"/>
      <c r="T381" s="92"/>
      <c r="U381" s="38"/>
      <c r="V381" s="38"/>
      <c r="W381" s="38"/>
      <c r="X381" s="38"/>
      <c r="Y381" s="38"/>
      <c r="Z381" s="38"/>
      <c r="AA381" s="38"/>
      <c r="AB381" s="38"/>
      <c r="AC381" s="38"/>
      <c r="AD381" s="38"/>
      <c r="AE381" s="38"/>
      <c r="AT381" s="17" t="s">
        <v>134</v>
      </c>
      <c r="AU381" s="17" t="s">
        <v>83</v>
      </c>
    </row>
    <row r="382" spans="1:47" s="2" customFormat="1" ht="12">
      <c r="A382" s="38"/>
      <c r="B382" s="39"/>
      <c r="C382" s="40"/>
      <c r="D382" s="227" t="s">
        <v>136</v>
      </c>
      <c r="E382" s="40"/>
      <c r="F382" s="232" t="s">
        <v>520</v>
      </c>
      <c r="G382" s="40"/>
      <c r="H382" s="40"/>
      <c r="I382" s="229"/>
      <c r="J382" s="40"/>
      <c r="K382" s="40"/>
      <c r="L382" s="44"/>
      <c r="M382" s="230"/>
      <c r="N382" s="231"/>
      <c r="O382" s="91"/>
      <c r="P382" s="91"/>
      <c r="Q382" s="91"/>
      <c r="R382" s="91"/>
      <c r="S382" s="91"/>
      <c r="T382" s="92"/>
      <c r="U382" s="38"/>
      <c r="V382" s="38"/>
      <c r="W382" s="38"/>
      <c r="X382" s="38"/>
      <c r="Y382" s="38"/>
      <c r="Z382" s="38"/>
      <c r="AA382" s="38"/>
      <c r="AB382" s="38"/>
      <c r="AC382" s="38"/>
      <c r="AD382" s="38"/>
      <c r="AE382" s="38"/>
      <c r="AT382" s="17" t="s">
        <v>136</v>
      </c>
      <c r="AU382" s="17" t="s">
        <v>83</v>
      </c>
    </row>
    <row r="383" spans="1:51" s="13" customFormat="1" ht="12">
      <c r="A383" s="13"/>
      <c r="B383" s="233"/>
      <c r="C383" s="234"/>
      <c r="D383" s="227" t="s">
        <v>138</v>
      </c>
      <c r="E383" s="235" t="s">
        <v>1</v>
      </c>
      <c r="F383" s="236" t="s">
        <v>521</v>
      </c>
      <c r="G383" s="234"/>
      <c r="H383" s="237">
        <v>8.913</v>
      </c>
      <c r="I383" s="238"/>
      <c r="J383" s="234"/>
      <c r="K383" s="234"/>
      <c r="L383" s="239"/>
      <c r="M383" s="240"/>
      <c r="N383" s="241"/>
      <c r="O383" s="241"/>
      <c r="P383" s="241"/>
      <c r="Q383" s="241"/>
      <c r="R383" s="241"/>
      <c r="S383" s="241"/>
      <c r="T383" s="242"/>
      <c r="U383" s="13"/>
      <c r="V383" s="13"/>
      <c r="W383" s="13"/>
      <c r="X383" s="13"/>
      <c r="Y383" s="13"/>
      <c r="Z383" s="13"/>
      <c r="AA383" s="13"/>
      <c r="AB383" s="13"/>
      <c r="AC383" s="13"/>
      <c r="AD383" s="13"/>
      <c r="AE383" s="13"/>
      <c r="AT383" s="243" t="s">
        <v>138</v>
      </c>
      <c r="AU383" s="243" t="s">
        <v>83</v>
      </c>
      <c r="AV383" s="13" t="s">
        <v>83</v>
      </c>
      <c r="AW383" s="13" t="s">
        <v>30</v>
      </c>
      <c r="AX383" s="13" t="s">
        <v>81</v>
      </c>
      <c r="AY383" s="243" t="s">
        <v>125</v>
      </c>
    </row>
    <row r="384" spans="1:65" s="2" customFormat="1" ht="16.5" customHeight="1">
      <c r="A384" s="38"/>
      <c r="B384" s="39"/>
      <c r="C384" s="214" t="s">
        <v>522</v>
      </c>
      <c r="D384" s="214" t="s">
        <v>127</v>
      </c>
      <c r="E384" s="215" t="s">
        <v>523</v>
      </c>
      <c r="F384" s="216" t="s">
        <v>524</v>
      </c>
      <c r="G384" s="217" t="s">
        <v>235</v>
      </c>
      <c r="H384" s="218">
        <v>0.623</v>
      </c>
      <c r="I384" s="219"/>
      <c r="J384" s="220">
        <f>ROUND(I384*H384,2)</f>
        <v>0</v>
      </c>
      <c r="K384" s="216" t="s">
        <v>131</v>
      </c>
      <c r="L384" s="44"/>
      <c r="M384" s="221" t="s">
        <v>1</v>
      </c>
      <c r="N384" s="222" t="s">
        <v>38</v>
      </c>
      <c r="O384" s="91"/>
      <c r="P384" s="223">
        <f>O384*H384</f>
        <v>0</v>
      </c>
      <c r="Q384" s="223">
        <v>1.06386</v>
      </c>
      <c r="R384" s="223">
        <f>Q384*H384</f>
        <v>0.66278478</v>
      </c>
      <c r="S384" s="223">
        <v>0</v>
      </c>
      <c r="T384" s="224">
        <f>S384*H384</f>
        <v>0</v>
      </c>
      <c r="U384" s="38"/>
      <c r="V384" s="38"/>
      <c r="W384" s="38"/>
      <c r="X384" s="38"/>
      <c r="Y384" s="38"/>
      <c r="Z384" s="38"/>
      <c r="AA384" s="38"/>
      <c r="AB384" s="38"/>
      <c r="AC384" s="38"/>
      <c r="AD384" s="38"/>
      <c r="AE384" s="38"/>
      <c r="AR384" s="225" t="s">
        <v>132</v>
      </c>
      <c r="AT384" s="225" t="s">
        <v>127</v>
      </c>
      <c r="AU384" s="225" t="s">
        <v>83</v>
      </c>
      <c r="AY384" s="17" t="s">
        <v>125</v>
      </c>
      <c r="BE384" s="226">
        <f>IF(N384="základní",J384,0)</f>
        <v>0</v>
      </c>
      <c r="BF384" s="226">
        <f>IF(N384="snížená",J384,0)</f>
        <v>0</v>
      </c>
      <c r="BG384" s="226">
        <f>IF(N384="zákl. přenesená",J384,0)</f>
        <v>0</v>
      </c>
      <c r="BH384" s="226">
        <f>IF(N384="sníž. přenesená",J384,0)</f>
        <v>0</v>
      </c>
      <c r="BI384" s="226">
        <f>IF(N384="nulová",J384,0)</f>
        <v>0</v>
      </c>
      <c r="BJ384" s="17" t="s">
        <v>81</v>
      </c>
      <c r="BK384" s="226">
        <f>ROUND(I384*H384,2)</f>
        <v>0</v>
      </c>
      <c r="BL384" s="17" t="s">
        <v>132</v>
      </c>
      <c r="BM384" s="225" t="s">
        <v>525</v>
      </c>
    </row>
    <row r="385" spans="1:47" s="2" customFormat="1" ht="12">
      <c r="A385" s="38"/>
      <c r="B385" s="39"/>
      <c r="C385" s="40"/>
      <c r="D385" s="227" t="s">
        <v>134</v>
      </c>
      <c r="E385" s="40"/>
      <c r="F385" s="228" t="s">
        <v>526</v>
      </c>
      <c r="G385" s="40"/>
      <c r="H385" s="40"/>
      <c r="I385" s="229"/>
      <c r="J385" s="40"/>
      <c r="K385" s="40"/>
      <c r="L385" s="44"/>
      <c r="M385" s="230"/>
      <c r="N385" s="231"/>
      <c r="O385" s="91"/>
      <c r="P385" s="91"/>
      <c r="Q385" s="91"/>
      <c r="R385" s="91"/>
      <c r="S385" s="91"/>
      <c r="T385" s="92"/>
      <c r="U385" s="38"/>
      <c r="V385" s="38"/>
      <c r="W385" s="38"/>
      <c r="X385" s="38"/>
      <c r="Y385" s="38"/>
      <c r="Z385" s="38"/>
      <c r="AA385" s="38"/>
      <c r="AB385" s="38"/>
      <c r="AC385" s="38"/>
      <c r="AD385" s="38"/>
      <c r="AE385" s="38"/>
      <c r="AT385" s="17" t="s">
        <v>134</v>
      </c>
      <c r="AU385" s="17" t="s">
        <v>83</v>
      </c>
    </row>
    <row r="386" spans="1:47" s="2" customFormat="1" ht="12">
      <c r="A386" s="38"/>
      <c r="B386" s="39"/>
      <c r="C386" s="40"/>
      <c r="D386" s="227" t="s">
        <v>136</v>
      </c>
      <c r="E386" s="40"/>
      <c r="F386" s="232" t="s">
        <v>520</v>
      </c>
      <c r="G386" s="40"/>
      <c r="H386" s="40"/>
      <c r="I386" s="229"/>
      <c r="J386" s="40"/>
      <c r="K386" s="40"/>
      <c r="L386" s="44"/>
      <c r="M386" s="230"/>
      <c r="N386" s="231"/>
      <c r="O386" s="91"/>
      <c r="P386" s="91"/>
      <c r="Q386" s="91"/>
      <c r="R386" s="91"/>
      <c r="S386" s="91"/>
      <c r="T386" s="92"/>
      <c r="U386" s="38"/>
      <c r="V386" s="38"/>
      <c r="W386" s="38"/>
      <c r="X386" s="38"/>
      <c r="Y386" s="38"/>
      <c r="Z386" s="38"/>
      <c r="AA386" s="38"/>
      <c r="AB386" s="38"/>
      <c r="AC386" s="38"/>
      <c r="AD386" s="38"/>
      <c r="AE386" s="38"/>
      <c r="AT386" s="17" t="s">
        <v>136</v>
      </c>
      <c r="AU386" s="17" t="s">
        <v>83</v>
      </c>
    </row>
    <row r="387" spans="1:51" s="14" customFormat="1" ht="12">
      <c r="A387" s="14"/>
      <c r="B387" s="244"/>
      <c r="C387" s="245"/>
      <c r="D387" s="227" t="s">
        <v>138</v>
      </c>
      <c r="E387" s="246" t="s">
        <v>1</v>
      </c>
      <c r="F387" s="247" t="s">
        <v>527</v>
      </c>
      <c r="G387" s="245"/>
      <c r="H387" s="246" t="s">
        <v>1</v>
      </c>
      <c r="I387" s="248"/>
      <c r="J387" s="245"/>
      <c r="K387" s="245"/>
      <c r="L387" s="249"/>
      <c r="M387" s="250"/>
      <c r="N387" s="251"/>
      <c r="O387" s="251"/>
      <c r="P387" s="251"/>
      <c r="Q387" s="251"/>
      <c r="R387" s="251"/>
      <c r="S387" s="251"/>
      <c r="T387" s="252"/>
      <c r="U387" s="14"/>
      <c r="V387" s="14"/>
      <c r="W387" s="14"/>
      <c r="X387" s="14"/>
      <c r="Y387" s="14"/>
      <c r="Z387" s="14"/>
      <c r="AA387" s="14"/>
      <c r="AB387" s="14"/>
      <c r="AC387" s="14"/>
      <c r="AD387" s="14"/>
      <c r="AE387" s="14"/>
      <c r="AT387" s="253" t="s">
        <v>138</v>
      </c>
      <c r="AU387" s="253" t="s">
        <v>83</v>
      </c>
      <c r="AV387" s="14" t="s">
        <v>81</v>
      </c>
      <c r="AW387" s="14" t="s">
        <v>30</v>
      </c>
      <c r="AX387" s="14" t="s">
        <v>73</v>
      </c>
      <c r="AY387" s="253" t="s">
        <v>125</v>
      </c>
    </row>
    <row r="388" spans="1:51" s="13" customFormat="1" ht="12">
      <c r="A388" s="13"/>
      <c r="B388" s="233"/>
      <c r="C388" s="234"/>
      <c r="D388" s="227" t="s">
        <v>138</v>
      </c>
      <c r="E388" s="235" t="s">
        <v>1</v>
      </c>
      <c r="F388" s="236" t="s">
        <v>528</v>
      </c>
      <c r="G388" s="234"/>
      <c r="H388" s="237">
        <v>0.623</v>
      </c>
      <c r="I388" s="238"/>
      <c r="J388" s="234"/>
      <c r="K388" s="234"/>
      <c r="L388" s="239"/>
      <c r="M388" s="240"/>
      <c r="N388" s="241"/>
      <c r="O388" s="241"/>
      <c r="P388" s="241"/>
      <c r="Q388" s="241"/>
      <c r="R388" s="241"/>
      <c r="S388" s="241"/>
      <c r="T388" s="242"/>
      <c r="U388" s="13"/>
      <c r="V388" s="13"/>
      <c r="W388" s="13"/>
      <c r="X388" s="13"/>
      <c r="Y388" s="13"/>
      <c r="Z388" s="13"/>
      <c r="AA388" s="13"/>
      <c r="AB388" s="13"/>
      <c r="AC388" s="13"/>
      <c r="AD388" s="13"/>
      <c r="AE388" s="13"/>
      <c r="AT388" s="243" t="s">
        <v>138</v>
      </c>
      <c r="AU388" s="243" t="s">
        <v>83</v>
      </c>
      <c r="AV388" s="13" t="s">
        <v>83</v>
      </c>
      <c r="AW388" s="13" t="s">
        <v>30</v>
      </c>
      <c r="AX388" s="13" t="s">
        <v>81</v>
      </c>
      <c r="AY388" s="243" t="s">
        <v>125</v>
      </c>
    </row>
    <row r="389" spans="1:65" s="2" customFormat="1" ht="16.5" customHeight="1">
      <c r="A389" s="38"/>
      <c r="B389" s="39"/>
      <c r="C389" s="214" t="s">
        <v>529</v>
      </c>
      <c r="D389" s="214" t="s">
        <v>127</v>
      </c>
      <c r="E389" s="215" t="s">
        <v>530</v>
      </c>
      <c r="F389" s="216" t="s">
        <v>531</v>
      </c>
      <c r="G389" s="217" t="s">
        <v>130</v>
      </c>
      <c r="H389" s="218">
        <v>91.16</v>
      </c>
      <c r="I389" s="219"/>
      <c r="J389" s="220">
        <f>ROUND(I389*H389,2)</f>
        <v>0</v>
      </c>
      <c r="K389" s="216" t="s">
        <v>131</v>
      </c>
      <c r="L389" s="44"/>
      <c r="M389" s="221" t="s">
        <v>1</v>
      </c>
      <c r="N389" s="222" t="s">
        <v>38</v>
      </c>
      <c r="O389" s="91"/>
      <c r="P389" s="223">
        <f>O389*H389</f>
        <v>0</v>
      </c>
      <c r="Q389" s="223">
        <v>0.01087</v>
      </c>
      <c r="R389" s="223">
        <f>Q389*H389</f>
        <v>0.9909091999999999</v>
      </c>
      <c r="S389" s="223">
        <v>0</v>
      </c>
      <c r="T389" s="224">
        <f>S389*H389</f>
        <v>0</v>
      </c>
      <c r="U389" s="38"/>
      <c r="V389" s="38"/>
      <c r="W389" s="38"/>
      <c r="X389" s="38"/>
      <c r="Y389" s="38"/>
      <c r="Z389" s="38"/>
      <c r="AA389" s="38"/>
      <c r="AB389" s="38"/>
      <c r="AC389" s="38"/>
      <c r="AD389" s="38"/>
      <c r="AE389" s="38"/>
      <c r="AR389" s="225" t="s">
        <v>132</v>
      </c>
      <c r="AT389" s="225" t="s">
        <v>127</v>
      </c>
      <c r="AU389" s="225" t="s">
        <v>83</v>
      </c>
      <c r="AY389" s="17" t="s">
        <v>125</v>
      </c>
      <c r="BE389" s="226">
        <f>IF(N389="základní",J389,0)</f>
        <v>0</v>
      </c>
      <c r="BF389" s="226">
        <f>IF(N389="snížená",J389,0)</f>
        <v>0</v>
      </c>
      <c r="BG389" s="226">
        <f>IF(N389="zákl. přenesená",J389,0)</f>
        <v>0</v>
      </c>
      <c r="BH389" s="226">
        <f>IF(N389="sníž. přenesená",J389,0)</f>
        <v>0</v>
      </c>
      <c r="BI389" s="226">
        <f>IF(N389="nulová",J389,0)</f>
        <v>0</v>
      </c>
      <c r="BJ389" s="17" t="s">
        <v>81</v>
      </c>
      <c r="BK389" s="226">
        <f>ROUND(I389*H389,2)</f>
        <v>0</v>
      </c>
      <c r="BL389" s="17" t="s">
        <v>132</v>
      </c>
      <c r="BM389" s="225" t="s">
        <v>532</v>
      </c>
    </row>
    <row r="390" spans="1:47" s="2" customFormat="1" ht="12">
      <c r="A390" s="38"/>
      <c r="B390" s="39"/>
      <c r="C390" s="40"/>
      <c r="D390" s="227" t="s">
        <v>134</v>
      </c>
      <c r="E390" s="40"/>
      <c r="F390" s="228" t="s">
        <v>533</v>
      </c>
      <c r="G390" s="40"/>
      <c r="H390" s="40"/>
      <c r="I390" s="229"/>
      <c r="J390" s="40"/>
      <c r="K390" s="40"/>
      <c r="L390" s="44"/>
      <c r="M390" s="230"/>
      <c r="N390" s="231"/>
      <c r="O390" s="91"/>
      <c r="P390" s="91"/>
      <c r="Q390" s="91"/>
      <c r="R390" s="91"/>
      <c r="S390" s="91"/>
      <c r="T390" s="92"/>
      <c r="U390" s="38"/>
      <c r="V390" s="38"/>
      <c r="W390" s="38"/>
      <c r="X390" s="38"/>
      <c r="Y390" s="38"/>
      <c r="Z390" s="38"/>
      <c r="AA390" s="38"/>
      <c r="AB390" s="38"/>
      <c r="AC390" s="38"/>
      <c r="AD390" s="38"/>
      <c r="AE390" s="38"/>
      <c r="AT390" s="17" t="s">
        <v>134</v>
      </c>
      <c r="AU390" s="17" t="s">
        <v>83</v>
      </c>
    </row>
    <row r="391" spans="1:47" s="2" customFormat="1" ht="12">
      <c r="A391" s="38"/>
      <c r="B391" s="39"/>
      <c r="C391" s="40"/>
      <c r="D391" s="227" t="s">
        <v>136</v>
      </c>
      <c r="E391" s="40"/>
      <c r="F391" s="232" t="s">
        <v>534</v>
      </c>
      <c r="G391" s="40"/>
      <c r="H391" s="40"/>
      <c r="I391" s="229"/>
      <c r="J391" s="40"/>
      <c r="K391" s="40"/>
      <c r="L391" s="44"/>
      <c r="M391" s="230"/>
      <c r="N391" s="231"/>
      <c r="O391" s="91"/>
      <c r="P391" s="91"/>
      <c r="Q391" s="91"/>
      <c r="R391" s="91"/>
      <c r="S391" s="91"/>
      <c r="T391" s="92"/>
      <c r="U391" s="38"/>
      <c r="V391" s="38"/>
      <c r="W391" s="38"/>
      <c r="X391" s="38"/>
      <c r="Y391" s="38"/>
      <c r="Z391" s="38"/>
      <c r="AA391" s="38"/>
      <c r="AB391" s="38"/>
      <c r="AC391" s="38"/>
      <c r="AD391" s="38"/>
      <c r="AE391" s="38"/>
      <c r="AT391" s="17" t="s">
        <v>136</v>
      </c>
      <c r="AU391" s="17" t="s">
        <v>83</v>
      </c>
    </row>
    <row r="392" spans="1:51" s="13" customFormat="1" ht="12">
      <c r="A392" s="13"/>
      <c r="B392" s="233"/>
      <c r="C392" s="234"/>
      <c r="D392" s="227" t="s">
        <v>138</v>
      </c>
      <c r="E392" s="235" t="s">
        <v>1</v>
      </c>
      <c r="F392" s="236" t="s">
        <v>535</v>
      </c>
      <c r="G392" s="234"/>
      <c r="H392" s="237">
        <v>91.16</v>
      </c>
      <c r="I392" s="238"/>
      <c r="J392" s="234"/>
      <c r="K392" s="234"/>
      <c r="L392" s="239"/>
      <c r="M392" s="240"/>
      <c r="N392" s="241"/>
      <c r="O392" s="241"/>
      <c r="P392" s="241"/>
      <c r="Q392" s="241"/>
      <c r="R392" s="241"/>
      <c r="S392" s="241"/>
      <c r="T392" s="242"/>
      <c r="U392" s="13"/>
      <c r="V392" s="13"/>
      <c r="W392" s="13"/>
      <c r="X392" s="13"/>
      <c r="Y392" s="13"/>
      <c r="Z392" s="13"/>
      <c r="AA392" s="13"/>
      <c r="AB392" s="13"/>
      <c r="AC392" s="13"/>
      <c r="AD392" s="13"/>
      <c r="AE392" s="13"/>
      <c r="AT392" s="243" t="s">
        <v>138</v>
      </c>
      <c r="AU392" s="243" t="s">
        <v>83</v>
      </c>
      <c r="AV392" s="13" t="s">
        <v>83</v>
      </c>
      <c r="AW392" s="13" t="s">
        <v>30</v>
      </c>
      <c r="AX392" s="13" t="s">
        <v>81</v>
      </c>
      <c r="AY392" s="243" t="s">
        <v>125</v>
      </c>
    </row>
    <row r="393" spans="1:65" s="2" customFormat="1" ht="16.5" customHeight="1">
      <c r="A393" s="38"/>
      <c r="B393" s="39"/>
      <c r="C393" s="214" t="s">
        <v>536</v>
      </c>
      <c r="D393" s="214" t="s">
        <v>127</v>
      </c>
      <c r="E393" s="215" t="s">
        <v>537</v>
      </c>
      <c r="F393" s="216" t="s">
        <v>538</v>
      </c>
      <c r="G393" s="217" t="s">
        <v>130</v>
      </c>
      <c r="H393" s="218">
        <v>91.16</v>
      </c>
      <c r="I393" s="219"/>
      <c r="J393" s="220">
        <f>ROUND(I393*H393,2)</f>
        <v>0</v>
      </c>
      <c r="K393" s="216" t="s">
        <v>131</v>
      </c>
      <c r="L393" s="44"/>
      <c r="M393" s="221" t="s">
        <v>1</v>
      </c>
      <c r="N393" s="222" t="s">
        <v>38</v>
      </c>
      <c r="O393" s="91"/>
      <c r="P393" s="223">
        <f>O393*H393</f>
        <v>0</v>
      </c>
      <c r="Q393" s="223">
        <v>0</v>
      </c>
      <c r="R393" s="223">
        <f>Q393*H393</f>
        <v>0</v>
      </c>
      <c r="S393" s="223">
        <v>0</v>
      </c>
      <c r="T393" s="224">
        <f>S393*H393</f>
        <v>0</v>
      </c>
      <c r="U393" s="38"/>
      <c r="V393" s="38"/>
      <c r="W393" s="38"/>
      <c r="X393" s="38"/>
      <c r="Y393" s="38"/>
      <c r="Z393" s="38"/>
      <c r="AA393" s="38"/>
      <c r="AB393" s="38"/>
      <c r="AC393" s="38"/>
      <c r="AD393" s="38"/>
      <c r="AE393" s="38"/>
      <c r="AR393" s="225" t="s">
        <v>132</v>
      </c>
      <c r="AT393" s="225" t="s">
        <v>127</v>
      </c>
      <c r="AU393" s="225" t="s">
        <v>83</v>
      </c>
      <c r="AY393" s="17" t="s">
        <v>125</v>
      </c>
      <c r="BE393" s="226">
        <f>IF(N393="základní",J393,0)</f>
        <v>0</v>
      </c>
      <c r="BF393" s="226">
        <f>IF(N393="snížená",J393,0)</f>
        <v>0</v>
      </c>
      <c r="BG393" s="226">
        <f>IF(N393="zákl. přenesená",J393,0)</f>
        <v>0</v>
      </c>
      <c r="BH393" s="226">
        <f>IF(N393="sníž. přenesená",J393,0)</f>
        <v>0</v>
      </c>
      <c r="BI393" s="226">
        <f>IF(N393="nulová",J393,0)</f>
        <v>0</v>
      </c>
      <c r="BJ393" s="17" t="s">
        <v>81</v>
      </c>
      <c r="BK393" s="226">
        <f>ROUND(I393*H393,2)</f>
        <v>0</v>
      </c>
      <c r="BL393" s="17" t="s">
        <v>132</v>
      </c>
      <c r="BM393" s="225" t="s">
        <v>539</v>
      </c>
    </row>
    <row r="394" spans="1:47" s="2" customFormat="1" ht="12">
      <c r="A394" s="38"/>
      <c r="B394" s="39"/>
      <c r="C394" s="40"/>
      <c r="D394" s="227" t="s">
        <v>134</v>
      </c>
      <c r="E394" s="40"/>
      <c r="F394" s="228" t="s">
        <v>540</v>
      </c>
      <c r="G394" s="40"/>
      <c r="H394" s="40"/>
      <c r="I394" s="229"/>
      <c r="J394" s="40"/>
      <c r="K394" s="40"/>
      <c r="L394" s="44"/>
      <c r="M394" s="230"/>
      <c r="N394" s="231"/>
      <c r="O394" s="91"/>
      <c r="P394" s="91"/>
      <c r="Q394" s="91"/>
      <c r="R394" s="91"/>
      <c r="S394" s="91"/>
      <c r="T394" s="92"/>
      <c r="U394" s="38"/>
      <c r="V394" s="38"/>
      <c r="W394" s="38"/>
      <c r="X394" s="38"/>
      <c r="Y394" s="38"/>
      <c r="Z394" s="38"/>
      <c r="AA394" s="38"/>
      <c r="AB394" s="38"/>
      <c r="AC394" s="38"/>
      <c r="AD394" s="38"/>
      <c r="AE394" s="38"/>
      <c r="AT394" s="17" t="s">
        <v>134</v>
      </c>
      <c r="AU394" s="17" t="s">
        <v>83</v>
      </c>
    </row>
    <row r="395" spans="1:47" s="2" customFormat="1" ht="12">
      <c r="A395" s="38"/>
      <c r="B395" s="39"/>
      <c r="C395" s="40"/>
      <c r="D395" s="227" t="s">
        <v>136</v>
      </c>
      <c r="E395" s="40"/>
      <c r="F395" s="232" t="s">
        <v>534</v>
      </c>
      <c r="G395" s="40"/>
      <c r="H395" s="40"/>
      <c r="I395" s="229"/>
      <c r="J395" s="40"/>
      <c r="K395" s="40"/>
      <c r="L395" s="44"/>
      <c r="M395" s="230"/>
      <c r="N395" s="231"/>
      <c r="O395" s="91"/>
      <c r="P395" s="91"/>
      <c r="Q395" s="91"/>
      <c r="R395" s="91"/>
      <c r="S395" s="91"/>
      <c r="T395" s="92"/>
      <c r="U395" s="38"/>
      <c r="V395" s="38"/>
      <c r="W395" s="38"/>
      <c r="X395" s="38"/>
      <c r="Y395" s="38"/>
      <c r="Z395" s="38"/>
      <c r="AA395" s="38"/>
      <c r="AB395" s="38"/>
      <c r="AC395" s="38"/>
      <c r="AD395" s="38"/>
      <c r="AE395" s="38"/>
      <c r="AT395" s="17" t="s">
        <v>136</v>
      </c>
      <c r="AU395" s="17" t="s">
        <v>83</v>
      </c>
    </row>
    <row r="396" spans="1:65" s="2" customFormat="1" ht="16.5" customHeight="1">
      <c r="A396" s="38"/>
      <c r="B396" s="39"/>
      <c r="C396" s="214" t="s">
        <v>541</v>
      </c>
      <c r="D396" s="214" t="s">
        <v>127</v>
      </c>
      <c r="E396" s="215" t="s">
        <v>542</v>
      </c>
      <c r="F396" s="216" t="s">
        <v>543</v>
      </c>
      <c r="G396" s="217" t="s">
        <v>176</v>
      </c>
      <c r="H396" s="218">
        <v>34.6</v>
      </c>
      <c r="I396" s="219"/>
      <c r="J396" s="220">
        <f>ROUND(I396*H396,2)</f>
        <v>0</v>
      </c>
      <c r="K396" s="216" t="s">
        <v>131</v>
      </c>
      <c r="L396" s="44"/>
      <c r="M396" s="221" t="s">
        <v>1</v>
      </c>
      <c r="N396" s="222" t="s">
        <v>38</v>
      </c>
      <c r="O396" s="91"/>
      <c r="P396" s="223">
        <f>O396*H396</f>
        <v>0</v>
      </c>
      <c r="Q396" s="223">
        <v>0.00099</v>
      </c>
      <c r="R396" s="223">
        <f>Q396*H396</f>
        <v>0.034254</v>
      </c>
      <c r="S396" s="223">
        <v>0</v>
      </c>
      <c r="T396" s="224">
        <f>S396*H396</f>
        <v>0</v>
      </c>
      <c r="U396" s="38"/>
      <c r="V396" s="38"/>
      <c r="W396" s="38"/>
      <c r="X396" s="38"/>
      <c r="Y396" s="38"/>
      <c r="Z396" s="38"/>
      <c r="AA396" s="38"/>
      <c r="AB396" s="38"/>
      <c r="AC396" s="38"/>
      <c r="AD396" s="38"/>
      <c r="AE396" s="38"/>
      <c r="AR396" s="225" t="s">
        <v>132</v>
      </c>
      <c r="AT396" s="225" t="s">
        <v>127</v>
      </c>
      <c r="AU396" s="225" t="s">
        <v>83</v>
      </c>
      <c r="AY396" s="17" t="s">
        <v>125</v>
      </c>
      <c r="BE396" s="226">
        <f>IF(N396="základní",J396,0)</f>
        <v>0</v>
      </c>
      <c r="BF396" s="226">
        <f>IF(N396="snížená",J396,0)</f>
        <v>0</v>
      </c>
      <c r="BG396" s="226">
        <f>IF(N396="zákl. přenesená",J396,0)</f>
        <v>0</v>
      </c>
      <c r="BH396" s="226">
        <f>IF(N396="sníž. přenesená",J396,0)</f>
        <v>0</v>
      </c>
      <c r="BI396" s="226">
        <f>IF(N396="nulová",J396,0)</f>
        <v>0</v>
      </c>
      <c r="BJ396" s="17" t="s">
        <v>81</v>
      </c>
      <c r="BK396" s="226">
        <f>ROUND(I396*H396,2)</f>
        <v>0</v>
      </c>
      <c r="BL396" s="17" t="s">
        <v>132</v>
      </c>
      <c r="BM396" s="225" t="s">
        <v>544</v>
      </c>
    </row>
    <row r="397" spans="1:47" s="2" customFormat="1" ht="12">
      <c r="A397" s="38"/>
      <c r="B397" s="39"/>
      <c r="C397" s="40"/>
      <c r="D397" s="227" t="s">
        <v>134</v>
      </c>
      <c r="E397" s="40"/>
      <c r="F397" s="228" t="s">
        <v>545</v>
      </c>
      <c r="G397" s="40"/>
      <c r="H397" s="40"/>
      <c r="I397" s="229"/>
      <c r="J397" s="40"/>
      <c r="K397" s="40"/>
      <c r="L397" s="44"/>
      <c r="M397" s="230"/>
      <c r="N397" s="231"/>
      <c r="O397" s="91"/>
      <c r="P397" s="91"/>
      <c r="Q397" s="91"/>
      <c r="R397" s="91"/>
      <c r="S397" s="91"/>
      <c r="T397" s="92"/>
      <c r="U397" s="38"/>
      <c r="V397" s="38"/>
      <c r="W397" s="38"/>
      <c r="X397" s="38"/>
      <c r="Y397" s="38"/>
      <c r="Z397" s="38"/>
      <c r="AA397" s="38"/>
      <c r="AB397" s="38"/>
      <c r="AC397" s="38"/>
      <c r="AD397" s="38"/>
      <c r="AE397" s="38"/>
      <c r="AT397" s="17" t="s">
        <v>134</v>
      </c>
      <c r="AU397" s="17" t="s">
        <v>83</v>
      </c>
    </row>
    <row r="398" spans="1:47" s="2" customFormat="1" ht="12">
      <c r="A398" s="38"/>
      <c r="B398" s="39"/>
      <c r="C398" s="40"/>
      <c r="D398" s="227" t="s">
        <v>136</v>
      </c>
      <c r="E398" s="40"/>
      <c r="F398" s="232" t="s">
        <v>546</v>
      </c>
      <c r="G398" s="40"/>
      <c r="H398" s="40"/>
      <c r="I398" s="229"/>
      <c r="J398" s="40"/>
      <c r="K398" s="40"/>
      <c r="L398" s="44"/>
      <c r="M398" s="230"/>
      <c r="N398" s="231"/>
      <c r="O398" s="91"/>
      <c r="P398" s="91"/>
      <c r="Q398" s="91"/>
      <c r="R398" s="91"/>
      <c r="S398" s="91"/>
      <c r="T398" s="92"/>
      <c r="U398" s="38"/>
      <c r="V398" s="38"/>
      <c r="W398" s="38"/>
      <c r="X398" s="38"/>
      <c r="Y398" s="38"/>
      <c r="Z398" s="38"/>
      <c r="AA398" s="38"/>
      <c r="AB398" s="38"/>
      <c r="AC398" s="38"/>
      <c r="AD398" s="38"/>
      <c r="AE398" s="38"/>
      <c r="AT398" s="17" t="s">
        <v>136</v>
      </c>
      <c r="AU398" s="17" t="s">
        <v>83</v>
      </c>
    </row>
    <row r="399" spans="1:51" s="13" customFormat="1" ht="12">
      <c r="A399" s="13"/>
      <c r="B399" s="233"/>
      <c r="C399" s="234"/>
      <c r="D399" s="227" t="s">
        <v>138</v>
      </c>
      <c r="E399" s="235" t="s">
        <v>1</v>
      </c>
      <c r="F399" s="236" t="s">
        <v>547</v>
      </c>
      <c r="G399" s="234"/>
      <c r="H399" s="237">
        <v>34.6</v>
      </c>
      <c r="I399" s="238"/>
      <c r="J399" s="234"/>
      <c r="K399" s="234"/>
      <c r="L399" s="239"/>
      <c r="M399" s="240"/>
      <c r="N399" s="241"/>
      <c r="O399" s="241"/>
      <c r="P399" s="241"/>
      <c r="Q399" s="241"/>
      <c r="R399" s="241"/>
      <c r="S399" s="241"/>
      <c r="T399" s="242"/>
      <c r="U399" s="13"/>
      <c r="V399" s="13"/>
      <c r="W399" s="13"/>
      <c r="X399" s="13"/>
      <c r="Y399" s="13"/>
      <c r="Z399" s="13"/>
      <c r="AA399" s="13"/>
      <c r="AB399" s="13"/>
      <c r="AC399" s="13"/>
      <c r="AD399" s="13"/>
      <c r="AE399" s="13"/>
      <c r="AT399" s="243" t="s">
        <v>138</v>
      </c>
      <c r="AU399" s="243" t="s">
        <v>83</v>
      </c>
      <c r="AV399" s="13" t="s">
        <v>83</v>
      </c>
      <c r="AW399" s="13" t="s">
        <v>30</v>
      </c>
      <c r="AX399" s="13" t="s">
        <v>81</v>
      </c>
      <c r="AY399" s="243" t="s">
        <v>125</v>
      </c>
    </row>
    <row r="400" spans="1:65" s="2" customFormat="1" ht="16.5" customHeight="1">
      <c r="A400" s="38"/>
      <c r="B400" s="39"/>
      <c r="C400" s="214" t="s">
        <v>548</v>
      </c>
      <c r="D400" s="214" t="s">
        <v>127</v>
      </c>
      <c r="E400" s="215" t="s">
        <v>549</v>
      </c>
      <c r="F400" s="216" t="s">
        <v>550</v>
      </c>
      <c r="G400" s="217" t="s">
        <v>130</v>
      </c>
      <c r="H400" s="218">
        <v>67.83</v>
      </c>
      <c r="I400" s="219"/>
      <c r="J400" s="220">
        <f>ROUND(I400*H400,2)</f>
        <v>0</v>
      </c>
      <c r="K400" s="216" t="s">
        <v>131</v>
      </c>
      <c r="L400" s="44"/>
      <c r="M400" s="221" t="s">
        <v>1</v>
      </c>
      <c r="N400" s="222" t="s">
        <v>38</v>
      </c>
      <c r="O400" s="91"/>
      <c r="P400" s="223">
        <f>O400*H400</f>
        <v>0</v>
      </c>
      <c r="Q400" s="223">
        <v>0.45584</v>
      </c>
      <c r="R400" s="223">
        <f>Q400*H400</f>
        <v>30.9196272</v>
      </c>
      <c r="S400" s="223">
        <v>0</v>
      </c>
      <c r="T400" s="224">
        <f>S400*H400</f>
        <v>0</v>
      </c>
      <c r="U400" s="38"/>
      <c r="V400" s="38"/>
      <c r="W400" s="38"/>
      <c r="X400" s="38"/>
      <c r="Y400" s="38"/>
      <c r="Z400" s="38"/>
      <c r="AA400" s="38"/>
      <c r="AB400" s="38"/>
      <c r="AC400" s="38"/>
      <c r="AD400" s="38"/>
      <c r="AE400" s="38"/>
      <c r="AR400" s="225" t="s">
        <v>132</v>
      </c>
      <c r="AT400" s="225" t="s">
        <v>127</v>
      </c>
      <c r="AU400" s="225" t="s">
        <v>83</v>
      </c>
      <c r="AY400" s="17" t="s">
        <v>125</v>
      </c>
      <c r="BE400" s="226">
        <f>IF(N400="základní",J400,0)</f>
        <v>0</v>
      </c>
      <c r="BF400" s="226">
        <f>IF(N400="snížená",J400,0)</f>
        <v>0</v>
      </c>
      <c r="BG400" s="226">
        <f>IF(N400="zákl. přenesená",J400,0)</f>
        <v>0</v>
      </c>
      <c r="BH400" s="226">
        <f>IF(N400="sníž. přenesená",J400,0)</f>
        <v>0</v>
      </c>
      <c r="BI400" s="226">
        <f>IF(N400="nulová",J400,0)</f>
        <v>0</v>
      </c>
      <c r="BJ400" s="17" t="s">
        <v>81</v>
      </c>
      <c r="BK400" s="226">
        <f>ROUND(I400*H400,2)</f>
        <v>0</v>
      </c>
      <c r="BL400" s="17" t="s">
        <v>132</v>
      </c>
      <c r="BM400" s="225" t="s">
        <v>551</v>
      </c>
    </row>
    <row r="401" spans="1:47" s="2" customFormat="1" ht="12">
      <c r="A401" s="38"/>
      <c r="B401" s="39"/>
      <c r="C401" s="40"/>
      <c r="D401" s="227" t="s">
        <v>134</v>
      </c>
      <c r="E401" s="40"/>
      <c r="F401" s="228" t="s">
        <v>552</v>
      </c>
      <c r="G401" s="40"/>
      <c r="H401" s="40"/>
      <c r="I401" s="229"/>
      <c r="J401" s="40"/>
      <c r="K401" s="40"/>
      <c r="L401" s="44"/>
      <c r="M401" s="230"/>
      <c r="N401" s="231"/>
      <c r="O401" s="91"/>
      <c r="P401" s="91"/>
      <c r="Q401" s="91"/>
      <c r="R401" s="91"/>
      <c r="S401" s="91"/>
      <c r="T401" s="92"/>
      <c r="U401" s="38"/>
      <c r="V401" s="38"/>
      <c r="W401" s="38"/>
      <c r="X401" s="38"/>
      <c r="Y401" s="38"/>
      <c r="Z401" s="38"/>
      <c r="AA401" s="38"/>
      <c r="AB401" s="38"/>
      <c r="AC401" s="38"/>
      <c r="AD401" s="38"/>
      <c r="AE401" s="38"/>
      <c r="AT401" s="17" t="s">
        <v>134</v>
      </c>
      <c r="AU401" s="17" t="s">
        <v>83</v>
      </c>
    </row>
    <row r="402" spans="1:47" s="2" customFormat="1" ht="12">
      <c r="A402" s="38"/>
      <c r="B402" s="39"/>
      <c r="C402" s="40"/>
      <c r="D402" s="227" t="s">
        <v>136</v>
      </c>
      <c r="E402" s="40"/>
      <c r="F402" s="232" t="s">
        <v>553</v>
      </c>
      <c r="G402" s="40"/>
      <c r="H402" s="40"/>
      <c r="I402" s="229"/>
      <c r="J402" s="40"/>
      <c r="K402" s="40"/>
      <c r="L402" s="44"/>
      <c r="M402" s="230"/>
      <c r="N402" s="231"/>
      <c r="O402" s="91"/>
      <c r="P402" s="91"/>
      <c r="Q402" s="91"/>
      <c r="R402" s="91"/>
      <c r="S402" s="91"/>
      <c r="T402" s="92"/>
      <c r="U402" s="38"/>
      <c r="V402" s="38"/>
      <c r="W402" s="38"/>
      <c r="X402" s="38"/>
      <c r="Y402" s="38"/>
      <c r="Z402" s="38"/>
      <c r="AA402" s="38"/>
      <c r="AB402" s="38"/>
      <c r="AC402" s="38"/>
      <c r="AD402" s="38"/>
      <c r="AE402" s="38"/>
      <c r="AT402" s="17" t="s">
        <v>136</v>
      </c>
      <c r="AU402" s="17" t="s">
        <v>83</v>
      </c>
    </row>
    <row r="403" spans="1:51" s="14" customFormat="1" ht="12">
      <c r="A403" s="14"/>
      <c r="B403" s="244"/>
      <c r="C403" s="245"/>
      <c r="D403" s="227" t="s">
        <v>138</v>
      </c>
      <c r="E403" s="246" t="s">
        <v>1</v>
      </c>
      <c r="F403" s="247" t="s">
        <v>554</v>
      </c>
      <c r="G403" s="245"/>
      <c r="H403" s="246" t="s">
        <v>1</v>
      </c>
      <c r="I403" s="248"/>
      <c r="J403" s="245"/>
      <c r="K403" s="245"/>
      <c r="L403" s="249"/>
      <c r="M403" s="250"/>
      <c r="N403" s="251"/>
      <c r="O403" s="251"/>
      <c r="P403" s="251"/>
      <c r="Q403" s="251"/>
      <c r="R403" s="251"/>
      <c r="S403" s="251"/>
      <c r="T403" s="252"/>
      <c r="U403" s="14"/>
      <c r="V403" s="14"/>
      <c r="W403" s="14"/>
      <c r="X403" s="14"/>
      <c r="Y403" s="14"/>
      <c r="Z403" s="14"/>
      <c r="AA403" s="14"/>
      <c r="AB403" s="14"/>
      <c r="AC403" s="14"/>
      <c r="AD403" s="14"/>
      <c r="AE403" s="14"/>
      <c r="AT403" s="253" t="s">
        <v>138</v>
      </c>
      <c r="AU403" s="253" t="s">
        <v>83</v>
      </c>
      <c r="AV403" s="14" t="s">
        <v>81</v>
      </c>
      <c r="AW403" s="14" t="s">
        <v>30</v>
      </c>
      <c r="AX403" s="14" t="s">
        <v>73</v>
      </c>
      <c r="AY403" s="253" t="s">
        <v>125</v>
      </c>
    </row>
    <row r="404" spans="1:51" s="13" customFormat="1" ht="12">
      <c r="A404" s="13"/>
      <c r="B404" s="233"/>
      <c r="C404" s="234"/>
      <c r="D404" s="227" t="s">
        <v>138</v>
      </c>
      <c r="E404" s="235" t="s">
        <v>1</v>
      </c>
      <c r="F404" s="236" t="s">
        <v>555</v>
      </c>
      <c r="G404" s="234"/>
      <c r="H404" s="237">
        <v>67.83</v>
      </c>
      <c r="I404" s="238"/>
      <c r="J404" s="234"/>
      <c r="K404" s="234"/>
      <c r="L404" s="239"/>
      <c r="M404" s="240"/>
      <c r="N404" s="241"/>
      <c r="O404" s="241"/>
      <c r="P404" s="241"/>
      <c r="Q404" s="241"/>
      <c r="R404" s="241"/>
      <c r="S404" s="241"/>
      <c r="T404" s="242"/>
      <c r="U404" s="13"/>
      <c r="V404" s="13"/>
      <c r="W404" s="13"/>
      <c r="X404" s="13"/>
      <c r="Y404" s="13"/>
      <c r="Z404" s="13"/>
      <c r="AA404" s="13"/>
      <c r="AB404" s="13"/>
      <c r="AC404" s="13"/>
      <c r="AD404" s="13"/>
      <c r="AE404" s="13"/>
      <c r="AT404" s="243" t="s">
        <v>138</v>
      </c>
      <c r="AU404" s="243" t="s">
        <v>83</v>
      </c>
      <c r="AV404" s="13" t="s">
        <v>83</v>
      </c>
      <c r="AW404" s="13" t="s">
        <v>30</v>
      </c>
      <c r="AX404" s="13" t="s">
        <v>81</v>
      </c>
      <c r="AY404" s="243" t="s">
        <v>125</v>
      </c>
    </row>
    <row r="405" spans="1:65" s="2" customFormat="1" ht="16.5" customHeight="1">
      <c r="A405" s="38"/>
      <c r="B405" s="39"/>
      <c r="C405" s="214" t="s">
        <v>556</v>
      </c>
      <c r="D405" s="214" t="s">
        <v>127</v>
      </c>
      <c r="E405" s="215" t="s">
        <v>557</v>
      </c>
      <c r="F405" s="216" t="s">
        <v>558</v>
      </c>
      <c r="G405" s="217" t="s">
        <v>199</v>
      </c>
      <c r="H405" s="218">
        <v>9.342</v>
      </c>
      <c r="I405" s="219"/>
      <c r="J405" s="220">
        <f>ROUND(I405*H405,2)</f>
        <v>0</v>
      </c>
      <c r="K405" s="216" t="s">
        <v>131</v>
      </c>
      <c r="L405" s="44"/>
      <c r="M405" s="221" t="s">
        <v>1</v>
      </c>
      <c r="N405" s="222" t="s">
        <v>38</v>
      </c>
      <c r="O405" s="91"/>
      <c r="P405" s="223">
        <f>O405*H405</f>
        <v>0</v>
      </c>
      <c r="Q405" s="223">
        <v>2.48158</v>
      </c>
      <c r="R405" s="223">
        <f>Q405*H405</f>
        <v>23.18292036</v>
      </c>
      <c r="S405" s="223">
        <v>0</v>
      </c>
      <c r="T405" s="224">
        <f>S405*H405</f>
        <v>0</v>
      </c>
      <c r="U405" s="38"/>
      <c r="V405" s="38"/>
      <c r="W405" s="38"/>
      <c r="X405" s="38"/>
      <c r="Y405" s="38"/>
      <c r="Z405" s="38"/>
      <c r="AA405" s="38"/>
      <c r="AB405" s="38"/>
      <c r="AC405" s="38"/>
      <c r="AD405" s="38"/>
      <c r="AE405" s="38"/>
      <c r="AR405" s="225" t="s">
        <v>132</v>
      </c>
      <c r="AT405" s="225" t="s">
        <v>127</v>
      </c>
      <c r="AU405" s="225" t="s">
        <v>83</v>
      </c>
      <c r="AY405" s="17" t="s">
        <v>125</v>
      </c>
      <c r="BE405" s="226">
        <f>IF(N405="základní",J405,0)</f>
        <v>0</v>
      </c>
      <c r="BF405" s="226">
        <f>IF(N405="snížená",J405,0)</f>
        <v>0</v>
      </c>
      <c r="BG405" s="226">
        <f>IF(N405="zákl. přenesená",J405,0)</f>
        <v>0</v>
      </c>
      <c r="BH405" s="226">
        <f>IF(N405="sníž. přenesená",J405,0)</f>
        <v>0</v>
      </c>
      <c r="BI405" s="226">
        <f>IF(N405="nulová",J405,0)</f>
        <v>0</v>
      </c>
      <c r="BJ405" s="17" t="s">
        <v>81</v>
      </c>
      <c r="BK405" s="226">
        <f>ROUND(I405*H405,2)</f>
        <v>0</v>
      </c>
      <c r="BL405" s="17" t="s">
        <v>132</v>
      </c>
      <c r="BM405" s="225" t="s">
        <v>559</v>
      </c>
    </row>
    <row r="406" spans="1:47" s="2" customFormat="1" ht="12">
      <c r="A406" s="38"/>
      <c r="B406" s="39"/>
      <c r="C406" s="40"/>
      <c r="D406" s="227" t="s">
        <v>134</v>
      </c>
      <c r="E406" s="40"/>
      <c r="F406" s="228" t="s">
        <v>560</v>
      </c>
      <c r="G406" s="40"/>
      <c r="H406" s="40"/>
      <c r="I406" s="229"/>
      <c r="J406" s="40"/>
      <c r="K406" s="40"/>
      <c r="L406" s="44"/>
      <c r="M406" s="230"/>
      <c r="N406" s="231"/>
      <c r="O406" s="91"/>
      <c r="P406" s="91"/>
      <c r="Q406" s="91"/>
      <c r="R406" s="91"/>
      <c r="S406" s="91"/>
      <c r="T406" s="92"/>
      <c r="U406" s="38"/>
      <c r="V406" s="38"/>
      <c r="W406" s="38"/>
      <c r="X406" s="38"/>
      <c r="Y406" s="38"/>
      <c r="Z406" s="38"/>
      <c r="AA406" s="38"/>
      <c r="AB406" s="38"/>
      <c r="AC406" s="38"/>
      <c r="AD406" s="38"/>
      <c r="AE406" s="38"/>
      <c r="AT406" s="17" t="s">
        <v>134</v>
      </c>
      <c r="AU406" s="17" t="s">
        <v>83</v>
      </c>
    </row>
    <row r="407" spans="1:47" s="2" customFormat="1" ht="12">
      <c r="A407" s="38"/>
      <c r="B407" s="39"/>
      <c r="C407" s="40"/>
      <c r="D407" s="227" t="s">
        <v>136</v>
      </c>
      <c r="E407" s="40"/>
      <c r="F407" s="232" t="s">
        <v>561</v>
      </c>
      <c r="G407" s="40"/>
      <c r="H407" s="40"/>
      <c r="I407" s="229"/>
      <c r="J407" s="40"/>
      <c r="K407" s="40"/>
      <c r="L407" s="44"/>
      <c r="M407" s="230"/>
      <c r="N407" s="231"/>
      <c r="O407" s="91"/>
      <c r="P407" s="91"/>
      <c r="Q407" s="91"/>
      <c r="R407" s="91"/>
      <c r="S407" s="91"/>
      <c r="T407" s="92"/>
      <c r="U407" s="38"/>
      <c r="V407" s="38"/>
      <c r="W407" s="38"/>
      <c r="X407" s="38"/>
      <c r="Y407" s="38"/>
      <c r="Z407" s="38"/>
      <c r="AA407" s="38"/>
      <c r="AB407" s="38"/>
      <c r="AC407" s="38"/>
      <c r="AD407" s="38"/>
      <c r="AE407" s="38"/>
      <c r="AT407" s="17" t="s">
        <v>136</v>
      </c>
      <c r="AU407" s="17" t="s">
        <v>83</v>
      </c>
    </row>
    <row r="408" spans="1:51" s="14" customFormat="1" ht="12">
      <c r="A408" s="14"/>
      <c r="B408" s="244"/>
      <c r="C408" s="245"/>
      <c r="D408" s="227" t="s">
        <v>138</v>
      </c>
      <c r="E408" s="246" t="s">
        <v>1</v>
      </c>
      <c r="F408" s="247" t="s">
        <v>562</v>
      </c>
      <c r="G408" s="245"/>
      <c r="H408" s="246" t="s">
        <v>1</v>
      </c>
      <c r="I408" s="248"/>
      <c r="J408" s="245"/>
      <c r="K408" s="245"/>
      <c r="L408" s="249"/>
      <c r="M408" s="250"/>
      <c r="N408" s="251"/>
      <c r="O408" s="251"/>
      <c r="P408" s="251"/>
      <c r="Q408" s="251"/>
      <c r="R408" s="251"/>
      <c r="S408" s="251"/>
      <c r="T408" s="252"/>
      <c r="U408" s="14"/>
      <c r="V408" s="14"/>
      <c r="W408" s="14"/>
      <c r="X408" s="14"/>
      <c r="Y408" s="14"/>
      <c r="Z408" s="14"/>
      <c r="AA408" s="14"/>
      <c r="AB408" s="14"/>
      <c r="AC408" s="14"/>
      <c r="AD408" s="14"/>
      <c r="AE408" s="14"/>
      <c r="AT408" s="253" t="s">
        <v>138</v>
      </c>
      <c r="AU408" s="253" t="s">
        <v>83</v>
      </c>
      <c r="AV408" s="14" t="s">
        <v>81</v>
      </c>
      <c r="AW408" s="14" t="s">
        <v>30</v>
      </c>
      <c r="AX408" s="14" t="s">
        <v>73</v>
      </c>
      <c r="AY408" s="253" t="s">
        <v>125</v>
      </c>
    </row>
    <row r="409" spans="1:51" s="13" customFormat="1" ht="12">
      <c r="A409" s="13"/>
      <c r="B409" s="233"/>
      <c r="C409" s="234"/>
      <c r="D409" s="227" t="s">
        <v>138</v>
      </c>
      <c r="E409" s="235" t="s">
        <v>1</v>
      </c>
      <c r="F409" s="236" t="s">
        <v>492</v>
      </c>
      <c r="G409" s="234"/>
      <c r="H409" s="237">
        <v>9.342</v>
      </c>
      <c r="I409" s="238"/>
      <c r="J409" s="234"/>
      <c r="K409" s="234"/>
      <c r="L409" s="239"/>
      <c r="M409" s="240"/>
      <c r="N409" s="241"/>
      <c r="O409" s="241"/>
      <c r="P409" s="241"/>
      <c r="Q409" s="241"/>
      <c r="R409" s="241"/>
      <c r="S409" s="241"/>
      <c r="T409" s="242"/>
      <c r="U409" s="13"/>
      <c r="V409" s="13"/>
      <c r="W409" s="13"/>
      <c r="X409" s="13"/>
      <c r="Y409" s="13"/>
      <c r="Z409" s="13"/>
      <c r="AA409" s="13"/>
      <c r="AB409" s="13"/>
      <c r="AC409" s="13"/>
      <c r="AD409" s="13"/>
      <c r="AE409" s="13"/>
      <c r="AT409" s="243" t="s">
        <v>138</v>
      </c>
      <c r="AU409" s="243" t="s">
        <v>83</v>
      </c>
      <c r="AV409" s="13" t="s">
        <v>83</v>
      </c>
      <c r="AW409" s="13" t="s">
        <v>30</v>
      </c>
      <c r="AX409" s="13" t="s">
        <v>81</v>
      </c>
      <c r="AY409" s="243" t="s">
        <v>125</v>
      </c>
    </row>
    <row r="410" spans="1:65" s="2" customFormat="1" ht="16.5" customHeight="1">
      <c r="A410" s="38"/>
      <c r="B410" s="39"/>
      <c r="C410" s="214" t="s">
        <v>563</v>
      </c>
      <c r="D410" s="214" t="s">
        <v>127</v>
      </c>
      <c r="E410" s="215" t="s">
        <v>564</v>
      </c>
      <c r="F410" s="216" t="s">
        <v>565</v>
      </c>
      <c r="G410" s="217" t="s">
        <v>199</v>
      </c>
      <c r="H410" s="218">
        <v>10.899</v>
      </c>
      <c r="I410" s="219"/>
      <c r="J410" s="220">
        <f>ROUND(I410*H410,2)</f>
        <v>0</v>
      </c>
      <c r="K410" s="216" t="s">
        <v>131</v>
      </c>
      <c r="L410" s="44"/>
      <c r="M410" s="221" t="s">
        <v>1</v>
      </c>
      <c r="N410" s="222" t="s">
        <v>38</v>
      </c>
      <c r="O410" s="91"/>
      <c r="P410" s="223">
        <f>O410*H410</f>
        <v>0</v>
      </c>
      <c r="Q410" s="223">
        <v>2.41272</v>
      </c>
      <c r="R410" s="223">
        <f>Q410*H410</f>
        <v>26.29623528</v>
      </c>
      <c r="S410" s="223">
        <v>0</v>
      </c>
      <c r="T410" s="224">
        <f>S410*H410</f>
        <v>0</v>
      </c>
      <c r="U410" s="38"/>
      <c r="V410" s="38"/>
      <c r="W410" s="38"/>
      <c r="X410" s="38"/>
      <c r="Y410" s="38"/>
      <c r="Z410" s="38"/>
      <c r="AA410" s="38"/>
      <c r="AB410" s="38"/>
      <c r="AC410" s="38"/>
      <c r="AD410" s="38"/>
      <c r="AE410" s="38"/>
      <c r="AR410" s="225" t="s">
        <v>132</v>
      </c>
      <c r="AT410" s="225" t="s">
        <v>127</v>
      </c>
      <c r="AU410" s="225" t="s">
        <v>83</v>
      </c>
      <c r="AY410" s="17" t="s">
        <v>125</v>
      </c>
      <c r="BE410" s="226">
        <f>IF(N410="základní",J410,0)</f>
        <v>0</v>
      </c>
      <c r="BF410" s="226">
        <f>IF(N410="snížená",J410,0)</f>
        <v>0</v>
      </c>
      <c r="BG410" s="226">
        <f>IF(N410="zákl. přenesená",J410,0)</f>
        <v>0</v>
      </c>
      <c r="BH410" s="226">
        <f>IF(N410="sníž. přenesená",J410,0)</f>
        <v>0</v>
      </c>
      <c r="BI410" s="226">
        <f>IF(N410="nulová",J410,0)</f>
        <v>0</v>
      </c>
      <c r="BJ410" s="17" t="s">
        <v>81</v>
      </c>
      <c r="BK410" s="226">
        <f>ROUND(I410*H410,2)</f>
        <v>0</v>
      </c>
      <c r="BL410" s="17" t="s">
        <v>132</v>
      </c>
      <c r="BM410" s="225" t="s">
        <v>566</v>
      </c>
    </row>
    <row r="411" spans="1:47" s="2" customFormat="1" ht="12">
      <c r="A411" s="38"/>
      <c r="B411" s="39"/>
      <c r="C411" s="40"/>
      <c r="D411" s="227" t="s">
        <v>134</v>
      </c>
      <c r="E411" s="40"/>
      <c r="F411" s="228" t="s">
        <v>567</v>
      </c>
      <c r="G411" s="40"/>
      <c r="H411" s="40"/>
      <c r="I411" s="229"/>
      <c r="J411" s="40"/>
      <c r="K411" s="40"/>
      <c r="L411" s="44"/>
      <c r="M411" s="230"/>
      <c r="N411" s="231"/>
      <c r="O411" s="91"/>
      <c r="P411" s="91"/>
      <c r="Q411" s="91"/>
      <c r="R411" s="91"/>
      <c r="S411" s="91"/>
      <c r="T411" s="92"/>
      <c r="U411" s="38"/>
      <c r="V411" s="38"/>
      <c r="W411" s="38"/>
      <c r="X411" s="38"/>
      <c r="Y411" s="38"/>
      <c r="Z411" s="38"/>
      <c r="AA411" s="38"/>
      <c r="AB411" s="38"/>
      <c r="AC411" s="38"/>
      <c r="AD411" s="38"/>
      <c r="AE411" s="38"/>
      <c r="AT411" s="17" t="s">
        <v>134</v>
      </c>
      <c r="AU411" s="17" t="s">
        <v>83</v>
      </c>
    </row>
    <row r="412" spans="1:47" s="2" customFormat="1" ht="12">
      <c r="A412" s="38"/>
      <c r="B412" s="39"/>
      <c r="C412" s="40"/>
      <c r="D412" s="227" t="s">
        <v>136</v>
      </c>
      <c r="E412" s="40"/>
      <c r="F412" s="232" t="s">
        <v>568</v>
      </c>
      <c r="G412" s="40"/>
      <c r="H412" s="40"/>
      <c r="I412" s="229"/>
      <c r="J412" s="40"/>
      <c r="K412" s="40"/>
      <c r="L412" s="44"/>
      <c r="M412" s="230"/>
      <c r="N412" s="231"/>
      <c r="O412" s="91"/>
      <c r="P412" s="91"/>
      <c r="Q412" s="91"/>
      <c r="R412" s="91"/>
      <c r="S412" s="91"/>
      <c r="T412" s="92"/>
      <c r="U412" s="38"/>
      <c r="V412" s="38"/>
      <c r="W412" s="38"/>
      <c r="X412" s="38"/>
      <c r="Y412" s="38"/>
      <c r="Z412" s="38"/>
      <c r="AA412" s="38"/>
      <c r="AB412" s="38"/>
      <c r="AC412" s="38"/>
      <c r="AD412" s="38"/>
      <c r="AE412" s="38"/>
      <c r="AT412" s="17" t="s">
        <v>136</v>
      </c>
      <c r="AU412" s="17" t="s">
        <v>83</v>
      </c>
    </row>
    <row r="413" spans="1:51" s="13" customFormat="1" ht="12">
      <c r="A413" s="13"/>
      <c r="B413" s="233"/>
      <c r="C413" s="234"/>
      <c r="D413" s="227" t="s">
        <v>138</v>
      </c>
      <c r="E413" s="235" t="s">
        <v>1</v>
      </c>
      <c r="F413" s="236" t="s">
        <v>569</v>
      </c>
      <c r="G413" s="234"/>
      <c r="H413" s="237">
        <v>10.899</v>
      </c>
      <c r="I413" s="238"/>
      <c r="J413" s="234"/>
      <c r="K413" s="234"/>
      <c r="L413" s="239"/>
      <c r="M413" s="240"/>
      <c r="N413" s="241"/>
      <c r="O413" s="241"/>
      <c r="P413" s="241"/>
      <c r="Q413" s="241"/>
      <c r="R413" s="241"/>
      <c r="S413" s="241"/>
      <c r="T413" s="242"/>
      <c r="U413" s="13"/>
      <c r="V413" s="13"/>
      <c r="W413" s="13"/>
      <c r="X413" s="13"/>
      <c r="Y413" s="13"/>
      <c r="Z413" s="13"/>
      <c r="AA413" s="13"/>
      <c r="AB413" s="13"/>
      <c r="AC413" s="13"/>
      <c r="AD413" s="13"/>
      <c r="AE413" s="13"/>
      <c r="AT413" s="243" t="s">
        <v>138</v>
      </c>
      <c r="AU413" s="243" t="s">
        <v>83</v>
      </c>
      <c r="AV413" s="13" t="s">
        <v>83</v>
      </c>
      <c r="AW413" s="13" t="s">
        <v>30</v>
      </c>
      <c r="AX413" s="13" t="s">
        <v>81</v>
      </c>
      <c r="AY413" s="243" t="s">
        <v>125</v>
      </c>
    </row>
    <row r="414" spans="1:65" s="2" customFormat="1" ht="16.5" customHeight="1">
      <c r="A414" s="38"/>
      <c r="B414" s="39"/>
      <c r="C414" s="214" t="s">
        <v>570</v>
      </c>
      <c r="D414" s="214" t="s">
        <v>127</v>
      </c>
      <c r="E414" s="215" t="s">
        <v>571</v>
      </c>
      <c r="F414" s="216" t="s">
        <v>572</v>
      </c>
      <c r="G414" s="217" t="s">
        <v>199</v>
      </c>
      <c r="H414" s="218">
        <v>149.6</v>
      </c>
      <c r="I414" s="219"/>
      <c r="J414" s="220">
        <f>ROUND(I414*H414,2)</f>
        <v>0</v>
      </c>
      <c r="K414" s="216" t="s">
        <v>131</v>
      </c>
      <c r="L414" s="44"/>
      <c r="M414" s="221" t="s">
        <v>1</v>
      </c>
      <c r="N414" s="222" t="s">
        <v>38</v>
      </c>
      <c r="O414" s="91"/>
      <c r="P414" s="223">
        <f>O414*H414</f>
        <v>0</v>
      </c>
      <c r="Q414" s="223">
        <v>2.09</v>
      </c>
      <c r="R414" s="223">
        <f>Q414*H414</f>
        <v>312.664</v>
      </c>
      <c r="S414" s="223">
        <v>0</v>
      </c>
      <c r="T414" s="224">
        <f>S414*H414</f>
        <v>0</v>
      </c>
      <c r="U414" s="38"/>
      <c r="V414" s="38"/>
      <c r="W414" s="38"/>
      <c r="X414" s="38"/>
      <c r="Y414" s="38"/>
      <c r="Z414" s="38"/>
      <c r="AA414" s="38"/>
      <c r="AB414" s="38"/>
      <c r="AC414" s="38"/>
      <c r="AD414" s="38"/>
      <c r="AE414" s="38"/>
      <c r="AR414" s="225" t="s">
        <v>132</v>
      </c>
      <c r="AT414" s="225" t="s">
        <v>127</v>
      </c>
      <c r="AU414" s="225" t="s">
        <v>83</v>
      </c>
      <c r="AY414" s="17" t="s">
        <v>125</v>
      </c>
      <c r="BE414" s="226">
        <f>IF(N414="základní",J414,0)</f>
        <v>0</v>
      </c>
      <c r="BF414" s="226">
        <f>IF(N414="snížená",J414,0)</f>
        <v>0</v>
      </c>
      <c r="BG414" s="226">
        <f>IF(N414="zákl. přenesená",J414,0)</f>
        <v>0</v>
      </c>
      <c r="BH414" s="226">
        <f>IF(N414="sníž. přenesená",J414,0)</f>
        <v>0</v>
      </c>
      <c r="BI414" s="226">
        <f>IF(N414="nulová",J414,0)</f>
        <v>0</v>
      </c>
      <c r="BJ414" s="17" t="s">
        <v>81</v>
      </c>
      <c r="BK414" s="226">
        <f>ROUND(I414*H414,2)</f>
        <v>0</v>
      </c>
      <c r="BL414" s="17" t="s">
        <v>132</v>
      </c>
      <c r="BM414" s="225" t="s">
        <v>573</v>
      </c>
    </row>
    <row r="415" spans="1:47" s="2" customFormat="1" ht="12">
      <c r="A415" s="38"/>
      <c r="B415" s="39"/>
      <c r="C415" s="40"/>
      <c r="D415" s="227" t="s">
        <v>134</v>
      </c>
      <c r="E415" s="40"/>
      <c r="F415" s="228" t="s">
        <v>574</v>
      </c>
      <c r="G415" s="40"/>
      <c r="H415" s="40"/>
      <c r="I415" s="229"/>
      <c r="J415" s="40"/>
      <c r="K415" s="40"/>
      <c r="L415" s="44"/>
      <c r="M415" s="230"/>
      <c r="N415" s="231"/>
      <c r="O415" s="91"/>
      <c r="P415" s="91"/>
      <c r="Q415" s="91"/>
      <c r="R415" s="91"/>
      <c r="S415" s="91"/>
      <c r="T415" s="92"/>
      <c r="U415" s="38"/>
      <c r="V415" s="38"/>
      <c r="W415" s="38"/>
      <c r="X415" s="38"/>
      <c r="Y415" s="38"/>
      <c r="Z415" s="38"/>
      <c r="AA415" s="38"/>
      <c r="AB415" s="38"/>
      <c r="AC415" s="38"/>
      <c r="AD415" s="38"/>
      <c r="AE415" s="38"/>
      <c r="AT415" s="17" t="s">
        <v>134</v>
      </c>
      <c r="AU415" s="17" t="s">
        <v>83</v>
      </c>
    </row>
    <row r="416" spans="1:47" s="2" customFormat="1" ht="12">
      <c r="A416" s="38"/>
      <c r="B416" s="39"/>
      <c r="C416" s="40"/>
      <c r="D416" s="227" t="s">
        <v>136</v>
      </c>
      <c r="E416" s="40"/>
      <c r="F416" s="232" t="s">
        <v>575</v>
      </c>
      <c r="G416" s="40"/>
      <c r="H416" s="40"/>
      <c r="I416" s="229"/>
      <c r="J416" s="40"/>
      <c r="K416" s="40"/>
      <c r="L416" s="44"/>
      <c r="M416" s="230"/>
      <c r="N416" s="231"/>
      <c r="O416" s="91"/>
      <c r="P416" s="91"/>
      <c r="Q416" s="91"/>
      <c r="R416" s="91"/>
      <c r="S416" s="91"/>
      <c r="T416" s="92"/>
      <c r="U416" s="38"/>
      <c r="V416" s="38"/>
      <c r="W416" s="38"/>
      <c r="X416" s="38"/>
      <c r="Y416" s="38"/>
      <c r="Z416" s="38"/>
      <c r="AA416" s="38"/>
      <c r="AB416" s="38"/>
      <c r="AC416" s="38"/>
      <c r="AD416" s="38"/>
      <c r="AE416" s="38"/>
      <c r="AT416" s="17" t="s">
        <v>136</v>
      </c>
      <c r="AU416" s="17" t="s">
        <v>83</v>
      </c>
    </row>
    <row r="417" spans="1:51" s="13" customFormat="1" ht="12">
      <c r="A417" s="13"/>
      <c r="B417" s="233"/>
      <c r="C417" s="234"/>
      <c r="D417" s="227" t="s">
        <v>138</v>
      </c>
      <c r="E417" s="235" t="s">
        <v>1</v>
      </c>
      <c r="F417" s="236" t="s">
        <v>576</v>
      </c>
      <c r="G417" s="234"/>
      <c r="H417" s="237">
        <v>149.6</v>
      </c>
      <c r="I417" s="238"/>
      <c r="J417" s="234"/>
      <c r="K417" s="234"/>
      <c r="L417" s="239"/>
      <c r="M417" s="240"/>
      <c r="N417" s="241"/>
      <c r="O417" s="241"/>
      <c r="P417" s="241"/>
      <c r="Q417" s="241"/>
      <c r="R417" s="241"/>
      <c r="S417" s="241"/>
      <c r="T417" s="242"/>
      <c r="U417" s="13"/>
      <c r="V417" s="13"/>
      <c r="W417" s="13"/>
      <c r="X417" s="13"/>
      <c r="Y417" s="13"/>
      <c r="Z417" s="13"/>
      <c r="AA417" s="13"/>
      <c r="AB417" s="13"/>
      <c r="AC417" s="13"/>
      <c r="AD417" s="13"/>
      <c r="AE417" s="13"/>
      <c r="AT417" s="243" t="s">
        <v>138</v>
      </c>
      <c r="AU417" s="243" t="s">
        <v>83</v>
      </c>
      <c r="AV417" s="13" t="s">
        <v>83</v>
      </c>
      <c r="AW417" s="13" t="s">
        <v>30</v>
      </c>
      <c r="AX417" s="13" t="s">
        <v>81</v>
      </c>
      <c r="AY417" s="243" t="s">
        <v>125</v>
      </c>
    </row>
    <row r="418" spans="1:65" s="2" customFormat="1" ht="21.75" customHeight="1">
      <c r="A418" s="38"/>
      <c r="B418" s="39"/>
      <c r="C418" s="214" t="s">
        <v>577</v>
      </c>
      <c r="D418" s="214" t="s">
        <v>127</v>
      </c>
      <c r="E418" s="215" t="s">
        <v>578</v>
      </c>
      <c r="F418" s="216" t="s">
        <v>579</v>
      </c>
      <c r="G418" s="217" t="s">
        <v>130</v>
      </c>
      <c r="H418" s="218">
        <v>77.4</v>
      </c>
      <c r="I418" s="219"/>
      <c r="J418" s="220">
        <f>ROUND(I418*H418,2)</f>
        <v>0</v>
      </c>
      <c r="K418" s="216" t="s">
        <v>131</v>
      </c>
      <c r="L418" s="44"/>
      <c r="M418" s="221" t="s">
        <v>1</v>
      </c>
      <c r="N418" s="222" t="s">
        <v>38</v>
      </c>
      <c r="O418" s="91"/>
      <c r="P418" s="223">
        <f>O418*H418</f>
        <v>0</v>
      </c>
      <c r="Q418" s="223">
        <v>1.28781</v>
      </c>
      <c r="R418" s="223">
        <f>Q418*H418</f>
        <v>99.676494</v>
      </c>
      <c r="S418" s="223">
        <v>0</v>
      </c>
      <c r="T418" s="224">
        <f>S418*H418</f>
        <v>0</v>
      </c>
      <c r="U418" s="38"/>
      <c r="V418" s="38"/>
      <c r="W418" s="38"/>
      <c r="X418" s="38"/>
      <c r="Y418" s="38"/>
      <c r="Z418" s="38"/>
      <c r="AA418" s="38"/>
      <c r="AB418" s="38"/>
      <c r="AC418" s="38"/>
      <c r="AD418" s="38"/>
      <c r="AE418" s="38"/>
      <c r="AR418" s="225" t="s">
        <v>132</v>
      </c>
      <c r="AT418" s="225" t="s">
        <v>127</v>
      </c>
      <c r="AU418" s="225" t="s">
        <v>83</v>
      </c>
      <c r="AY418" s="17" t="s">
        <v>125</v>
      </c>
      <c r="BE418" s="226">
        <f>IF(N418="základní",J418,0)</f>
        <v>0</v>
      </c>
      <c r="BF418" s="226">
        <f>IF(N418="snížená",J418,0)</f>
        <v>0</v>
      </c>
      <c r="BG418" s="226">
        <f>IF(N418="zákl. přenesená",J418,0)</f>
        <v>0</v>
      </c>
      <c r="BH418" s="226">
        <f>IF(N418="sníž. přenesená",J418,0)</f>
        <v>0</v>
      </c>
      <c r="BI418" s="226">
        <f>IF(N418="nulová",J418,0)</f>
        <v>0</v>
      </c>
      <c r="BJ418" s="17" t="s">
        <v>81</v>
      </c>
      <c r="BK418" s="226">
        <f>ROUND(I418*H418,2)</f>
        <v>0</v>
      </c>
      <c r="BL418" s="17" t="s">
        <v>132</v>
      </c>
      <c r="BM418" s="225" t="s">
        <v>580</v>
      </c>
    </row>
    <row r="419" spans="1:47" s="2" customFormat="1" ht="12">
      <c r="A419" s="38"/>
      <c r="B419" s="39"/>
      <c r="C419" s="40"/>
      <c r="D419" s="227" t="s">
        <v>134</v>
      </c>
      <c r="E419" s="40"/>
      <c r="F419" s="228" t="s">
        <v>581</v>
      </c>
      <c r="G419" s="40"/>
      <c r="H419" s="40"/>
      <c r="I419" s="229"/>
      <c r="J419" s="40"/>
      <c r="K419" s="40"/>
      <c r="L419" s="44"/>
      <c r="M419" s="230"/>
      <c r="N419" s="231"/>
      <c r="O419" s="91"/>
      <c r="P419" s="91"/>
      <c r="Q419" s="91"/>
      <c r="R419" s="91"/>
      <c r="S419" s="91"/>
      <c r="T419" s="92"/>
      <c r="U419" s="38"/>
      <c r="V419" s="38"/>
      <c r="W419" s="38"/>
      <c r="X419" s="38"/>
      <c r="Y419" s="38"/>
      <c r="Z419" s="38"/>
      <c r="AA419" s="38"/>
      <c r="AB419" s="38"/>
      <c r="AC419" s="38"/>
      <c r="AD419" s="38"/>
      <c r="AE419" s="38"/>
      <c r="AT419" s="17" t="s">
        <v>134</v>
      </c>
      <c r="AU419" s="17" t="s">
        <v>83</v>
      </c>
    </row>
    <row r="420" spans="1:47" s="2" customFormat="1" ht="12">
      <c r="A420" s="38"/>
      <c r="B420" s="39"/>
      <c r="C420" s="40"/>
      <c r="D420" s="227" t="s">
        <v>136</v>
      </c>
      <c r="E420" s="40"/>
      <c r="F420" s="232" t="s">
        <v>582</v>
      </c>
      <c r="G420" s="40"/>
      <c r="H420" s="40"/>
      <c r="I420" s="229"/>
      <c r="J420" s="40"/>
      <c r="K420" s="40"/>
      <c r="L420" s="44"/>
      <c r="M420" s="230"/>
      <c r="N420" s="231"/>
      <c r="O420" s="91"/>
      <c r="P420" s="91"/>
      <c r="Q420" s="91"/>
      <c r="R420" s="91"/>
      <c r="S420" s="91"/>
      <c r="T420" s="92"/>
      <c r="U420" s="38"/>
      <c r="V420" s="38"/>
      <c r="W420" s="38"/>
      <c r="X420" s="38"/>
      <c r="Y420" s="38"/>
      <c r="Z420" s="38"/>
      <c r="AA420" s="38"/>
      <c r="AB420" s="38"/>
      <c r="AC420" s="38"/>
      <c r="AD420" s="38"/>
      <c r="AE420" s="38"/>
      <c r="AT420" s="17" t="s">
        <v>136</v>
      </c>
      <c r="AU420" s="17" t="s">
        <v>83</v>
      </c>
    </row>
    <row r="421" spans="1:51" s="13" customFormat="1" ht="12">
      <c r="A421" s="13"/>
      <c r="B421" s="233"/>
      <c r="C421" s="234"/>
      <c r="D421" s="227" t="s">
        <v>138</v>
      </c>
      <c r="E421" s="235" t="s">
        <v>1</v>
      </c>
      <c r="F421" s="236" t="s">
        <v>583</v>
      </c>
      <c r="G421" s="234"/>
      <c r="H421" s="237">
        <v>77.4</v>
      </c>
      <c r="I421" s="238"/>
      <c r="J421" s="234"/>
      <c r="K421" s="234"/>
      <c r="L421" s="239"/>
      <c r="M421" s="240"/>
      <c r="N421" s="241"/>
      <c r="O421" s="241"/>
      <c r="P421" s="241"/>
      <c r="Q421" s="241"/>
      <c r="R421" s="241"/>
      <c r="S421" s="241"/>
      <c r="T421" s="242"/>
      <c r="U421" s="13"/>
      <c r="V421" s="13"/>
      <c r="W421" s="13"/>
      <c r="X421" s="13"/>
      <c r="Y421" s="13"/>
      <c r="Z421" s="13"/>
      <c r="AA421" s="13"/>
      <c r="AB421" s="13"/>
      <c r="AC421" s="13"/>
      <c r="AD421" s="13"/>
      <c r="AE421" s="13"/>
      <c r="AT421" s="243" t="s">
        <v>138</v>
      </c>
      <c r="AU421" s="243" t="s">
        <v>83</v>
      </c>
      <c r="AV421" s="13" t="s">
        <v>83</v>
      </c>
      <c r="AW421" s="13" t="s">
        <v>30</v>
      </c>
      <c r="AX421" s="13" t="s">
        <v>81</v>
      </c>
      <c r="AY421" s="243" t="s">
        <v>125</v>
      </c>
    </row>
    <row r="422" spans="1:63" s="12" customFormat="1" ht="22.8" customHeight="1">
      <c r="A422" s="12"/>
      <c r="B422" s="198"/>
      <c r="C422" s="199"/>
      <c r="D422" s="200" t="s">
        <v>72</v>
      </c>
      <c r="E422" s="212" t="s">
        <v>166</v>
      </c>
      <c r="F422" s="212" t="s">
        <v>584</v>
      </c>
      <c r="G422" s="199"/>
      <c r="H422" s="199"/>
      <c r="I422" s="202"/>
      <c r="J422" s="213">
        <f>BK422</f>
        <v>0</v>
      </c>
      <c r="K422" s="199"/>
      <c r="L422" s="204"/>
      <c r="M422" s="205"/>
      <c r="N422" s="206"/>
      <c r="O422" s="206"/>
      <c r="P422" s="207">
        <f>SUM(P423:P464)</f>
        <v>0</v>
      </c>
      <c r="Q422" s="206"/>
      <c r="R422" s="207">
        <f>SUM(R423:R464)</f>
        <v>121.70225189999998</v>
      </c>
      <c r="S422" s="206"/>
      <c r="T422" s="208">
        <f>SUM(T423:T464)</f>
        <v>0</v>
      </c>
      <c r="U422" s="12"/>
      <c r="V422" s="12"/>
      <c r="W422" s="12"/>
      <c r="X422" s="12"/>
      <c r="Y422" s="12"/>
      <c r="Z422" s="12"/>
      <c r="AA422" s="12"/>
      <c r="AB422" s="12"/>
      <c r="AC422" s="12"/>
      <c r="AD422" s="12"/>
      <c r="AE422" s="12"/>
      <c r="AR422" s="209" t="s">
        <v>81</v>
      </c>
      <c r="AT422" s="210" t="s">
        <v>72</v>
      </c>
      <c r="AU422" s="210" t="s">
        <v>81</v>
      </c>
      <c r="AY422" s="209" t="s">
        <v>125</v>
      </c>
      <c r="BK422" s="211">
        <f>SUM(BK423:BK464)</f>
        <v>0</v>
      </c>
    </row>
    <row r="423" spans="1:65" s="2" customFormat="1" ht="16.5" customHeight="1">
      <c r="A423" s="38"/>
      <c r="B423" s="39"/>
      <c r="C423" s="214" t="s">
        <v>585</v>
      </c>
      <c r="D423" s="214" t="s">
        <v>127</v>
      </c>
      <c r="E423" s="215" t="s">
        <v>586</v>
      </c>
      <c r="F423" s="216" t="s">
        <v>587</v>
      </c>
      <c r="G423" s="217" t="s">
        <v>130</v>
      </c>
      <c r="H423" s="218">
        <v>73.5</v>
      </c>
      <c r="I423" s="219"/>
      <c r="J423" s="220">
        <f>ROUND(I423*H423,2)</f>
        <v>0</v>
      </c>
      <c r="K423" s="216" t="s">
        <v>131</v>
      </c>
      <c r="L423" s="44"/>
      <c r="M423" s="221" t="s">
        <v>1</v>
      </c>
      <c r="N423" s="222" t="s">
        <v>38</v>
      </c>
      <c r="O423" s="91"/>
      <c r="P423" s="223">
        <f>O423*H423</f>
        <v>0</v>
      </c>
      <c r="Q423" s="223">
        <v>0.15826</v>
      </c>
      <c r="R423" s="223">
        <f>Q423*H423</f>
        <v>11.63211</v>
      </c>
      <c r="S423" s="223">
        <v>0</v>
      </c>
      <c r="T423" s="224">
        <f>S423*H423</f>
        <v>0</v>
      </c>
      <c r="U423" s="38"/>
      <c r="V423" s="38"/>
      <c r="W423" s="38"/>
      <c r="X423" s="38"/>
      <c r="Y423" s="38"/>
      <c r="Z423" s="38"/>
      <c r="AA423" s="38"/>
      <c r="AB423" s="38"/>
      <c r="AC423" s="38"/>
      <c r="AD423" s="38"/>
      <c r="AE423" s="38"/>
      <c r="AR423" s="225" t="s">
        <v>132</v>
      </c>
      <c r="AT423" s="225" t="s">
        <v>127</v>
      </c>
      <c r="AU423" s="225" t="s">
        <v>83</v>
      </c>
      <c r="AY423" s="17" t="s">
        <v>125</v>
      </c>
      <c r="BE423" s="226">
        <f>IF(N423="základní",J423,0)</f>
        <v>0</v>
      </c>
      <c r="BF423" s="226">
        <f>IF(N423="snížená",J423,0)</f>
        <v>0</v>
      </c>
      <c r="BG423" s="226">
        <f>IF(N423="zákl. přenesená",J423,0)</f>
        <v>0</v>
      </c>
      <c r="BH423" s="226">
        <f>IF(N423="sníž. přenesená",J423,0)</f>
        <v>0</v>
      </c>
      <c r="BI423" s="226">
        <f>IF(N423="nulová",J423,0)</f>
        <v>0</v>
      </c>
      <c r="BJ423" s="17" t="s">
        <v>81</v>
      </c>
      <c r="BK423" s="226">
        <f>ROUND(I423*H423,2)</f>
        <v>0</v>
      </c>
      <c r="BL423" s="17" t="s">
        <v>132</v>
      </c>
      <c r="BM423" s="225" t="s">
        <v>588</v>
      </c>
    </row>
    <row r="424" spans="1:47" s="2" customFormat="1" ht="12">
      <c r="A424" s="38"/>
      <c r="B424" s="39"/>
      <c r="C424" s="40"/>
      <c r="D424" s="227" t="s">
        <v>134</v>
      </c>
      <c r="E424" s="40"/>
      <c r="F424" s="228" t="s">
        <v>589</v>
      </c>
      <c r="G424" s="40"/>
      <c r="H424" s="40"/>
      <c r="I424" s="229"/>
      <c r="J424" s="40"/>
      <c r="K424" s="40"/>
      <c r="L424" s="44"/>
      <c r="M424" s="230"/>
      <c r="N424" s="231"/>
      <c r="O424" s="91"/>
      <c r="P424" s="91"/>
      <c r="Q424" s="91"/>
      <c r="R424" s="91"/>
      <c r="S424" s="91"/>
      <c r="T424" s="92"/>
      <c r="U424" s="38"/>
      <c r="V424" s="38"/>
      <c r="W424" s="38"/>
      <c r="X424" s="38"/>
      <c r="Y424" s="38"/>
      <c r="Z424" s="38"/>
      <c r="AA424" s="38"/>
      <c r="AB424" s="38"/>
      <c r="AC424" s="38"/>
      <c r="AD424" s="38"/>
      <c r="AE424" s="38"/>
      <c r="AT424" s="17" t="s">
        <v>134</v>
      </c>
      <c r="AU424" s="17" t="s">
        <v>83</v>
      </c>
    </row>
    <row r="425" spans="1:47" s="2" customFormat="1" ht="12">
      <c r="A425" s="38"/>
      <c r="B425" s="39"/>
      <c r="C425" s="40"/>
      <c r="D425" s="227" t="s">
        <v>136</v>
      </c>
      <c r="E425" s="40"/>
      <c r="F425" s="232" t="s">
        <v>590</v>
      </c>
      <c r="G425" s="40"/>
      <c r="H425" s="40"/>
      <c r="I425" s="229"/>
      <c r="J425" s="40"/>
      <c r="K425" s="40"/>
      <c r="L425" s="44"/>
      <c r="M425" s="230"/>
      <c r="N425" s="231"/>
      <c r="O425" s="91"/>
      <c r="P425" s="91"/>
      <c r="Q425" s="91"/>
      <c r="R425" s="91"/>
      <c r="S425" s="91"/>
      <c r="T425" s="92"/>
      <c r="U425" s="38"/>
      <c r="V425" s="38"/>
      <c r="W425" s="38"/>
      <c r="X425" s="38"/>
      <c r="Y425" s="38"/>
      <c r="Z425" s="38"/>
      <c r="AA425" s="38"/>
      <c r="AB425" s="38"/>
      <c r="AC425" s="38"/>
      <c r="AD425" s="38"/>
      <c r="AE425" s="38"/>
      <c r="AT425" s="17" t="s">
        <v>136</v>
      </c>
      <c r="AU425" s="17" t="s">
        <v>83</v>
      </c>
    </row>
    <row r="426" spans="1:51" s="13" customFormat="1" ht="12">
      <c r="A426" s="13"/>
      <c r="B426" s="233"/>
      <c r="C426" s="234"/>
      <c r="D426" s="227" t="s">
        <v>138</v>
      </c>
      <c r="E426" s="235" t="s">
        <v>1</v>
      </c>
      <c r="F426" s="236" t="s">
        <v>591</v>
      </c>
      <c r="G426" s="234"/>
      <c r="H426" s="237">
        <v>73.5</v>
      </c>
      <c r="I426" s="238"/>
      <c r="J426" s="234"/>
      <c r="K426" s="234"/>
      <c r="L426" s="239"/>
      <c r="M426" s="240"/>
      <c r="N426" s="241"/>
      <c r="O426" s="241"/>
      <c r="P426" s="241"/>
      <c r="Q426" s="241"/>
      <c r="R426" s="241"/>
      <c r="S426" s="241"/>
      <c r="T426" s="242"/>
      <c r="U426" s="13"/>
      <c r="V426" s="13"/>
      <c r="W426" s="13"/>
      <c r="X426" s="13"/>
      <c r="Y426" s="13"/>
      <c r="Z426" s="13"/>
      <c r="AA426" s="13"/>
      <c r="AB426" s="13"/>
      <c r="AC426" s="13"/>
      <c r="AD426" s="13"/>
      <c r="AE426" s="13"/>
      <c r="AT426" s="243" t="s">
        <v>138</v>
      </c>
      <c r="AU426" s="243" t="s">
        <v>83</v>
      </c>
      <c r="AV426" s="13" t="s">
        <v>83</v>
      </c>
      <c r="AW426" s="13" t="s">
        <v>30</v>
      </c>
      <c r="AX426" s="13" t="s">
        <v>81</v>
      </c>
      <c r="AY426" s="243" t="s">
        <v>125</v>
      </c>
    </row>
    <row r="427" spans="1:65" s="2" customFormat="1" ht="16.5" customHeight="1">
      <c r="A427" s="38"/>
      <c r="B427" s="39"/>
      <c r="C427" s="214" t="s">
        <v>592</v>
      </c>
      <c r="D427" s="214" t="s">
        <v>127</v>
      </c>
      <c r="E427" s="215" t="s">
        <v>593</v>
      </c>
      <c r="F427" s="216" t="s">
        <v>594</v>
      </c>
      <c r="G427" s="217" t="s">
        <v>130</v>
      </c>
      <c r="H427" s="218">
        <v>63</v>
      </c>
      <c r="I427" s="219"/>
      <c r="J427" s="220">
        <f>ROUND(I427*H427,2)</f>
        <v>0</v>
      </c>
      <c r="K427" s="216" t="s">
        <v>131</v>
      </c>
      <c r="L427" s="44"/>
      <c r="M427" s="221" t="s">
        <v>1</v>
      </c>
      <c r="N427" s="222" t="s">
        <v>38</v>
      </c>
      <c r="O427" s="91"/>
      <c r="P427" s="223">
        <f>O427*H427</f>
        <v>0</v>
      </c>
      <c r="Q427" s="223">
        <v>0.26385</v>
      </c>
      <c r="R427" s="223">
        <f>Q427*H427</f>
        <v>16.622549999999997</v>
      </c>
      <c r="S427" s="223">
        <v>0</v>
      </c>
      <c r="T427" s="224">
        <f>S427*H427</f>
        <v>0</v>
      </c>
      <c r="U427" s="38"/>
      <c r="V427" s="38"/>
      <c r="W427" s="38"/>
      <c r="X427" s="38"/>
      <c r="Y427" s="38"/>
      <c r="Z427" s="38"/>
      <c r="AA427" s="38"/>
      <c r="AB427" s="38"/>
      <c r="AC427" s="38"/>
      <c r="AD427" s="38"/>
      <c r="AE427" s="38"/>
      <c r="AR427" s="225" t="s">
        <v>132</v>
      </c>
      <c r="AT427" s="225" t="s">
        <v>127</v>
      </c>
      <c r="AU427" s="225" t="s">
        <v>83</v>
      </c>
      <c r="AY427" s="17" t="s">
        <v>125</v>
      </c>
      <c r="BE427" s="226">
        <f>IF(N427="základní",J427,0)</f>
        <v>0</v>
      </c>
      <c r="BF427" s="226">
        <f>IF(N427="snížená",J427,0)</f>
        <v>0</v>
      </c>
      <c r="BG427" s="226">
        <f>IF(N427="zákl. přenesená",J427,0)</f>
        <v>0</v>
      </c>
      <c r="BH427" s="226">
        <f>IF(N427="sníž. přenesená",J427,0)</f>
        <v>0</v>
      </c>
      <c r="BI427" s="226">
        <f>IF(N427="nulová",J427,0)</f>
        <v>0</v>
      </c>
      <c r="BJ427" s="17" t="s">
        <v>81</v>
      </c>
      <c r="BK427" s="226">
        <f>ROUND(I427*H427,2)</f>
        <v>0</v>
      </c>
      <c r="BL427" s="17" t="s">
        <v>132</v>
      </c>
      <c r="BM427" s="225" t="s">
        <v>595</v>
      </c>
    </row>
    <row r="428" spans="1:47" s="2" customFormat="1" ht="12">
      <c r="A428" s="38"/>
      <c r="B428" s="39"/>
      <c r="C428" s="40"/>
      <c r="D428" s="227" t="s">
        <v>134</v>
      </c>
      <c r="E428" s="40"/>
      <c r="F428" s="228" t="s">
        <v>596</v>
      </c>
      <c r="G428" s="40"/>
      <c r="H428" s="40"/>
      <c r="I428" s="229"/>
      <c r="J428" s="40"/>
      <c r="K428" s="40"/>
      <c r="L428" s="44"/>
      <c r="M428" s="230"/>
      <c r="N428" s="231"/>
      <c r="O428" s="91"/>
      <c r="P428" s="91"/>
      <c r="Q428" s="91"/>
      <c r="R428" s="91"/>
      <c r="S428" s="91"/>
      <c r="T428" s="92"/>
      <c r="U428" s="38"/>
      <c r="V428" s="38"/>
      <c r="W428" s="38"/>
      <c r="X428" s="38"/>
      <c r="Y428" s="38"/>
      <c r="Z428" s="38"/>
      <c r="AA428" s="38"/>
      <c r="AB428" s="38"/>
      <c r="AC428" s="38"/>
      <c r="AD428" s="38"/>
      <c r="AE428" s="38"/>
      <c r="AT428" s="17" t="s">
        <v>134</v>
      </c>
      <c r="AU428" s="17" t="s">
        <v>83</v>
      </c>
    </row>
    <row r="429" spans="1:47" s="2" customFormat="1" ht="12">
      <c r="A429" s="38"/>
      <c r="B429" s="39"/>
      <c r="C429" s="40"/>
      <c r="D429" s="227" t="s">
        <v>136</v>
      </c>
      <c r="E429" s="40"/>
      <c r="F429" s="232" t="s">
        <v>597</v>
      </c>
      <c r="G429" s="40"/>
      <c r="H429" s="40"/>
      <c r="I429" s="229"/>
      <c r="J429" s="40"/>
      <c r="K429" s="40"/>
      <c r="L429" s="44"/>
      <c r="M429" s="230"/>
      <c r="N429" s="231"/>
      <c r="O429" s="91"/>
      <c r="P429" s="91"/>
      <c r="Q429" s="91"/>
      <c r="R429" s="91"/>
      <c r="S429" s="91"/>
      <c r="T429" s="92"/>
      <c r="U429" s="38"/>
      <c r="V429" s="38"/>
      <c r="W429" s="38"/>
      <c r="X429" s="38"/>
      <c r="Y429" s="38"/>
      <c r="Z429" s="38"/>
      <c r="AA429" s="38"/>
      <c r="AB429" s="38"/>
      <c r="AC429" s="38"/>
      <c r="AD429" s="38"/>
      <c r="AE429" s="38"/>
      <c r="AT429" s="17" t="s">
        <v>136</v>
      </c>
      <c r="AU429" s="17" t="s">
        <v>83</v>
      </c>
    </row>
    <row r="430" spans="1:51" s="14" customFormat="1" ht="12">
      <c r="A430" s="14"/>
      <c r="B430" s="244"/>
      <c r="C430" s="245"/>
      <c r="D430" s="227" t="s">
        <v>138</v>
      </c>
      <c r="E430" s="246" t="s">
        <v>1</v>
      </c>
      <c r="F430" s="247" t="s">
        <v>598</v>
      </c>
      <c r="G430" s="245"/>
      <c r="H430" s="246" t="s">
        <v>1</v>
      </c>
      <c r="I430" s="248"/>
      <c r="J430" s="245"/>
      <c r="K430" s="245"/>
      <c r="L430" s="249"/>
      <c r="M430" s="250"/>
      <c r="N430" s="251"/>
      <c r="O430" s="251"/>
      <c r="P430" s="251"/>
      <c r="Q430" s="251"/>
      <c r="R430" s="251"/>
      <c r="S430" s="251"/>
      <c r="T430" s="252"/>
      <c r="U430" s="14"/>
      <c r="V430" s="14"/>
      <c r="W430" s="14"/>
      <c r="X430" s="14"/>
      <c r="Y430" s="14"/>
      <c r="Z430" s="14"/>
      <c r="AA430" s="14"/>
      <c r="AB430" s="14"/>
      <c r="AC430" s="14"/>
      <c r="AD430" s="14"/>
      <c r="AE430" s="14"/>
      <c r="AT430" s="253" t="s">
        <v>138</v>
      </c>
      <c r="AU430" s="253" t="s">
        <v>83</v>
      </c>
      <c r="AV430" s="14" t="s">
        <v>81</v>
      </c>
      <c r="AW430" s="14" t="s">
        <v>30</v>
      </c>
      <c r="AX430" s="14" t="s">
        <v>73</v>
      </c>
      <c r="AY430" s="253" t="s">
        <v>125</v>
      </c>
    </row>
    <row r="431" spans="1:51" s="13" customFormat="1" ht="12">
      <c r="A431" s="13"/>
      <c r="B431" s="233"/>
      <c r="C431" s="234"/>
      <c r="D431" s="227" t="s">
        <v>138</v>
      </c>
      <c r="E431" s="235" t="s">
        <v>1</v>
      </c>
      <c r="F431" s="236" t="s">
        <v>599</v>
      </c>
      <c r="G431" s="234"/>
      <c r="H431" s="237">
        <v>63</v>
      </c>
      <c r="I431" s="238"/>
      <c r="J431" s="234"/>
      <c r="K431" s="234"/>
      <c r="L431" s="239"/>
      <c r="M431" s="240"/>
      <c r="N431" s="241"/>
      <c r="O431" s="241"/>
      <c r="P431" s="241"/>
      <c r="Q431" s="241"/>
      <c r="R431" s="241"/>
      <c r="S431" s="241"/>
      <c r="T431" s="242"/>
      <c r="U431" s="13"/>
      <c r="V431" s="13"/>
      <c r="W431" s="13"/>
      <c r="X431" s="13"/>
      <c r="Y431" s="13"/>
      <c r="Z431" s="13"/>
      <c r="AA431" s="13"/>
      <c r="AB431" s="13"/>
      <c r="AC431" s="13"/>
      <c r="AD431" s="13"/>
      <c r="AE431" s="13"/>
      <c r="AT431" s="243" t="s">
        <v>138</v>
      </c>
      <c r="AU431" s="243" t="s">
        <v>83</v>
      </c>
      <c r="AV431" s="13" t="s">
        <v>83</v>
      </c>
      <c r="AW431" s="13" t="s">
        <v>30</v>
      </c>
      <c r="AX431" s="13" t="s">
        <v>81</v>
      </c>
      <c r="AY431" s="243" t="s">
        <v>125</v>
      </c>
    </row>
    <row r="432" spans="1:65" s="2" customFormat="1" ht="16.5" customHeight="1">
      <c r="A432" s="38"/>
      <c r="B432" s="39"/>
      <c r="C432" s="214" t="s">
        <v>600</v>
      </c>
      <c r="D432" s="214" t="s">
        <v>127</v>
      </c>
      <c r="E432" s="215" t="s">
        <v>601</v>
      </c>
      <c r="F432" s="216" t="s">
        <v>602</v>
      </c>
      <c r="G432" s="217" t="s">
        <v>130</v>
      </c>
      <c r="H432" s="218">
        <v>119</v>
      </c>
      <c r="I432" s="219"/>
      <c r="J432" s="220">
        <f>ROUND(I432*H432,2)</f>
        <v>0</v>
      </c>
      <c r="K432" s="216" t="s">
        <v>131</v>
      </c>
      <c r="L432" s="44"/>
      <c r="M432" s="221" t="s">
        <v>1</v>
      </c>
      <c r="N432" s="222" t="s">
        <v>38</v>
      </c>
      <c r="O432" s="91"/>
      <c r="P432" s="223">
        <f>O432*H432</f>
        <v>0</v>
      </c>
      <c r="Q432" s="223">
        <v>0.32039</v>
      </c>
      <c r="R432" s="223">
        <f>Q432*H432</f>
        <v>38.12641</v>
      </c>
      <c r="S432" s="223">
        <v>0</v>
      </c>
      <c r="T432" s="224">
        <f>S432*H432</f>
        <v>0</v>
      </c>
      <c r="U432" s="38"/>
      <c r="V432" s="38"/>
      <c r="W432" s="38"/>
      <c r="X432" s="38"/>
      <c r="Y432" s="38"/>
      <c r="Z432" s="38"/>
      <c r="AA432" s="38"/>
      <c r="AB432" s="38"/>
      <c r="AC432" s="38"/>
      <c r="AD432" s="38"/>
      <c r="AE432" s="38"/>
      <c r="AR432" s="225" t="s">
        <v>132</v>
      </c>
      <c r="AT432" s="225" t="s">
        <v>127</v>
      </c>
      <c r="AU432" s="225" t="s">
        <v>83</v>
      </c>
      <c r="AY432" s="17" t="s">
        <v>125</v>
      </c>
      <c r="BE432" s="226">
        <f>IF(N432="základní",J432,0)</f>
        <v>0</v>
      </c>
      <c r="BF432" s="226">
        <f>IF(N432="snížená",J432,0)</f>
        <v>0</v>
      </c>
      <c r="BG432" s="226">
        <f>IF(N432="zákl. přenesená",J432,0)</f>
        <v>0</v>
      </c>
      <c r="BH432" s="226">
        <f>IF(N432="sníž. přenesená",J432,0)</f>
        <v>0</v>
      </c>
      <c r="BI432" s="226">
        <f>IF(N432="nulová",J432,0)</f>
        <v>0</v>
      </c>
      <c r="BJ432" s="17" t="s">
        <v>81</v>
      </c>
      <c r="BK432" s="226">
        <f>ROUND(I432*H432,2)</f>
        <v>0</v>
      </c>
      <c r="BL432" s="17" t="s">
        <v>132</v>
      </c>
      <c r="BM432" s="225" t="s">
        <v>603</v>
      </c>
    </row>
    <row r="433" spans="1:47" s="2" customFormat="1" ht="12">
      <c r="A433" s="38"/>
      <c r="B433" s="39"/>
      <c r="C433" s="40"/>
      <c r="D433" s="227" t="s">
        <v>134</v>
      </c>
      <c r="E433" s="40"/>
      <c r="F433" s="228" t="s">
        <v>604</v>
      </c>
      <c r="G433" s="40"/>
      <c r="H433" s="40"/>
      <c r="I433" s="229"/>
      <c r="J433" s="40"/>
      <c r="K433" s="40"/>
      <c r="L433" s="44"/>
      <c r="M433" s="230"/>
      <c r="N433" s="231"/>
      <c r="O433" s="91"/>
      <c r="P433" s="91"/>
      <c r="Q433" s="91"/>
      <c r="R433" s="91"/>
      <c r="S433" s="91"/>
      <c r="T433" s="92"/>
      <c r="U433" s="38"/>
      <c r="V433" s="38"/>
      <c r="W433" s="38"/>
      <c r="X433" s="38"/>
      <c r="Y433" s="38"/>
      <c r="Z433" s="38"/>
      <c r="AA433" s="38"/>
      <c r="AB433" s="38"/>
      <c r="AC433" s="38"/>
      <c r="AD433" s="38"/>
      <c r="AE433" s="38"/>
      <c r="AT433" s="17" t="s">
        <v>134</v>
      </c>
      <c r="AU433" s="17" t="s">
        <v>83</v>
      </c>
    </row>
    <row r="434" spans="1:47" s="2" customFormat="1" ht="12">
      <c r="A434" s="38"/>
      <c r="B434" s="39"/>
      <c r="C434" s="40"/>
      <c r="D434" s="227" t="s">
        <v>136</v>
      </c>
      <c r="E434" s="40"/>
      <c r="F434" s="232" t="s">
        <v>597</v>
      </c>
      <c r="G434" s="40"/>
      <c r="H434" s="40"/>
      <c r="I434" s="229"/>
      <c r="J434" s="40"/>
      <c r="K434" s="40"/>
      <c r="L434" s="44"/>
      <c r="M434" s="230"/>
      <c r="N434" s="231"/>
      <c r="O434" s="91"/>
      <c r="P434" s="91"/>
      <c r="Q434" s="91"/>
      <c r="R434" s="91"/>
      <c r="S434" s="91"/>
      <c r="T434" s="92"/>
      <c r="U434" s="38"/>
      <c r="V434" s="38"/>
      <c r="W434" s="38"/>
      <c r="X434" s="38"/>
      <c r="Y434" s="38"/>
      <c r="Z434" s="38"/>
      <c r="AA434" s="38"/>
      <c r="AB434" s="38"/>
      <c r="AC434" s="38"/>
      <c r="AD434" s="38"/>
      <c r="AE434" s="38"/>
      <c r="AT434" s="17" t="s">
        <v>136</v>
      </c>
      <c r="AU434" s="17" t="s">
        <v>83</v>
      </c>
    </row>
    <row r="435" spans="1:51" s="14" customFormat="1" ht="12">
      <c r="A435" s="14"/>
      <c r="B435" s="244"/>
      <c r="C435" s="245"/>
      <c r="D435" s="227" t="s">
        <v>138</v>
      </c>
      <c r="E435" s="246" t="s">
        <v>1</v>
      </c>
      <c r="F435" s="247" t="s">
        <v>605</v>
      </c>
      <c r="G435" s="245"/>
      <c r="H435" s="246" t="s">
        <v>1</v>
      </c>
      <c r="I435" s="248"/>
      <c r="J435" s="245"/>
      <c r="K435" s="245"/>
      <c r="L435" s="249"/>
      <c r="M435" s="250"/>
      <c r="N435" s="251"/>
      <c r="O435" s="251"/>
      <c r="P435" s="251"/>
      <c r="Q435" s="251"/>
      <c r="R435" s="251"/>
      <c r="S435" s="251"/>
      <c r="T435" s="252"/>
      <c r="U435" s="14"/>
      <c r="V435" s="14"/>
      <c r="W435" s="14"/>
      <c r="X435" s="14"/>
      <c r="Y435" s="14"/>
      <c r="Z435" s="14"/>
      <c r="AA435" s="14"/>
      <c r="AB435" s="14"/>
      <c r="AC435" s="14"/>
      <c r="AD435" s="14"/>
      <c r="AE435" s="14"/>
      <c r="AT435" s="253" t="s">
        <v>138</v>
      </c>
      <c r="AU435" s="253" t="s">
        <v>83</v>
      </c>
      <c r="AV435" s="14" t="s">
        <v>81</v>
      </c>
      <c r="AW435" s="14" t="s">
        <v>30</v>
      </c>
      <c r="AX435" s="14" t="s">
        <v>73</v>
      </c>
      <c r="AY435" s="253" t="s">
        <v>125</v>
      </c>
    </row>
    <row r="436" spans="1:51" s="13" customFormat="1" ht="12">
      <c r="A436" s="13"/>
      <c r="B436" s="233"/>
      <c r="C436" s="234"/>
      <c r="D436" s="227" t="s">
        <v>138</v>
      </c>
      <c r="E436" s="235" t="s">
        <v>1</v>
      </c>
      <c r="F436" s="236" t="s">
        <v>606</v>
      </c>
      <c r="G436" s="234"/>
      <c r="H436" s="237">
        <v>119</v>
      </c>
      <c r="I436" s="238"/>
      <c r="J436" s="234"/>
      <c r="K436" s="234"/>
      <c r="L436" s="239"/>
      <c r="M436" s="240"/>
      <c r="N436" s="241"/>
      <c r="O436" s="241"/>
      <c r="P436" s="241"/>
      <c r="Q436" s="241"/>
      <c r="R436" s="241"/>
      <c r="S436" s="241"/>
      <c r="T436" s="242"/>
      <c r="U436" s="13"/>
      <c r="V436" s="13"/>
      <c r="W436" s="13"/>
      <c r="X436" s="13"/>
      <c r="Y436" s="13"/>
      <c r="Z436" s="13"/>
      <c r="AA436" s="13"/>
      <c r="AB436" s="13"/>
      <c r="AC436" s="13"/>
      <c r="AD436" s="13"/>
      <c r="AE436" s="13"/>
      <c r="AT436" s="243" t="s">
        <v>138</v>
      </c>
      <c r="AU436" s="243" t="s">
        <v>83</v>
      </c>
      <c r="AV436" s="13" t="s">
        <v>83</v>
      </c>
      <c r="AW436" s="13" t="s">
        <v>30</v>
      </c>
      <c r="AX436" s="13" t="s">
        <v>81</v>
      </c>
      <c r="AY436" s="243" t="s">
        <v>125</v>
      </c>
    </row>
    <row r="437" spans="1:65" s="2" customFormat="1" ht="16.5" customHeight="1">
      <c r="A437" s="38"/>
      <c r="B437" s="39"/>
      <c r="C437" s="214" t="s">
        <v>607</v>
      </c>
      <c r="D437" s="214" t="s">
        <v>127</v>
      </c>
      <c r="E437" s="215" t="s">
        <v>608</v>
      </c>
      <c r="F437" s="216" t="s">
        <v>609</v>
      </c>
      <c r="G437" s="217" t="s">
        <v>130</v>
      </c>
      <c r="H437" s="218">
        <v>73.5</v>
      </c>
      <c r="I437" s="219"/>
      <c r="J437" s="220">
        <f>ROUND(I437*H437,2)</f>
        <v>0</v>
      </c>
      <c r="K437" s="216" t="s">
        <v>131</v>
      </c>
      <c r="L437" s="44"/>
      <c r="M437" s="221" t="s">
        <v>1</v>
      </c>
      <c r="N437" s="222" t="s">
        <v>38</v>
      </c>
      <c r="O437" s="91"/>
      <c r="P437" s="223">
        <f>O437*H437</f>
        <v>0</v>
      </c>
      <c r="Q437" s="223">
        <v>0.00034</v>
      </c>
      <c r="R437" s="223">
        <f>Q437*H437</f>
        <v>0.024990000000000002</v>
      </c>
      <c r="S437" s="223">
        <v>0</v>
      </c>
      <c r="T437" s="224">
        <f>S437*H437</f>
        <v>0</v>
      </c>
      <c r="U437" s="38"/>
      <c r="V437" s="38"/>
      <c r="W437" s="38"/>
      <c r="X437" s="38"/>
      <c r="Y437" s="38"/>
      <c r="Z437" s="38"/>
      <c r="AA437" s="38"/>
      <c r="AB437" s="38"/>
      <c r="AC437" s="38"/>
      <c r="AD437" s="38"/>
      <c r="AE437" s="38"/>
      <c r="AR437" s="225" t="s">
        <v>132</v>
      </c>
      <c r="AT437" s="225" t="s">
        <v>127</v>
      </c>
      <c r="AU437" s="225" t="s">
        <v>83</v>
      </c>
      <c r="AY437" s="17" t="s">
        <v>125</v>
      </c>
      <c r="BE437" s="226">
        <f>IF(N437="základní",J437,0)</f>
        <v>0</v>
      </c>
      <c r="BF437" s="226">
        <f>IF(N437="snížená",J437,0)</f>
        <v>0</v>
      </c>
      <c r="BG437" s="226">
        <f>IF(N437="zákl. přenesená",J437,0)</f>
        <v>0</v>
      </c>
      <c r="BH437" s="226">
        <f>IF(N437="sníž. přenesená",J437,0)</f>
        <v>0</v>
      </c>
      <c r="BI437" s="226">
        <f>IF(N437="nulová",J437,0)</f>
        <v>0</v>
      </c>
      <c r="BJ437" s="17" t="s">
        <v>81</v>
      </c>
      <c r="BK437" s="226">
        <f>ROUND(I437*H437,2)</f>
        <v>0</v>
      </c>
      <c r="BL437" s="17" t="s">
        <v>132</v>
      </c>
      <c r="BM437" s="225" t="s">
        <v>610</v>
      </c>
    </row>
    <row r="438" spans="1:47" s="2" customFormat="1" ht="12">
      <c r="A438" s="38"/>
      <c r="B438" s="39"/>
      <c r="C438" s="40"/>
      <c r="D438" s="227" t="s">
        <v>134</v>
      </c>
      <c r="E438" s="40"/>
      <c r="F438" s="228" t="s">
        <v>611</v>
      </c>
      <c r="G438" s="40"/>
      <c r="H438" s="40"/>
      <c r="I438" s="229"/>
      <c r="J438" s="40"/>
      <c r="K438" s="40"/>
      <c r="L438" s="44"/>
      <c r="M438" s="230"/>
      <c r="N438" s="231"/>
      <c r="O438" s="91"/>
      <c r="P438" s="91"/>
      <c r="Q438" s="91"/>
      <c r="R438" s="91"/>
      <c r="S438" s="91"/>
      <c r="T438" s="92"/>
      <c r="U438" s="38"/>
      <c r="V438" s="38"/>
      <c r="W438" s="38"/>
      <c r="X438" s="38"/>
      <c r="Y438" s="38"/>
      <c r="Z438" s="38"/>
      <c r="AA438" s="38"/>
      <c r="AB438" s="38"/>
      <c r="AC438" s="38"/>
      <c r="AD438" s="38"/>
      <c r="AE438" s="38"/>
      <c r="AT438" s="17" t="s">
        <v>134</v>
      </c>
      <c r="AU438" s="17" t="s">
        <v>83</v>
      </c>
    </row>
    <row r="439" spans="1:47" s="2" customFormat="1" ht="12">
      <c r="A439" s="38"/>
      <c r="B439" s="39"/>
      <c r="C439" s="40"/>
      <c r="D439" s="227" t="s">
        <v>136</v>
      </c>
      <c r="E439" s="40"/>
      <c r="F439" s="232" t="s">
        <v>612</v>
      </c>
      <c r="G439" s="40"/>
      <c r="H439" s="40"/>
      <c r="I439" s="229"/>
      <c r="J439" s="40"/>
      <c r="K439" s="40"/>
      <c r="L439" s="44"/>
      <c r="M439" s="230"/>
      <c r="N439" s="231"/>
      <c r="O439" s="91"/>
      <c r="P439" s="91"/>
      <c r="Q439" s="91"/>
      <c r="R439" s="91"/>
      <c r="S439" s="91"/>
      <c r="T439" s="92"/>
      <c r="U439" s="38"/>
      <c r="V439" s="38"/>
      <c r="W439" s="38"/>
      <c r="X439" s="38"/>
      <c r="Y439" s="38"/>
      <c r="Z439" s="38"/>
      <c r="AA439" s="38"/>
      <c r="AB439" s="38"/>
      <c r="AC439" s="38"/>
      <c r="AD439" s="38"/>
      <c r="AE439" s="38"/>
      <c r="AT439" s="17" t="s">
        <v>136</v>
      </c>
      <c r="AU439" s="17" t="s">
        <v>83</v>
      </c>
    </row>
    <row r="440" spans="1:51" s="13" customFormat="1" ht="12">
      <c r="A440" s="13"/>
      <c r="B440" s="233"/>
      <c r="C440" s="234"/>
      <c r="D440" s="227" t="s">
        <v>138</v>
      </c>
      <c r="E440" s="235" t="s">
        <v>1</v>
      </c>
      <c r="F440" s="236" t="s">
        <v>591</v>
      </c>
      <c r="G440" s="234"/>
      <c r="H440" s="237">
        <v>73.5</v>
      </c>
      <c r="I440" s="238"/>
      <c r="J440" s="234"/>
      <c r="K440" s="234"/>
      <c r="L440" s="239"/>
      <c r="M440" s="240"/>
      <c r="N440" s="241"/>
      <c r="O440" s="241"/>
      <c r="P440" s="241"/>
      <c r="Q440" s="241"/>
      <c r="R440" s="241"/>
      <c r="S440" s="241"/>
      <c r="T440" s="242"/>
      <c r="U440" s="13"/>
      <c r="V440" s="13"/>
      <c r="W440" s="13"/>
      <c r="X440" s="13"/>
      <c r="Y440" s="13"/>
      <c r="Z440" s="13"/>
      <c r="AA440" s="13"/>
      <c r="AB440" s="13"/>
      <c r="AC440" s="13"/>
      <c r="AD440" s="13"/>
      <c r="AE440" s="13"/>
      <c r="AT440" s="243" t="s">
        <v>138</v>
      </c>
      <c r="AU440" s="243" t="s">
        <v>83</v>
      </c>
      <c r="AV440" s="13" t="s">
        <v>83</v>
      </c>
      <c r="AW440" s="13" t="s">
        <v>30</v>
      </c>
      <c r="AX440" s="13" t="s">
        <v>81</v>
      </c>
      <c r="AY440" s="243" t="s">
        <v>125</v>
      </c>
    </row>
    <row r="441" spans="1:65" s="2" customFormat="1" ht="16.5" customHeight="1">
      <c r="A441" s="38"/>
      <c r="B441" s="39"/>
      <c r="C441" s="214" t="s">
        <v>613</v>
      </c>
      <c r="D441" s="214" t="s">
        <v>127</v>
      </c>
      <c r="E441" s="215" t="s">
        <v>614</v>
      </c>
      <c r="F441" s="216" t="s">
        <v>615</v>
      </c>
      <c r="G441" s="217" t="s">
        <v>130</v>
      </c>
      <c r="H441" s="218">
        <v>165</v>
      </c>
      <c r="I441" s="219"/>
      <c r="J441" s="220">
        <f>ROUND(I441*H441,2)</f>
        <v>0</v>
      </c>
      <c r="K441" s="216" t="s">
        <v>131</v>
      </c>
      <c r="L441" s="44"/>
      <c r="M441" s="221" t="s">
        <v>1</v>
      </c>
      <c r="N441" s="222" t="s">
        <v>38</v>
      </c>
      <c r="O441" s="91"/>
      <c r="P441" s="223">
        <f>O441*H441</f>
        <v>0</v>
      </c>
      <c r="Q441" s="223">
        <v>0.00031</v>
      </c>
      <c r="R441" s="223">
        <f>Q441*H441</f>
        <v>0.05115</v>
      </c>
      <c r="S441" s="223">
        <v>0</v>
      </c>
      <c r="T441" s="224">
        <f>S441*H441</f>
        <v>0</v>
      </c>
      <c r="U441" s="38"/>
      <c r="V441" s="38"/>
      <c r="W441" s="38"/>
      <c r="X441" s="38"/>
      <c r="Y441" s="38"/>
      <c r="Z441" s="38"/>
      <c r="AA441" s="38"/>
      <c r="AB441" s="38"/>
      <c r="AC441" s="38"/>
      <c r="AD441" s="38"/>
      <c r="AE441" s="38"/>
      <c r="AR441" s="225" t="s">
        <v>132</v>
      </c>
      <c r="AT441" s="225" t="s">
        <v>127</v>
      </c>
      <c r="AU441" s="225" t="s">
        <v>83</v>
      </c>
      <c r="AY441" s="17" t="s">
        <v>125</v>
      </c>
      <c r="BE441" s="226">
        <f>IF(N441="základní",J441,0)</f>
        <v>0</v>
      </c>
      <c r="BF441" s="226">
        <f>IF(N441="snížená",J441,0)</f>
        <v>0</v>
      </c>
      <c r="BG441" s="226">
        <f>IF(N441="zákl. přenesená",J441,0)</f>
        <v>0</v>
      </c>
      <c r="BH441" s="226">
        <f>IF(N441="sníž. přenesená",J441,0)</f>
        <v>0</v>
      </c>
      <c r="BI441" s="226">
        <f>IF(N441="nulová",J441,0)</f>
        <v>0</v>
      </c>
      <c r="BJ441" s="17" t="s">
        <v>81</v>
      </c>
      <c r="BK441" s="226">
        <f>ROUND(I441*H441,2)</f>
        <v>0</v>
      </c>
      <c r="BL441" s="17" t="s">
        <v>132</v>
      </c>
      <c r="BM441" s="225" t="s">
        <v>616</v>
      </c>
    </row>
    <row r="442" spans="1:47" s="2" customFormat="1" ht="12">
      <c r="A442" s="38"/>
      <c r="B442" s="39"/>
      <c r="C442" s="40"/>
      <c r="D442" s="227" t="s">
        <v>134</v>
      </c>
      <c r="E442" s="40"/>
      <c r="F442" s="228" t="s">
        <v>617</v>
      </c>
      <c r="G442" s="40"/>
      <c r="H442" s="40"/>
      <c r="I442" s="229"/>
      <c r="J442" s="40"/>
      <c r="K442" s="40"/>
      <c r="L442" s="44"/>
      <c r="M442" s="230"/>
      <c r="N442" s="231"/>
      <c r="O442" s="91"/>
      <c r="P442" s="91"/>
      <c r="Q442" s="91"/>
      <c r="R442" s="91"/>
      <c r="S442" s="91"/>
      <c r="T442" s="92"/>
      <c r="U442" s="38"/>
      <c r="V442" s="38"/>
      <c r="W442" s="38"/>
      <c r="X442" s="38"/>
      <c r="Y442" s="38"/>
      <c r="Z442" s="38"/>
      <c r="AA442" s="38"/>
      <c r="AB442" s="38"/>
      <c r="AC442" s="38"/>
      <c r="AD442" s="38"/>
      <c r="AE442" s="38"/>
      <c r="AT442" s="17" t="s">
        <v>134</v>
      </c>
      <c r="AU442" s="17" t="s">
        <v>83</v>
      </c>
    </row>
    <row r="443" spans="1:51" s="13" customFormat="1" ht="12">
      <c r="A443" s="13"/>
      <c r="B443" s="233"/>
      <c r="C443" s="234"/>
      <c r="D443" s="227" t="s">
        <v>138</v>
      </c>
      <c r="E443" s="235" t="s">
        <v>1</v>
      </c>
      <c r="F443" s="236" t="s">
        <v>618</v>
      </c>
      <c r="G443" s="234"/>
      <c r="H443" s="237">
        <v>165</v>
      </c>
      <c r="I443" s="238"/>
      <c r="J443" s="234"/>
      <c r="K443" s="234"/>
      <c r="L443" s="239"/>
      <c r="M443" s="240"/>
      <c r="N443" s="241"/>
      <c r="O443" s="241"/>
      <c r="P443" s="241"/>
      <c r="Q443" s="241"/>
      <c r="R443" s="241"/>
      <c r="S443" s="241"/>
      <c r="T443" s="242"/>
      <c r="U443" s="13"/>
      <c r="V443" s="13"/>
      <c r="W443" s="13"/>
      <c r="X443" s="13"/>
      <c r="Y443" s="13"/>
      <c r="Z443" s="13"/>
      <c r="AA443" s="13"/>
      <c r="AB443" s="13"/>
      <c r="AC443" s="13"/>
      <c r="AD443" s="13"/>
      <c r="AE443" s="13"/>
      <c r="AT443" s="243" t="s">
        <v>138</v>
      </c>
      <c r="AU443" s="243" t="s">
        <v>83</v>
      </c>
      <c r="AV443" s="13" t="s">
        <v>83</v>
      </c>
      <c r="AW443" s="13" t="s">
        <v>30</v>
      </c>
      <c r="AX443" s="13" t="s">
        <v>81</v>
      </c>
      <c r="AY443" s="243" t="s">
        <v>125</v>
      </c>
    </row>
    <row r="444" spans="1:65" s="2" customFormat="1" ht="21.75" customHeight="1">
      <c r="A444" s="38"/>
      <c r="B444" s="39"/>
      <c r="C444" s="214" t="s">
        <v>619</v>
      </c>
      <c r="D444" s="214" t="s">
        <v>127</v>
      </c>
      <c r="E444" s="215" t="s">
        <v>620</v>
      </c>
      <c r="F444" s="216" t="s">
        <v>621</v>
      </c>
      <c r="G444" s="217" t="s">
        <v>130</v>
      </c>
      <c r="H444" s="218">
        <v>53.53</v>
      </c>
      <c r="I444" s="219"/>
      <c r="J444" s="220">
        <f>ROUND(I444*H444,2)</f>
        <v>0</v>
      </c>
      <c r="K444" s="216" t="s">
        <v>131</v>
      </c>
      <c r="L444" s="44"/>
      <c r="M444" s="221" t="s">
        <v>1</v>
      </c>
      <c r="N444" s="222" t="s">
        <v>38</v>
      </c>
      <c r="O444" s="91"/>
      <c r="P444" s="223">
        <f>O444*H444</f>
        <v>0</v>
      </c>
      <c r="Q444" s="223">
        <v>0.10373</v>
      </c>
      <c r="R444" s="223">
        <f>Q444*H444</f>
        <v>5.5526669</v>
      </c>
      <c r="S444" s="223">
        <v>0</v>
      </c>
      <c r="T444" s="224">
        <f>S444*H444</f>
        <v>0</v>
      </c>
      <c r="U444" s="38"/>
      <c r="V444" s="38"/>
      <c r="W444" s="38"/>
      <c r="X444" s="38"/>
      <c r="Y444" s="38"/>
      <c r="Z444" s="38"/>
      <c r="AA444" s="38"/>
      <c r="AB444" s="38"/>
      <c r="AC444" s="38"/>
      <c r="AD444" s="38"/>
      <c r="AE444" s="38"/>
      <c r="AR444" s="225" t="s">
        <v>132</v>
      </c>
      <c r="AT444" s="225" t="s">
        <v>127</v>
      </c>
      <c r="AU444" s="225" t="s">
        <v>83</v>
      </c>
      <c r="AY444" s="17" t="s">
        <v>125</v>
      </c>
      <c r="BE444" s="226">
        <f>IF(N444="základní",J444,0)</f>
        <v>0</v>
      </c>
      <c r="BF444" s="226">
        <f>IF(N444="snížená",J444,0)</f>
        <v>0</v>
      </c>
      <c r="BG444" s="226">
        <f>IF(N444="zákl. přenesená",J444,0)</f>
        <v>0</v>
      </c>
      <c r="BH444" s="226">
        <f>IF(N444="sníž. přenesená",J444,0)</f>
        <v>0</v>
      </c>
      <c r="BI444" s="226">
        <f>IF(N444="nulová",J444,0)</f>
        <v>0</v>
      </c>
      <c r="BJ444" s="17" t="s">
        <v>81</v>
      </c>
      <c r="BK444" s="226">
        <f>ROUND(I444*H444,2)</f>
        <v>0</v>
      </c>
      <c r="BL444" s="17" t="s">
        <v>132</v>
      </c>
      <c r="BM444" s="225" t="s">
        <v>622</v>
      </c>
    </row>
    <row r="445" spans="1:47" s="2" customFormat="1" ht="12">
      <c r="A445" s="38"/>
      <c r="B445" s="39"/>
      <c r="C445" s="40"/>
      <c r="D445" s="227" t="s">
        <v>134</v>
      </c>
      <c r="E445" s="40"/>
      <c r="F445" s="228" t="s">
        <v>623</v>
      </c>
      <c r="G445" s="40"/>
      <c r="H445" s="40"/>
      <c r="I445" s="229"/>
      <c r="J445" s="40"/>
      <c r="K445" s="40"/>
      <c r="L445" s="44"/>
      <c r="M445" s="230"/>
      <c r="N445" s="231"/>
      <c r="O445" s="91"/>
      <c r="P445" s="91"/>
      <c r="Q445" s="91"/>
      <c r="R445" s="91"/>
      <c r="S445" s="91"/>
      <c r="T445" s="92"/>
      <c r="U445" s="38"/>
      <c r="V445" s="38"/>
      <c r="W445" s="38"/>
      <c r="X445" s="38"/>
      <c r="Y445" s="38"/>
      <c r="Z445" s="38"/>
      <c r="AA445" s="38"/>
      <c r="AB445" s="38"/>
      <c r="AC445" s="38"/>
      <c r="AD445" s="38"/>
      <c r="AE445" s="38"/>
      <c r="AT445" s="17" t="s">
        <v>134</v>
      </c>
      <c r="AU445" s="17" t="s">
        <v>83</v>
      </c>
    </row>
    <row r="446" spans="1:47" s="2" customFormat="1" ht="12">
      <c r="A446" s="38"/>
      <c r="B446" s="39"/>
      <c r="C446" s="40"/>
      <c r="D446" s="227" t="s">
        <v>136</v>
      </c>
      <c r="E446" s="40"/>
      <c r="F446" s="232" t="s">
        <v>624</v>
      </c>
      <c r="G446" s="40"/>
      <c r="H446" s="40"/>
      <c r="I446" s="229"/>
      <c r="J446" s="40"/>
      <c r="K446" s="40"/>
      <c r="L446" s="44"/>
      <c r="M446" s="230"/>
      <c r="N446" s="231"/>
      <c r="O446" s="91"/>
      <c r="P446" s="91"/>
      <c r="Q446" s="91"/>
      <c r="R446" s="91"/>
      <c r="S446" s="91"/>
      <c r="T446" s="92"/>
      <c r="U446" s="38"/>
      <c r="V446" s="38"/>
      <c r="W446" s="38"/>
      <c r="X446" s="38"/>
      <c r="Y446" s="38"/>
      <c r="Z446" s="38"/>
      <c r="AA446" s="38"/>
      <c r="AB446" s="38"/>
      <c r="AC446" s="38"/>
      <c r="AD446" s="38"/>
      <c r="AE446" s="38"/>
      <c r="AT446" s="17" t="s">
        <v>136</v>
      </c>
      <c r="AU446" s="17" t="s">
        <v>83</v>
      </c>
    </row>
    <row r="447" spans="1:51" s="13" customFormat="1" ht="12">
      <c r="A447" s="13"/>
      <c r="B447" s="233"/>
      <c r="C447" s="234"/>
      <c r="D447" s="227" t="s">
        <v>138</v>
      </c>
      <c r="E447" s="235" t="s">
        <v>1</v>
      </c>
      <c r="F447" s="236" t="s">
        <v>625</v>
      </c>
      <c r="G447" s="234"/>
      <c r="H447" s="237">
        <v>53.53</v>
      </c>
      <c r="I447" s="238"/>
      <c r="J447" s="234"/>
      <c r="K447" s="234"/>
      <c r="L447" s="239"/>
      <c r="M447" s="240"/>
      <c r="N447" s="241"/>
      <c r="O447" s="241"/>
      <c r="P447" s="241"/>
      <c r="Q447" s="241"/>
      <c r="R447" s="241"/>
      <c r="S447" s="241"/>
      <c r="T447" s="242"/>
      <c r="U447" s="13"/>
      <c r="V447" s="13"/>
      <c r="W447" s="13"/>
      <c r="X447" s="13"/>
      <c r="Y447" s="13"/>
      <c r="Z447" s="13"/>
      <c r="AA447" s="13"/>
      <c r="AB447" s="13"/>
      <c r="AC447" s="13"/>
      <c r="AD447" s="13"/>
      <c r="AE447" s="13"/>
      <c r="AT447" s="243" t="s">
        <v>138</v>
      </c>
      <c r="AU447" s="243" t="s">
        <v>83</v>
      </c>
      <c r="AV447" s="13" t="s">
        <v>83</v>
      </c>
      <c r="AW447" s="13" t="s">
        <v>30</v>
      </c>
      <c r="AX447" s="13" t="s">
        <v>81</v>
      </c>
      <c r="AY447" s="243" t="s">
        <v>125</v>
      </c>
    </row>
    <row r="448" spans="1:65" s="2" customFormat="1" ht="21.75" customHeight="1">
      <c r="A448" s="38"/>
      <c r="B448" s="39"/>
      <c r="C448" s="214" t="s">
        <v>626</v>
      </c>
      <c r="D448" s="214" t="s">
        <v>127</v>
      </c>
      <c r="E448" s="215" t="s">
        <v>627</v>
      </c>
      <c r="F448" s="216" t="s">
        <v>628</v>
      </c>
      <c r="G448" s="217" t="s">
        <v>130</v>
      </c>
      <c r="H448" s="218">
        <v>168.5</v>
      </c>
      <c r="I448" s="219"/>
      <c r="J448" s="220">
        <f>ROUND(I448*H448,2)</f>
        <v>0</v>
      </c>
      <c r="K448" s="216" t="s">
        <v>131</v>
      </c>
      <c r="L448" s="44"/>
      <c r="M448" s="221" t="s">
        <v>1</v>
      </c>
      <c r="N448" s="222" t="s">
        <v>38</v>
      </c>
      <c r="O448" s="91"/>
      <c r="P448" s="223">
        <f>O448*H448</f>
        <v>0</v>
      </c>
      <c r="Q448" s="223">
        <v>0.12966</v>
      </c>
      <c r="R448" s="223">
        <f>Q448*H448</f>
        <v>21.84771</v>
      </c>
      <c r="S448" s="223">
        <v>0</v>
      </c>
      <c r="T448" s="224">
        <f>S448*H448</f>
        <v>0</v>
      </c>
      <c r="U448" s="38"/>
      <c r="V448" s="38"/>
      <c r="W448" s="38"/>
      <c r="X448" s="38"/>
      <c r="Y448" s="38"/>
      <c r="Z448" s="38"/>
      <c r="AA448" s="38"/>
      <c r="AB448" s="38"/>
      <c r="AC448" s="38"/>
      <c r="AD448" s="38"/>
      <c r="AE448" s="38"/>
      <c r="AR448" s="225" t="s">
        <v>132</v>
      </c>
      <c r="AT448" s="225" t="s">
        <v>127</v>
      </c>
      <c r="AU448" s="225" t="s">
        <v>83</v>
      </c>
      <c r="AY448" s="17" t="s">
        <v>125</v>
      </c>
      <c r="BE448" s="226">
        <f>IF(N448="základní",J448,0)</f>
        <v>0</v>
      </c>
      <c r="BF448" s="226">
        <f>IF(N448="snížená",J448,0)</f>
        <v>0</v>
      </c>
      <c r="BG448" s="226">
        <f>IF(N448="zákl. přenesená",J448,0)</f>
        <v>0</v>
      </c>
      <c r="BH448" s="226">
        <f>IF(N448="sníž. přenesená",J448,0)</f>
        <v>0</v>
      </c>
      <c r="BI448" s="226">
        <f>IF(N448="nulová",J448,0)</f>
        <v>0</v>
      </c>
      <c r="BJ448" s="17" t="s">
        <v>81</v>
      </c>
      <c r="BK448" s="226">
        <f>ROUND(I448*H448,2)</f>
        <v>0</v>
      </c>
      <c r="BL448" s="17" t="s">
        <v>132</v>
      </c>
      <c r="BM448" s="225" t="s">
        <v>629</v>
      </c>
    </row>
    <row r="449" spans="1:47" s="2" customFormat="1" ht="12">
      <c r="A449" s="38"/>
      <c r="B449" s="39"/>
      <c r="C449" s="40"/>
      <c r="D449" s="227" t="s">
        <v>134</v>
      </c>
      <c r="E449" s="40"/>
      <c r="F449" s="228" t="s">
        <v>630</v>
      </c>
      <c r="G449" s="40"/>
      <c r="H449" s="40"/>
      <c r="I449" s="229"/>
      <c r="J449" s="40"/>
      <c r="K449" s="40"/>
      <c r="L449" s="44"/>
      <c r="M449" s="230"/>
      <c r="N449" s="231"/>
      <c r="O449" s="91"/>
      <c r="P449" s="91"/>
      <c r="Q449" s="91"/>
      <c r="R449" s="91"/>
      <c r="S449" s="91"/>
      <c r="T449" s="92"/>
      <c r="U449" s="38"/>
      <c r="V449" s="38"/>
      <c r="W449" s="38"/>
      <c r="X449" s="38"/>
      <c r="Y449" s="38"/>
      <c r="Z449" s="38"/>
      <c r="AA449" s="38"/>
      <c r="AB449" s="38"/>
      <c r="AC449" s="38"/>
      <c r="AD449" s="38"/>
      <c r="AE449" s="38"/>
      <c r="AT449" s="17" t="s">
        <v>134</v>
      </c>
      <c r="AU449" s="17" t="s">
        <v>83</v>
      </c>
    </row>
    <row r="450" spans="1:47" s="2" customFormat="1" ht="12">
      <c r="A450" s="38"/>
      <c r="B450" s="39"/>
      <c r="C450" s="40"/>
      <c r="D450" s="227" t="s">
        <v>136</v>
      </c>
      <c r="E450" s="40"/>
      <c r="F450" s="232" t="s">
        <v>624</v>
      </c>
      <c r="G450" s="40"/>
      <c r="H450" s="40"/>
      <c r="I450" s="229"/>
      <c r="J450" s="40"/>
      <c r="K450" s="40"/>
      <c r="L450" s="44"/>
      <c r="M450" s="230"/>
      <c r="N450" s="231"/>
      <c r="O450" s="91"/>
      <c r="P450" s="91"/>
      <c r="Q450" s="91"/>
      <c r="R450" s="91"/>
      <c r="S450" s="91"/>
      <c r="T450" s="92"/>
      <c r="U450" s="38"/>
      <c r="V450" s="38"/>
      <c r="W450" s="38"/>
      <c r="X450" s="38"/>
      <c r="Y450" s="38"/>
      <c r="Z450" s="38"/>
      <c r="AA450" s="38"/>
      <c r="AB450" s="38"/>
      <c r="AC450" s="38"/>
      <c r="AD450" s="38"/>
      <c r="AE450" s="38"/>
      <c r="AT450" s="17" t="s">
        <v>136</v>
      </c>
      <c r="AU450" s="17" t="s">
        <v>83</v>
      </c>
    </row>
    <row r="451" spans="1:51" s="13" customFormat="1" ht="12">
      <c r="A451" s="13"/>
      <c r="B451" s="233"/>
      <c r="C451" s="234"/>
      <c r="D451" s="227" t="s">
        <v>138</v>
      </c>
      <c r="E451" s="235" t="s">
        <v>1</v>
      </c>
      <c r="F451" s="236" t="s">
        <v>631</v>
      </c>
      <c r="G451" s="234"/>
      <c r="H451" s="237">
        <v>168.5</v>
      </c>
      <c r="I451" s="238"/>
      <c r="J451" s="234"/>
      <c r="K451" s="234"/>
      <c r="L451" s="239"/>
      <c r="M451" s="240"/>
      <c r="N451" s="241"/>
      <c r="O451" s="241"/>
      <c r="P451" s="241"/>
      <c r="Q451" s="241"/>
      <c r="R451" s="241"/>
      <c r="S451" s="241"/>
      <c r="T451" s="242"/>
      <c r="U451" s="13"/>
      <c r="V451" s="13"/>
      <c r="W451" s="13"/>
      <c r="X451" s="13"/>
      <c r="Y451" s="13"/>
      <c r="Z451" s="13"/>
      <c r="AA451" s="13"/>
      <c r="AB451" s="13"/>
      <c r="AC451" s="13"/>
      <c r="AD451" s="13"/>
      <c r="AE451" s="13"/>
      <c r="AT451" s="243" t="s">
        <v>138</v>
      </c>
      <c r="AU451" s="243" t="s">
        <v>83</v>
      </c>
      <c r="AV451" s="13" t="s">
        <v>83</v>
      </c>
      <c r="AW451" s="13" t="s">
        <v>30</v>
      </c>
      <c r="AX451" s="13" t="s">
        <v>81</v>
      </c>
      <c r="AY451" s="243" t="s">
        <v>125</v>
      </c>
    </row>
    <row r="452" spans="1:65" s="2" customFormat="1" ht="16.5" customHeight="1">
      <c r="A452" s="38"/>
      <c r="B452" s="39"/>
      <c r="C452" s="214" t="s">
        <v>632</v>
      </c>
      <c r="D452" s="214" t="s">
        <v>127</v>
      </c>
      <c r="E452" s="215" t="s">
        <v>633</v>
      </c>
      <c r="F452" s="216" t="s">
        <v>634</v>
      </c>
      <c r="G452" s="217" t="s">
        <v>130</v>
      </c>
      <c r="H452" s="218">
        <v>48.7</v>
      </c>
      <c r="I452" s="219"/>
      <c r="J452" s="220">
        <f>ROUND(I452*H452,2)</f>
        <v>0</v>
      </c>
      <c r="K452" s="216" t="s">
        <v>131</v>
      </c>
      <c r="L452" s="44"/>
      <c r="M452" s="221" t="s">
        <v>1</v>
      </c>
      <c r="N452" s="222" t="s">
        <v>38</v>
      </c>
      <c r="O452" s="91"/>
      <c r="P452" s="223">
        <f>O452*H452</f>
        <v>0</v>
      </c>
      <c r="Q452" s="223">
        <v>0.08425</v>
      </c>
      <c r="R452" s="223">
        <f>Q452*H452</f>
        <v>4.102975000000001</v>
      </c>
      <c r="S452" s="223">
        <v>0</v>
      </c>
      <c r="T452" s="224">
        <f>S452*H452</f>
        <v>0</v>
      </c>
      <c r="U452" s="38"/>
      <c r="V452" s="38"/>
      <c r="W452" s="38"/>
      <c r="X452" s="38"/>
      <c r="Y452" s="38"/>
      <c r="Z452" s="38"/>
      <c r="AA452" s="38"/>
      <c r="AB452" s="38"/>
      <c r="AC452" s="38"/>
      <c r="AD452" s="38"/>
      <c r="AE452" s="38"/>
      <c r="AR452" s="225" t="s">
        <v>132</v>
      </c>
      <c r="AT452" s="225" t="s">
        <v>127</v>
      </c>
      <c r="AU452" s="225" t="s">
        <v>83</v>
      </c>
      <c r="AY452" s="17" t="s">
        <v>125</v>
      </c>
      <c r="BE452" s="226">
        <f>IF(N452="základní",J452,0)</f>
        <v>0</v>
      </c>
      <c r="BF452" s="226">
        <f>IF(N452="snížená",J452,0)</f>
        <v>0</v>
      </c>
      <c r="BG452" s="226">
        <f>IF(N452="zákl. přenesená",J452,0)</f>
        <v>0</v>
      </c>
      <c r="BH452" s="226">
        <f>IF(N452="sníž. přenesená",J452,0)</f>
        <v>0</v>
      </c>
      <c r="BI452" s="226">
        <f>IF(N452="nulová",J452,0)</f>
        <v>0</v>
      </c>
      <c r="BJ452" s="17" t="s">
        <v>81</v>
      </c>
      <c r="BK452" s="226">
        <f>ROUND(I452*H452,2)</f>
        <v>0</v>
      </c>
      <c r="BL452" s="17" t="s">
        <v>132</v>
      </c>
      <c r="BM452" s="225" t="s">
        <v>635</v>
      </c>
    </row>
    <row r="453" spans="1:47" s="2" customFormat="1" ht="12">
      <c r="A453" s="38"/>
      <c r="B453" s="39"/>
      <c r="C453" s="40"/>
      <c r="D453" s="227" t="s">
        <v>134</v>
      </c>
      <c r="E453" s="40"/>
      <c r="F453" s="228" t="s">
        <v>636</v>
      </c>
      <c r="G453" s="40"/>
      <c r="H453" s="40"/>
      <c r="I453" s="229"/>
      <c r="J453" s="40"/>
      <c r="K453" s="40"/>
      <c r="L453" s="44"/>
      <c r="M453" s="230"/>
      <c r="N453" s="231"/>
      <c r="O453" s="91"/>
      <c r="P453" s="91"/>
      <c r="Q453" s="91"/>
      <c r="R453" s="91"/>
      <c r="S453" s="91"/>
      <c r="T453" s="92"/>
      <c r="U453" s="38"/>
      <c r="V453" s="38"/>
      <c r="W453" s="38"/>
      <c r="X453" s="38"/>
      <c r="Y453" s="38"/>
      <c r="Z453" s="38"/>
      <c r="AA453" s="38"/>
      <c r="AB453" s="38"/>
      <c r="AC453" s="38"/>
      <c r="AD453" s="38"/>
      <c r="AE453" s="38"/>
      <c r="AT453" s="17" t="s">
        <v>134</v>
      </c>
      <c r="AU453" s="17" t="s">
        <v>83</v>
      </c>
    </row>
    <row r="454" spans="1:47" s="2" customFormat="1" ht="12">
      <c r="A454" s="38"/>
      <c r="B454" s="39"/>
      <c r="C454" s="40"/>
      <c r="D454" s="227" t="s">
        <v>136</v>
      </c>
      <c r="E454" s="40"/>
      <c r="F454" s="232" t="s">
        <v>637</v>
      </c>
      <c r="G454" s="40"/>
      <c r="H454" s="40"/>
      <c r="I454" s="229"/>
      <c r="J454" s="40"/>
      <c r="K454" s="40"/>
      <c r="L454" s="44"/>
      <c r="M454" s="230"/>
      <c r="N454" s="231"/>
      <c r="O454" s="91"/>
      <c r="P454" s="91"/>
      <c r="Q454" s="91"/>
      <c r="R454" s="91"/>
      <c r="S454" s="91"/>
      <c r="T454" s="92"/>
      <c r="U454" s="38"/>
      <c r="V454" s="38"/>
      <c r="W454" s="38"/>
      <c r="X454" s="38"/>
      <c r="Y454" s="38"/>
      <c r="Z454" s="38"/>
      <c r="AA454" s="38"/>
      <c r="AB454" s="38"/>
      <c r="AC454" s="38"/>
      <c r="AD454" s="38"/>
      <c r="AE454" s="38"/>
      <c r="AT454" s="17" t="s">
        <v>136</v>
      </c>
      <c r="AU454" s="17" t="s">
        <v>83</v>
      </c>
    </row>
    <row r="455" spans="1:51" s="14" customFormat="1" ht="12">
      <c r="A455" s="14"/>
      <c r="B455" s="244"/>
      <c r="C455" s="245"/>
      <c r="D455" s="227" t="s">
        <v>138</v>
      </c>
      <c r="E455" s="246" t="s">
        <v>1</v>
      </c>
      <c r="F455" s="247" t="s">
        <v>638</v>
      </c>
      <c r="G455" s="245"/>
      <c r="H455" s="246" t="s">
        <v>1</v>
      </c>
      <c r="I455" s="248"/>
      <c r="J455" s="245"/>
      <c r="K455" s="245"/>
      <c r="L455" s="249"/>
      <c r="M455" s="250"/>
      <c r="N455" s="251"/>
      <c r="O455" s="251"/>
      <c r="P455" s="251"/>
      <c r="Q455" s="251"/>
      <c r="R455" s="251"/>
      <c r="S455" s="251"/>
      <c r="T455" s="252"/>
      <c r="U455" s="14"/>
      <c r="V455" s="14"/>
      <c r="W455" s="14"/>
      <c r="X455" s="14"/>
      <c r="Y455" s="14"/>
      <c r="Z455" s="14"/>
      <c r="AA455" s="14"/>
      <c r="AB455" s="14"/>
      <c r="AC455" s="14"/>
      <c r="AD455" s="14"/>
      <c r="AE455" s="14"/>
      <c r="AT455" s="253" t="s">
        <v>138</v>
      </c>
      <c r="AU455" s="253" t="s">
        <v>83</v>
      </c>
      <c r="AV455" s="14" t="s">
        <v>81</v>
      </c>
      <c r="AW455" s="14" t="s">
        <v>30</v>
      </c>
      <c r="AX455" s="14" t="s">
        <v>73</v>
      </c>
      <c r="AY455" s="253" t="s">
        <v>125</v>
      </c>
    </row>
    <row r="456" spans="1:51" s="13" customFormat="1" ht="12">
      <c r="A456" s="13"/>
      <c r="B456" s="233"/>
      <c r="C456" s="234"/>
      <c r="D456" s="227" t="s">
        <v>138</v>
      </c>
      <c r="E456" s="235" t="s">
        <v>1</v>
      </c>
      <c r="F456" s="236" t="s">
        <v>639</v>
      </c>
      <c r="G456" s="234"/>
      <c r="H456" s="237">
        <v>48.7</v>
      </c>
      <c r="I456" s="238"/>
      <c r="J456" s="234"/>
      <c r="K456" s="234"/>
      <c r="L456" s="239"/>
      <c r="M456" s="240"/>
      <c r="N456" s="241"/>
      <c r="O456" s="241"/>
      <c r="P456" s="241"/>
      <c r="Q456" s="241"/>
      <c r="R456" s="241"/>
      <c r="S456" s="241"/>
      <c r="T456" s="242"/>
      <c r="U456" s="13"/>
      <c r="V456" s="13"/>
      <c r="W456" s="13"/>
      <c r="X456" s="13"/>
      <c r="Y456" s="13"/>
      <c r="Z456" s="13"/>
      <c r="AA456" s="13"/>
      <c r="AB456" s="13"/>
      <c r="AC456" s="13"/>
      <c r="AD456" s="13"/>
      <c r="AE456" s="13"/>
      <c r="AT456" s="243" t="s">
        <v>138</v>
      </c>
      <c r="AU456" s="243" t="s">
        <v>83</v>
      </c>
      <c r="AV456" s="13" t="s">
        <v>83</v>
      </c>
      <c r="AW456" s="13" t="s">
        <v>30</v>
      </c>
      <c r="AX456" s="13" t="s">
        <v>81</v>
      </c>
      <c r="AY456" s="243" t="s">
        <v>125</v>
      </c>
    </row>
    <row r="457" spans="1:65" s="2" customFormat="1" ht="16.5" customHeight="1">
      <c r="A457" s="38"/>
      <c r="B457" s="39"/>
      <c r="C457" s="214" t="s">
        <v>640</v>
      </c>
      <c r="D457" s="214" t="s">
        <v>127</v>
      </c>
      <c r="E457" s="215" t="s">
        <v>641</v>
      </c>
      <c r="F457" s="216" t="s">
        <v>642</v>
      </c>
      <c r="G457" s="217" t="s">
        <v>130</v>
      </c>
      <c r="H457" s="218">
        <v>119</v>
      </c>
      <c r="I457" s="219"/>
      <c r="J457" s="220">
        <f>ROUND(I457*H457,2)</f>
        <v>0</v>
      </c>
      <c r="K457" s="216" t="s">
        <v>131</v>
      </c>
      <c r="L457" s="44"/>
      <c r="M457" s="221" t="s">
        <v>1</v>
      </c>
      <c r="N457" s="222" t="s">
        <v>38</v>
      </c>
      <c r="O457" s="91"/>
      <c r="P457" s="223">
        <f>O457*H457</f>
        <v>0</v>
      </c>
      <c r="Q457" s="223">
        <v>0.08425</v>
      </c>
      <c r="R457" s="223">
        <f>Q457*H457</f>
        <v>10.02575</v>
      </c>
      <c r="S457" s="223">
        <v>0</v>
      </c>
      <c r="T457" s="224">
        <f>S457*H457</f>
        <v>0</v>
      </c>
      <c r="U457" s="38"/>
      <c r="V457" s="38"/>
      <c r="W457" s="38"/>
      <c r="X457" s="38"/>
      <c r="Y457" s="38"/>
      <c r="Z457" s="38"/>
      <c r="AA457" s="38"/>
      <c r="AB457" s="38"/>
      <c r="AC457" s="38"/>
      <c r="AD457" s="38"/>
      <c r="AE457" s="38"/>
      <c r="AR457" s="225" t="s">
        <v>132</v>
      </c>
      <c r="AT457" s="225" t="s">
        <v>127</v>
      </c>
      <c r="AU457" s="225" t="s">
        <v>83</v>
      </c>
      <c r="AY457" s="17" t="s">
        <v>125</v>
      </c>
      <c r="BE457" s="226">
        <f>IF(N457="základní",J457,0)</f>
        <v>0</v>
      </c>
      <c r="BF457" s="226">
        <f>IF(N457="snížená",J457,0)</f>
        <v>0</v>
      </c>
      <c r="BG457" s="226">
        <f>IF(N457="zákl. přenesená",J457,0)</f>
        <v>0</v>
      </c>
      <c r="BH457" s="226">
        <f>IF(N457="sníž. přenesená",J457,0)</f>
        <v>0</v>
      </c>
      <c r="BI457" s="226">
        <f>IF(N457="nulová",J457,0)</f>
        <v>0</v>
      </c>
      <c r="BJ457" s="17" t="s">
        <v>81</v>
      </c>
      <c r="BK457" s="226">
        <f>ROUND(I457*H457,2)</f>
        <v>0</v>
      </c>
      <c r="BL457" s="17" t="s">
        <v>132</v>
      </c>
      <c r="BM457" s="225" t="s">
        <v>643</v>
      </c>
    </row>
    <row r="458" spans="1:47" s="2" customFormat="1" ht="12">
      <c r="A458" s="38"/>
      <c r="B458" s="39"/>
      <c r="C458" s="40"/>
      <c r="D458" s="227" t="s">
        <v>134</v>
      </c>
      <c r="E458" s="40"/>
      <c r="F458" s="228" t="s">
        <v>644</v>
      </c>
      <c r="G458" s="40"/>
      <c r="H458" s="40"/>
      <c r="I458" s="229"/>
      <c r="J458" s="40"/>
      <c r="K458" s="40"/>
      <c r="L458" s="44"/>
      <c r="M458" s="230"/>
      <c r="N458" s="231"/>
      <c r="O458" s="91"/>
      <c r="P458" s="91"/>
      <c r="Q458" s="91"/>
      <c r="R458" s="91"/>
      <c r="S458" s="91"/>
      <c r="T458" s="92"/>
      <c r="U458" s="38"/>
      <c r="V458" s="38"/>
      <c r="W458" s="38"/>
      <c r="X458" s="38"/>
      <c r="Y458" s="38"/>
      <c r="Z458" s="38"/>
      <c r="AA458" s="38"/>
      <c r="AB458" s="38"/>
      <c r="AC458" s="38"/>
      <c r="AD458" s="38"/>
      <c r="AE458" s="38"/>
      <c r="AT458" s="17" t="s">
        <v>134</v>
      </c>
      <c r="AU458" s="17" t="s">
        <v>83</v>
      </c>
    </row>
    <row r="459" spans="1:47" s="2" customFormat="1" ht="12">
      <c r="A459" s="38"/>
      <c r="B459" s="39"/>
      <c r="C459" s="40"/>
      <c r="D459" s="227" t="s">
        <v>136</v>
      </c>
      <c r="E459" s="40"/>
      <c r="F459" s="232" t="s">
        <v>637</v>
      </c>
      <c r="G459" s="40"/>
      <c r="H459" s="40"/>
      <c r="I459" s="229"/>
      <c r="J459" s="40"/>
      <c r="K459" s="40"/>
      <c r="L459" s="44"/>
      <c r="M459" s="230"/>
      <c r="N459" s="231"/>
      <c r="O459" s="91"/>
      <c r="P459" s="91"/>
      <c r="Q459" s="91"/>
      <c r="R459" s="91"/>
      <c r="S459" s="91"/>
      <c r="T459" s="92"/>
      <c r="U459" s="38"/>
      <c r="V459" s="38"/>
      <c r="W459" s="38"/>
      <c r="X459" s="38"/>
      <c r="Y459" s="38"/>
      <c r="Z459" s="38"/>
      <c r="AA459" s="38"/>
      <c r="AB459" s="38"/>
      <c r="AC459" s="38"/>
      <c r="AD459" s="38"/>
      <c r="AE459" s="38"/>
      <c r="AT459" s="17" t="s">
        <v>136</v>
      </c>
      <c r="AU459" s="17" t="s">
        <v>83</v>
      </c>
    </row>
    <row r="460" spans="1:51" s="14" customFormat="1" ht="12">
      <c r="A460" s="14"/>
      <c r="B460" s="244"/>
      <c r="C460" s="245"/>
      <c r="D460" s="227" t="s">
        <v>138</v>
      </c>
      <c r="E460" s="246" t="s">
        <v>1</v>
      </c>
      <c r="F460" s="247" t="s">
        <v>645</v>
      </c>
      <c r="G460" s="245"/>
      <c r="H460" s="246" t="s">
        <v>1</v>
      </c>
      <c r="I460" s="248"/>
      <c r="J460" s="245"/>
      <c r="K460" s="245"/>
      <c r="L460" s="249"/>
      <c r="M460" s="250"/>
      <c r="N460" s="251"/>
      <c r="O460" s="251"/>
      <c r="P460" s="251"/>
      <c r="Q460" s="251"/>
      <c r="R460" s="251"/>
      <c r="S460" s="251"/>
      <c r="T460" s="252"/>
      <c r="U460" s="14"/>
      <c r="V460" s="14"/>
      <c r="W460" s="14"/>
      <c r="X460" s="14"/>
      <c r="Y460" s="14"/>
      <c r="Z460" s="14"/>
      <c r="AA460" s="14"/>
      <c r="AB460" s="14"/>
      <c r="AC460" s="14"/>
      <c r="AD460" s="14"/>
      <c r="AE460" s="14"/>
      <c r="AT460" s="253" t="s">
        <v>138</v>
      </c>
      <c r="AU460" s="253" t="s">
        <v>83</v>
      </c>
      <c r="AV460" s="14" t="s">
        <v>81</v>
      </c>
      <c r="AW460" s="14" t="s">
        <v>30</v>
      </c>
      <c r="AX460" s="14" t="s">
        <v>73</v>
      </c>
      <c r="AY460" s="253" t="s">
        <v>125</v>
      </c>
    </row>
    <row r="461" spans="1:51" s="13" customFormat="1" ht="12">
      <c r="A461" s="13"/>
      <c r="B461" s="233"/>
      <c r="C461" s="234"/>
      <c r="D461" s="227" t="s">
        <v>138</v>
      </c>
      <c r="E461" s="235" t="s">
        <v>1</v>
      </c>
      <c r="F461" s="236" t="s">
        <v>606</v>
      </c>
      <c r="G461" s="234"/>
      <c r="H461" s="237">
        <v>119</v>
      </c>
      <c r="I461" s="238"/>
      <c r="J461" s="234"/>
      <c r="K461" s="234"/>
      <c r="L461" s="239"/>
      <c r="M461" s="240"/>
      <c r="N461" s="241"/>
      <c r="O461" s="241"/>
      <c r="P461" s="241"/>
      <c r="Q461" s="241"/>
      <c r="R461" s="241"/>
      <c r="S461" s="241"/>
      <c r="T461" s="242"/>
      <c r="U461" s="13"/>
      <c r="V461" s="13"/>
      <c r="W461" s="13"/>
      <c r="X461" s="13"/>
      <c r="Y461" s="13"/>
      <c r="Z461" s="13"/>
      <c r="AA461" s="13"/>
      <c r="AB461" s="13"/>
      <c r="AC461" s="13"/>
      <c r="AD461" s="13"/>
      <c r="AE461" s="13"/>
      <c r="AT461" s="243" t="s">
        <v>138</v>
      </c>
      <c r="AU461" s="243" t="s">
        <v>83</v>
      </c>
      <c r="AV461" s="13" t="s">
        <v>83</v>
      </c>
      <c r="AW461" s="13" t="s">
        <v>30</v>
      </c>
      <c r="AX461" s="13" t="s">
        <v>81</v>
      </c>
      <c r="AY461" s="243" t="s">
        <v>125</v>
      </c>
    </row>
    <row r="462" spans="1:65" s="2" customFormat="1" ht="16.5" customHeight="1">
      <c r="A462" s="38"/>
      <c r="B462" s="39"/>
      <c r="C462" s="265" t="s">
        <v>646</v>
      </c>
      <c r="D462" s="265" t="s">
        <v>232</v>
      </c>
      <c r="E462" s="266" t="s">
        <v>647</v>
      </c>
      <c r="F462" s="267" t="s">
        <v>648</v>
      </c>
      <c r="G462" s="268" t="s">
        <v>130</v>
      </c>
      <c r="H462" s="269">
        <v>121.38</v>
      </c>
      <c r="I462" s="270"/>
      <c r="J462" s="271">
        <f>ROUND(I462*H462,2)</f>
        <v>0</v>
      </c>
      <c r="K462" s="267" t="s">
        <v>131</v>
      </c>
      <c r="L462" s="272"/>
      <c r="M462" s="273" t="s">
        <v>1</v>
      </c>
      <c r="N462" s="274" t="s">
        <v>38</v>
      </c>
      <c r="O462" s="91"/>
      <c r="P462" s="223">
        <f>O462*H462</f>
        <v>0</v>
      </c>
      <c r="Q462" s="223">
        <v>0.113</v>
      </c>
      <c r="R462" s="223">
        <f>Q462*H462</f>
        <v>13.71594</v>
      </c>
      <c r="S462" s="223">
        <v>0</v>
      </c>
      <c r="T462" s="224">
        <f>S462*H462</f>
        <v>0</v>
      </c>
      <c r="U462" s="38"/>
      <c r="V462" s="38"/>
      <c r="W462" s="38"/>
      <c r="X462" s="38"/>
      <c r="Y462" s="38"/>
      <c r="Z462" s="38"/>
      <c r="AA462" s="38"/>
      <c r="AB462" s="38"/>
      <c r="AC462" s="38"/>
      <c r="AD462" s="38"/>
      <c r="AE462" s="38"/>
      <c r="AR462" s="225" t="s">
        <v>190</v>
      </c>
      <c r="AT462" s="225" t="s">
        <v>232</v>
      </c>
      <c r="AU462" s="225" t="s">
        <v>83</v>
      </c>
      <c r="AY462" s="17" t="s">
        <v>125</v>
      </c>
      <c r="BE462" s="226">
        <f>IF(N462="základní",J462,0)</f>
        <v>0</v>
      </c>
      <c r="BF462" s="226">
        <f>IF(N462="snížená",J462,0)</f>
        <v>0</v>
      </c>
      <c r="BG462" s="226">
        <f>IF(N462="zákl. přenesená",J462,0)</f>
        <v>0</v>
      </c>
      <c r="BH462" s="226">
        <f>IF(N462="sníž. přenesená",J462,0)</f>
        <v>0</v>
      </c>
      <c r="BI462" s="226">
        <f>IF(N462="nulová",J462,0)</f>
        <v>0</v>
      </c>
      <c r="BJ462" s="17" t="s">
        <v>81</v>
      </c>
      <c r="BK462" s="226">
        <f>ROUND(I462*H462,2)</f>
        <v>0</v>
      </c>
      <c r="BL462" s="17" t="s">
        <v>132</v>
      </c>
      <c r="BM462" s="225" t="s">
        <v>649</v>
      </c>
    </row>
    <row r="463" spans="1:47" s="2" customFormat="1" ht="12">
      <c r="A463" s="38"/>
      <c r="B463" s="39"/>
      <c r="C463" s="40"/>
      <c r="D463" s="227" t="s">
        <v>134</v>
      </c>
      <c r="E463" s="40"/>
      <c r="F463" s="228" t="s">
        <v>648</v>
      </c>
      <c r="G463" s="40"/>
      <c r="H463" s="40"/>
      <c r="I463" s="229"/>
      <c r="J463" s="40"/>
      <c r="K463" s="40"/>
      <c r="L463" s="44"/>
      <c r="M463" s="230"/>
      <c r="N463" s="231"/>
      <c r="O463" s="91"/>
      <c r="P463" s="91"/>
      <c r="Q463" s="91"/>
      <c r="R463" s="91"/>
      <c r="S463" s="91"/>
      <c r="T463" s="92"/>
      <c r="U463" s="38"/>
      <c r="V463" s="38"/>
      <c r="W463" s="38"/>
      <c r="X463" s="38"/>
      <c r="Y463" s="38"/>
      <c r="Z463" s="38"/>
      <c r="AA463" s="38"/>
      <c r="AB463" s="38"/>
      <c r="AC463" s="38"/>
      <c r="AD463" s="38"/>
      <c r="AE463" s="38"/>
      <c r="AT463" s="17" t="s">
        <v>134</v>
      </c>
      <c r="AU463" s="17" t="s">
        <v>83</v>
      </c>
    </row>
    <row r="464" spans="1:51" s="13" customFormat="1" ht="12">
      <c r="A464" s="13"/>
      <c r="B464" s="233"/>
      <c r="C464" s="234"/>
      <c r="D464" s="227" t="s">
        <v>138</v>
      </c>
      <c r="E464" s="234"/>
      <c r="F464" s="236" t="s">
        <v>650</v>
      </c>
      <c r="G464" s="234"/>
      <c r="H464" s="237">
        <v>121.38</v>
      </c>
      <c r="I464" s="238"/>
      <c r="J464" s="234"/>
      <c r="K464" s="234"/>
      <c r="L464" s="239"/>
      <c r="M464" s="240"/>
      <c r="N464" s="241"/>
      <c r="O464" s="241"/>
      <c r="P464" s="241"/>
      <c r="Q464" s="241"/>
      <c r="R464" s="241"/>
      <c r="S464" s="241"/>
      <c r="T464" s="242"/>
      <c r="U464" s="13"/>
      <c r="V464" s="13"/>
      <c r="W464" s="13"/>
      <c r="X464" s="13"/>
      <c r="Y464" s="13"/>
      <c r="Z464" s="13"/>
      <c r="AA464" s="13"/>
      <c r="AB464" s="13"/>
      <c r="AC464" s="13"/>
      <c r="AD464" s="13"/>
      <c r="AE464" s="13"/>
      <c r="AT464" s="243" t="s">
        <v>138</v>
      </c>
      <c r="AU464" s="243" t="s">
        <v>83</v>
      </c>
      <c r="AV464" s="13" t="s">
        <v>83</v>
      </c>
      <c r="AW464" s="13" t="s">
        <v>4</v>
      </c>
      <c r="AX464" s="13" t="s">
        <v>81</v>
      </c>
      <c r="AY464" s="243" t="s">
        <v>125</v>
      </c>
    </row>
    <row r="465" spans="1:63" s="12" customFormat="1" ht="22.8" customHeight="1">
      <c r="A465" s="12"/>
      <c r="B465" s="198"/>
      <c r="C465" s="199"/>
      <c r="D465" s="200" t="s">
        <v>72</v>
      </c>
      <c r="E465" s="212" t="s">
        <v>190</v>
      </c>
      <c r="F465" s="212" t="s">
        <v>651</v>
      </c>
      <c r="G465" s="199"/>
      <c r="H465" s="199"/>
      <c r="I465" s="202"/>
      <c r="J465" s="213">
        <f>BK465</f>
        <v>0</v>
      </c>
      <c r="K465" s="199"/>
      <c r="L465" s="204"/>
      <c r="M465" s="205"/>
      <c r="N465" s="206"/>
      <c r="O465" s="206"/>
      <c r="P465" s="207">
        <f>SUM(P466:P491)</f>
        <v>0</v>
      </c>
      <c r="Q465" s="206"/>
      <c r="R465" s="207">
        <f>SUM(R466:R491)</f>
        <v>2.173784</v>
      </c>
      <c r="S465" s="206"/>
      <c r="T465" s="208">
        <f>SUM(T466:T491)</f>
        <v>0</v>
      </c>
      <c r="U465" s="12"/>
      <c r="V465" s="12"/>
      <c r="W465" s="12"/>
      <c r="X465" s="12"/>
      <c r="Y465" s="12"/>
      <c r="Z465" s="12"/>
      <c r="AA465" s="12"/>
      <c r="AB465" s="12"/>
      <c r="AC465" s="12"/>
      <c r="AD465" s="12"/>
      <c r="AE465" s="12"/>
      <c r="AR465" s="209" t="s">
        <v>81</v>
      </c>
      <c r="AT465" s="210" t="s">
        <v>72</v>
      </c>
      <c r="AU465" s="210" t="s">
        <v>81</v>
      </c>
      <c r="AY465" s="209" t="s">
        <v>125</v>
      </c>
      <c r="BK465" s="211">
        <f>SUM(BK466:BK491)</f>
        <v>0</v>
      </c>
    </row>
    <row r="466" spans="1:65" s="2" customFormat="1" ht="16.5" customHeight="1">
      <c r="A466" s="38"/>
      <c r="B466" s="39"/>
      <c r="C466" s="214" t="s">
        <v>652</v>
      </c>
      <c r="D466" s="214" t="s">
        <v>127</v>
      </c>
      <c r="E466" s="215" t="s">
        <v>653</v>
      </c>
      <c r="F466" s="216" t="s">
        <v>654</v>
      </c>
      <c r="G466" s="217" t="s">
        <v>176</v>
      </c>
      <c r="H466" s="218">
        <v>5.6</v>
      </c>
      <c r="I466" s="219"/>
      <c r="J466" s="220">
        <f>ROUND(I466*H466,2)</f>
        <v>0</v>
      </c>
      <c r="K466" s="216" t="s">
        <v>131</v>
      </c>
      <c r="L466" s="44"/>
      <c r="M466" s="221" t="s">
        <v>1</v>
      </c>
      <c r="N466" s="222" t="s">
        <v>38</v>
      </c>
      <c r="O466" s="91"/>
      <c r="P466" s="223">
        <f>O466*H466</f>
        <v>0</v>
      </c>
      <c r="Q466" s="223">
        <v>0.01969</v>
      </c>
      <c r="R466" s="223">
        <f>Q466*H466</f>
        <v>0.11026399999999999</v>
      </c>
      <c r="S466" s="223">
        <v>0</v>
      </c>
      <c r="T466" s="224">
        <f>S466*H466</f>
        <v>0</v>
      </c>
      <c r="U466" s="38"/>
      <c r="V466" s="38"/>
      <c r="W466" s="38"/>
      <c r="X466" s="38"/>
      <c r="Y466" s="38"/>
      <c r="Z466" s="38"/>
      <c r="AA466" s="38"/>
      <c r="AB466" s="38"/>
      <c r="AC466" s="38"/>
      <c r="AD466" s="38"/>
      <c r="AE466" s="38"/>
      <c r="AR466" s="225" t="s">
        <v>132</v>
      </c>
      <c r="AT466" s="225" t="s">
        <v>127</v>
      </c>
      <c r="AU466" s="225" t="s">
        <v>83</v>
      </c>
      <c r="AY466" s="17" t="s">
        <v>125</v>
      </c>
      <c r="BE466" s="226">
        <f>IF(N466="základní",J466,0)</f>
        <v>0</v>
      </c>
      <c r="BF466" s="226">
        <f>IF(N466="snížená",J466,0)</f>
        <v>0</v>
      </c>
      <c r="BG466" s="226">
        <f>IF(N466="zákl. přenesená",J466,0)</f>
        <v>0</v>
      </c>
      <c r="BH466" s="226">
        <f>IF(N466="sníž. přenesená",J466,0)</f>
        <v>0</v>
      </c>
      <c r="BI466" s="226">
        <f>IF(N466="nulová",J466,0)</f>
        <v>0</v>
      </c>
      <c r="BJ466" s="17" t="s">
        <v>81</v>
      </c>
      <c r="BK466" s="226">
        <f>ROUND(I466*H466,2)</f>
        <v>0</v>
      </c>
      <c r="BL466" s="17" t="s">
        <v>132</v>
      </c>
      <c r="BM466" s="225" t="s">
        <v>655</v>
      </c>
    </row>
    <row r="467" spans="1:47" s="2" customFormat="1" ht="12">
      <c r="A467" s="38"/>
      <c r="B467" s="39"/>
      <c r="C467" s="40"/>
      <c r="D467" s="227" t="s">
        <v>134</v>
      </c>
      <c r="E467" s="40"/>
      <c r="F467" s="228" t="s">
        <v>656</v>
      </c>
      <c r="G467" s="40"/>
      <c r="H467" s="40"/>
      <c r="I467" s="229"/>
      <c r="J467" s="40"/>
      <c r="K467" s="40"/>
      <c r="L467" s="44"/>
      <c r="M467" s="230"/>
      <c r="N467" s="231"/>
      <c r="O467" s="91"/>
      <c r="P467" s="91"/>
      <c r="Q467" s="91"/>
      <c r="R467" s="91"/>
      <c r="S467" s="91"/>
      <c r="T467" s="92"/>
      <c r="U467" s="38"/>
      <c r="V467" s="38"/>
      <c r="W467" s="38"/>
      <c r="X467" s="38"/>
      <c r="Y467" s="38"/>
      <c r="Z467" s="38"/>
      <c r="AA467" s="38"/>
      <c r="AB467" s="38"/>
      <c r="AC467" s="38"/>
      <c r="AD467" s="38"/>
      <c r="AE467" s="38"/>
      <c r="AT467" s="17" t="s">
        <v>134</v>
      </c>
      <c r="AU467" s="17" t="s">
        <v>83</v>
      </c>
    </row>
    <row r="468" spans="1:47" s="2" customFormat="1" ht="12">
      <c r="A468" s="38"/>
      <c r="B468" s="39"/>
      <c r="C468" s="40"/>
      <c r="D468" s="227" t="s">
        <v>136</v>
      </c>
      <c r="E468" s="40"/>
      <c r="F468" s="232" t="s">
        <v>657</v>
      </c>
      <c r="G468" s="40"/>
      <c r="H468" s="40"/>
      <c r="I468" s="229"/>
      <c r="J468" s="40"/>
      <c r="K468" s="40"/>
      <c r="L468" s="44"/>
      <c r="M468" s="230"/>
      <c r="N468" s="231"/>
      <c r="O468" s="91"/>
      <c r="P468" s="91"/>
      <c r="Q468" s="91"/>
      <c r="R468" s="91"/>
      <c r="S468" s="91"/>
      <c r="T468" s="92"/>
      <c r="U468" s="38"/>
      <c r="V468" s="38"/>
      <c r="W468" s="38"/>
      <c r="X468" s="38"/>
      <c r="Y468" s="38"/>
      <c r="Z468" s="38"/>
      <c r="AA468" s="38"/>
      <c r="AB468" s="38"/>
      <c r="AC468" s="38"/>
      <c r="AD468" s="38"/>
      <c r="AE468" s="38"/>
      <c r="AT468" s="17" t="s">
        <v>136</v>
      </c>
      <c r="AU468" s="17" t="s">
        <v>83</v>
      </c>
    </row>
    <row r="469" spans="1:51" s="14" customFormat="1" ht="12">
      <c r="A469" s="14"/>
      <c r="B469" s="244"/>
      <c r="C469" s="245"/>
      <c r="D469" s="227" t="s">
        <v>138</v>
      </c>
      <c r="E469" s="246" t="s">
        <v>1</v>
      </c>
      <c r="F469" s="247" t="s">
        <v>658</v>
      </c>
      <c r="G469" s="245"/>
      <c r="H469" s="246" t="s">
        <v>1</v>
      </c>
      <c r="I469" s="248"/>
      <c r="J469" s="245"/>
      <c r="K469" s="245"/>
      <c r="L469" s="249"/>
      <c r="M469" s="250"/>
      <c r="N469" s="251"/>
      <c r="O469" s="251"/>
      <c r="P469" s="251"/>
      <c r="Q469" s="251"/>
      <c r="R469" s="251"/>
      <c r="S469" s="251"/>
      <c r="T469" s="252"/>
      <c r="U469" s="14"/>
      <c r="V469" s="14"/>
      <c r="W469" s="14"/>
      <c r="X469" s="14"/>
      <c r="Y469" s="14"/>
      <c r="Z469" s="14"/>
      <c r="AA469" s="14"/>
      <c r="AB469" s="14"/>
      <c r="AC469" s="14"/>
      <c r="AD469" s="14"/>
      <c r="AE469" s="14"/>
      <c r="AT469" s="253" t="s">
        <v>138</v>
      </c>
      <c r="AU469" s="253" t="s">
        <v>83</v>
      </c>
      <c r="AV469" s="14" t="s">
        <v>81</v>
      </c>
      <c r="AW469" s="14" t="s">
        <v>30</v>
      </c>
      <c r="AX469" s="14" t="s">
        <v>73</v>
      </c>
      <c r="AY469" s="253" t="s">
        <v>125</v>
      </c>
    </row>
    <row r="470" spans="1:51" s="13" customFormat="1" ht="12">
      <c r="A470" s="13"/>
      <c r="B470" s="233"/>
      <c r="C470" s="234"/>
      <c r="D470" s="227" t="s">
        <v>138</v>
      </c>
      <c r="E470" s="235" t="s">
        <v>1</v>
      </c>
      <c r="F470" s="236" t="s">
        <v>659</v>
      </c>
      <c r="G470" s="234"/>
      <c r="H470" s="237">
        <v>5.6</v>
      </c>
      <c r="I470" s="238"/>
      <c r="J470" s="234"/>
      <c r="K470" s="234"/>
      <c r="L470" s="239"/>
      <c r="M470" s="240"/>
      <c r="N470" s="241"/>
      <c r="O470" s="241"/>
      <c r="P470" s="241"/>
      <c r="Q470" s="241"/>
      <c r="R470" s="241"/>
      <c r="S470" s="241"/>
      <c r="T470" s="242"/>
      <c r="U470" s="13"/>
      <c r="V470" s="13"/>
      <c r="W470" s="13"/>
      <c r="X470" s="13"/>
      <c r="Y470" s="13"/>
      <c r="Z470" s="13"/>
      <c r="AA470" s="13"/>
      <c r="AB470" s="13"/>
      <c r="AC470" s="13"/>
      <c r="AD470" s="13"/>
      <c r="AE470" s="13"/>
      <c r="AT470" s="243" t="s">
        <v>138</v>
      </c>
      <c r="AU470" s="243" t="s">
        <v>83</v>
      </c>
      <c r="AV470" s="13" t="s">
        <v>83</v>
      </c>
      <c r="AW470" s="13" t="s">
        <v>30</v>
      </c>
      <c r="AX470" s="13" t="s">
        <v>81</v>
      </c>
      <c r="AY470" s="243" t="s">
        <v>125</v>
      </c>
    </row>
    <row r="471" spans="1:65" s="2" customFormat="1" ht="16.5" customHeight="1">
      <c r="A471" s="38"/>
      <c r="B471" s="39"/>
      <c r="C471" s="214" t="s">
        <v>660</v>
      </c>
      <c r="D471" s="214" t="s">
        <v>127</v>
      </c>
      <c r="E471" s="215" t="s">
        <v>661</v>
      </c>
      <c r="F471" s="216" t="s">
        <v>662</v>
      </c>
      <c r="G471" s="217" t="s">
        <v>176</v>
      </c>
      <c r="H471" s="218">
        <v>6</v>
      </c>
      <c r="I471" s="219"/>
      <c r="J471" s="220">
        <f>ROUND(I471*H471,2)</f>
        <v>0</v>
      </c>
      <c r="K471" s="216" t="s">
        <v>131</v>
      </c>
      <c r="L471" s="44"/>
      <c r="M471" s="221" t="s">
        <v>1</v>
      </c>
      <c r="N471" s="222" t="s">
        <v>38</v>
      </c>
      <c r="O471" s="91"/>
      <c r="P471" s="223">
        <f>O471*H471</f>
        <v>0</v>
      </c>
      <c r="Q471" s="223">
        <v>0.01916</v>
      </c>
      <c r="R471" s="223">
        <f>Q471*H471</f>
        <v>0.11496</v>
      </c>
      <c r="S471" s="223">
        <v>0</v>
      </c>
      <c r="T471" s="224">
        <f>S471*H471</f>
        <v>0</v>
      </c>
      <c r="U471" s="38"/>
      <c r="V471" s="38"/>
      <c r="W471" s="38"/>
      <c r="X471" s="38"/>
      <c r="Y471" s="38"/>
      <c r="Z471" s="38"/>
      <c r="AA471" s="38"/>
      <c r="AB471" s="38"/>
      <c r="AC471" s="38"/>
      <c r="AD471" s="38"/>
      <c r="AE471" s="38"/>
      <c r="AR471" s="225" t="s">
        <v>132</v>
      </c>
      <c r="AT471" s="225" t="s">
        <v>127</v>
      </c>
      <c r="AU471" s="225" t="s">
        <v>83</v>
      </c>
      <c r="AY471" s="17" t="s">
        <v>125</v>
      </c>
      <c r="BE471" s="226">
        <f>IF(N471="základní",J471,0)</f>
        <v>0</v>
      </c>
      <c r="BF471" s="226">
        <f>IF(N471="snížená",J471,0)</f>
        <v>0</v>
      </c>
      <c r="BG471" s="226">
        <f>IF(N471="zákl. přenesená",J471,0)</f>
        <v>0</v>
      </c>
      <c r="BH471" s="226">
        <f>IF(N471="sníž. přenesená",J471,0)</f>
        <v>0</v>
      </c>
      <c r="BI471" s="226">
        <f>IF(N471="nulová",J471,0)</f>
        <v>0</v>
      </c>
      <c r="BJ471" s="17" t="s">
        <v>81</v>
      </c>
      <c r="BK471" s="226">
        <f>ROUND(I471*H471,2)</f>
        <v>0</v>
      </c>
      <c r="BL471" s="17" t="s">
        <v>132</v>
      </c>
      <c r="BM471" s="225" t="s">
        <v>663</v>
      </c>
    </row>
    <row r="472" spans="1:47" s="2" customFormat="1" ht="12">
      <c r="A472" s="38"/>
      <c r="B472" s="39"/>
      <c r="C472" s="40"/>
      <c r="D472" s="227" t="s">
        <v>134</v>
      </c>
      <c r="E472" s="40"/>
      <c r="F472" s="228" t="s">
        <v>664</v>
      </c>
      <c r="G472" s="40"/>
      <c r="H472" s="40"/>
      <c r="I472" s="229"/>
      <c r="J472" s="40"/>
      <c r="K472" s="40"/>
      <c r="L472" s="44"/>
      <c r="M472" s="230"/>
      <c r="N472" s="231"/>
      <c r="O472" s="91"/>
      <c r="P472" s="91"/>
      <c r="Q472" s="91"/>
      <c r="R472" s="91"/>
      <c r="S472" s="91"/>
      <c r="T472" s="92"/>
      <c r="U472" s="38"/>
      <c r="V472" s="38"/>
      <c r="W472" s="38"/>
      <c r="X472" s="38"/>
      <c r="Y472" s="38"/>
      <c r="Z472" s="38"/>
      <c r="AA472" s="38"/>
      <c r="AB472" s="38"/>
      <c r="AC472" s="38"/>
      <c r="AD472" s="38"/>
      <c r="AE472" s="38"/>
      <c r="AT472" s="17" t="s">
        <v>134</v>
      </c>
      <c r="AU472" s="17" t="s">
        <v>83</v>
      </c>
    </row>
    <row r="473" spans="1:47" s="2" customFormat="1" ht="12">
      <c r="A473" s="38"/>
      <c r="B473" s="39"/>
      <c r="C473" s="40"/>
      <c r="D473" s="227" t="s">
        <v>136</v>
      </c>
      <c r="E473" s="40"/>
      <c r="F473" s="232" t="s">
        <v>657</v>
      </c>
      <c r="G473" s="40"/>
      <c r="H473" s="40"/>
      <c r="I473" s="229"/>
      <c r="J473" s="40"/>
      <c r="K473" s="40"/>
      <c r="L473" s="44"/>
      <c r="M473" s="230"/>
      <c r="N473" s="231"/>
      <c r="O473" s="91"/>
      <c r="P473" s="91"/>
      <c r="Q473" s="91"/>
      <c r="R473" s="91"/>
      <c r="S473" s="91"/>
      <c r="T473" s="92"/>
      <c r="U473" s="38"/>
      <c r="V473" s="38"/>
      <c r="W473" s="38"/>
      <c r="X473" s="38"/>
      <c r="Y473" s="38"/>
      <c r="Z473" s="38"/>
      <c r="AA473" s="38"/>
      <c r="AB473" s="38"/>
      <c r="AC473" s="38"/>
      <c r="AD473" s="38"/>
      <c r="AE473" s="38"/>
      <c r="AT473" s="17" t="s">
        <v>136</v>
      </c>
      <c r="AU473" s="17" t="s">
        <v>83</v>
      </c>
    </row>
    <row r="474" spans="1:51" s="14" customFormat="1" ht="12">
      <c r="A474" s="14"/>
      <c r="B474" s="244"/>
      <c r="C474" s="245"/>
      <c r="D474" s="227" t="s">
        <v>138</v>
      </c>
      <c r="E474" s="246" t="s">
        <v>1</v>
      </c>
      <c r="F474" s="247" t="s">
        <v>665</v>
      </c>
      <c r="G474" s="245"/>
      <c r="H474" s="246" t="s">
        <v>1</v>
      </c>
      <c r="I474" s="248"/>
      <c r="J474" s="245"/>
      <c r="K474" s="245"/>
      <c r="L474" s="249"/>
      <c r="M474" s="250"/>
      <c r="N474" s="251"/>
      <c r="O474" s="251"/>
      <c r="P474" s="251"/>
      <c r="Q474" s="251"/>
      <c r="R474" s="251"/>
      <c r="S474" s="251"/>
      <c r="T474" s="252"/>
      <c r="U474" s="14"/>
      <c r="V474" s="14"/>
      <c r="W474" s="14"/>
      <c r="X474" s="14"/>
      <c r="Y474" s="14"/>
      <c r="Z474" s="14"/>
      <c r="AA474" s="14"/>
      <c r="AB474" s="14"/>
      <c r="AC474" s="14"/>
      <c r="AD474" s="14"/>
      <c r="AE474" s="14"/>
      <c r="AT474" s="253" t="s">
        <v>138</v>
      </c>
      <c r="AU474" s="253" t="s">
        <v>83</v>
      </c>
      <c r="AV474" s="14" t="s">
        <v>81</v>
      </c>
      <c r="AW474" s="14" t="s">
        <v>30</v>
      </c>
      <c r="AX474" s="14" t="s">
        <v>73</v>
      </c>
      <c r="AY474" s="253" t="s">
        <v>125</v>
      </c>
    </row>
    <row r="475" spans="1:51" s="13" customFormat="1" ht="12">
      <c r="A475" s="13"/>
      <c r="B475" s="233"/>
      <c r="C475" s="234"/>
      <c r="D475" s="227" t="s">
        <v>138</v>
      </c>
      <c r="E475" s="235" t="s">
        <v>1</v>
      </c>
      <c r="F475" s="236" t="s">
        <v>666</v>
      </c>
      <c r="G475" s="234"/>
      <c r="H475" s="237">
        <v>6</v>
      </c>
      <c r="I475" s="238"/>
      <c r="J475" s="234"/>
      <c r="K475" s="234"/>
      <c r="L475" s="239"/>
      <c r="M475" s="240"/>
      <c r="N475" s="241"/>
      <c r="O475" s="241"/>
      <c r="P475" s="241"/>
      <c r="Q475" s="241"/>
      <c r="R475" s="241"/>
      <c r="S475" s="241"/>
      <c r="T475" s="242"/>
      <c r="U475" s="13"/>
      <c r="V475" s="13"/>
      <c r="W475" s="13"/>
      <c r="X475" s="13"/>
      <c r="Y475" s="13"/>
      <c r="Z475" s="13"/>
      <c r="AA475" s="13"/>
      <c r="AB475" s="13"/>
      <c r="AC475" s="13"/>
      <c r="AD475" s="13"/>
      <c r="AE475" s="13"/>
      <c r="AT475" s="243" t="s">
        <v>138</v>
      </c>
      <c r="AU475" s="243" t="s">
        <v>83</v>
      </c>
      <c r="AV475" s="13" t="s">
        <v>83</v>
      </c>
      <c r="AW475" s="13" t="s">
        <v>30</v>
      </c>
      <c r="AX475" s="13" t="s">
        <v>81</v>
      </c>
      <c r="AY475" s="243" t="s">
        <v>125</v>
      </c>
    </row>
    <row r="476" spans="1:65" s="2" customFormat="1" ht="16.5" customHeight="1">
      <c r="A476" s="38"/>
      <c r="B476" s="39"/>
      <c r="C476" s="214" t="s">
        <v>667</v>
      </c>
      <c r="D476" s="214" t="s">
        <v>127</v>
      </c>
      <c r="E476" s="215" t="s">
        <v>668</v>
      </c>
      <c r="F476" s="216" t="s">
        <v>669</v>
      </c>
      <c r="G476" s="217" t="s">
        <v>354</v>
      </c>
      <c r="H476" s="218">
        <v>2</v>
      </c>
      <c r="I476" s="219"/>
      <c r="J476" s="220">
        <f>ROUND(I476*H476,2)</f>
        <v>0</v>
      </c>
      <c r="K476" s="216" t="s">
        <v>131</v>
      </c>
      <c r="L476" s="44"/>
      <c r="M476" s="221" t="s">
        <v>1</v>
      </c>
      <c r="N476" s="222" t="s">
        <v>38</v>
      </c>
      <c r="O476" s="91"/>
      <c r="P476" s="223">
        <f>O476*H476</f>
        <v>0</v>
      </c>
      <c r="Q476" s="223">
        <v>0.14494</v>
      </c>
      <c r="R476" s="223">
        <f>Q476*H476</f>
        <v>0.28988</v>
      </c>
      <c r="S476" s="223">
        <v>0</v>
      </c>
      <c r="T476" s="224">
        <f>S476*H476</f>
        <v>0</v>
      </c>
      <c r="U476" s="38"/>
      <c r="V476" s="38"/>
      <c r="W476" s="38"/>
      <c r="X476" s="38"/>
      <c r="Y476" s="38"/>
      <c r="Z476" s="38"/>
      <c r="AA476" s="38"/>
      <c r="AB476" s="38"/>
      <c r="AC476" s="38"/>
      <c r="AD476" s="38"/>
      <c r="AE476" s="38"/>
      <c r="AR476" s="225" t="s">
        <v>132</v>
      </c>
      <c r="AT476" s="225" t="s">
        <v>127</v>
      </c>
      <c r="AU476" s="225" t="s">
        <v>83</v>
      </c>
      <c r="AY476" s="17" t="s">
        <v>125</v>
      </c>
      <c r="BE476" s="226">
        <f>IF(N476="základní",J476,0)</f>
        <v>0</v>
      </c>
      <c r="BF476" s="226">
        <f>IF(N476="snížená",J476,0)</f>
        <v>0</v>
      </c>
      <c r="BG476" s="226">
        <f>IF(N476="zákl. přenesená",J476,0)</f>
        <v>0</v>
      </c>
      <c r="BH476" s="226">
        <f>IF(N476="sníž. přenesená",J476,0)</f>
        <v>0</v>
      </c>
      <c r="BI476" s="226">
        <f>IF(N476="nulová",J476,0)</f>
        <v>0</v>
      </c>
      <c r="BJ476" s="17" t="s">
        <v>81</v>
      </c>
      <c r="BK476" s="226">
        <f>ROUND(I476*H476,2)</f>
        <v>0</v>
      </c>
      <c r="BL476" s="17" t="s">
        <v>132</v>
      </c>
      <c r="BM476" s="225" t="s">
        <v>670</v>
      </c>
    </row>
    <row r="477" spans="1:47" s="2" customFormat="1" ht="12">
      <c r="A477" s="38"/>
      <c r="B477" s="39"/>
      <c r="C477" s="40"/>
      <c r="D477" s="227" t="s">
        <v>134</v>
      </c>
      <c r="E477" s="40"/>
      <c r="F477" s="228" t="s">
        <v>671</v>
      </c>
      <c r="G477" s="40"/>
      <c r="H477" s="40"/>
      <c r="I477" s="229"/>
      <c r="J477" s="40"/>
      <c r="K477" s="40"/>
      <c r="L477" s="44"/>
      <c r="M477" s="230"/>
      <c r="N477" s="231"/>
      <c r="O477" s="91"/>
      <c r="P477" s="91"/>
      <c r="Q477" s="91"/>
      <c r="R477" s="91"/>
      <c r="S477" s="91"/>
      <c r="T477" s="92"/>
      <c r="U477" s="38"/>
      <c r="V477" s="38"/>
      <c r="W477" s="38"/>
      <c r="X477" s="38"/>
      <c r="Y477" s="38"/>
      <c r="Z477" s="38"/>
      <c r="AA477" s="38"/>
      <c r="AB477" s="38"/>
      <c r="AC477" s="38"/>
      <c r="AD477" s="38"/>
      <c r="AE477" s="38"/>
      <c r="AT477" s="17" t="s">
        <v>134</v>
      </c>
      <c r="AU477" s="17" t="s">
        <v>83</v>
      </c>
    </row>
    <row r="478" spans="1:47" s="2" customFormat="1" ht="12">
      <c r="A478" s="38"/>
      <c r="B478" s="39"/>
      <c r="C478" s="40"/>
      <c r="D478" s="227" t="s">
        <v>136</v>
      </c>
      <c r="E478" s="40"/>
      <c r="F478" s="232" t="s">
        <v>672</v>
      </c>
      <c r="G478" s="40"/>
      <c r="H478" s="40"/>
      <c r="I478" s="229"/>
      <c r="J478" s="40"/>
      <c r="K478" s="40"/>
      <c r="L478" s="44"/>
      <c r="M478" s="230"/>
      <c r="N478" s="231"/>
      <c r="O478" s="91"/>
      <c r="P478" s="91"/>
      <c r="Q478" s="91"/>
      <c r="R478" s="91"/>
      <c r="S478" s="91"/>
      <c r="T478" s="92"/>
      <c r="U478" s="38"/>
      <c r="V478" s="38"/>
      <c r="W478" s="38"/>
      <c r="X478" s="38"/>
      <c r="Y478" s="38"/>
      <c r="Z478" s="38"/>
      <c r="AA478" s="38"/>
      <c r="AB478" s="38"/>
      <c r="AC478" s="38"/>
      <c r="AD478" s="38"/>
      <c r="AE478" s="38"/>
      <c r="AT478" s="17" t="s">
        <v>136</v>
      </c>
      <c r="AU478" s="17" t="s">
        <v>83</v>
      </c>
    </row>
    <row r="479" spans="1:65" s="2" customFormat="1" ht="16.5" customHeight="1">
      <c r="A479" s="38"/>
      <c r="B479" s="39"/>
      <c r="C479" s="265" t="s">
        <v>673</v>
      </c>
      <c r="D479" s="265" t="s">
        <v>232</v>
      </c>
      <c r="E479" s="266" t="s">
        <v>674</v>
      </c>
      <c r="F479" s="267" t="s">
        <v>675</v>
      </c>
      <c r="G479" s="268" t="s">
        <v>354</v>
      </c>
      <c r="H479" s="269">
        <v>2</v>
      </c>
      <c r="I479" s="270"/>
      <c r="J479" s="271">
        <f>ROUND(I479*H479,2)</f>
        <v>0</v>
      </c>
      <c r="K479" s="267" t="s">
        <v>131</v>
      </c>
      <c r="L479" s="272"/>
      <c r="M479" s="273" t="s">
        <v>1</v>
      </c>
      <c r="N479" s="274" t="s">
        <v>38</v>
      </c>
      <c r="O479" s="91"/>
      <c r="P479" s="223">
        <f>O479*H479</f>
        <v>0</v>
      </c>
      <c r="Q479" s="223">
        <v>0.175</v>
      </c>
      <c r="R479" s="223">
        <f>Q479*H479</f>
        <v>0.35</v>
      </c>
      <c r="S479" s="223">
        <v>0</v>
      </c>
      <c r="T479" s="224">
        <f>S479*H479</f>
        <v>0</v>
      </c>
      <c r="U479" s="38"/>
      <c r="V479" s="38"/>
      <c r="W479" s="38"/>
      <c r="X479" s="38"/>
      <c r="Y479" s="38"/>
      <c r="Z479" s="38"/>
      <c r="AA479" s="38"/>
      <c r="AB479" s="38"/>
      <c r="AC479" s="38"/>
      <c r="AD479" s="38"/>
      <c r="AE479" s="38"/>
      <c r="AR479" s="225" t="s">
        <v>190</v>
      </c>
      <c r="AT479" s="225" t="s">
        <v>232</v>
      </c>
      <c r="AU479" s="225" t="s">
        <v>83</v>
      </c>
      <c r="AY479" s="17" t="s">
        <v>125</v>
      </c>
      <c r="BE479" s="226">
        <f>IF(N479="základní",J479,0)</f>
        <v>0</v>
      </c>
      <c r="BF479" s="226">
        <f>IF(N479="snížená",J479,0)</f>
        <v>0</v>
      </c>
      <c r="BG479" s="226">
        <f>IF(N479="zákl. přenesená",J479,0)</f>
        <v>0</v>
      </c>
      <c r="BH479" s="226">
        <f>IF(N479="sníž. přenesená",J479,0)</f>
        <v>0</v>
      </c>
      <c r="BI479" s="226">
        <f>IF(N479="nulová",J479,0)</f>
        <v>0</v>
      </c>
      <c r="BJ479" s="17" t="s">
        <v>81</v>
      </c>
      <c r="BK479" s="226">
        <f>ROUND(I479*H479,2)</f>
        <v>0</v>
      </c>
      <c r="BL479" s="17" t="s">
        <v>132</v>
      </c>
      <c r="BM479" s="225" t="s">
        <v>676</v>
      </c>
    </row>
    <row r="480" spans="1:47" s="2" customFormat="1" ht="12">
      <c r="A480" s="38"/>
      <c r="B480" s="39"/>
      <c r="C480" s="40"/>
      <c r="D480" s="227" t="s">
        <v>134</v>
      </c>
      <c r="E480" s="40"/>
      <c r="F480" s="228" t="s">
        <v>675</v>
      </c>
      <c r="G480" s="40"/>
      <c r="H480" s="40"/>
      <c r="I480" s="229"/>
      <c r="J480" s="40"/>
      <c r="K480" s="40"/>
      <c r="L480" s="44"/>
      <c r="M480" s="230"/>
      <c r="N480" s="231"/>
      <c r="O480" s="91"/>
      <c r="P480" s="91"/>
      <c r="Q480" s="91"/>
      <c r="R480" s="91"/>
      <c r="S480" s="91"/>
      <c r="T480" s="92"/>
      <c r="U480" s="38"/>
      <c r="V480" s="38"/>
      <c r="W480" s="38"/>
      <c r="X480" s="38"/>
      <c r="Y480" s="38"/>
      <c r="Z480" s="38"/>
      <c r="AA480" s="38"/>
      <c r="AB480" s="38"/>
      <c r="AC480" s="38"/>
      <c r="AD480" s="38"/>
      <c r="AE480" s="38"/>
      <c r="AT480" s="17" t="s">
        <v>134</v>
      </c>
      <c r="AU480" s="17" t="s">
        <v>83</v>
      </c>
    </row>
    <row r="481" spans="1:65" s="2" customFormat="1" ht="16.5" customHeight="1">
      <c r="A481" s="38"/>
      <c r="B481" s="39"/>
      <c r="C481" s="265" t="s">
        <v>677</v>
      </c>
      <c r="D481" s="265" t="s">
        <v>232</v>
      </c>
      <c r="E481" s="266" t="s">
        <v>678</v>
      </c>
      <c r="F481" s="267" t="s">
        <v>679</v>
      </c>
      <c r="G481" s="268" t="s">
        <v>354</v>
      </c>
      <c r="H481" s="269">
        <v>2</v>
      </c>
      <c r="I481" s="270"/>
      <c r="J481" s="271">
        <f>ROUND(I481*H481,2)</f>
        <v>0</v>
      </c>
      <c r="K481" s="267" t="s">
        <v>131</v>
      </c>
      <c r="L481" s="272"/>
      <c r="M481" s="273" t="s">
        <v>1</v>
      </c>
      <c r="N481" s="274" t="s">
        <v>38</v>
      </c>
      <c r="O481" s="91"/>
      <c r="P481" s="223">
        <f>O481*H481</f>
        <v>0</v>
      </c>
      <c r="Q481" s="223">
        <v>0.087</v>
      </c>
      <c r="R481" s="223">
        <f>Q481*H481</f>
        <v>0.174</v>
      </c>
      <c r="S481" s="223">
        <v>0</v>
      </c>
      <c r="T481" s="224">
        <f>S481*H481</f>
        <v>0</v>
      </c>
      <c r="U481" s="38"/>
      <c r="V481" s="38"/>
      <c r="W481" s="38"/>
      <c r="X481" s="38"/>
      <c r="Y481" s="38"/>
      <c r="Z481" s="38"/>
      <c r="AA481" s="38"/>
      <c r="AB481" s="38"/>
      <c r="AC481" s="38"/>
      <c r="AD481" s="38"/>
      <c r="AE481" s="38"/>
      <c r="AR481" s="225" t="s">
        <v>190</v>
      </c>
      <c r="AT481" s="225" t="s">
        <v>232</v>
      </c>
      <c r="AU481" s="225" t="s">
        <v>83</v>
      </c>
      <c r="AY481" s="17" t="s">
        <v>125</v>
      </c>
      <c r="BE481" s="226">
        <f>IF(N481="základní",J481,0)</f>
        <v>0</v>
      </c>
      <c r="BF481" s="226">
        <f>IF(N481="snížená",J481,0)</f>
        <v>0</v>
      </c>
      <c r="BG481" s="226">
        <f>IF(N481="zákl. přenesená",J481,0)</f>
        <v>0</v>
      </c>
      <c r="BH481" s="226">
        <f>IF(N481="sníž. přenesená",J481,0)</f>
        <v>0</v>
      </c>
      <c r="BI481" s="226">
        <f>IF(N481="nulová",J481,0)</f>
        <v>0</v>
      </c>
      <c r="BJ481" s="17" t="s">
        <v>81</v>
      </c>
      <c r="BK481" s="226">
        <f>ROUND(I481*H481,2)</f>
        <v>0</v>
      </c>
      <c r="BL481" s="17" t="s">
        <v>132</v>
      </c>
      <c r="BM481" s="225" t="s">
        <v>680</v>
      </c>
    </row>
    <row r="482" spans="1:47" s="2" customFormat="1" ht="12">
      <c r="A482" s="38"/>
      <c r="B482" s="39"/>
      <c r="C482" s="40"/>
      <c r="D482" s="227" t="s">
        <v>134</v>
      </c>
      <c r="E482" s="40"/>
      <c r="F482" s="228" t="s">
        <v>679</v>
      </c>
      <c r="G482" s="40"/>
      <c r="H482" s="40"/>
      <c r="I482" s="229"/>
      <c r="J482" s="40"/>
      <c r="K482" s="40"/>
      <c r="L482" s="44"/>
      <c r="M482" s="230"/>
      <c r="N482" s="231"/>
      <c r="O482" s="91"/>
      <c r="P482" s="91"/>
      <c r="Q482" s="91"/>
      <c r="R482" s="91"/>
      <c r="S482" s="91"/>
      <c r="T482" s="92"/>
      <c r="U482" s="38"/>
      <c r="V482" s="38"/>
      <c r="W482" s="38"/>
      <c r="X482" s="38"/>
      <c r="Y482" s="38"/>
      <c r="Z482" s="38"/>
      <c r="AA482" s="38"/>
      <c r="AB482" s="38"/>
      <c r="AC482" s="38"/>
      <c r="AD482" s="38"/>
      <c r="AE482" s="38"/>
      <c r="AT482" s="17" t="s">
        <v>134</v>
      </c>
      <c r="AU482" s="17" t="s">
        <v>83</v>
      </c>
    </row>
    <row r="483" spans="1:65" s="2" customFormat="1" ht="16.5" customHeight="1">
      <c r="A483" s="38"/>
      <c r="B483" s="39"/>
      <c r="C483" s="265" t="s">
        <v>681</v>
      </c>
      <c r="D483" s="265" t="s">
        <v>232</v>
      </c>
      <c r="E483" s="266" t="s">
        <v>682</v>
      </c>
      <c r="F483" s="267" t="s">
        <v>683</v>
      </c>
      <c r="G483" s="268" t="s">
        <v>354</v>
      </c>
      <c r="H483" s="269">
        <v>2</v>
      </c>
      <c r="I483" s="270"/>
      <c r="J483" s="271">
        <f>ROUND(I483*H483,2)</f>
        <v>0</v>
      </c>
      <c r="K483" s="267" t="s">
        <v>131</v>
      </c>
      <c r="L483" s="272"/>
      <c r="M483" s="273" t="s">
        <v>1</v>
      </c>
      <c r="N483" s="274" t="s">
        <v>38</v>
      </c>
      <c r="O483" s="91"/>
      <c r="P483" s="223">
        <f>O483*H483</f>
        <v>0</v>
      </c>
      <c r="Q483" s="223">
        <v>0.12</v>
      </c>
      <c r="R483" s="223">
        <f>Q483*H483</f>
        <v>0.24</v>
      </c>
      <c r="S483" s="223">
        <v>0</v>
      </c>
      <c r="T483" s="224">
        <f>S483*H483</f>
        <v>0</v>
      </c>
      <c r="U483" s="38"/>
      <c r="V483" s="38"/>
      <c r="W483" s="38"/>
      <c r="X483" s="38"/>
      <c r="Y483" s="38"/>
      <c r="Z483" s="38"/>
      <c r="AA483" s="38"/>
      <c r="AB483" s="38"/>
      <c r="AC483" s="38"/>
      <c r="AD483" s="38"/>
      <c r="AE483" s="38"/>
      <c r="AR483" s="225" t="s">
        <v>190</v>
      </c>
      <c r="AT483" s="225" t="s">
        <v>232</v>
      </c>
      <c r="AU483" s="225" t="s">
        <v>83</v>
      </c>
      <c r="AY483" s="17" t="s">
        <v>125</v>
      </c>
      <c r="BE483" s="226">
        <f>IF(N483="základní",J483,0)</f>
        <v>0</v>
      </c>
      <c r="BF483" s="226">
        <f>IF(N483="snížená",J483,0)</f>
        <v>0</v>
      </c>
      <c r="BG483" s="226">
        <f>IF(N483="zákl. přenesená",J483,0)</f>
        <v>0</v>
      </c>
      <c r="BH483" s="226">
        <f>IF(N483="sníž. přenesená",J483,0)</f>
        <v>0</v>
      </c>
      <c r="BI483" s="226">
        <f>IF(N483="nulová",J483,0)</f>
        <v>0</v>
      </c>
      <c r="BJ483" s="17" t="s">
        <v>81</v>
      </c>
      <c r="BK483" s="226">
        <f>ROUND(I483*H483,2)</f>
        <v>0</v>
      </c>
      <c r="BL483" s="17" t="s">
        <v>132</v>
      </c>
      <c r="BM483" s="225" t="s">
        <v>684</v>
      </c>
    </row>
    <row r="484" spans="1:47" s="2" customFormat="1" ht="12">
      <c r="A484" s="38"/>
      <c r="B484" s="39"/>
      <c r="C484" s="40"/>
      <c r="D484" s="227" t="s">
        <v>134</v>
      </c>
      <c r="E484" s="40"/>
      <c r="F484" s="228" t="s">
        <v>683</v>
      </c>
      <c r="G484" s="40"/>
      <c r="H484" s="40"/>
      <c r="I484" s="229"/>
      <c r="J484" s="40"/>
      <c r="K484" s="40"/>
      <c r="L484" s="44"/>
      <c r="M484" s="230"/>
      <c r="N484" s="231"/>
      <c r="O484" s="91"/>
      <c r="P484" s="91"/>
      <c r="Q484" s="91"/>
      <c r="R484" s="91"/>
      <c r="S484" s="91"/>
      <c r="T484" s="92"/>
      <c r="U484" s="38"/>
      <c r="V484" s="38"/>
      <c r="W484" s="38"/>
      <c r="X484" s="38"/>
      <c r="Y484" s="38"/>
      <c r="Z484" s="38"/>
      <c r="AA484" s="38"/>
      <c r="AB484" s="38"/>
      <c r="AC484" s="38"/>
      <c r="AD484" s="38"/>
      <c r="AE484" s="38"/>
      <c r="AT484" s="17" t="s">
        <v>134</v>
      </c>
      <c r="AU484" s="17" t="s">
        <v>83</v>
      </c>
    </row>
    <row r="485" spans="1:65" s="2" customFormat="1" ht="16.5" customHeight="1">
      <c r="A485" s="38"/>
      <c r="B485" s="39"/>
      <c r="C485" s="265" t="s">
        <v>685</v>
      </c>
      <c r="D485" s="265" t="s">
        <v>232</v>
      </c>
      <c r="E485" s="266" t="s">
        <v>686</v>
      </c>
      <c r="F485" s="267" t="s">
        <v>687</v>
      </c>
      <c r="G485" s="268" t="s">
        <v>354</v>
      </c>
      <c r="H485" s="269">
        <v>2</v>
      </c>
      <c r="I485" s="270"/>
      <c r="J485" s="271">
        <f>ROUND(I485*H485,2)</f>
        <v>0</v>
      </c>
      <c r="K485" s="267" t="s">
        <v>131</v>
      </c>
      <c r="L485" s="272"/>
      <c r="M485" s="273" t="s">
        <v>1</v>
      </c>
      <c r="N485" s="274" t="s">
        <v>38</v>
      </c>
      <c r="O485" s="91"/>
      <c r="P485" s="223">
        <f>O485*H485</f>
        <v>0</v>
      </c>
      <c r="Q485" s="223">
        <v>0.17</v>
      </c>
      <c r="R485" s="223">
        <f>Q485*H485</f>
        <v>0.34</v>
      </c>
      <c r="S485" s="223">
        <v>0</v>
      </c>
      <c r="T485" s="224">
        <f>S485*H485</f>
        <v>0</v>
      </c>
      <c r="U485" s="38"/>
      <c r="V485" s="38"/>
      <c r="W485" s="38"/>
      <c r="X485" s="38"/>
      <c r="Y485" s="38"/>
      <c r="Z485" s="38"/>
      <c r="AA485" s="38"/>
      <c r="AB485" s="38"/>
      <c r="AC485" s="38"/>
      <c r="AD485" s="38"/>
      <c r="AE485" s="38"/>
      <c r="AR485" s="225" t="s">
        <v>190</v>
      </c>
      <c r="AT485" s="225" t="s">
        <v>232</v>
      </c>
      <c r="AU485" s="225" t="s">
        <v>83</v>
      </c>
      <c r="AY485" s="17" t="s">
        <v>125</v>
      </c>
      <c r="BE485" s="226">
        <f>IF(N485="základní",J485,0)</f>
        <v>0</v>
      </c>
      <c r="BF485" s="226">
        <f>IF(N485="snížená",J485,0)</f>
        <v>0</v>
      </c>
      <c r="BG485" s="226">
        <f>IF(N485="zákl. přenesená",J485,0)</f>
        <v>0</v>
      </c>
      <c r="BH485" s="226">
        <f>IF(N485="sníž. přenesená",J485,0)</f>
        <v>0</v>
      </c>
      <c r="BI485" s="226">
        <f>IF(N485="nulová",J485,0)</f>
        <v>0</v>
      </c>
      <c r="BJ485" s="17" t="s">
        <v>81</v>
      </c>
      <c r="BK485" s="226">
        <f>ROUND(I485*H485,2)</f>
        <v>0</v>
      </c>
      <c r="BL485" s="17" t="s">
        <v>132</v>
      </c>
      <c r="BM485" s="225" t="s">
        <v>688</v>
      </c>
    </row>
    <row r="486" spans="1:47" s="2" customFormat="1" ht="12">
      <c r="A486" s="38"/>
      <c r="B486" s="39"/>
      <c r="C486" s="40"/>
      <c r="D486" s="227" t="s">
        <v>134</v>
      </c>
      <c r="E486" s="40"/>
      <c r="F486" s="228" t="s">
        <v>687</v>
      </c>
      <c r="G486" s="40"/>
      <c r="H486" s="40"/>
      <c r="I486" s="229"/>
      <c r="J486" s="40"/>
      <c r="K486" s="40"/>
      <c r="L486" s="44"/>
      <c r="M486" s="230"/>
      <c r="N486" s="231"/>
      <c r="O486" s="91"/>
      <c r="P486" s="91"/>
      <c r="Q486" s="91"/>
      <c r="R486" s="91"/>
      <c r="S486" s="91"/>
      <c r="T486" s="92"/>
      <c r="U486" s="38"/>
      <c r="V486" s="38"/>
      <c r="W486" s="38"/>
      <c r="X486" s="38"/>
      <c r="Y486" s="38"/>
      <c r="Z486" s="38"/>
      <c r="AA486" s="38"/>
      <c r="AB486" s="38"/>
      <c r="AC486" s="38"/>
      <c r="AD486" s="38"/>
      <c r="AE486" s="38"/>
      <c r="AT486" s="17" t="s">
        <v>134</v>
      </c>
      <c r="AU486" s="17" t="s">
        <v>83</v>
      </c>
    </row>
    <row r="487" spans="1:65" s="2" customFormat="1" ht="16.5" customHeight="1">
      <c r="A487" s="38"/>
      <c r="B487" s="39"/>
      <c r="C487" s="214" t="s">
        <v>689</v>
      </c>
      <c r="D487" s="214" t="s">
        <v>127</v>
      </c>
      <c r="E487" s="215" t="s">
        <v>690</v>
      </c>
      <c r="F487" s="216" t="s">
        <v>691</v>
      </c>
      <c r="G487" s="217" t="s">
        <v>354</v>
      </c>
      <c r="H487" s="218">
        <v>2</v>
      </c>
      <c r="I487" s="219"/>
      <c r="J487" s="220">
        <f>ROUND(I487*H487,2)</f>
        <v>0</v>
      </c>
      <c r="K487" s="216" t="s">
        <v>131</v>
      </c>
      <c r="L487" s="44"/>
      <c r="M487" s="221" t="s">
        <v>1</v>
      </c>
      <c r="N487" s="222" t="s">
        <v>38</v>
      </c>
      <c r="O487" s="91"/>
      <c r="P487" s="223">
        <f>O487*H487</f>
        <v>0</v>
      </c>
      <c r="Q487" s="223">
        <v>0.21734</v>
      </c>
      <c r="R487" s="223">
        <f>Q487*H487</f>
        <v>0.43468</v>
      </c>
      <c r="S487" s="223">
        <v>0</v>
      </c>
      <c r="T487" s="224">
        <f>S487*H487</f>
        <v>0</v>
      </c>
      <c r="U487" s="38"/>
      <c r="V487" s="38"/>
      <c r="W487" s="38"/>
      <c r="X487" s="38"/>
      <c r="Y487" s="38"/>
      <c r="Z487" s="38"/>
      <c r="AA487" s="38"/>
      <c r="AB487" s="38"/>
      <c r="AC487" s="38"/>
      <c r="AD487" s="38"/>
      <c r="AE487" s="38"/>
      <c r="AR487" s="225" t="s">
        <v>132</v>
      </c>
      <c r="AT487" s="225" t="s">
        <v>127</v>
      </c>
      <c r="AU487" s="225" t="s">
        <v>83</v>
      </c>
      <c r="AY487" s="17" t="s">
        <v>125</v>
      </c>
      <c r="BE487" s="226">
        <f>IF(N487="základní",J487,0)</f>
        <v>0</v>
      </c>
      <c r="BF487" s="226">
        <f>IF(N487="snížená",J487,0)</f>
        <v>0</v>
      </c>
      <c r="BG487" s="226">
        <f>IF(N487="zákl. přenesená",J487,0)</f>
        <v>0</v>
      </c>
      <c r="BH487" s="226">
        <f>IF(N487="sníž. přenesená",J487,0)</f>
        <v>0</v>
      </c>
      <c r="BI487" s="226">
        <f>IF(N487="nulová",J487,0)</f>
        <v>0</v>
      </c>
      <c r="BJ487" s="17" t="s">
        <v>81</v>
      </c>
      <c r="BK487" s="226">
        <f>ROUND(I487*H487,2)</f>
        <v>0</v>
      </c>
      <c r="BL487" s="17" t="s">
        <v>132</v>
      </c>
      <c r="BM487" s="225" t="s">
        <v>692</v>
      </c>
    </row>
    <row r="488" spans="1:47" s="2" customFormat="1" ht="12">
      <c r="A488" s="38"/>
      <c r="B488" s="39"/>
      <c r="C488" s="40"/>
      <c r="D488" s="227" t="s">
        <v>134</v>
      </c>
      <c r="E488" s="40"/>
      <c r="F488" s="228" t="s">
        <v>691</v>
      </c>
      <c r="G488" s="40"/>
      <c r="H488" s="40"/>
      <c r="I488" s="229"/>
      <c r="J488" s="40"/>
      <c r="K488" s="40"/>
      <c r="L488" s="44"/>
      <c r="M488" s="230"/>
      <c r="N488" s="231"/>
      <c r="O488" s="91"/>
      <c r="P488" s="91"/>
      <c r="Q488" s="91"/>
      <c r="R488" s="91"/>
      <c r="S488" s="91"/>
      <c r="T488" s="92"/>
      <c r="U488" s="38"/>
      <c r="V488" s="38"/>
      <c r="W488" s="38"/>
      <c r="X488" s="38"/>
      <c r="Y488" s="38"/>
      <c r="Z488" s="38"/>
      <c r="AA488" s="38"/>
      <c r="AB488" s="38"/>
      <c r="AC488" s="38"/>
      <c r="AD488" s="38"/>
      <c r="AE488" s="38"/>
      <c r="AT488" s="17" t="s">
        <v>134</v>
      </c>
      <c r="AU488" s="17" t="s">
        <v>83</v>
      </c>
    </row>
    <row r="489" spans="1:47" s="2" customFormat="1" ht="12">
      <c r="A489" s="38"/>
      <c r="B489" s="39"/>
      <c r="C489" s="40"/>
      <c r="D489" s="227" t="s">
        <v>136</v>
      </c>
      <c r="E489" s="40"/>
      <c r="F489" s="232" t="s">
        <v>693</v>
      </c>
      <c r="G489" s="40"/>
      <c r="H489" s="40"/>
      <c r="I489" s="229"/>
      <c r="J489" s="40"/>
      <c r="K489" s="40"/>
      <c r="L489" s="44"/>
      <c r="M489" s="230"/>
      <c r="N489" s="231"/>
      <c r="O489" s="91"/>
      <c r="P489" s="91"/>
      <c r="Q489" s="91"/>
      <c r="R489" s="91"/>
      <c r="S489" s="91"/>
      <c r="T489" s="92"/>
      <c r="U489" s="38"/>
      <c r="V489" s="38"/>
      <c r="W489" s="38"/>
      <c r="X489" s="38"/>
      <c r="Y489" s="38"/>
      <c r="Z489" s="38"/>
      <c r="AA489" s="38"/>
      <c r="AB489" s="38"/>
      <c r="AC489" s="38"/>
      <c r="AD489" s="38"/>
      <c r="AE489" s="38"/>
      <c r="AT489" s="17" t="s">
        <v>136</v>
      </c>
      <c r="AU489" s="17" t="s">
        <v>83</v>
      </c>
    </row>
    <row r="490" spans="1:65" s="2" customFormat="1" ht="16.5" customHeight="1">
      <c r="A490" s="38"/>
      <c r="B490" s="39"/>
      <c r="C490" s="265" t="s">
        <v>694</v>
      </c>
      <c r="D490" s="265" t="s">
        <v>232</v>
      </c>
      <c r="E490" s="266" t="s">
        <v>695</v>
      </c>
      <c r="F490" s="267" t="s">
        <v>696</v>
      </c>
      <c r="G490" s="268" t="s">
        <v>354</v>
      </c>
      <c r="H490" s="269">
        <v>2</v>
      </c>
      <c r="I490" s="270"/>
      <c r="J490" s="271">
        <f>ROUND(I490*H490,2)</f>
        <v>0</v>
      </c>
      <c r="K490" s="267" t="s">
        <v>131</v>
      </c>
      <c r="L490" s="272"/>
      <c r="M490" s="273" t="s">
        <v>1</v>
      </c>
      <c r="N490" s="274" t="s">
        <v>38</v>
      </c>
      <c r="O490" s="91"/>
      <c r="P490" s="223">
        <f>O490*H490</f>
        <v>0</v>
      </c>
      <c r="Q490" s="223">
        <v>0.06</v>
      </c>
      <c r="R490" s="223">
        <f>Q490*H490</f>
        <v>0.12</v>
      </c>
      <c r="S490" s="223">
        <v>0</v>
      </c>
      <c r="T490" s="224">
        <f>S490*H490</f>
        <v>0</v>
      </c>
      <c r="U490" s="38"/>
      <c r="V490" s="38"/>
      <c r="W490" s="38"/>
      <c r="X490" s="38"/>
      <c r="Y490" s="38"/>
      <c r="Z490" s="38"/>
      <c r="AA490" s="38"/>
      <c r="AB490" s="38"/>
      <c r="AC490" s="38"/>
      <c r="AD490" s="38"/>
      <c r="AE490" s="38"/>
      <c r="AR490" s="225" t="s">
        <v>190</v>
      </c>
      <c r="AT490" s="225" t="s">
        <v>232</v>
      </c>
      <c r="AU490" s="225" t="s">
        <v>83</v>
      </c>
      <c r="AY490" s="17" t="s">
        <v>125</v>
      </c>
      <c r="BE490" s="226">
        <f>IF(N490="základní",J490,0)</f>
        <v>0</v>
      </c>
      <c r="BF490" s="226">
        <f>IF(N490="snížená",J490,0)</f>
        <v>0</v>
      </c>
      <c r="BG490" s="226">
        <f>IF(N490="zákl. přenesená",J490,0)</f>
        <v>0</v>
      </c>
      <c r="BH490" s="226">
        <f>IF(N490="sníž. přenesená",J490,0)</f>
        <v>0</v>
      </c>
      <c r="BI490" s="226">
        <f>IF(N490="nulová",J490,0)</f>
        <v>0</v>
      </c>
      <c r="BJ490" s="17" t="s">
        <v>81</v>
      </c>
      <c r="BK490" s="226">
        <f>ROUND(I490*H490,2)</f>
        <v>0</v>
      </c>
      <c r="BL490" s="17" t="s">
        <v>132</v>
      </c>
      <c r="BM490" s="225" t="s">
        <v>697</v>
      </c>
    </row>
    <row r="491" spans="1:47" s="2" customFormat="1" ht="12">
      <c r="A491" s="38"/>
      <c r="B491" s="39"/>
      <c r="C491" s="40"/>
      <c r="D491" s="227" t="s">
        <v>134</v>
      </c>
      <c r="E491" s="40"/>
      <c r="F491" s="228" t="s">
        <v>696</v>
      </c>
      <c r="G491" s="40"/>
      <c r="H491" s="40"/>
      <c r="I491" s="229"/>
      <c r="J491" s="40"/>
      <c r="K491" s="40"/>
      <c r="L491" s="44"/>
      <c r="M491" s="230"/>
      <c r="N491" s="231"/>
      <c r="O491" s="91"/>
      <c r="P491" s="91"/>
      <c r="Q491" s="91"/>
      <c r="R491" s="91"/>
      <c r="S491" s="91"/>
      <c r="T491" s="92"/>
      <c r="U491" s="38"/>
      <c r="V491" s="38"/>
      <c r="W491" s="38"/>
      <c r="X491" s="38"/>
      <c r="Y491" s="38"/>
      <c r="Z491" s="38"/>
      <c r="AA491" s="38"/>
      <c r="AB491" s="38"/>
      <c r="AC491" s="38"/>
      <c r="AD491" s="38"/>
      <c r="AE491" s="38"/>
      <c r="AT491" s="17" t="s">
        <v>134</v>
      </c>
      <c r="AU491" s="17" t="s">
        <v>83</v>
      </c>
    </row>
    <row r="492" spans="1:63" s="12" customFormat="1" ht="22.8" customHeight="1">
      <c r="A492" s="12"/>
      <c r="B492" s="198"/>
      <c r="C492" s="199"/>
      <c r="D492" s="200" t="s">
        <v>72</v>
      </c>
      <c r="E492" s="212" t="s">
        <v>196</v>
      </c>
      <c r="F492" s="212" t="s">
        <v>698</v>
      </c>
      <c r="G492" s="199"/>
      <c r="H492" s="199"/>
      <c r="I492" s="202"/>
      <c r="J492" s="213">
        <f>BK492</f>
        <v>0</v>
      </c>
      <c r="K492" s="199"/>
      <c r="L492" s="204"/>
      <c r="M492" s="205"/>
      <c r="N492" s="206"/>
      <c r="O492" s="206"/>
      <c r="P492" s="207">
        <f>SUM(P493:P574)</f>
        <v>0</v>
      </c>
      <c r="Q492" s="206"/>
      <c r="R492" s="207">
        <f>SUM(R493:R574)</f>
        <v>43.80748259</v>
      </c>
      <c r="S492" s="206"/>
      <c r="T492" s="208">
        <f>SUM(T493:T574)</f>
        <v>331.65272999999996</v>
      </c>
      <c r="U492" s="12"/>
      <c r="V492" s="12"/>
      <c r="W492" s="12"/>
      <c r="X492" s="12"/>
      <c r="Y492" s="12"/>
      <c r="Z492" s="12"/>
      <c r="AA492" s="12"/>
      <c r="AB492" s="12"/>
      <c r="AC492" s="12"/>
      <c r="AD492" s="12"/>
      <c r="AE492" s="12"/>
      <c r="AR492" s="209" t="s">
        <v>81</v>
      </c>
      <c r="AT492" s="210" t="s">
        <v>72</v>
      </c>
      <c r="AU492" s="210" t="s">
        <v>81</v>
      </c>
      <c r="AY492" s="209" t="s">
        <v>125</v>
      </c>
      <c r="BK492" s="211">
        <f>SUM(BK493:BK574)</f>
        <v>0</v>
      </c>
    </row>
    <row r="493" spans="1:65" s="2" customFormat="1" ht="16.5" customHeight="1">
      <c r="A493" s="38"/>
      <c r="B493" s="39"/>
      <c r="C493" s="214" t="s">
        <v>699</v>
      </c>
      <c r="D493" s="214" t="s">
        <v>127</v>
      </c>
      <c r="E493" s="215" t="s">
        <v>700</v>
      </c>
      <c r="F493" s="216" t="s">
        <v>701</v>
      </c>
      <c r="G493" s="217" t="s">
        <v>176</v>
      </c>
      <c r="H493" s="218">
        <v>36</v>
      </c>
      <c r="I493" s="219"/>
      <c r="J493" s="220">
        <f>ROUND(I493*H493,2)</f>
        <v>0</v>
      </c>
      <c r="K493" s="216" t="s">
        <v>1</v>
      </c>
      <c r="L493" s="44"/>
      <c r="M493" s="221" t="s">
        <v>1</v>
      </c>
      <c r="N493" s="222" t="s">
        <v>38</v>
      </c>
      <c r="O493" s="91"/>
      <c r="P493" s="223">
        <f>O493*H493</f>
        <v>0</v>
      </c>
      <c r="Q493" s="223">
        <v>0</v>
      </c>
      <c r="R493" s="223">
        <f>Q493*H493</f>
        <v>0</v>
      </c>
      <c r="S493" s="223">
        <v>0</v>
      </c>
      <c r="T493" s="224">
        <f>S493*H493</f>
        <v>0</v>
      </c>
      <c r="U493" s="38"/>
      <c r="V493" s="38"/>
      <c r="W493" s="38"/>
      <c r="X493" s="38"/>
      <c r="Y493" s="38"/>
      <c r="Z493" s="38"/>
      <c r="AA493" s="38"/>
      <c r="AB493" s="38"/>
      <c r="AC493" s="38"/>
      <c r="AD493" s="38"/>
      <c r="AE493" s="38"/>
      <c r="AR493" s="225" t="s">
        <v>132</v>
      </c>
      <c r="AT493" s="225" t="s">
        <v>127</v>
      </c>
      <c r="AU493" s="225" t="s">
        <v>83</v>
      </c>
      <c r="AY493" s="17" t="s">
        <v>125</v>
      </c>
      <c r="BE493" s="226">
        <f>IF(N493="základní",J493,0)</f>
        <v>0</v>
      </c>
      <c r="BF493" s="226">
        <f>IF(N493="snížená",J493,0)</f>
        <v>0</v>
      </c>
      <c r="BG493" s="226">
        <f>IF(N493="zákl. přenesená",J493,0)</f>
        <v>0</v>
      </c>
      <c r="BH493" s="226">
        <f>IF(N493="sníž. přenesená",J493,0)</f>
        <v>0</v>
      </c>
      <c r="BI493" s="226">
        <f>IF(N493="nulová",J493,0)</f>
        <v>0</v>
      </c>
      <c r="BJ493" s="17" t="s">
        <v>81</v>
      </c>
      <c r="BK493" s="226">
        <f>ROUND(I493*H493,2)</f>
        <v>0</v>
      </c>
      <c r="BL493" s="17" t="s">
        <v>132</v>
      </c>
      <c r="BM493" s="225" t="s">
        <v>702</v>
      </c>
    </row>
    <row r="494" spans="1:47" s="2" customFormat="1" ht="12">
      <c r="A494" s="38"/>
      <c r="B494" s="39"/>
      <c r="C494" s="40"/>
      <c r="D494" s="227" t="s">
        <v>134</v>
      </c>
      <c r="E494" s="40"/>
      <c r="F494" s="228" t="s">
        <v>703</v>
      </c>
      <c r="G494" s="40"/>
      <c r="H494" s="40"/>
      <c r="I494" s="229"/>
      <c r="J494" s="40"/>
      <c r="K494" s="40"/>
      <c r="L494" s="44"/>
      <c r="M494" s="230"/>
      <c r="N494" s="231"/>
      <c r="O494" s="91"/>
      <c r="P494" s="91"/>
      <c r="Q494" s="91"/>
      <c r="R494" s="91"/>
      <c r="S494" s="91"/>
      <c r="T494" s="92"/>
      <c r="U494" s="38"/>
      <c r="V494" s="38"/>
      <c r="W494" s="38"/>
      <c r="X494" s="38"/>
      <c r="Y494" s="38"/>
      <c r="Z494" s="38"/>
      <c r="AA494" s="38"/>
      <c r="AB494" s="38"/>
      <c r="AC494" s="38"/>
      <c r="AD494" s="38"/>
      <c r="AE494" s="38"/>
      <c r="AT494" s="17" t="s">
        <v>134</v>
      </c>
      <c r="AU494" s="17" t="s">
        <v>83</v>
      </c>
    </row>
    <row r="495" spans="1:47" s="2" customFormat="1" ht="12">
      <c r="A495" s="38"/>
      <c r="B495" s="39"/>
      <c r="C495" s="40"/>
      <c r="D495" s="227" t="s">
        <v>136</v>
      </c>
      <c r="E495" s="40"/>
      <c r="F495" s="232" t="s">
        <v>704</v>
      </c>
      <c r="G495" s="40"/>
      <c r="H495" s="40"/>
      <c r="I495" s="229"/>
      <c r="J495" s="40"/>
      <c r="K495" s="40"/>
      <c r="L495" s="44"/>
      <c r="M495" s="230"/>
      <c r="N495" s="231"/>
      <c r="O495" s="91"/>
      <c r="P495" s="91"/>
      <c r="Q495" s="91"/>
      <c r="R495" s="91"/>
      <c r="S495" s="91"/>
      <c r="T495" s="92"/>
      <c r="U495" s="38"/>
      <c r="V495" s="38"/>
      <c r="W495" s="38"/>
      <c r="X495" s="38"/>
      <c r="Y495" s="38"/>
      <c r="Z495" s="38"/>
      <c r="AA495" s="38"/>
      <c r="AB495" s="38"/>
      <c r="AC495" s="38"/>
      <c r="AD495" s="38"/>
      <c r="AE495" s="38"/>
      <c r="AT495" s="17" t="s">
        <v>136</v>
      </c>
      <c r="AU495" s="17" t="s">
        <v>83</v>
      </c>
    </row>
    <row r="496" spans="1:65" s="2" customFormat="1" ht="16.5" customHeight="1">
      <c r="A496" s="38"/>
      <c r="B496" s="39"/>
      <c r="C496" s="214" t="s">
        <v>705</v>
      </c>
      <c r="D496" s="214" t="s">
        <v>127</v>
      </c>
      <c r="E496" s="215" t="s">
        <v>706</v>
      </c>
      <c r="F496" s="216" t="s">
        <v>707</v>
      </c>
      <c r="G496" s="217" t="s">
        <v>176</v>
      </c>
      <c r="H496" s="218">
        <v>6480</v>
      </c>
      <c r="I496" s="219"/>
      <c r="J496" s="220">
        <f>ROUND(I496*H496,2)</f>
        <v>0</v>
      </c>
      <c r="K496" s="216" t="s">
        <v>131</v>
      </c>
      <c r="L496" s="44"/>
      <c r="M496" s="221" t="s">
        <v>1</v>
      </c>
      <c r="N496" s="222" t="s">
        <v>38</v>
      </c>
      <c r="O496" s="91"/>
      <c r="P496" s="223">
        <f>O496*H496</f>
        <v>0</v>
      </c>
      <c r="Q496" s="223">
        <v>0</v>
      </c>
      <c r="R496" s="223">
        <f>Q496*H496</f>
        <v>0</v>
      </c>
      <c r="S496" s="223">
        <v>0</v>
      </c>
      <c r="T496" s="224">
        <f>S496*H496</f>
        <v>0</v>
      </c>
      <c r="U496" s="38"/>
      <c r="V496" s="38"/>
      <c r="W496" s="38"/>
      <c r="X496" s="38"/>
      <c r="Y496" s="38"/>
      <c r="Z496" s="38"/>
      <c r="AA496" s="38"/>
      <c r="AB496" s="38"/>
      <c r="AC496" s="38"/>
      <c r="AD496" s="38"/>
      <c r="AE496" s="38"/>
      <c r="AR496" s="225" t="s">
        <v>132</v>
      </c>
      <c r="AT496" s="225" t="s">
        <v>127</v>
      </c>
      <c r="AU496" s="225" t="s">
        <v>83</v>
      </c>
      <c r="AY496" s="17" t="s">
        <v>125</v>
      </c>
      <c r="BE496" s="226">
        <f>IF(N496="základní",J496,0)</f>
        <v>0</v>
      </c>
      <c r="BF496" s="226">
        <f>IF(N496="snížená",J496,0)</f>
        <v>0</v>
      </c>
      <c r="BG496" s="226">
        <f>IF(N496="zákl. přenesená",J496,0)</f>
        <v>0</v>
      </c>
      <c r="BH496" s="226">
        <f>IF(N496="sníž. přenesená",J496,0)</f>
        <v>0</v>
      </c>
      <c r="BI496" s="226">
        <f>IF(N496="nulová",J496,0)</f>
        <v>0</v>
      </c>
      <c r="BJ496" s="17" t="s">
        <v>81</v>
      </c>
      <c r="BK496" s="226">
        <f>ROUND(I496*H496,2)</f>
        <v>0</v>
      </c>
      <c r="BL496" s="17" t="s">
        <v>132</v>
      </c>
      <c r="BM496" s="225" t="s">
        <v>708</v>
      </c>
    </row>
    <row r="497" spans="1:47" s="2" customFormat="1" ht="12">
      <c r="A497" s="38"/>
      <c r="B497" s="39"/>
      <c r="C497" s="40"/>
      <c r="D497" s="227" t="s">
        <v>134</v>
      </c>
      <c r="E497" s="40"/>
      <c r="F497" s="228" t="s">
        <v>709</v>
      </c>
      <c r="G497" s="40"/>
      <c r="H497" s="40"/>
      <c r="I497" s="229"/>
      <c r="J497" s="40"/>
      <c r="K497" s="40"/>
      <c r="L497" s="44"/>
      <c r="M497" s="230"/>
      <c r="N497" s="231"/>
      <c r="O497" s="91"/>
      <c r="P497" s="91"/>
      <c r="Q497" s="91"/>
      <c r="R497" s="91"/>
      <c r="S497" s="91"/>
      <c r="T497" s="92"/>
      <c r="U497" s="38"/>
      <c r="V497" s="38"/>
      <c r="W497" s="38"/>
      <c r="X497" s="38"/>
      <c r="Y497" s="38"/>
      <c r="Z497" s="38"/>
      <c r="AA497" s="38"/>
      <c r="AB497" s="38"/>
      <c r="AC497" s="38"/>
      <c r="AD497" s="38"/>
      <c r="AE497" s="38"/>
      <c r="AT497" s="17" t="s">
        <v>134</v>
      </c>
      <c r="AU497" s="17" t="s">
        <v>83</v>
      </c>
    </row>
    <row r="498" spans="1:47" s="2" customFormat="1" ht="12">
      <c r="A498" s="38"/>
      <c r="B498" s="39"/>
      <c r="C498" s="40"/>
      <c r="D498" s="227" t="s">
        <v>136</v>
      </c>
      <c r="E498" s="40"/>
      <c r="F498" s="232" t="s">
        <v>704</v>
      </c>
      <c r="G498" s="40"/>
      <c r="H498" s="40"/>
      <c r="I498" s="229"/>
      <c r="J498" s="40"/>
      <c r="K498" s="40"/>
      <c r="L498" s="44"/>
      <c r="M498" s="230"/>
      <c r="N498" s="231"/>
      <c r="O498" s="91"/>
      <c r="P498" s="91"/>
      <c r="Q498" s="91"/>
      <c r="R498" s="91"/>
      <c r="S498" s="91"/>
      <c r="T498" s="92"/>
      <c r="U498" s="38"/>
      <c r="V498" s="38"/>
      <c r="W498" s="38"/>
      <c r="X498" s="38"/>
      <c r="Y498" s="38"/>
      <c r="Z498" s="38"/>
      <c r="AA498" s="38"/>
      <c r="AB498" s="38"/>
      <c r="AC498" s="38"/>
      <c r="AD498" s="38"/>
      <c r="AE498" s="38"/>
      <c r="AT498" s="17" t="s">
        <v>136</v>
      </c>
      <c r="AU498" s="17" t="s">
        <v>83</v>
      </c>
    </row>
    <row r="499" spans="1:51" s="13" customFormat="1" ht="12">
      <c r="A499" s="13"/>
      <c r="B499" s="233"/>
      <c r="C499" s="234"/>
      <c r="D499" s="227" t="s">
        <v>138</v>
      </c>
      <c r="E499" s="235" t="s">
        <v>1</v>
      </c>
      <c r="F499" s="236" t="s">
        <v>710</v>
      </c>
      <c r="G499" s="234"/>
      <c r="H499" s="237">
        <v>6480</v>
      </c>
      <c r="I499" s="238"/>
      <c r="J499" s="234"/>
      <c r="K499" s="234"/>
      <c r="L499" s="239"/>
      <c r="M499" s="240"/>
      <c r="N499" s="241"/>
      <c r="O499" s="241"/>
      <c r="P499" s="241"/>
      <c r="Q499" s="241"/>
      <c r="R499" s="241"/>
      <c r="S499" s="241"/>
      <c r="T499" s="242"/>
      <c r="U499" s="13"/>
      <c r="V499" s="13"/>
      <c r="W499" s="13"/>
      <c r="X499" s="13"/>
      <c r="Y499" s="13"/>
      <c r="Z499" s="13"/>
      <c r="AA499" s="13"/>
      <c r="AB499" s="13"/>
      <c r="AC499" s="13"/>
      <c r="AD499" s="13"/>
      <c r="AE499" s="13"/>
      <c r="AT499" s="243" t="s">
        <v>138</v>
      </c>
      <c r="AU499" s="243" t="s">
        <v>83</v>
      </c>
      <c r="AV499" s="13" t="s">
        <v>83</v>
      </c>
      <c r="AW499" s="13" t="s">
        <v>30</v>
      </c>
      <c r="AX499" s="13" t="s">
        <v>81</v>
      </c>
      <c r="AY499" s="243" t="s">
        <v>125</v>
      </c>
    </row>
    <row r="500" spans="1:65" s="2" customFormat="1" ht="16.5" customHeight="1">
      <c r="A500" s="38"/>
      <c r="B500" s="39"/>
      <c r="C500" s="214" t="s">
        <v>711</v>
      </c>
      <c r="D500" s="214" t="s">
        <v>127</v>
      </c>
      <c r="E500" s="215" t="s">
        <v>712</v>
      </c>
      <c r="F500" s="216" t="s">
        <v>713</v>
      </c>
      <c r="G500" s="217" t="s">
        <v>354</v>
      </c>
      <c r="H500" s="218">
        <v>2</v>
      </c>
      <c r="I500" s="219"/>
      <c r="J500" s="220">
        <f>ROUND(I500*H500,2)</f>
        <v>0</v>
      </c>
      <c r="K500" s="216" t="s">
        <v>131</v>
      </c>
      <c r="L500" s="44"/>
      <c r="M500" s="221" t="s">
        <v>1</v>
      </c>
      <c r="N500" s="222" t="s">
        <v>38</v>
      </c>
      <c r="O500" s="91"/>
      <c r="P500" s="223">
        <f>O500*H500</f>
        <v>0</v>
      </c>
      <c r="Q500" s="223">
        <v>1E-05</v>
      </c>
      <c r="R500" s="223">
        <f>Q500*H500</f>
        <v>2E-05</v>
      </c>
      <c r="S500" s="223">
        <v>0</v>
      </c>
      <c r="T500" s="224">
        <f>S500*H500</f>
        <v>0</v>
      </c>
      <c r="U500" s="38"/>
      <c r="V500" s="38"/>
      <c r="W500" s="38"/>
      <c r="X500" s="38"/>
      <c r="Y500" s="38"/>
      <c r="Z500" s="38"/>
      <c r="AA500" s="38"/>
      <c r="AB500" s="38"/>
      <c r="AC500" s="38"/>
      <c r="AD500" s="38"/>
      <c r="AE500" s="38"/>
      <c r="AR500" s="225" t="s">
        <v>132</v>
      </c>
      <c r="AT500" s="225" t="s">
        <v>127</v>
      </c>
      <c r="AU500" s="225" t="s">
        <v>83</v>
      </c>
      <c r="AY500" s="17" t="s">
        <v>125</v>
      </c>
      <c r="BE500" s="226">
        <f>IF(N500="základní",J500,0)</f>
        <v>0</v>
      </c>
      <c r="BF500" s="226">
        <f>IF(N500="snížená",J500,0)</f>
        <v>0</v>
      </c>
      <c r="BG500" s="226">
        <f>IF(N500="zákl. přenesená",J500,0)</f>
        <v>0</v>
      </c>
      <c r="BH500" s="226">
        <f>IF(N500="sníž. přenesená",J500,0)</f>
        <v>0</v>
      </c>
      <c r="BI500" s="226">
        <f>IF(N500="nulová",J500,0)</f>
        <v>0</v>
      </c>
      <c r="BJ500" s="17" t="s">
        <v>81</v>
      </c>
      <c r="BK500" s="226">
        <f>ROUND(I500*H500,2)</f>
        <v>0</v>
      </c>
      <c r="BL500" s="17" t="s">
        <v>132</v>
      </c>
      <c r="BM500" s="225" t="s">
        <v>714</v>
      </c>
    </row>
    <row r="501" spans="1:47" s="2" customFormat="1" ht="12">
      <c r="A501" s="38"/>
      <c r="B501" s="39"/>
      <c r="C501" s="40"/>
      <c r="D501" s="227" t="s">
        <v>134</v>
      </c>
      <c r="E501" s="40"/>
      <c r="F501" s="228" t="s">
        <v>715</v>
      </c>
      <c r="G501" s="40"/>
      <c r="H501" s="40"/>
      <c r="I501" s="229"/>
      <c r="J501" s="40"/>
      <c r="K501" s="40"/>
      <c r="L501" s="44"/>
      <c r="M501" s="230"/>
      <c r="N501" s="231"/>
      <c r="O501" s="91"/>
      <c r="P501" s="91"/>
      <c r="Q501" s="91"/>
      <c r="R501" s="91"/>
      <c r="S501" s="91"/>
      <c r="T501" s="92"/>
      <c r="U501" s="38"/>
      <c r="V501" s="38"/>
      <c r="W501" s="38"/>
      <c r="X501" s="38"/>
      <c r="Y501" s="38"/>
      <c r="Z501" s="38"/>
      <c r="AA501" s="38"/>
      <c r="AB501" s="38"/>
      <c r="AC501" s="38"/>
      <c r="AD501" s="38"/>
      <c r="AE501" s="38"/>
      <c r="AT501" s="17" t="s">
        <v>134</v>
      </c>
      <c r="AU501" s="17" t="s">
        <v>83</v>
      </c>
    </row>
    <row r="502" spans="1:47" s="2" customFormat="1" ht="12">
      <c r="A502" s="38"/>
      <c r="B502" s="39"/>
      <c r="C502" s="40"/>
      <c r="D502" s="227" t="s">
        <v>136</v>
      </c>
      <c r="E502" s="40"/>
      <c r="F502" s="232" t="s">
        <v>716</v>
      </c>
      <c r="G502" s="40"/>
      <c r="H502" s="40"/>
      <c r="I502" s="229"/>
      <c r="J502" s="40"/>
      <c r="K502" s="40"/>
      <c r="L502" s="44"/>
      <c r="M502" s="230"/>
      <c r="N502" s="231"/>
      <c r="O502" s="91"/>
      <c r="P502" s="91"/>
      <c r="Q502" s="91"/>
      <c r="R502" s="91"/>
      <c r="S502" s="91"/>
      <c r="T502" s="92"/>
      <c r="U502" s="38"/>
      <c r="V502" s="38"/>
      <c r="W502" s="38"/>
      <c r="X502" s="38"/>
      <c r="Y502" s="38"/>
      <c r="Z502" s="38"/>
      <c r="AA502" s="38"/>
      <c r="AB502" s="38"/>
      <c r="AC502" s="38"/>
      <c r="AD502" s="38"/>
      <c r="AE502" s="38"/>
      <c r="AT502" s="17" t="s">
        <v>136</v>
      </c>
      <c r="AU502" s="17" t="s">
        <v>83</v>
      </c>
    </row>
    <row r="503" spans="1:65" s="2" customFormat="1" ht="16.5" customHeight="1">
      <c r="A503" s="38"/>
      <c r="B503" s="39"/>
      <c r="C503" s="265" t="s">
        <v>717</v>
      </c>
      <c r="D503" s="265" t="s">
        <v>232</v>
      </c>
      <c r="E503" s="266" t="s">
        <v>718</v>
      </c>
      <c r="F503" s="267" t="s">
        <v>719</v>
      </c>
      <c r="G503" s="268" t="s">
        <v>354</v>
      </c>
      <c r="H503" s="269">
        <v>2</v>
      </c>
      <c r="I503" s="270"/>
      <c r="J503" s="271">
        <f>ROUND(I503*H503,2)</f>
        <v>0</v>
      </c>
      <c r="K503" s="267" t="s">
        <v>131</v>
      </c>
      <c r="L503" s="272"/>
      <c r="M503" s="273" t="s">
        <v>1</v>
      </c>
      <c r="N503" s="274" t="s">
        <v>38</v>
      </c>
      <c r="O503" s="91"/>
      <c r="P503" s="223">
        <f>O503*H503</f>
        <v>0</v>
      </c>
      <c r="Q503" s="223">
        <v>0.0017</v>
      </c>
      <c r="R503" s="223">
        <f>Q503*H503</f>
        <v>0.0034</v>
      </c>
      <c r="S503" s="223">
        <v>0</v>
      </c>
      <c r="T503" s="224">
        <f>S503*H503</f>
        <v>0</v>
      </c>
      <c r="U503" s="38"/>
      <c r="V503" s="38"/>
      <c r="W503" s="38"/>
      <c r="X503" s="38"/>
      <c r="Y503" s="38"/>
      <c r="Z503" s="38"/>
      <c r="AA503" s="38"/>
      <c r="AB503" s="38"/>
      <c r="AC503" s="38"/>
      <c r="AD503" s="38"/>
      <c r="AE503" s="38"/>
      <c r="AR503" s="225" t="s">
        <v>190</v>
      </c>
      <c r="AT503" s="225" t="s">
        <v>232</v>
      </c>
      <c r="AU503" s="225" t="s">
        <v>83</v>
      </c>
      <c r="AY503" s="17" t="s">
        <v>125</v>
      </c>
      <c r="BE503" s="226">
        <f>IF(N503="základní",J503,0)</f>
        <v>0</v>
      </c>
      <c r="BF503" s="226">
        <f>IF(N503="snížená",J503,0)</f>
        <v>0</v>
      </c>
      <c r="BG503" s="226">
        <f>IF(N503="zákl. přenesená",J503,0)</f>
        <v>0</v>
      </c>
      <c r="BH503" s="226">
        <f>IF(N503="sníž. přenesená",J503,0)</f>
        <v>0</v>
      </c>
      <c r="BI503" s="226">
        <f>IF(N503="nulová",J503,0)</f>
        <v>0</v>
      </c>
      <c r="BJ503" s="17" t="s">
        <v>81</v>
      </c>
      <c r="BK503" s="226">
        <f>ROUND(I503*H503,2)</f>
        <v>0</v>
      </c>
      <c r="BL503" s="17" t="s">
        <v>132</v>
      </c>
      <c r="BM503" s="225" t="s">
        <v>720</v>
      </c>
    </row>
    <row r="504" spans="1:47" s="2" customFormat="1" ht="12">
      <c r="A504" s="38"/>
      <c r="B504" s="39"/>
      <c r="C504" s="40"/>
      <c r="D504" s="227" t="s">
        <v>134</v>
      </c>
      <c r="E504" s="40"/>
      <c r="F504" s="228" t="s">
        <v>719</v>
      </c>
      <c r="G504" s="40"/>
      <c r="H504" s="40"/>
      <c r="I504" s="229"/>
      <c r="J504" s="40"/>
      <c r="K504" s="40"/>
      <c r="L504" s="44"/>
      <c r="M504" s="230"/>
      <c r="N504" s="231"/>
      <c r="O504" s="91"/>
      <c r="P504" s="91"/>
      <c r="Q504" s="91"/>
      <c r="R504" s="91"/>
      <c r="S504" s="91"/>
      <c r="T504" s="92"/>
      <c r="U504" s="38"/>
      <c r="V504" s="38"/>
      <c r="W504" s="38"/>
      <c r="X504" s="38"/>
      <c r="Y504" s="38"/>
      <c r="Z504" s="38"/>
      <c r="AA504" s="38"/>
      <c r="AB504" s="38"/>
      <c r="AC504" s="38"/>
      <c r="AD504" s="38"/>
      <c r="AE504" s="38"/>
      <c r="AT504" s="17" t="s">
        <v>134</v>
      </c>
      <c r="AU504" s="17" t="s">
        <v>83</v>
      </c>
    </row>
    <row r="505" spans="1:65" s="2" customFormat="1" ht="16.5" customHeight="1">
      <c r="A505" s="38"/>
      <c r="B505" s="39"/>
      <c r="C505" s="214" t="s">
        <v>721</v>
      </c>
      <c r="D505" s="214" t="s">
        <v>127</v>
      </c>
      <c r="E505" s="215" t="s">
        <v>722</v>
      </c>
      <c r="F505" s="216" t="s">
        <v>723</v>
      </c>
      <c r="G505" s="217" t="s">
        <v>354</v>
      </c>
      <c r="H505" s="218">
        <v>2</v>
      </c>
      <c r="I505" s="219"/>
      <c r="J505" s="220">
        <f>ROUND(I505*H505,2)</f>
        <v>0</v>
      </c>
      <c r="K505" s="216" t="s">
        <v>131</v>
      </c>
      <c r="L505" s="44"/>
      <c r="M505" s="221" t="s">
        <v>1</v>
      </c>
      <c r="N505" s="222" t="s">
        <v>38</v>
      </c>
      <c r="O505" s="91"/>
      <c r="P505" s="223">
        <f>O505*H505</f>
        <v>0</v>
      </c>
      <c r="Q505" s="223">
        <v>0.11241</v>
      </c>
      <c r="R505" s="223">
        <f>Q505*H505</f>
        <v>0.22482</v>
      </c>
      <c r="S505" s="223">
        <v>0</v>
      </c>
      <c r="T505" s="224">
        <f>S505*H505</f>
        <v>0</v>
      </c>
      <c r="U505" s="38"/>
      <c r="V505" s="38"/>
      <c r="W505" s="38"/>
      <c r="X505" s="38"/>
      <c r="Y505" s="38"/>
      <c r="Z505" s="38"/>
      <c r="AA505" s="38"/>
      <c r="AB505" s="38"/>
      <c r="AC505" s="38"/>
      <c r="AD505" s="38"/>
      <c r="AE505" s="38"/>
      <c r="AR505" s="225" t="s">
        <v>132</v>
      </c>
      <c r="AT505" s="225" t="s">
        <v>127</v>
      </c>
      <c r="AU505" s="225" t="s">
        <v>83</v>
      </c>
      <c r="AY505" s="17" t="s">
        <v>125</v>
      </c>
      <c r="BE505" s="226">
        <f>IF(N505="základní",J505,0)</f>
        <v>0</v>
      </c>
      <c r="BF505" s="226">
        <f>IF(N505="snížená",J505,0)</f>
        <v>0</v>
      </c>
      <c r="BG505" s="226">
        <f>IF(N505="zákl. přenesená",J505,0)</f>
        <v>0</v>
      </c>
      <c r="BH505" s="226">
        <f>IF(N505="sníž. přenesená",J505,0)</f>
        <v>0</v>
      </c>
      <c r="BI505" s="226">
        <f>IF(N505="nulová",J505,0)</f>
        <v>0</v>
      </c>
      <c r="BJ505" s="17" t="s">
        <v>81</v>
      </c>
      <c r="BK505" s="226">
        <f>ROUND(I505*H505,2)</f>
        <v>0</v>
      </c>
      <c r="BL505" s="17" t="s">
        <v>132</v>
      </c>
      <c r="BM505" s="225" t="s">
        <v>724</v>
      </c>
    </row>
    <row r="506" spans="1:47" s="2" customFormat="1" ht="12">
      <c r="A506" s="38"/>
      <c r="B506" s="39"/>
      <c r="C506" s="40"/>
      <c r="D506" s="227" t="s">
        <v>134</v>
      </c>
      <c r="E506" s="40"/>
      <c r="F506" s="228" t="s">
        <v>725</v>
      </c>
      <c r="G506" s="40"/>
      <c r="H506" s="40"/>
      <c r="I506" s="229"/>
      <c r="J506" s="40"/>
      <c r="K506" s="40"/>
      <c r="L506" s="44"/>
      <c r="M506" s="230"/>
      <c r="N506" s="231"/>
      <c r="O506" s="91"/>
      <c r="P506" s="91"/>
      <c r="Q506" s="91"/>
      <c r="R506" s="91"/>
      <c r="S506" s="91"/>
      <c r="T506" s="92"/>
      <c r="U506" s="38"/>
      <c r="V506" s="38"/>
      <c r="W506" s="38"/>
      <c r="X506" s="38"/>
      <c r="Y506" s="38"/>
      <c r="Z506" s="38"/>
      <c r="AA506" s="38"/>
      <c r="AB506" s="38"/>
      <c r="AC506" s="38"/>
      <c r="AD506" s="38"/>
      <c r="AE506" s="38"/>
      <c r="AT506" s="17" t="s">
        <v>134</v>
      </c>
      <c r="AU506" s="17" t="s">
        <v>83</v>
      </c>
    </row>
    <row r="507" spans="1:47" s="2" customFormat="1" ht="12">
      <c r="A507" s="38"/>
      <c r="B507" s="39"/>
      <c r="C507" s="40"/>
      <c r="D507" s="227" t="s">
        <v>136</v>
      </c>
      <c r="E507" s="40"/>
      <c r="F507" s="232" t="s">
        <v>726</v>
      </c>
      <c r="G507" s="40"/>
      <c r="H507" s="40"/>
      <c r="I507" s="229"/>
      <c r="J507" s="40"/>
      <c r="K507" s="40"/>
      <c r="L507" s="44"/>
      <c r="M507" s="230"/>
      <c r="N507" s="231"/>
      <c r="O507" s="91"/>
      <c r="P507" s="91"/>
      <c r="Q507" s="91"/>
      <c r="R507" s="91"/>
      <c r="S507" s="91"/>
      <c r="T507" s="92"/>
      <c r="U507" s="38"/>
      <c r="V507" s="38"/>
      <c r="W507" s="38"/>
      <c r="X507" s="38"/>
      <c r="Y507" s="38"/>
      <c r="Z507" s="38"/>
      <c r="AA507" s="38"/>
      <c r="AB507" s="38"/>
      <c r="AC507" s="38"/>
      <c r="AD507" s="38"/>
      <c r="AE507" s="38"/>
      <c r="AT507" s="17" t="s">
        <v>136</v>
      </c>
      <c r="AU507" s="17" t="s">
        <v>83</v>
      </c>
    </row>
    <row r="508" spans="1:65" s="2" customFormat="1" ht="16.5" customHeight="1">
      <c r="A508" s="38"/>
      <c r="B508" s="39"/>
      <c r="C508" s="265" t="s">
        <v>727</v>
      </c>
      <c r="D508" s="265" t="s">
        <v>232</v>
      </c>
      <c r="E508" s="266" t="s">
        <v>728</v>
      </c>
      <c r="F508" s="267" t="s">
        <v>729</v>
      </c>
      <c r="G508" s="268" t="s">
        <v>354</v>
      </c>
      <c r="H508" s="269">
        <v>2</v>
      </c>
      <c r="I508" s="270"/>
      <c r="J508" s="271">
        <f>ROUND(I508*H508,2)</f>
        <v>0</v>
      </c>
      <c r="K508" s="267" t="s">
        <v>131</v>
      </c>
      <c r="L508" s="272"/>
      <c r="M508" s="273" t="s">
        <v>1</v>
      </c>
      <c r="N508" s="274" t="s">
        <v>38</v>
      </c>
      <c r="O508" s="91"/>
      <c r="P508" s="223">
        <f>O508*H508</f>
        <v>0</v>
      </c>
      <c r="Q508" s="223">
        <v>0.0061</v>
      </c>
      <c r="R508" s="223">
        <f>Q508*H508</f>
        <v>0.0122</v>
      </c>
      <c r="S508" s="223">
        <v>0</v>
      </c>
      <c r="T508" s="224">
        <f>S508*H508</f>
        <v>0</v>
      </c>
      <c r="U508" s="38"/>
      <c r="V508" s="38"/>
      <c r="W508" s="38"/>
      <c r="X508" s="38"/>
      <c r="Y508" s="38"/>
      <c r="Z508" s="38"/>
      <c r="AA508" s="38"/>
      <c r="AB508" s="38"/>
      <c r="AC508" s="38"/>
      <c r="AD508" s="38"/>
      <c r="AE508" s="38"/>
      <c r="AR508" s="225" t="s">
        <v>190</v>
      </c>
      <c r="AT508" s="225" t="s">
        <v>232</v>
      </c>
      <c r="AU508" s="225" t="s">
        <v>83</v>
      </c>
      <c r="AY508" s="17" t="s">
        <v>125</v>
      </c>
      <c r="BE508" s="226">
        <f>IF(N508="základní",J508,0)</f>
        <v>0</v>
      </c>
      <c r="BF508" s="226">
        <f>IF(N508="snížená",J508,0)</f>
        <v>0</v>
      </c>
      <c r="BG508" s="226">
        <f>IF(N508="zákl. přenesená",J508,0)</f>
        <v>0</v>
      </c>
      <c r="BH508" s="226">
        <f>IF(N508="sníž. přenesená",J508,0)</f>
        <v>0</v>
      </c>
      <c r="BI508" s="226">
        <f>IF(N508="nulová",J508,0)</f>
        <v>0</v>
      </c>
      <c r="BJ508" s="17" t="s">
        <v>81</v>
      </c>
      <c r="BK508" s="226">
        <f>ROUND(I508*H508,2)</f>
        <v>0</v>
      </c>
      <c r="BL508" s="17" t="s">
        <v>132</v>
      </c>
      <c r="BM508" s="225" t="s">
        <v>730</v>
      </c>
    </row>
    <row r="509" spans="1:47" s="2" customFormat="1" ht="12">
      <c r="A509" s="38"/>
      <c r="B509" s="39"/>
      <c r="C509" s="40"/>
      <c r="D509" s="227" t="s">
        <v>134</v>
      </c>
      <c r="E509" s="40"/>
      <c r="F509" s="228" t="s">
        <v>729</v>
      </c>
      <c r="G509" s="40"/>
      <c r="H509" s="40"/>
      <c r="I509" s="229"/>
      <c r="J509" s="40"/>
      <c r="K509" s="40"/>
      <c r="L509" s="44"/>
      <c r="M509" s="230"/>
      <c r="N509" s="231"/>
      <c r="O509" s="91"/>
      <c r="P509" s="91"/>
      <c r="Q509" s="91"/>
      <c r="R509" s="91"/>
      <c r="S509" s="91"/>
      <c r="T509" s="92"/>
      <c r="U509" s="38"/>
      <c r="V509" s="38"/>
      <c r="W509" s="38"/>
      <c r="X509" s="38"/>
      <c r="Y509" s="38"/>
      <c r="Z509" s="38"/>
      <c r="AA509" s="38"/>
      <c r="AB509" s="38"/>
      <c r="AC509" s="38"/>
      <c r="AD509" s="38"/>
      <c r="AE509" s="38"/>
      <c r="AT509" s="17" t="s">
        <v>134</v>
      </c>
      <c r="AU509" s="17" t="s">
        <v>83</v>
      </c>
    </row>
    <row r="510" spans="1:65" s="2" customFormat="1" ht="16.5" customHeight="1">
      <c r="A510" s="38"/>
      <c r="B510" s="39"/>
      <c r="C510" s="214" t="s">
        <v>731</v>
      </c>
      <c r="D510" s="214" t="s">
        <v>127</v>
      </c>
      <c r="E510" s="215" t="s">
        <v>732</v>
      </c>
      <c r="F510" s="216" t="s">
        <v>733</v>
      </c>
      <c r="G510" s="217" t="s">
        <v>176</v>
      </c>
      <c r="H510" s="218">
        <v>93</v>
      </c>
      <c r="I510" s="219"/>
      <c r="J510" s="220">
        <f>ROUND(I510*H510,2)</f>
        <v>0</v>
      </c>
      <c r="K510" s="216" t="s">
        <v>131</v>
      </c>
      <c r="L510" s="44"/>
      <c r="M510" s="221" t="s">
        <v>1</v>
      </c>
      <c r="N510" s="222" t="s">
        <v>38</v>
      </c>
      <c r="O510" s="91"/>
      <c r="P510" s="223">
        <f>O510*H510</f>
        <v>0</v>
      </c>
      <c r="Q510" s="223">
        <v>0.00021</v>
      </c>
      <c r="R510" s="223">
        <f>Q510*H510</f>
        <v>0.019530000000000002</v>
      </c>
      <c r="S510" s="223">
        <v>0</v>
      </c>
      <c r="T510" s="224">
        <f>S510*H510</f>
        <v>0</v>
      </c>
      <c r="U510" s="38"/>
      <c r="V510" s="38"/>
      <c r="W510" s="38"/>
      <c r="X510" s="38"/>
      <c r="Y510" s="38"/>
      <c r="Z510" s="38"/>
      <c r="AA510" s="38"/>
      <c r="AB510" s="38"/>
      <c r="AC510" s="38"/>
      <c r="AD510" s="38"/>
      <c r="AE510" s="38"/>
      <c r="AR510" s="225" t="s">
        <v>132</v>
      </c>
      <c r="AT510" s="225" t="s">
        <v>127</v>
      </c>
      <c r="AU510" s="225" t="s">
        <v>83</v>
      </c>
      <c r="AY510" s="17" t="s">
        <v>125</v>
      </c>
      <c r="BE510" s="226">
        <f>IF(N510="základní",J510,0)</f>
        <v>0</v>
      </c>
      <c r="BF510" s="226">
        <f>IF(N510="snížená",J510,0)</f>
        <v>0</v>
      </c>
      <c r="BG510" s="226">
        <f>IF(N510="zákl. přenesená",J510,0)</f>
        <v>0</v>
      </c>
      <c r="BH510" s="226">
        <f>IF(N510="sníž. přenesená",J510,0)</f>
        <v>0</v>
      </c>
      <c r="BI510" s="226">
        <f>IF(N510="nulová",J510,0)</f>
        <v>0</v>
      </c>
      <c r="BJ510" s="17" t="s">
        <v>81</v>
      </c>
      <c r="BK510" s="226">
        <f>ROUND(I510*H510,2)</f>
        <v>0</v>
      </c>
      <c r="BL510" s="17" t="s">
        <v>132</v>
      </c>
      <c r="BM510" s="225" t="s">
        <v>734</v>
      </c>
    </row>
    <row r="511" spans="1:47" s="2" customFormat="1" ht="12">
      <c r="A511" s="38"/>
      <c r="B511" s="39"/>
      <c r="C511" s="40"/>
      <c r="D511" s="227" t="s">
        <v>134</v>
      </c>
      <c r="E511" s="40"/>
      <c r="F511" s="228" t="s">
        <v>735</v>
      </c>
      <c r="G511" s="40"/>
      <c r="H511" s="40"/>
      <c r="I511" s="229"/>
      <c r="J511" s="40"/>
      <c r="K511" s="40"/>
      <c r="L511" s="44"/>
      <c r="M511" s="230"/>
      <c r="N511" s="231"/>
      <c r="O511" s="91"/>
      <c r="P511" s="91"/>
      <c r="Q511" s="91"/>
      <c r="R511" s="91"/>
      <c r="S511" s="91"/>
      <c r="T511" s="92"/>
      <c r="U511" s="38"/>
      <c r="V511" s="38"/>
      <c r="W511" s="38"/>
      <c r="X511" s="38"/>
      <c r="Y511" s="38"/>
      <c r="Z511" s="38"/>
      <c r="AA511" s="38"/>
      <c r="AB511" s="38"/>
      <c r="AC511" s="38"/>
      <c r="AD511" s="38"/>
      <c r="AE511" s="38"/>
      <c r="AT511" s="17" t="s">
        <v>134</v>
      </c>
      <c r="AU511" s="17" t="s">
        <v>83</v>
      </c>
    </row>
    <row r="512" spans="1:47" s="2" customFormat="1" ht="12">
      <c r="A512" s="38"/>
      <c r="B512" s="39"/>
      <c r="C512" s="40"/>
      <c r="D512" s="227" t="s">
        <v>136</v>
      </c>
      <c r="E512" s="40"/>
      <c r="F512" s="232" t="s">
        <v>736</v>
      </c>
      <c r="G512" s="40"/>
      <c r="H512" s="40"/>
      <c r="I512" s="229"/>
      <c r="J512" s="40"/>
      <c r="K512" s="40"/>
      <c r="L512" s="44"/>
      <c r="M512" s="230"/>
      <c r="N512" s="231"/>
      <c r="O512" s="91"/>
      <c r="P512" s="91"/>
      <c r="Q512" s="91"/>
      <c r="R512" s="91"/>
      <c r="S512" s="91"/>
      <c r="T512" s="92"/>
      <c r="U512" s="38"/>
      <c r="V512" s="38"/>
      <c r="W512" s="38"/>
      <c r="X512" s="38"/>
      <c r="Y512" s="38"/>
      <c r="Z512" s="38"/>
      <c r="AA512" s="38"/>
      <c r="AB512" s="38"/>
      <c r="AC512" s="38"/>
      <c r="AD512" s="38"/>
      <c r="AE512" s="38"/>
      <c r="AT512" s="17" t="s">
        <v>136</v>
      </c>
      <c r="AU512" s="17" t="s">
        <v>83</v>
      </c>
    </row>
    <row r="513" spans="1:51" s="13" customFormat="1" ht="12">
      <c r="A513" s="13"/>
      <c r="B513" s="233"/>
      <c r="C513" s="234"/>
      <c r="D513" s="227" t="s">
        <v>138</v>
      </c>
      <c r="E513" s="235" t="s">
        <v>1</v>
      </c>
      <c r="F513" s="236" t="s">
        <v>737</v>
      </c>
      <c r="G513" s="234"/>
      <c r="H513" s="237">
        <v>93</v>
      </c>
      <c r="I513" s="238"/>
      <c r="J513" s="234"/>
      <c r="K513" s="234"/>
      <c r="L513" s="239"/>
      <c r="M513" s="240"/>
      <c r="N513" s="241"/>
      <c r="O513" s="241"/>
      <c r="P513" s="241"/>
      <c r="Q513" s="241"/>
      <c r="R513" s="241"/>
      <c r="S513" s="241"/>
      <c r="T513" s="242"/>
      <c r="U513" s="13"/>
      <c r="V513" s="13"/>
      <c r="W513" s="13"/>
      <c r="X513" s="13"/>
      <c r="Y513" s="13"/>
      <c r="Z513" s="13"/>
      <c r="AA513" s="13"/>
      <c r="AB513" s="13"/>
      <c r="AC513" s="13"/>
      <c r="AD513" s="13"/>
      <c r="AE513" s="13"/>
      <c r="AT513" s="243" t="s">
        <v>138</v>
      </c>
      <c r="AU513" s="243" t="s">
        <v>83</v>
      </c>
      <c r="AV513" s="13" t="s">
        <v>83</v>
      </c>
      <c r="AW513" s="13" t="s">
        <v>30</v>
      </c>
      <c r="AX513" s="13" t="s">
        <v>81</v>
      </c>
      <c r="AY513" s="243" t="s">
        <v>125</v>
      </c>
    </row>
    <row r="514" spans="1:65" s="2" customFormat="1" ht="16.5" customHeight="1">
      <c r="A514" s="38"/>
      <c r="B514" s="39"/>
      <c r="C514" s="214" t="s">
        <v>738</v>
      </c>
      <c r="D514" s="214" t="s">
        <v>127</v>
      </c>
      <c r="E514" s="215" t="s">
        <v>739</v>
      </c>
      <c r="F514" s="216" t="s">
        <v>740</v>
      </c>
      <c r="G514" s="217" t="s">
        <v>176</v>
      </c>
      <c r="H514" s="218">
        <v>40</v>
      </c>
      <c r="I514" s="219"/>
      <c r="J514" s="220">
        <f>ROUND(I514*H514,2)</f>
        <v>0</v>
      </c>
      <c r="K514" s="216" t="s">
        <v>131</v>
      </c>
      <c r="L514" s="44"/>
      <c r="M514" s="221" t="s">
        <v>1</v>
      </c>
      <c r="N514" s="222" t="s">
        <v>38</v>
      </c>
      <c r="O514" s="91"/>
      <c r="P514" s="223">
        <f>O514*H514</f>
        <v>0</v>
      </c>
      <c r="Q514" s="223">
        <v>0.1554</v>
      </c>
      <c r="R514" s="223">
        <f>Q514*H514</f>
        <v>6.216</v>
      </c>
      <c r="S514" s="223">
        <v>0</v>
      </c>
      <c r="T514" s="224">
        <f>S514*H514</f>
        <v>0</v>
      </c>
      <c r="U514" s="38"/>
      <c r="V514" s="38"/>
      <c r="W514" s="38"/>
      <c r="X514" s="38"/>
      <c r="Y514" s="38"/>
      <c r="Z514" s="38"/>
      <c r="AA514" s="38"/>
      <c r="AB514" s="38"/>
      <c r="AC514" s="38"/>
      <c r="AD514" s="38"/>
      <c r="AE514" s="38"/>
      <c r="AR514" s="225" t="s">
        <v>132</v>
      </c>
      <c r="AT514" s="225" t="s">
        <v>127</v>
      </c>
      <c r="AU514" s="225" t="s">
        <v>83</v>
      </c>
      <c r="AY514" s="17" t="s">
        <v>125</v>
      </c>
      <c r="BE514" s="226">
        <f>IF(N514="základní",J514,0)</f>
        <v>0</v>
      </c>
      <c r="BF514" s="226">
        <f>IF(N514="snížená",J514,0)</f>
        <v>0</v>
      </c>
      <c r="BG514" s="226">
        <f>IF(N514="zákl. přenesená",J514,0)</f>
        <v>0</v>
      </c>
      <c r="BH514" s="226">
        <f>IF(N514="sníž. přenesená",J514,0)</f>
        <v>0</v>
      </c>
      <c r="BI514" s="226">
        <f>IF(N514="nulová",J514,0)</f>
        <v>0</v>
      </c>
      <c r="BJ514" s="17" t="s">
        <v>81</v>
      </c>
      <c r="BK514" s="226">
        <f>ROUND(I514*H514,2)</f>
        <v>0</v>
      </c>
      <c r="BL514" s="17" t="s">
        <v>132</v>
      </c>
      <c r="BM514" s="225" t="s">
        <v>741</v>
      </c>
    </row>
    <row r="515" spans="1:47" s="2" customFormat="1" ht="12">
      <c r="A515" s="38"/>
      <c r="B515" s="39"/>
      <c r="C515" s="40"/>
      <c r="D515" s="227" t="s">
        <v>134</v>
      </c>
      <c r="E515" s="40"/>
      <c r="F515" s="228" t="s">
        <v>742</v>
      </c>
      <c r="G515" s="40"/>
      <c r="H515" s="40"/>
      <c r="I515" s="229"/>
      <c r="J515" s="40"/>
      <c r="K515" s="40"/>
      <c r="L515" s="44"/>
      <c r="M515" s="230"/>
      <c r="N515" s="231"/>
      <c r="O515" s="91"/>
      <c r="P515" s="91"/>
      <c r="Q515" s="91"/>
      <c r="R515" s="91"/>
      <c r="S515" s="91"/>
      <c r="T515" s="92"/>
      <c r="U515" s="38"/>
      <c r="V515" s="38"/>
      <c r="W515" s="38"/>
      <c r="X515" s="38"/>
      <c r="Y515" s="38"/>
      <c r="Z515" s="38"/>
      <c r="AA515" s="38"/>
      <c r="AB515" s="38"/>
      <c r="AC515" s="38"/>
      <c r="AD515" s="38"/>
      <c r="AE515" s="38"/>
      <c r="AT515" s="17" t="s">
        <v>134</v>
      </c>
      <c r="AU515" s="17" t="s">
        <v>83</v>
      </c>
    </row>
    <row r="516" spans="1:47" s="2" customFormat="1" ht="12">
      <c r="A516" s="38"/>
      <c r="B516" s="39"/>
      <c r="C516" s="40"/>
      <c r="D516" s="227" t="s">
        <v>136</v>
      </c>
      <c r="E516" s="40"/>
      <c r="F516" s="232" t="s">
        <v>743</v>
      </c>
      <c r="G516" s="40"/>
      <c r="H516" s="40"/>
      <c r="I516" s="229"/>
      <c r="J516" s="40"/>
      <c r="K516" s="40"/>
      <c r="L516" s="44"/>
      <c r="M516" s="230"/>
      <c r="N516" s="231"/>
      <c r="O516" s="91"/>
      <c r="P516" s="91"/>
      <c r="Q516" s="91"/>
      <c r="R516" s="91"/>
      <c r="S516" s="91"/>
      <c r="T516" s="92"/>
      <c r="U516" s="38"/>
      <c r="V516" s="38"/>
      <c r="W516" s="38"/>
      <c r="X516" s="38"/>
      <c r="Y516" s="38"/>
      <c r="Z516" s="38"/>
      <c r="AA516" s="38"/>
      <c r="AB516" s="38"/>
      <c r="AC516" s="38"/>
      <c r="AD516" s="38"/>
      <c r="AE516" s="38"/>
      <c r="AT516" s="17" t="s">
        <v>136</v>
      </c>
      <c r="AU516" s="17" t="s">
        <v>83</v>
      </c>
    </row>
    <row r="517" spans="1:65" s="2" customFormat="1" ht="16.5" customHeight="1">
      <c r="A517" s="38"/>
      <c r="B517" s="39"/>
      <c r="C517" s="265" t="s">
        <v>744</v>
      </c>
      <c r="D517" s="265" t="s">
        <v>232</v>
      </c>
      <c r="E517" s="266" t="s">
        <v>745</v>
      </c>
      <c r="F517" s="267" t="s">
        <v>746</v>
      </c>
      <c r="G517" s="268" t="s">
        <v>176</v>
      </c>
      <c r="H517" s="269">
        <v>40.8</v>
      </c>
      <c r="I517" s="270"/>
      <c r="J517" s="271">
        <f>ROUND(I517*H517,2)</f>
        <v>0</v>
      </c>
      <c r="K517" s="267" t="s">
        <v>131</v>
      </c>
      <c r="L517" s="272"/>
      <c r="M517" s="273" t="s">
        <v>1</v>
      </c>
      <c r="N517" s="274" t="s">
        <v>38</v>
      </c>
      <c r="O517" s="91"/>
      <c r="P517" s="223">
        <f>O517*H517</f>
        <v>0</v>
      </c>
      <c r="Q517" s="223">
        <v>0.08</v>
      </c>
      <c r="R517" s="223">
        <f>Q517*H517</f>
        <v>3.264</v>
      </c>
      <c r="S517" s="223">
        <v>0</v>
      </c>
      <c r="T517" s="224">
        <f>S517*H517</f>
        <v>0</v>
      </c>
      <c r="U517" s="38"/>
      <c r="V517" s="38"/>
      <c r="W517" s="38"/>
      <c r="X517" s="38"/>
      <c r="Y517" s="38"/>
      <c r="Z517" s="38"/>
      <c r="AA517" s="38"/>
      <c r="AB517" s="38"/>
      <c r="AC517" s="38"/>
      <c r="AD517" s="38"/>
      <c r="AE517" s="38"/>
      <c r="AR517" s="225" t="s">
        <v>190</v>
      </c>
      <c r="AT517" s="225" t="s">
        <v>232</v>
      </c>
      <c r="AU517" s="225" t="s">
        <v>83</v>
      </c>
      <c r="AY517" s="17" t="s">
        <v>125</v>
      </c>
      <c r="BE517" s="226">
        <f>IF(N517="základní",J517,0)</f>
        <v>0</v>
      </c>
      <c r="BF517" s="226">
        <f>IF(N517="snížená",J517,0)</f>
        <v>0</v>
      </c>
      <c r="BG517" s="226">
        <f>IF(N517="zákl. přenesená",J517,0)</f>
        <v>0</v>
      </c>
      <c r="BH517" s="226">
        <f>IF(N517="sníž. přenesená",J517,0)</f>
        <v>0</v>
      </c>
      <c r="BI517" s="226">
        <f>IF(N517="nulová",J517,0)</f>
        <v>0</v>
      </c>
      <c r="BJ517" s="17" t="s">
        <v>81</v>
      </c>
      <c r="BK517" s="226">
        <f>ROUND(I517*H517,2)</f>
        <v>0</v>
      </c>
      <c r="BL517" s="17" t="s">
        <v>132</v>
      </c>
      <c r="BM517" s="225" t="s">
        <v>747</v>
      </c>
    </row>
    <row r="518" spans="1:47" s="2" customFormat="1" ht="12">
      <c r="A518" s="38"/>
      <c r="B518" s="39"/>
      <c r="C518" s="40"/>
      <c r="D518" s="227" t="s">
        <v>134</v>
      </c>
      <c r="E518" s="40"/>
      <c r="F518" s="228" t="s">
        <v>746</v>
      </c>
      <c r="G518" s="40"/>
      <c r="H518" s="40"/>
      <c r="I518" s="229"/>
      <c r="J518" s="40"/>
      <c r="K518" s="40"/>
      <c r="L518" s="44"/>
      <c r="M518" s="230"/>
      <c r="N518" s="231"/>
      <c r="O518" s="91"/>
      <c r="P518" s="91"/>
      <c r="Q518" s="91"/>
      <c r="R518" s="91"/>
      <c r="S518" s="91"/>
      <c r="T518" s="92"/>
      <c r="U518" s="38"/>
      <c r="V518" s="38"/>
      <c r="W518" s="38"/>
      <c r="X518" s="38"/>
      <c r="Y518" s="38"/>
      <c r="Z518" s="38"/>
      <c r="AA518" s="38"/>
      <c r="AB518" s="38"/>
      <c r="AC518" s="38"/>
      <c r="AD518" s="38"/>
      <c r="AE518" s="38"/>
      <c r="AT518" s="17" t="s">
        <v>134</v>
      </c>
      <c r="AU518" s="17" t="s">
        <v>83</v>
      </c>
    </row>
    <row r="519" spans="1:51" s="13" customFormat="1" ht="12">
      <c r="A519" s="13"/>
      <c r="B519" s="233"/>
      <c r="C519" s="234"/>
      <c r="D519" s="227" t="s">
        <v>138</v>
      </c>
      <c r="E519" s="234"/>
      <c r="F519" s="236" t="s">
        <v>748</v>
      </c>
      <c r="G519" s="234"/>
      <c r="H519" s="237">
        <v>40.8</v>
      </c>
      <c r="I519" s="238"/>
      <c r="J519" s="234"/>
      <c r="K519" s="234"/>
      <c r="L519" s="239"/>
      <c r="M519" s="240"/>
      <c r="N519" s="241"/>
      <c r="O519" s="241"/>
      <c r="P519" s="241"/>
      <c r="Q519" s="241"/>
      <c r="R519" s="241"/>
      <c r="S519" s="241"/>
      <c r="T519" s="242"/>
      <c r="U519" s="13"/>
      <c r="V519" s="13"/>
      <c r="W519" s="13"/>
      <c r="X519" s="13"/>
      <c r="Y519" s="13"/>
      <c r="Z519" s="13"/>
      <c r="AA519" s="13"/>
      <c r="AB519" s="13"/>
      <c r="AC519" s="13"/>
      <c r="AD519" s="13"/>
      <c r="AE519" s="13"/>
      <c r="AT519" s="243" t="s">
        <v>138</v>
      </c>
      <c r="AU519" s="243" t="s">
        <v>83</v>
      </c>
      <c r="AV519" s="13" t="s">
        <v>83</v>
      </c>
      <c r="AW519" s="13" t="s">
        <v>4</v>
      </c>
      <c r="AX519" s="13" t="s">
        <v>81</v>
      </c>
      <c r="AY519" s="243" t="s">
        <v>125</v>
      </c>
    </row>
    <row r="520" spans="1:65" s="2" customFormat="1" ht="16.5" customHeight="1">
      <c r="A520" s="38"/>
      <c r="B520" s="39"/>
      <c r="C520" s="214" t="s">
        <v>749</v>
      </c>
      <c r="D520" s="214" t="s">
        <v>127</v>
      </c>
      <c r="E520" s="215" t="s">
        <v>750</v>
      </c>
      <c r="F520" s="216" t="s">
        <v>751</v>
      </c>
      <c r="G520" s="217" t="s">
        <v>176</v>
      </c>
      <c r="H520" s="218">
        <v>41</v>
      </c>
      <c r="I520" s="219"/>
      <c r="J520" s="220">
        <f>ROUND(I520*H520,2)</f>
        <v>0</v>
      </c>
      <c r="K520" s="216" t="s">
        <v>131</v>
      </c>
      <c r="L520" s="44"/>
      <c r="M520" s="221" t="s">
        <v>1</v>
      </c>
      <c r="N520" s="222" t="s">
        <v>38</v>
      </c>
      <c r="O520" s="91"/>
      <c r="P520" s="223">
        <f>O520*H520</f>
        <v>0</v>
      </c>
      <c r="Q520" s="223">
        <v>0.16849</v>
      </c>
      <c r="R520" s="223">
        <f>Q520*H520</f>
        <v>6.90809</v>
      </c>
      <c r="S520" s="223">
        <v>0</v>
      </c>
      <c r="T520" s="224">
        <f>S520*H520</f>
        <v>0</v>
      </c>
      <c r="U520" s="38"/>
      <c r="V520" s="38"/>
      <c r="W520" s="38"/>
      <c r="X520" s="38"/>
      <c r="Y520" s="38"/>
      <c r="Z520" s="38"/>
      <c r="AA520" s="38"/>
      <c r="AB520" s="38"/>
      <c r="AC520" s="38"/>
      <c r="AD520" s="38"/>
      <c r="AE520" s="38"/>
      <c r="AR520" s="225" t="s">
        <v>132</v>
      </c>
      <c r="AT520" s="225" t="s">
        <v>127</v>
      </c>
      <c r="AU520" s="225" t="s">
        <v>83</v>
      </c>
      <c r="AY520" s="17" t="s">
        <v>125</v>
      </c>
      <c r="BE520" s="226">
        <f>IF(N520="základní",J520,0)</f>
        <v>0</v>
      </c>
      <c r="BF520" s="226">
        <f>IF(N520="snížená",J520,0)</f>
        <v>0</v>
      </c>
      <c r="BG520" s="226">
        <f>IF(N520="zákl. přenesená",J520,0)</f>
        <v>0</v>
      </c>
      <c r="BH520" s="226">
        <f>IF(N520="sníž. přenesená",J520,0)</f>
        <v>0</v>
      </c>
      <c r="BI520" s="226">
        <f>IF(N520="nulová",J520,0)</f>
        <v>0</v>
      </c>
      <c r="BJ520" s="17" t="s">
        <v>81</v>
      </c>
      <c r="BK520" s="226">
        <f>ROUND(I520*H520,2)</f>
        <v>0</v>
      </c>
      <c r="BL520" s="17" t="s">
        <v>132</v>
      </c>
      <c r="BM520" s="225" t="s">
        <v>752</v>
      </c>
    </row>
    <row r="521" spans="1:47" s="2" customFormat="1" ht="12">
      <c r="A521" s="38"/>
      <c r="B521" s="39"/>
      <c r="C521" s="40"/>
      <c r="D521" s="227" t="s">
        <v>134</v>
      </c>
      <c r="E521" s="40"/>
      <c r="F521" s="228" t="s">
        <v>753</v>
      </c>
      <c r="G521" s="40"/>
      <c r="H521" s="40"/>
      <c r="I521" s="229"/>
      <c r="J521" s="40"/>
      <c r="K521" s="40"/>
      <c r="L521" s="44"/>
      <c r="M521" s="230"/>
      <c r="N521" s="231"/>
      <c r="O521" s="91"/>
      <c r="P521" s="91"/>
      <c r="Q521" s="91"/>
      <c r="R521" s="91"/>
      <c r="S521" s="91"/>
      <c r="T521" s="92"/>
      <c r="U521" s="38"/>
      <c r="V521" s="38"/>
      <c r="W521" s="38"/>
      <c r="X521" s="38"/>
      <c r="Y521" s="38"/>
      <c r="Z521" s="38"/>
      <c r="AA521" s="38"/>
      <c r="AB521" s="38"/>
      <c r="AC521" s="38"/>
      <c r="AD521" s="38"/>
      <c r="AE521" s="38"/>
      <c r="AT521" s="17" t="s">
        <v>134</v>
      </c>
      <c r="AU521" s="17" t="s">
        <v>83</v>
      </c>
    </row>
    <row r="522" spans="1:47" s="2" customFormat="1" ht="12">
      <c r="A522" s="38"/>
      <c r="B522" s="39"/>
      <c r="C522" s="40"/>
      <c r="D522" s="227" t="s">
        <v>136</v>
      </c>
      <c r="E522" s="40"/>
      <c r="F522" s="232" t="s">
        <v>754</v>
      </c>
      <c r="G522" s="40"/>
      <c r="H522" s="40"/>
      <c r="I522" s="229"/>
      <c r="J522" s="40"/>
      <c r="K522" s="40"/>
      <c r="L522" s="44"/>
      <c r="M522" s="230"/>
      <c r="N522" s="231"/>
      <c r="O522" s="91"/>
      <c r="P522" s="91"/>
      <c r="Q522" s="91"/>
      <c r="R522" s="91"/>
      <c r="S522" s="91"/>
      <c r="T522" s="92"/>
      <c r="U522" s="38"/>
      <c r="V522" s="38"/>
      <c r="W522" s="38"/>
      <c r="X522" s="38"/>
      <c r="Y522" s="38"/>
      <c r="Z522" s="38"/>
      <c r="AA522" s="38"/>
      <c r="AB522" s="38"/>
      <c r="AC522" s="38"/>
      <c r="AD522" s="38"/>
      <c r="AE522" s="38"/>
      <c r="AT522" s="17" t="s">
        <v>136</v>
      </c>
      <c r="AU522" s="17" t="s">
        <v>83</v>
      </c>
    </row>
    <row r="523" spans="1:65" s="2" customFormat="1" ht="16.5" customHeight="1">
      <c r="A523" s="38"/>
      <c r="B523" s="39"/>
      <c r="C523" s="265" t="s">
        <v>477</v>
      </c>
      <c r="D523" s="265" t="s">
        <v>232</v>
      </c>
      <c r="E523" s="266" t="s">
        <v>755</v>
      </c>
      <c r="F523" s="267" t="s">
        <v>756</v>
      </c>
      <c r="G523" s="268" t="s">
        <v>176</v>
      </c>
      <c r="H523" s="269">
        <v>41.82</v>
      </c>
      <c r="I523" s="270"/>
      <c r="J523" s="271">
        <f>ROUND(I523*H523,2)</f>
        <v>0</v>
      </c>
      <c r="K523" s="267" t="s">
        <v>131</v>
      </c>
      <c r="L523" s="272"/>
      <c r="M523" s="273" t="s">
        <v>1</v>
      </c>
      <c r="N523" s="274" t="s">
        <v>38</v>
      </c>
      <c r="O523" s="91"/>
      <c r="P523" s="223">
        <f>O523*H523</f>
        <v>0</v>
      </c>
      <c r="Q523" s="223">
        <v>0.2</v>
      </c>
      <c r="R523" s="223">
        <f>Q523*H523</f>
        <v>8.364</v>
      </c>
      <c r="S523" s="223">
        <v>0</v>
      </c>
      <c r="T523" s="224">
        <f>S523*H523</f>
        <v>0</v>
      </c>
      <c r="U523" s="38"/>
      <c r="V523" s="38"/>
      <c r="W523" s="38"/>
      <c r="X523" s="38"/>
      <c r="Y523" s="38"/>
      <c r="Z523" s="38"/>
      <c r="AA523" s="38"/>
      <c r="AB523" s="38"/>
      <c r="AC523" s="38"/>
      <c r="AD523" s="38"/>
      <c r="AE523" s="38"/>
      <c r="AR523" s="225" t="s">
        <v>190</v>
      </c>
      <c r="AT523" s="225" t="s">
        <v>232</v>
      </c>
      <c r="AU523" s="225" t="s">
        <v>83</v>
      </c>
      <c r="AY523" s="17" t="s">
        <v>125</v>
      </c>
      <c r="BE523" s="226">
        <f>IF(N523="základní",J523,0)</f>
        <v>0</v>
      </c>
      <c r="BF523" s="226">
        <f>IF(N523="snížená",J523,0)</f>
        <v>0</v>
      </c>
      <c r="BG523" s="226">
        <f>IF(N523="zákl. přenesená",J523,0)</f>
        <v>0</v>
      </c>
      <c r="BH523" s="226">
        <f>IF(N523="sníž. přenesená",J523,0)</f>
        <v>0</v>
      </c>
      <c r="BI523" s="226">
        <f>IF(N523="nulová",J523,0)</f>
        <v>0</v>
      </c>
      <c r="BJ523" s="17" t="s">
        <v>81</v>
      </c>
      <c r="BK523" s="226">
        <f>ROUND(I523*H523,2)</f>
        <v>0</v>
      </c>
      <c r="BL523" s="17" t="s">
        <v>132</v>
      </c>
      <c r="BM523" s="225" t="s">
        <v>757</v>
      </c>
    </row>
    <row r="524" spans="1:47" s="2" customFormat="1" ht="12">
      <c r="A524" s="38"/>
      <c r="B524" s="39"/>
      <c r="C524" s="40"/>
      <c r="D524" s="227" t="s">
        <v>134</v>
      </c>
      <c r="E524" s="40"/>
      <c r="F524" s="228" t="s">
        <v>756</v>
      </c>
      <c r="G524" s="40"/>
      <c r="H524" s="40"/>
      <c r="I524" s="229"/>
      <c r="J524" s="40"/>
      <c r="K524" s="40"/>
      <c r="L524" s="44"/>
      <c r="M524" s="230"/>
      <c r="N524" s="231"/>
      <c r="O524" s="91"/>
      <c r="P524" s="91"/>
      <c r="Q524" s="91"/>
      <c r="R524" s="91"/>
      <c r="S524" s="91"/>
      <c r="T524" s="92"/>
      <c r="U524" s="38"/>
      <c r="V524" s="38"/>
      <c r="W524" s="38"/>
      <c r="X524" s="38"/>
      <c r="Y524" s="38"/>
      <c r="Z524" s="38"/>
      <c r="AA524" s="38"/>
      <c r="AB524" s="38"/>
      <c r="AC524" s="38"/>
      <c r="AD524" s="38"/>
      <c r="AE524" s="38"/>
      <c r="AT524" s="17" t="s">
        <v>134</v>
      </c>
      <c r="AU524" s="17" t="s">
        <v>83</v>
      </c>
    </row>
    <row r="525" spans="1:51" s="13" customFormat="1" ht="12">
      <c r="A525" s="13"/>
      <c r="B525" s="233"/>
      <c r="C525" s="234"/>
      <c r="D525" s="227" t="s">
        <v>138</v>
      </c>
      <c r="E525" s="234"/>
      <c r="F525" s="236" t="s">
        <v>758</v>
      </c>
      <c r="G525" s="234"/>
      <c r="H525" s="237">
        <v>41.82</v>
      </c>
      <c r="I525" s="238"/>
      <c r="J525" s="234"/>
      <c r="K525" s="234"/>
      <c r="L525" s="239"/>
      <c r="M525" s="240"/>
      <c r="N525" s="241"/>
      <c r="O525" s="241"/>
      <c r="P525" s="241"/>
      <c r="Q525" s="241"/>
      <c r="R525" s="241"/>
      <c r="S525" s="241"/>
      <c r="T525" s="242"/>
      <c r="U525" s="13"/>
      <c r="V525" s="13"/>
      <c r="W525" s="13"/>
      <c r="X525" s="13"/>
      <c r="Y525" s="13"/>
      <c r="Z525" s="13"/>
      <c r="AA525" s="13"/>
      <c r="AB525" s="13"/>
      <c r="AC525" s="13"/>
      <c r="AD525" s="13"/>
      <c r="AE525" s="13"/>
      <c r="AT525" s="243" t="s">
        <v>138</v>
      </c>
      <c r="AU525" s="243" t="s">
        <v>83</v>
      </c>
      <c r="AV525" s="13" t="s">
        <v>83</v>
      </c>
      <c r="AW525" s="13" t="s">
        <v>4</v>
      </c>
      <c r="AX525" s="13" t="s">
        <v>81</v>
      </c>
      <c r="AY525" s="243" t="s">
        <v>125</v>
      </c>
    </row>
    <row r="526" spans="1:65" s="2" customFormat="1" ht="16.5" customHeight="1">
      <c r="A526" s="38"/>
      <c r="B526" s="39"/>
      <c r="C526" s="214" t="s">
        <v>759</v>
      </c>
      <c r="D526" s="214" t="s">
        <v>127</v>
      </c>
      <c r="E526" s="215" t="s">
        <v>760</v>
      </c>
      <c r="F526" s="216" t="s">
        <v>761</v>
      </c>
      <c r="G526" s="217" t="s">
        <v>176</v>
      </c>
      <c r="H526" s="218">
        <v>8</v>
      </c>
      <c r="I526" s="219"/>
      <c r="J526" s="220">
        <f>ROUND(I526*H526,2)</f>
        <v>0</v>
      </c>
      <c r="K526" s="216" t="s">
        <v>131</v>
      </c>
      <c r="L526" s="44"/>
      <c r="M526" s="221" t="s">
        <v>1</v>
      </c>
      <c r="N526" s="222" t="s">
        <v>38</v>
      </c>
      <c r="O526" s="91"/>
      <c r="P526" s="223">
        <f>O526*H526</f>
        <v>0</v>
      </c>
      <c r="Q526" s="223">
        <v>0.10095</v>
      </c>
      <c r="R526" s="223">
        <f>Q526*H526</f>
        <v>0.8076</v>
      </c>
      <c r="S526" s="223">
        <v>0</v>
      </c>
      <c r="T526" s="224">
        <f>S526*H526</f>
        <v>0</v>
      </c>
      <c r="U526" s="38"/>
      <c r="V526" s="38"/>
      <c r="W526" s="38"/>
      <c r="X526" s="38"/>
      <c r="Y526" s="38"/>
      <c r="Z526" s="38"/>
      <c r="AA526" s="38"/>
      <c r="AB526" s="38"/>
      <c r="AC526" s="38"/>
      <c r="AD526" s="38"/>
      <c r="AE526" s="38"/>
      <c r="AR526" s="225" t="s">
        <v>132</v>
      </c>
      <c r="AT526" s="225" t="s">
        <v>127</v>
      </c>
      <c r="AU526" s="225" t="s">
        <v>83</v>
      </c>
      <c r="AY526" s="17" t="s">
        <v>125</v>
      </c>
      <c r="BE526" s="226">
        <f>IF(N526="základní",J526,0)</f>
        <v>0</v>
      </c>
      <c r="BF526" s="226">
        <f>IF(N526="snížená",J526,0)</f>
        <v>0</v>
      </c>
      <c r="BG526" s="226">
        <f>IF(N526="zákl. přenesená",J526,0)</f>
        <v>0</v>
      </c>
      <c r="BH526" s="226">
        <f>IF(N526="sníž. přenesená",J526,0)</f>
        <v>0</v>
      </c>
      <c r="BI526" s="226">
        <f>IF(N526="nulová",J526,0)</f>
        <v>0</v>
      </c>
      <c r="BJ526" s="17" t="s">
        <v>81</v>
      </c>
      <c r="BK526" s="226">
        <f>ROUND(I526*H526,2)</f>
        <v>0</v>
      </c>
      <c r="BL526" s="17" t="s">
        <v>132</v>
      </c>
      <c r="BM526" s="225" t="s">
        <v>762</v>
      </c>
    </row>
    <row r="527" spans="1:47" s="2" customFormat="1" ht="12">
      <c r="A527" s="38"/>
      <c r="B527" s="39"/>
      <c r="C527" s="40"/>
      <c r="D527" s="227" t="s">
        <v>134</v>
      </c>
      <c r="E527" s="40"/>
      <c r="F527" s="228" t="s">
        <v>763</v>
      </c>
      <c r="G527" s="40"/>
      <c r="H527" s="40"/>
      <c r="I527" s="229"/>
      <c r="J527" s="40"/>
      <c r="K527" s="40"/>
      <c r="L527" s="44"/>
      <c r="M527" s="230"/>
      <c r="N527" s="231"/>
      <c r="O527" s="91"/>
      <c r="P527" s="91"/>
      <c r="Q527" s="91"/>
      <c r="R527" s="91"/>
      <c r="S527" s="91"/>
      <c r="T527" s="92"/>
      <c r="U527" s="38"/>
      <c r="V527" s="38"/>
      <c r="W527" s="38"/>
      <c r="X527" s="38"/>
      <c r="Y527" s="38"/>
      <c r="Z527" s="38"/>
      <c r="AA527" s="38"/>
      <c r="AB527" s="38"/>
      <c r="AC527" s="38"/>
      <c r="AD527" s="38"/>
      <c r="AE527" s="38"/>
      <c r="AT527" s="17" t="s">
        <v>134</v>
      </c>
      <c r="AU527" s="17" t="s">
        <v>83</v>
      </c>
    </row>
    <row r="528" spans="1:47" s="2" customFormat="1" ht="12">
      <c r="A528" s="38"/>
      <c r="B528" s="39"/>
      <c r="C528" s="40"/>
      <c r="D528" s="227" t="s">
        <v>136</v>
      </c>
      <c r="E528" s="40"/>
      <c r="F528" s="232" t="s">
        <v>764</v>
      </c>
      <c r="G528" s="40"/>
      <c r="H528" s="40"/>
      <c r="I528" s="229"/>
      <c r="J528" s="40"/>
      <c r="K528" s="40"/>
      <c r="L528" s="44"/>
      <c r="M528" s="230"/>
      <c r="N528" s="231"/>
      <c r="O528" s="91"/>
      <c r="P528" s="91"/>
      <c r="Q528" s="91"/>
      <c r="R528" s="91"/>
      <c r="S528" s="91"/>
      <c r="T528" s="92"/>
      <c r="U528" s="38"/>
      <c r="V528" s="38"/>
      <c r="W528" s="38"/>
      <c r="X528" s="38"/>
      <c r="Y528" s="38"/>
      <c r="Z528" s="38"/>
      <c r="AA528" s="38"/>
      <c r="AB528" s="38"/>
      <c r="AC528" s="38"/>
      <c r="AD528" s="38"/>
      <c r="AE528" s="38"/>
      <c r="AT528" s="17" t="s">
        <v>136</v>
      </c>
      <c r="AU528" s="17" t="s">
        <v>83</v>
      </c>
    </row>
    <row r="529" spans="1:65" s="2" customFormat="1" ht="16.5" customHeight="1">
      <c r="A529" s="38"/>
      <c r="B529" s="39"/>
      <c r="C529" s="265" t="s">
        <v>765</v>
      </c>
      <c r="D529" s="265" t="s">
        <v>232</v>
      </c>
      <c r="E529" s="266" t="s">
        <v>766</v>
      </c>
      <c r="F529" s="267" t="s">
        <v>767</v>
      </c>
      <c r="G529" s="268" t="s">
        <v>176</v>
      </c>
      <c r="H529" s="269">
        <v>8</v>
      </c>
      <c r="I529" s="270"/>
      <c r="J529" s="271">
        <f>ROUND(I529*H529,2)</f>
        <v>0</v>
      </c>
      <c r="K529" s="267" t="s">
        <v>131</v>
      </c>
      <c r="L529" s="272"/>
      <c r="M529" s="273" t="s">
        <v>1</v>
      </c>
      <c r="N529" s="274" t="s">
        <v>38</v>
      </c>
      <c r="O529" s="91"/>
      <c r="P529" s="223">
        <f>O529*H529</f>
        <v>0</v>
      </c>
      <c r="Q529" s="223">
        <v>0.028</v>
      </c>
      <c r="R529" s="223">
        <f>Q529*H529</f>
        <v>0.224</v>
      </c>
      <c r="S529" s="223">
        <v>0</v>
      </c>
      <c r="T529" s="224">
        <f>S529*H529</f>
        <v>0</v>
      </c>
      <c r="U529" s="38"/>
      <c r="V529" s="38"/>
      <c r="W529" s="38"/>
      <c r="X529" s="38"/>
      <c r="Y529" s="38"/>
      <c r="Z529" s="38"/>
      <c r="AA529" s="38"/>
      <c r="AB529" s="38"/>
      <c r="AC529" s="38"/>
      <c r="AD529" s="38"/>
      <c r="AE529" s="38"/>
      <c r="AR529" s="225" t="s">
        <v>190</v>
      </c>
      <c r="AT529" s="225" t="s">
        <v>232</v>
      </c>
      <c r="AU529" s="225" t="s">
        <v>83</v>
      </c>
      <c r="AY529" s="17" t="s">
        <v>125</v>
      </c>
      <c r="BE529" s="226">
        <f>IF(N529="základní",J529,0)</f>
        <v>0</v>
      </c>
      <c r="BF529" s="226">
        <f>IF(N529="snížená",J529,0)</f>
        <v>0</v>
      </c>
      <c r="BG529" s="226">
        <f>IF(N529="zákl. přenesená",J529,0)</f>
        <v>0</v>
      </c>
      <c r="BH529" s="226">
        <f>IF(N529="sníž. přenesená",J529,0)</f>
        <v>0</v>
      </c>
      <c r="BI529" s="226">
        <f>IF(N529="nulová",J529,0)</f>
        <v>0</v>
      </c>
      <c r="BJ529" s="17" t="s">
        <v>81</v>
      </c>
      <c r="BK529" s="226">
        <f>ROUND(I529*H529,2)</f>
        <v>0</v>
      </c>
      <c r="BL529" s="17" t="s">
        <v>132</v>
      </c>
      <c r="BM529" s="225" t="s">
        <v>768</v>
      </c>
    </row>
    <row r="530" spans="1:47" s="2" customFormat="1" ht="12">
      <c r="A530" s="38"/>
      <c r="B530" s="39"/>
      <c r="C530" s="40"/>
      <c r="D530" s="227" t="s">
        <v>134</v>
      </c>
      <c r="E530" s="40"/>
      <c r="F530" s="228" t="s">
        <v>767</v>
      </c>
      <c r="G530" s="40"/>
      <c r="H530" s="40"/>
      <c r="I530" s="229"/>
      <c r="J530" s="40"/>
      <c r="K530" s="40"/>
      <c r="L530" s="44"/>
      <c r="M530" s="230"/>
      <c r="N530" s="231"/>
      <c r="O530" s="91"/>
      <c r="P530" s="91"/>
      <c r="Q530" s="91"/>
      <c r="R530" s="91"/>
      <c r="S530" s="91"/>
      <c r="T530" s="92"/>
      <c r="U530" s="38"/>
      <c r="V530" s="38"/>
      <c r="W530" s="38"/>
      <c r="X530" s="38"/>
      <c r="Y530" s="38"/>
      <c r="Z530" s="38"/>
      <c r="AA530" s="38"/>
      <c r="AB530" s="38"/>
      <c r="AC530" s="38"/>
      <c r="AD530" s="38"/>
      <c r="AE530" s="38"/>
      <c r="AT530" s="17" t="s">
        <v>134</v>
      </c>
      <c r="AU530" s="17" t="s">
        <v>83</v>
      </c>
    </row>
    <row r="531" spans="1:65" s="2" customFormat="1" ht="16.5" customHeight="1">
      <c r="A531" s="38"/>
      <c r="B531" s="39"/>
      <c r="C531" s="214" t="s">
        <v>769</v>
      </c>
      <c r="D531" s="214" t="s">
        <v>127</v>
      </c>
      <c r="E531" s="215" t="s">
        <v>770</v>
      </c>
      <c r="F531" s="216" t="s">
        <v>771</v>
      </c>
      <c r="G531" s="217" t="s">
        <v>176</v>
      </c>
      <c r="H531" s="218">
        <v>60.9</v>
      </c>
      <c r="I531" s="219"/>
      <c r="J531" s="220">
        <f>ROUND(I531*H531,2)</f>
        <v>0</v>
      </c>
      <c r="K531" s="216" t="s">
        <v>131</v>
      </c>
      <c r="L531" s="44"/>
      <c r="M531" s="221" t="s">
        <v>1</v>
      </c>
      <c r="N531" s="222" t="s">
        <v>38</v>
      </c>
      <c r="O531" s="91"/>
      <c r="P531" s="223">
        <f>O531*H531</f>
        <v>0</v>
      </c>
      <c r="Q531" s="223">
        <v>0.00011</v>
      </c>
      <c r="R531" s="223">
        <f>Q531*H531</f>
        <v>0.006699</v>
      </c>
      <c r="S531" s="223">
        <v>0</v>
      </c>
      <c r="T531" s="224">
        <f>S531*H531</f>
        <v>0</v>
      </c>
      <c r="U531" s="38"/>
      <c r="V531" s="38"/>
      <c r="W531" s="38"/>
      <c r="X531" s="38"/>
      <c r="Y531" s="38"/>
      <c r="Z531" s="38"/>
      <c r="AA531" s="38"/>
      <c r="AB531" s="38"/>
      <c r="AC531" s="38"/>
      <c r="AD531" s="38"/>
      <c r="AE531" s="38"/>
      <c r="AR531" s="225" t="s">
        <v>132</v>
      </c>
      <c r="AT531" s="225" t="s">
        <v>127</v>
      </c>
      <c r="AU531" s="225" t="s">
        <v>83</v>
      </c>
      <c r="AY531" s="17" t="s">
        <v>125</v>
      </c>
      <c r="BE531" s="226">
        <f>IF(N531="základní",J531,0)</f>
        <v>0</v>
      </c>
      <c r="BF531" s="226">
        <f>IF(N531="snížená",J531,0)</f>
        <v>0</v>
      </c>
      <c r="BG531" s="226">
        <f>IF(N531="zákl. přenesená",J531,0)</f>
        <v>0</v>
      </c>
      <c r="BH531" s="226">
        <f>IF(N531="sníž. přenesená",J531,0)</f>
        <v>0</v>
      </c>
      <c r="BI531" s="226">
        <f>IF(N531="nulová",J531,0)</f>
        <v>0</v>
      </c>
      <c r="BJ531" s="17" t="s">
        <v>81</v>
      </c>
      <c r="BK531" s="226">
        <f>ROUND(I531*H531,2)</f>
        <v>0</v>
      </c>
      <c r="BL531" s="17" t="s">
        <v>132</v>
      </c>
      <c r="BM531" s="225" t="s">
        <v>772</v>
      </c>
    </row>
    <row r="532" spans="1:47" s="2" customFormat="1" ht="12">
      <c r="A532" s="38"/>
      <c r="B532" s="39"/>
      <c r="C532" s="40"/>
      <c r="D532" s="227" t="s">
        <v>134</v>
      </c>
      <c r="E532" s="40"/>
      <c r="F532" s="228" t="s">
        <v>773</v>
      </c>
      <c r="G532" s="40"/>
      <c r="H532" s="40"/>
      <c r="I532" s="229"/>
      <c r="J532" s="40"/>
      <c r="K532" s="40"/>
      <c r="L532" s="44"/>
      <c r="M532" s="230"/>
      <c r="N532" s="231"/>
      <c r="O532" s="91"/>
      <c r="P532" s="91"/>
      <c r="Q532" s="91"/>
      <c r="R532" s="91"/>
      <c r="S532" s="91"/>
      <c r="T532" s="92"/>
      <c r="U532" s="38"/>
      <c r="V532" s="38"/>
      <c r="W532" s="38"/>
      <c r="X532" s="38"/>
      <c r="Y532" s="38"/>
      <c r="Z532" s="38"/>
      <c r="AA532" s="38"/>
      <c r="AB532" s="38"/>
      <c r="AC532" s="38"/>
      <c r="AD532" s="38"/>
      <c r="AE532" s="38"/>
      <c r="AT532" s="17" t="s">
        <v>134</v>
      </c>
      <c r="AU532" s="17" t="s">
        <v>83</v>
      </c>
    </row>
    <row r="533" spans="1:47" s="2" customFormat="1" ht="12">
      <c r="A533" s="38"/>
      <c r="B533" s="39"/>
      <c r="C533" s="40"/>
      <c r="D533" s="227" t="s">
        <v>136</v>
      </c>
      <c r="E533" s="40"/>
      <c r="F533" s="232" t="s">
        <v>774</v>
      </c>
      <c r="G533" s="40"/>
      <c r="H533" s="40"/>
      <c r="I533" s="229"/>
      <c r="J533" s="40"/>
      <c r="K533" s="40"/>
      <c r="L533" s="44"/>
      <c r="M533" s="230"/>
      <c r="N533" s="231"/>
      <c r="O533" s="91"/>
      <c r="P533" s="91"/>
      <c r="Q533" s="91"/>
      <c r="R533" s="91"/>
      <c r="S533" s="91"/>
      <c r="T533" s="92"/>
      <c r="U533" s="38"/>
      <c r="V533" s="38"/>
      <c r="W533" s="38"/>
      <c r="X533" s="38"/>
      <c r="Y533" s="38"/>
      <c r="Z533" s="38"/>
      <c r="AA533" s="38"/>
      <c r="AB533" s="38"/>
      <c r="AC533" s="38"/>
      <c r="AD533" s="38"/>
      <c r="AE533" s="38"/>
      <c r="AT533" s="17" t="s">
        <v>136</v>
      </c>
      <c r="AU533" s="17" t="s">
        <v>83</v>
      </c>
    </row>
    <row r="534" spans="1:51" s="13" customFormat="1" ht="12">
      <c r="A534" s="13"/>
      <c r="B534" s="233"/>
      <c r="C534" s="234"/>
      <c r="D534" s="227" t="s">
        <v>138</v>
      </c>
      <c r="E534" s="235" t="s">
        <v>1</v>
      </c>
      <c r="F534" s="236" t="s">
        <v>775</v>
      </c>
      <c r="G534" s="234"/>
      <c r="H534" s="237">
        <v>60.9</v>
      </c>
      <c r="I534" s="238"/>
      <c r="J534" s="234"/>
      <c r="K534" s="234"/>
      <c r="L534" s="239"/>
      <c r="M534" s="240"/>
      <c r="N534" s="241"/>
      <c r="O534" s="241"/>
      <c r="P534" s="241"/>
      <c r="Q534" s="241"/>
      <c r="R534" s="241"/>
      <c r="S534" s="241"/>
      <c r="T534" s="242"/>
      <c r="U534" s="13"/>
      <c r="V534" s="13"/>
      <c r="W534" s="13"/>
      <c r="X534" s="13"/>
      <c r="Y534" s="13"/>
      <c r="Z534" s="13"/>
      <c r="AA534" s="13"/>
      <c r="AB534" s="13"/>
      <c r="AC534" s="13"/>
      <c r="AD534" s="13"/>
      <c r="AE534" s="13"/>
      <c r="AT534" s="243" t="s">
        <v>138</v>
      </c>
      <c r="AU534" s="243" t="s">
        <v>83</v>
      </c>
      <c r="AV534" s="13" t="s">
        <v>83</v>
      </c>
      <c r="AW534" s="13" t="s">
        <v>30</v>
      </c>
      <c r="AX534" s="13" t="s">
        <v>81</v>
      </c>
      <c r="AY534" s="243" t="s">
        <v>125</v>
      </c>
    </row>
    <row r="535" spans="1:65" s="2" customFormat="1" ht="16.5" customHeight="1">
      <c r="A535" s="38"/>
      <c r="B535" s="39"/>
      <c r="C535" s="214" t="s">
        <v>776</v>
      </c>
      <c r="D535" s="214" t="s">
        <v>127</v>
      </c>
      <c r="E535" s="215" t="s">
        <v>777</v>
      </c>
      <c r="F535" s="216" t="s">
        <v>778</v>
      </c>
      <c r="G535" s="217" t="s">
        <v>176</v>
      </c>
      <c r="H535" s="218">
        <v>55.7</v>
      </c>
      <c r="I535" s="219"/>
      <c r="J535" s="220">
        <f>ROUND(I535*H535,2)</f>
        <v>0</v>
      </c>
      <c r="K535" s="216" t="s">
        <v>131</v>
      </c>
      <c r="L535" s="44"/>
      <c r="M535" s="221" t="s">
        <v>1</v>
      </c>
      <c r="N535" s="222" t="s">
        <v>38</v>
      </c>
      <c r="O535" s="91"/>
      <c r="P535" s="223">
        <f>O535*H535</f>
        <v>0</v>
      </c>
      <c r="Q535" s="223">
        <v>0.00012</v>
      </c>
      <c r="R535" s="223">
        <f>Q535*H535</f>
        <v>0.006684000000000001</v>
      </c>
      <c r="S535" s="223">
        <v>0</v>
      </c>
      <c r="T535" s="224">
        <f>S535*H535</f>
        <v>0</v>
      </c>
      <c r="U535" s="38"/>
      <c r="V535" s="38"/>
      <c r="W535" s="38"/>
      <c r="X535" s="38"/>
      <c r="Y535" s="38"/>
      <c r="Z535" s="38"/>
      <c r="AA535" s="38"/>
      <c r="AB535" s="38"/>
      <c r="AC535" s="38"/>
      <c r="AD535" s="38"/>
      <c r="AE535" s="38"/>
      <c r="AR535" s="225" t="s">
        <v>132</v>
      </c>
      <c r="AT535" s="225" t="s">
        <v>127</v>
      </c>
      <c r="AU535" s="225" t="s">
        <v>83</v>
      </c>
      <c r="AY535" s="17" t="s">
        <v>125</v>
      </c>
      <c r="BE535" s="226">
        <f>IF(N535="základní",J535,0)</f>
        <v>0</v>
      </c>
      <c r="BF535" s="226">
        <f>IF(N535="snížená",J535,0)</f>
        <v>0</v>
      </c>
      <c r="BG535" s="226">
        <f>IF(N535="zákl. přenesená",J535,0)</f>
        <v>0</v>
      </c>
      <c r="BH535" s="226">
        <f>IF(N535="sníž. přenesená",J535,0)</f>
        <v>0</v>
      </c>
      <c r="BI535" s="226">
        <f>IF(N535="nulová",J535,0)</f>
        <v>0</v>
      </c>
      <c r="BJ535" s="17" t="s">
        <v>81</v>
      </c>
      <c r="BK535" s="226">
        <f>ROUND(I535*H535,2)</f>
        <v>0</v>
      </c>
      <c r="BL535" s="17" t="s">
        <v>132</v>
      </c>
      <c r="BM535" s="225" t="s">
        <v>779</v>
      </c>
    </row>
    <row r="536" spans="1:47" s="2" customFormat="1" ht="12">
      <c r="A536" s="38"/>
      <c r="B536" s="39"/>
      <c r="C536" s="40"/>
      <c r="D536" s="227" t="s">
        <v>134</v>
      </c>
      <c r="E536" s="40"/>
      <c r="F536" s="228" t="s">
        <v>780</v>
      </c>
      <c r="G536" s="40"/>
      <c r="H536" s="40"/>
      <c r="I536" s="229"/>
      <c r="J536" s="40"/>
      <c r="K536" s="40"/>
      <c r="L536" s="44"/>
      <c r="M536" s="230"/>
      <c r="N536" s="231"/>
      <c r="O536" s="91"/>
      <c r="P536" s="91"/>
      <c r="Q536" s="91"/>
      <c r="R536" s="91"/>
      <c r="S536" s="91"/>
      <c r="T536" s="92"/>
      <c r="U536" s="38"/>
      <c r="V536" s="38"/>
      <c r="W536" s="38"/>
      <c r="X536" s="38"/>
      <c r="Y536" s="38"/>
      <c r="Z536" s="38"/>
      <c r="AA536" s="38"/>
      <c r="AB536" s="38"/>
      <c r="AC536" s="38"/>
      <c r="AD536" s="38"/>
      <c r="AE536" s="38"/>
      <c r="AT536" s="17" t="s">
        <v>134</v>
      </c>
      <c r="AU536" s="17" t="s">
        <v>83</v>
      </c>
    </row>
    <row r="537" spans="1:47" s="2" customFormat="1" ht="12">
      <c r="A537" s="38"/>
      <c r="B537" s="39"/>
      <c r="C537" s="40"/>
      <c r="D537" s="227" t="s">
        <v>136</v>
      </c>
      <c r="E537" s="40"/>
      <c r="F537" s="232" t="s">
        <v>774</v>
      </c>
      <c r="G537" s="40"/>
      <c r="H537" s="40"/>
      <c r="I537" s="229"/>
      <c r="J537" s="40"/>
      <c r="K537" s="40"/>
      <c r="L537" s="44"/>
      <c r="M537" s="230"/>
      <c r="N537" s="231"/>
      <c r="O537" s="91"/>
      <c r="P537" s="91"/>
      <c r="Q537" s="91"/>
      <c r="R537" s="91"/>
      <c r="S537" s="91"/>
      <c r="T537" s="92"/>
      <c r="U537" s="38"/>
      <c r="V537" s="38"/>
      <c r="W537" s="38"/>
      <c r="X537" s="38"/>
      <c r="Y537" s="38"/>
      <c r="Z537" s="38"/>
      <c r="AA537" s="38"/>
      <c r="AB537" s="38"/>
      <c r="AC537" s="38"/>
      <c r="AD537" s="38"/>
      <c r="AE537" s="38"/>
      <c r="AT537" s="17" t="s">
        <v>136</v>
      </c>
      <c r="AU537" s="17" t="s">
        <v>83</v>
      </c>
    </row>
    <row r="538" spans="1:65" s="2" customFormat="1" ht="16.5" customHeight="1">
      <c r="A538" s="38"/>
      <c r="B538" s="39"/>
      <c r="C538" s="214" t="s">
        <v>781</v>
      </c>
      <c r="D538" s="214" t="s">
        <v>127</v>
      </c>
      <c r="E538" s="215" t="s">
        <v>782</v>
      </c>
      <c r="F538" s="216" t="s">
        <v>783</v>
      </c>
      <c r="G538" s="217" t="s">
        <v>176</v>
      </c>
      <c r="H538" s="218">
        <v>55.7</v>
      </c>
      <c r="I538" s="219"/>
      <c r="J538" s="220">
        <f>ROUND(I538*H538,2)</f>
        <v>0</v>
      </c>
      <c r="K538" s="216" t="s">
        <v>131</v>
      </c>
      <c r="L538" s="44"/>
      <c r="M538" s="221" t="s">
        <v>1</v>
      </c>
      <c r="N538" s="222" t="s">
        <v>38</v>
      </c>
      <c r="O538" s="91"/>
      <c r="P538" s="223">
        <f>O538*H538</f>
        <v>0</v>
      </c>
      <c r="Q538" s="223">
        <v>0</v>
      </c>
      <c r="R538" s="223">
        <f>Q538*H538</f>
        <v>0</v>
      </c>
      <c r="S538" s="223">
        <v>0</v>
      </c>
      <c r="T538" s="224">
        <f>S538*H538</f>
        <v>0</v>
      </c>
      <c r="U538" s="38"/>
      <c r="V538" s="38"/>
      <c r="W538" s="38"/>
      <c r="X538" s="38"/>
      <c r="Y538" s="38"/>
      <c r="Z538" s="38"/>
      <c r="AA538" s="38"/>
      <c r="AB538" s="38"/>
      <c r="AC538" s="38"/>
      <c r="AD538" s="38"/>
      <c r="AE538" s="38"/>
      <c r="AR538" s="225" t="s">
        <v>132</v>
      </c>
      <c r="AT538" s="225" t="s">
        <v>127</v>
      </c>
      <c r="AU538" s="225" t="s">
        <v>83</v>
      </c>
      <c r="AY538" s="17" t="s">
        <v>125</v>
      </c>
      <c r="BE538" s="226">
        <f>IF(N538="základní",J538,0)</f>
        <v>0</v>
      </c>
      <c r="BF538" s="226">
        <f>IF(N538="snížená",J538,0)</f>
        <v>0</v>
      </c>
      <c r="BG538" s="226">
        <f>IF(N538="zákl. přenesená",J538,0)</f>
        <v>0</v>
      </c>
      <c r="BH538" s="226">
        <f>IF(N538="sníž. přenesená",J538,0)</f>
        <v>0</v>
      </c>
      <c r="BI538" s="226">
        <f>IF(N538="nulová",J538,0)</f>
        <v>0</v>
      </c>
      <c r="BJ538" s="17" t="s">
        <v>81</v>
      </c>
      <c r="BK538" s="226">
        <f>ROUND(I538*H538,2)</f>
        <v>0</v>
      </c>
      <c r="BL538" s="17" t="s">
        <v>132</v>
      </c>
      <c r="BM538" s="225" t="s">
        <v>784</v>
      </c>
    </row>
    <row r="539" spans="1:47" s="2" customFormat="1" ht="12">
      <c r="A539" s="38"/>
      <c r="B539" s="39"/>
      <c r="C539" s="40"/>
      <c r="D539" s="227" t="s">
        <v>134</v>
      </c>
      <c r="E539" s="40"/>
      <c r="F539" s="228" t="s">
        <v>785</v>
      </c>
      <c r="G539" s="40"/>
      <c r="H539" s="40"/>
      <c r="I539" s="229"/>
      <c r="J539" s="40"/>
      <c r="K539" s="40"/>
      <c r="L539" s="44"/>
      <c r="M539" s="230"/>
      <c r="N539" s="231"/>
      <c r="O539" s="91"/>
      <c r="P539" s="91"/>
      <c r="Q539" s="91"/>
      <c r="R539" s="91"/>
      <c r="S539" s="91"/>
      <c r="T539" s="92"/>
      <c r="U539" s="38"/>
      <c r="V539" s="38"/>
      <c r="W539" s="38"/>
      <c r="X539" s="38"/>
      <c r="Y539" s="38"/>
      <c r="Z539" s="38"/>
      <c r="AA539" s="38"/>
      <c r="AB539" s="38"/>
      <c r="AC539" s="38"/>
      <c r="AD539" s="38"/>
      <c r="AE539" s="38"/>
      <c r="AT539" s="17" t="s">
        <v>134</v>
      </c>
      <c r="AU539" s="17" t="s">
        <v>83</v>
      </c>
    </row>
    <row r="540" spans="1:47" s="2" customFormat="1" ht="12">
      <c r="A540" s="38"/>
      <c r="B540" s="39"/>
      <c r="C540" s="40"/>
      <c r="D540" s="227" t="s">
        <v>136</v>
      </c>
      <c r="E540" s="40"/>
      <c r="F540" s="232" t="s">
        <v>786</v>
      </c>
      <c r="G540" s="40"/>
      <c r="H540" s="40"/>
      <c r="I540" s="229"/>
      <c r="J540" s="40"/>
      <c r="K540" s="40"/>
      <c r="L540" s="44"/>
      <c r="M540" s="230"/>
      <c r="N540" s="231"/>
      <c r="O540" s="91"/>
      <c r="P540" s="91"/>
      <c r="Q540" s="91"/>
      <c r="R540" s="91"/>
      <c r="S540" s="91"/>
      <c r="T540" s="92"/>
      <c r="U540" s="38"/>
      <c r="V540" s="38"/>
      <c r="W540" s="38"/>
      <c r="X540" s="38"/>
      <c r="Y540" s="38"/>
      <c r="Z540" s="38"/>
      <c r="AA540" s="38"/>
      <c r="AB540" s="38"/>
      <c r="AC540" s="38"/>
      <c r="AD540" s="38"/>
      <c r="AE540" s="38"/>
      <c r="AT540" s="17" t="s">
        <v>136</v>
      </c>
      <c r="AU540" s="17" t="s">
        <v>83</v>
      </c>
    </row>
    <row r="541" spans="1:65" s="2" customFormat="1" ht="16.5" customHeight="1">
      <c r="A541" s="38"/>
      <c r="B541" s="39"/>
      <c r="C541" s="214" t="s">
        <v>787</v>
      </c>
      <c r="D541" s="214" t="s">
        <v>127</v>
      </c>
      <c r="E541" s="215" t="s">
        <v>788</v>
      </c>
      <c r="F541" s="216" t="s">
        <v>789</v>
      </c>
      <c r="G541" s="217" t="s">
        <v>354</v>
      </c>
      <c r="H541" s="218">
        <v>20</v>
      </c>
      <c r="I541" s="219"/>
      <c r="J541" s="220">
        <f>ROUND(I541*H541,2)</f>
        <v>0</v>
      </c>
      <c r="K541" s="216" t="s">
        <v>131</v>
      </c>
      <c r="L541" s="44"/>
      <c r="M541" s="221" t="s">
        <v>1</v>
      </c>
      <c r="N541" s="222" t="s">
        <v>38</v>
      </c>
      <c r="O541" s="91"/>
      <c r="P541" s="223">
        <f>O541*H541</f>
        <v>0</v>
      </c>
      <c r="Q541" s="223">
        <v>0.00023</v>
      </c>
      <c r="R541" s="223">
        <f>Q541*H541</f>
        <v>0.0046</v>
      </c>
      <c r="S541" s="223">
        <v>0</v>
      </c>
      <c r="T541" s="224">
        <f>S541*H541</f>
        <v>0</v>
      </c>
      <c r="U541" s="38"/>
      <c r="V541" s="38"/>
      <c r="W541" s="38"/>
      <c r="X541" s="38"/>
      <c r="Y541" s="38"/>
      <c r="Z541" s="38"/>
      <c r="AA541" s="38"/>
      <c r="AB541" s="38"/>
      <c r="AC541" s="38"/>
      <c r="AD541" s="38"/>
      <c r="AE541" s="38"/>
      <c r="AR541" s="225" t="s">
        <v>132</v>
      </c>
      <c r="AT541" s="225" t="s">
        <v>127</v>
      </c>
      <c r="AU541" s="225" t="s">
        <v>83</v>
      </c>
      <c r="AY541" s="17" t="s">
        <v>125</v>
      </c>
      <c r="BE541" s="226">
        <f>IF(N541="základní",J541,0)</f>
        <v>0</v>
      </c>
      <c r="BF541" s="226">
        <f>IF(N541="snížená",J541,0)</f>
        <v>0</v>
      </c>
      <c r="BG541" s="226">
        <f>IF(N541="zákl. přenesená",J541,0)</f>
        <v>0</v>
      </c>
      <c r="BH541" s="226">
        <f>IF(N541="sníž. přenesená",J541,0)</f>
        <v>0</v>
      </c>
      <c r="BI541" s="226">
        <f>IF(N541="nulová",J541,0)</f>
        <v>0</v>
      </c>
      <c r="BJ541" s="17" t="s">
        <v>81</v>
      </c>
      <c r="BK541" s="226">
        <f>ROUND(I541*H541,2)</f>
        <v>0</v>
      </c>
      <c r="BL541" s="17" t="s">
        <v>132</v>
      </c>
      <c r="BM541" s="225" t="s">
        <v>790</v>
      </c>
    </row>
    <row r="542" spans="1:47" s="2" customFormat="1" ht="12">
      <c r="A542" s="38"/>
      <c r="B542" s="39"/>
      <c r="C542" s="40"/>
      <c r="D542" s="227" t="s">
        <v>134</v>
      </c>
      <c r="E542" s="40"/>
      <c r="F542" s="228" t="s">
        <v>791</v>
      </c>
      <c r="G542" s="40"/>
      <c r="H542" s="40"/>
      <c r="I542" s="229"/>
      <c r="J542" s="40"/>
      <c r="K542" s="40"/>
      <c r="L542" s="44"/>
      <c r="M542" s="230"/>
      <c r="N542" s="231"/>
      <c r="O542" s="91"/>
      <c r="P542" s="91"/>
      <c r="Q542" s="91"/>
      <c r="R542" s="91"/>
      <c r="S542" s="91"/>
      <c r="T542" s="92"/>
      <c r="U542" s="38"/>
      <c r="V542" s="38"/>
      <c r="W542" s="38"/>
      <c r="X542" s="38"/>
      <c r="Y542" s="38"/>
      <c r="Z542" s="38"/>
      <c r="AA542" s="38"/>
      <c r="AB542" s="38"/>
      <c r="AC542" s="38"/>
      <c r="AD542" s="38"/>
      <c r="AE542" s="38"/>
      <c r="AT542" s="17" t="s">
        <v>134</v>
      </c>
      <c r="AU542" s="17" t="s">
        <v>83</v>
      </c>
    </row>
    <row r="543" spans="1:47" s="2" customFormat="1" ht="12">
      <c r="A543" s="38"/>
      <c r="B543" s="39"/>
      <c r="C543" s="40"/>
      <c r="D543" s="227" t="s">
        <v>136</v>
      </c>
      <c r="E543" s="40"/>
      <c r="F543" s="232" t="s">
        <v>792</v>
      </c>
      <c r="G543" s="40"/>
      <c r="H543" s="40"/>
      <c r="I543" s="229"/>
      <c r="J543" s="40"/>
      <c r="K543" s="40"/>
      <c r="L543" s="44"/>
      <c r="M543" s="230"/>
      <c r="N543" s="231"/>
      <c r="O543" s="91"/>
      <c r="P543" s="91"/>
      <c r="Q543" s="91"/>
      <c r="R543" s="91"/>
      <c r="S543" s="91"/>
      <c r="T543" s="92"/>
      <c r="U543" s="38"/>
      <c r="V543" s="38"/>
      <c r="W543" s="38"/>
      <c r="X543" s="38"/>
      <c r="Y543" s="38"/>
      <c r="Z543" s="38"/>
      <c r="AA543" s="38"/>
      <c r="AB543" s="38"/>
      <c r="AC543" s="38"/>
      <c r="AD543" s="38"/>
      <c r="AE543" s="38"/>
      <c r="AT543" s="17" t="s">
        <v>136</v>
      </c>
      <c r="AU543" s="17" t="s">
        <v>83</v>
      </c>
    </row>
    <row r="544" spans="1:65" s="2" customFormat="1" ht="16.5" customHeight="1">
      <c r="A544" s="38"/>
      <c r="B544" s="39"/>
      <c r="C544" s="265" t="s">
        <v>793</v>
      </c>
      <c r="D544" s="265" t="s">
        <v>232</v>
      </c>
      <c r="E544" s="266" t="s">
        <v>794</v>
      </c>
      <c r="F544" s="267" t="s">
        <v>795</v>
      </c>
      <c r="G544" s="268" t="s">
        <v>796</v>
      </c>
      <c r="H544" s="269">
        <v>8.878</v>
      </c>
      <c r="I544" s="270"/>
      <c r="J544" s="271">
        <f>ROUND(I544*H544,2)</f>
        <v>0</v>
      </c>
      <c r="K544" s="267" t="s">
        <v>1</v>
      </c>
      <c r="L544" s="272"/>
      <c r="M544" s="273" t="s">
        <v>1</v>
      </c>
      <c r="N544" s="274" t="s">
        <v>38</v>
      </c>
      <c r="O544" s="91"/>
      <c r="P544" s="223">
        <f>O544*H544</f>
        <v>0</v>
      </c>
      <c r="Q544" s="223">
        <v>0</v>
      </c>
      <c r="R544" s="223">
        <f>Q544*H544</f>
        <v>0</v>
      </c>
      <c r="S544" s="223">
        <v>0</v>
      </c>
      <c r="T544" s="224">
        <f>S544*H544</f>
        <v>0</v>
      </c>
      <c r="U544" s="38"/>
      <c r="V544" s="38"/>
      <c r="W544" s="38"/>
      <c r="X544" s="38"/>
      <c r="Y544" s="38"/>
      <c r="Z544" s="38"/>
      <c r="AA544" s="38"/>
      <c r="AB544" s="38"/>
      <c r="AC544" s="38"/>
      <c r="AD544" s="38"/>
      <c r="AE544" s="38"/>
      <c r="AR544" s="225" t="s">
        <v>190</v>
      </c>
      <c r="AT544" s="225" t="s">
        <v>232</v>
      </c>
      <c r="AU544" s="225" t="s">
        <v>83</v>
      </c>
      <c r="AY544" s="17" t="s">
        <v>125</v>
      </c>
      <c r="BE544" s="226">
        <f>IF(N544="základní",J544,0)</f>
        <v>0</v>
      </c>
      <c r="BF544" s="226">
        <f>IF(N544="snížená",J544,0)</f>
        <v>0</v>
      </c>
      <c r="BG544" s="226">
        <f>IF(N544="zákl. přenesená",J544,0)</f>
        <v>0</v>
      </c>
      <c r="BH544" s="226">
        <f>IF(N544="sníž. přenesená",J544,0)</f>
        <v>0</v>
      </c>
      <c r="BI544" s="226">
        <f>IF(N544="nulová",J544,0)</f>
        <v>0</v>
      </c>
      <c r="BJ544" s="17" t="s">
        <v>81</v>
      </c>
      <c r="BK544" s="226">
        <f>ROUND(I544*H544,2)</f>
        <v>0</v>
      </c>
      <c r="BL544" s="17" t="s">
        <v>132</v>
      </c>
      <c r="BM544" s="225" t="s">
        <v>797</v>
      </c>
    </row>
    <row r="545" spans="1:47" s="2" customFormat="1" ht="12">
      <c r="A545" s="38"/>
      <c r="B545" s="39"/>
      <c r="C545" s="40"/>
      <c r="D545" s="227" t="s">
        <v>134</v>
      </c>
      <c r="E545" s="40"/>
      <c r="F545" s="228" t="s">
        <v>798</v>
      </c>
      <c r="G545" s="40"/>
      <c r="H545" s="40"/>
      <c r="I545" s="229"/>
      <c r="J545" s="40"/>
      <c r="K545" s="40"/>
      <c r="L545" s="44"/>
      <c r="M545" s="230"/>
      <c r="N545" s="231"/>
      <c r="O545" s="91"/>
      <c r="P545" s="91"/>
      <c r="Q545" s="91"/>
      <c r="R545" s="91"/>
      <c r="S545" s="91"/>
      <c r="T545" s="92"/>
      <c r="U545" s="38"/>
      <c r="V545" s="38"/>
      <c r="W545" s="38"/>
      <c r="X545" s="38"/>
      <c r="Y545" s="38"/>
      <c r="Z545" s="38"/>
      <c r="AA545" s="38"/>
      <c r="AB545" s="38"/>
      <c r="AC545" s="38"/>
      <c r="AD545" s="38"/>
      <c r="AE545" s="38"/>
      <c r="AT545" s="17" t="s">
        <v>134</v>
      </c>
      <c r="AU545" s="17" t="s">
        <v>83</v>
      </c>
    </row>
    <row r="546" spans="1:65" s="2" customFormat="1" ht="16.5" customHeight="1">
      <c r="A546" s="38"/>
      <c r="B546" s="39"/>
      <c r="C546" s="265" t="s">
        <v>799</v>
      </c>
      <c r="D546" s="265" t="s">
        <v>232</v>
      </c>
      <c r="E546" s="266" t="s">
        <v>800</v>
      </c>
      <c r="F546" s="267" t="s">
        <v>801</v>
      </c>
      <c r="G546" s="268" t="s">
        <v>796</v>
      </c>
      <c r="H546" s="269">
        <v>100</v>
      </c>
      <c r="I546" s="270"/>
      <c r="J546" s="271">
        <f>ROUND(I546*H546,2)</f>
        <v>0</v>
      </c>
      <c r="K546" s="267" t="s">
        <v>1</v>
      </c>
      <c r="L546" s="272"/>
      <c r="M546" s="273" t="s">
        <v>1</v>
      </c>
      <c r="N546" s="274" t="s">
        <v>38</v>
      </c>
      <c r="O546" s="91"/>
      <c r="P546" s="223">
        <f>O546*H546</f>
        <v>0</v>
      </c>
      <c r="Q546" s="223">
        <v>0</v>
      </c>
      <c r="R546" s="223">
        <f>Q546*H546</f>
        <v>0</v>
      </c>
      <c r="S546" s="223">
        <v>0</v>
      </c>
      <c r="T546" s="224">
        <f>S546*H546</f>
        <v>0</v>
      </c>
      <c r="U546" s="38"/>
      <c r="V546" s="38"/>
      <c r="W546" s="38"/>
      <c r="X546" s="38"/>
      <c r="Y546" s="38"/>
      <c r="Z546" s="38"/>
      <c r="AA546" s="38"/>
      <c r="AB546" s="38"/>
      <c r="AC546" s="38"/>
      <c r="AD546" s="38"/>
      <c r="AE546" s="38"/>
      <c r="AR546" s="225" t="s">
        <v>190</v>
      </c>
      <c r="AT546" s="225" t="s">
        <v>232</v>
      </c>
      <c r="AU546" s="225" t="s">
        <v>83</v>
      </c>
      <c r="AY546" s="17" t="s">
        <v>125</v>
      </c>
      <c r="BE546" s="226">
        <f>IF(N546="základní",J546,0)</f>
        <v>0</v>
      </c>
      <c r="BF546" s="226">
        <f>IF(N546="snížená",J546,0)</f>
        <v>0</v>
      </c>
      <c r="BG546" s="226">
        <f>IF(N546="zákl. přenesená",J546,0)</f>
        <v>0</v>
      </c>
      <c r="BH546" s="226">
        <f>IF(N546="sníž. přenesená",J546,0)</f>
        <v>0</v>
      </c>
      <c r="BI546" s="226">
        <f>IF(N546="nulová",J546,0)</f>
        <v>0</v>
      </c>
      <c r="BJ546" s="17" t="s">
        <v>81</v>
      </c>
      <c r="BK546" s="226">
        <f>ROUND(I546*H546,2)</f>
        <v>0</v>
      </c>
      <c r="BL546" s="17" t="s">
        <v>132</v>
      </c>
      <c r="BM546" s="225" t="s">
        <v>802</v>
      </c>
    </row>
    <row r="547" spans="1:47" s="2" customFormat="1" ht="12">
      <c r="A547" s="38"/>
      <c r="B547" s="39"/>
      <c r="C547" s="40"/>
      <c r="D547" s="227" t="s">
        <v>134</v>
      </c>
      <c r="E547" s="40"/>
      <c r="F547" s="228" t="s">
        <v>801</v>
      </c>
      <c r="G547" s="40"/>
      <c r="H547" s="40"/>
      <c r="I547" s="229"/>
      <c r="J547" s="40"/>
      <c r="K547" s="40"/>
      <c r="L547" s="44"/>
      <c r="M547" s="230"/>
      <c r="N547" s="231"/>
      <c r="O547" s="91"/>
      <c r="P547" s="91"/>
      <c r="Q547" s="91"/>
      <c r="R547" s="91"/>
      <c r="S547" s="91"/>
      <c r="T547" s="92"/>
      <c r="U547" s="38"/>
      <c r="V547" s="38"/>
      <c r="W547" s="38"/>
      <c r="X547" s="38"/>
      <c r="Y547" s="38"/>
      <c r="Z547" s="38"/>
      <c r="AA547" s="38"/>
      <c r="AB547" s="38"/>
      <c r="AC547" s="38"/>
      <c r="AD547" s="38"/>
      <c r="AE547" s="38"/>
      <c r="AT547" s="17" t="s">
        <v>134</v>
      </c>
      <c r="AU547" s="17" t="s">
        <v>83</v>
      </c>
    </row>
    <row r="548" spans="1:65" s="2" customFormat="1" ht="16.5" customHeight="1">
      <c r="A548" s="38"/>
      <c r="B548" s="39"/>
      <c r="C548" s="214" t="s">
        <v>803</v>
      </c>
      <c r="D548" s="214" t="s">
        <v>127</v>
      </c>
      <c r="E548" s="215" t="s">
        <v>804</v>
      </c>
      <c r="F548" s="216" t="s">
        <v>805</v>
      </c>
      <c r="G548" s="217" t="s">
        <v>199</v>
      </c>
      <c r="H548" s="218">
        <v>182.32</v>
      </c>
      <c r="I548" s="219"/>
      <c r="J548" s="220">
        <f>ROUND(I548*H548,2)</f>
        <v>0</v>
      </c>
      <c r="K548" s="216" t="s">
        <v>131</v>
      </c>
      <c r="L548" s="44"/>
      <c r="M548" s="221" t="s">
        <v>1</v>
      </c>
      <c r="N548" s="222" t="s">
        <v>38</v>
      </c>
      <c r="O548" s="91"/>
      <c r="P548" s="223">
        <f>O548*H548</f>
        <v>0</v>
      </c>
      <c r="Q548" s="223">
        <v>0.00088</v>
      </c>
      <c r="R548" s="223">
        <f>Q548*H548</f>
        <v>0.1604416</v>
      </c>
      <c r="S548" s="223">
        <v>0</v>
      </c>
      <c r="T548" s="224">
        <f>S548*H548</f>
        <v>0</v>
      </c>
      <c r="U548" s="38"/>
      <c r="V548" s="38"/>
      <c r="W548" s="38"/>
      <c r="X548" s="38"/>
      <c r="Y548" s="38"/>
      <c r="Z548" s="38"/>
      <c r="AA548" s="38"/>
      <c r="AB548" s="38"/>
      <c r="AC548" s="38"/>
      <c r="AD548" s="38"/>
      <c r="AE548" s="38"/>
      <c r="AR548" s="225" t="s">
        <v>132</v>
      </c>
      <c r="AT548" s="225" t="s">
        <v>127</v>
      </c>
      <c r="AU548" s="225" t="s">
        <v>83</v>
      </c>
      <c r="AY548" s="17" t="s">
        <v>125</v>
      </c>
      <c r="BE548" s="226">
        <f>IF(N548="základní",J548,0)</f>
        <v>0</v>
      </c>
      <c r="BF548" s="226">
        <f>IF(N548="snížená",J548,0)</f>
        <v>0</v>
      </c>
      <c r="BG548" s="226">
        <f>IF(N548="zákl. přenesená",J548,0)</f>
        <v>0</v>
      </c>
      <c r="BH548" s="226">
        <f>IF(N548="sníž. přenesená",J548,0)</f>
        <v>0</v>
      </c>
      <c r="BI548" s="226">
        <f>IF(N548="nulová",J548,0)</f>
        <v>0</v>
      </c>
      <c r="BJ548" s="17" t="s">
        <v>81</v>
      </c>
      <c r="BK548" s="226">
        <f>ROUND(I548*H548,2)</f>
        <v>0</v>
      </c>
      <c r="BL548" s="17" t="s">
        <v>132</v>
      </c>
      <c r="BM548" s="225" t="s">
        <v>806</v>
      </c>
    </row>
    <row r="549" spans="1:47" s="2" customFormat="1" ht="12">
      <c r="A549" s="38"/>
      <c r="B549" s="39"/>
      <c r="C549" s="40"/>
      <c r="D549" s="227" t="s">
        <v>134</v>
      </c>
      <c r="E549" s="40"/>
      <c r="F549" s="228" t="s">
        <v>807</v>
      </c>
      <c r="G549" s="40"/>
      <c r="H549" s="40"/>
      <c r="I549" s="229"/>
      <c r="J549" s="40"/>
      <c r="K549" s="40"/>
      <c r="L549" s="44"/>
      <c r="M549" s="230"/>
      <c r="N549" s="231"/>
      <c r="O549" s="91"/>
      <c r="P549" s="91"/>
      <c r="Q549" s="91"/>
      <c r="R549" s="91"/>
      <c r="S549" s="91"/>
      <c r="T549" s="92"/>
      <c r="U549" s="38"/>
      <c r="V549" s="38"/>
      <c r="W549" s="38"/>
      <c r="X549" s="38"/>
      <c r="Y549" s="38"/>
      <c r="Z549" s="38"/>
      <c r="AA549" s="38"/>
      <c r="AB549" s="38"/>
      <c r="AC549" s="38"/>
      <c r="AD549" s="38"/>
      <c r="AE549" s="38"/>
      <c r="AT549" s="17" t="s">
        <v>134</v>
      </c>
      <c r="AU549" s="17" t="s">
        <v>83</v>
      </c>
    </row>
    <row r="550" spans="1:47" s="2" customFormat="1" ht="12">
      <c r="A550" s="38"/>
      <c r="B550" s="39"/>
      <c r="C550" s="40"/>
      <c r="D550" s="227" t="s">
        <v>136</v>
      </c>
      <c r="E550" s="40"/>
      <c r="F550" s="232" t="s">
        <v>808</v>
      </c>
      <c r="G550" s="40"/>
      <c r="H550" s="40"/>
      <c r="I550" s="229"/>
      <c r="J550" s="40"/>
      <c r="K550" s="40"/>
      <c r="L550" s="44"/>
      <c r="M550" s="230"/>
      <c r="N550" s="231"/>
      <c r="O550" s="91"/>
      <c r="P550" s="91"/>
      <c r="Q550" s="91"/>
      <c r="R550" s="91"/>
      <c r="S550" s="91"/>
      <c r="T550" s="92"/>
      <c r="U550" s="38"/>
      <c r="V550" s="38"/>
      <c r="W550" s="38"/>
      <c r="X550" s="38"/>
      <c r="Y550" s="38"/>
      <c r="Z550" s="38"/>
      <c r="AA550" s="38"/>
      <c r="AB550" s="38"/>
      <c r="AC550" s="38"/>
      <c r="AD550" s="38"/>
      <c r="AE550" s="38"/>
      <c r="AT550" s="17" t="s">
        <v>136</v>
      </c>
      <c r="AU550" s="17" t="s">
        <v>83</v>
      </c>
    </row>
    <row r="551" spans="1:51" s="13" customFormat="1" ht="12">
      <c r="A551" s="13"/>
      <c r="B551" s="233"/>
      <c r="C551" s="234"/>
      <c r="D551" s="227" t="s">
        <v>138</v>
      </c>
      <c r="E551" s="235" t="s">
        <v>1</v>
      </c>
      <c r="F551" s="236" t="s">
        <v>809</v>
      </c>
      <c r="G551" s="234"/>
      <c r="H551" s="237">
        <v>182.32</v>
      </c>
      <c r="I551" s="238"/>
      <c r="J551" s="234"/>
      <c r="K551" s="234"/>
      <c r="L551" s="239"/>
      <c r="M551" s="240"/>
      <c r="N551" s="241"/>
      <c r="O551" s="241"/>
      <c r="P551" s="241"/>
      <c r="Q551" s="241"/>
      <c r="R551" s="241"/>
      <c r="S551" s="241"/>
      <c r="T551" s="242"/>
      <c r="U551" s="13"/>
      <c r="V551" s="13"/>
      <c r="W551" s="13"/>
      <c r="X551" s="13"/>
      <c r="Y551" s="13"/>
      <c r="Z551" s="13"/>
      <c r="AA551" s="13"/>
      <c r="AB551" s="13"/>
      <c r="AC551" s="13"/>
      <c r="AD551" s="13"/>
      <c r="AE551" s="13"/>
      <c r="AT551" s="243" t="s">
        <v>138</v>
      </c>
      <c r="AU551" s="243" t="s">
        <v>83</v>
      </c>
      <c r="AV551" s="13" t="s">
        <v>83</v>
      </c>
      <c r="AW551" s="13" t="s">
        <v>30</v>
      </c>
      <c r="AX551" s="13" t="s">
        <v>81</v>
      </c>
      <c r="AY551" s="243" t="s">
        <v>125</v>
      </c>
    </row>
    <row r="552" spans="1:65" s="2" customFormat="1" ht="16.5" customHeight="1">
      <c r="A552" s="38"/>
      <c r="B552" s="39"/>
      <c r="C552" s="214" t="s">
        <v>810</v>
      </c>
      <c r="D552" s="214" t="s">
        <v>127</v>
      </c>
      <c r="E552" s="215" t="s">
        <v>811</v>
      </c>
      <c r="F552" s="216" t="s">
        <v>812</v>
      </c>
      <c r="G552" s="217" t="s">
        <v>199</v>
      </c>
      <c r="H552" s="218">
        <v>182.32</v>
      </c>
      <c r="I552" s="219"/>
      <c r="J552" s="220">
        <f>ROUND(I552*H552,2)</f>
        <v>0</v>
      </c>
      <c r="K552" s="216" t="s">
        <v>131</v>
      </c>
      <c r="L552" s="44"/>
      <c r="M552" s="221" t="s">
        <v>1</v>
      </c>
      <c r="N552" s="222" t="s">
        <v>38</v>
      </c>
      <c r="O552" s="91"/>
      <c r="P552" s="223">
        <f>O552*H552</f>
        <v>0</v>
      </c>
      <c r="Q552" s="223">
        <v>0</v>
      </c>
      <c r="R552" s="223">
        <f>Q552*H552</f>
        <v>0</v>
      </c>
      <c r="S552" s="223">
        <v>0</v>
      </c>
      <c r="T552" s="224">
        <f>S552*H552</f>
        <v>0</v>
      </c>
      <c r="U552" s="38"/>
      <c r="V552" s="38"/>
      <c r="W552" s="38"/>
      <c r="X552" s="38"/>
      <c r="Y552" s="38"/>
      <c r="Z552" s="38"/>
      <c r="AA552" s="38"/>
      <c r="AB552" s="38"/>
      <c r="AC552" s="38"/>
      <c r="AD552" s="38"/>
      <c r="AE552" s="38"/>
      <c r="AR552" s="225" t="s">
        <v>132</v>
      </c>
      <c r="AT552" s="225" t="s">
        <v>127</v>
      </c>
      <c r="AU552" s="225" t="s">
        <v>83</v>
      </c>
      <c r="AY552" s="17" t="s">
        <v>125</v>
      </c>
      <c r="BE552" s="226">
        <f>IF(N552="základní",J552,0)</f>
        <v>0</v>
      </c>
      <c r="BF552" s="226">
        <f>IF(N552="snížená",J552,0)</f>
        <v>0</v>
      </c>
      <c r="BG552" s="226">
        <f>IF(N552="zákl. přenesená",J552,0)</f>
        <v>0</v>
      </c>
      <c r="BH552" s="226">
        <f>IF(N552="sníž. přenesená",J552,0)</f>
        <v>0</v>
      </c>
      <c r="BI552" s="226">
        <f>IF(N552="nulová",J552,0)</f>
        <v>0</v>
      </c>
      <c r="BJ552" s="17" t="s">
        <v>81</v>
      </c>
      <c r="BK552" s="226">
        <f>ROUND(I552*H552,2)</f>
        <v>0</v>
      </c>
      <c r="BL552" s="17" t="s">
        <v>132</v>
      </c>
      <c r="BM552" s="225" t="s">
        <v>813</v>
      </c>
    </row>
    <row r="553" spans="1:47" s="2" customFormat="1" ht="12">
      <c r="A553" s="38"/>
      <c r="B553" s="39"/>
      <c r="C553" s="40"/>
      <c r="D553" s="227" t="s">
        <v>134</v>
      </c>
      <c r="E553" s="40"/>
      <c r="F553" s="228" t="s">
        <v>814</v>
      </c>
      <c r="G553" s="40"/>
      <c r="H553" s="40"/>
      <c r="I553" s="229"/>
      <c r="J553" s="40"/>
      <c r="K553" s="40"/>
      <c r="L553" s="44"/>
      <c r="M553" s="230"/>
      <c r="N553" s="231"/>
      <c r="O553" s="91"/>
      <c r="P553" s="91"/>
      <c r="Q553" s="91"/>
      <c r="R553" s="91"/>
      <c r="S553" s="91"/>
      <c r="T553" s="92"/>
      <c r="U553" s="38"/>
      <c r="V553" s="38"/>
      <c r="W553" s="38"/>
      <c r="X553" s="38"/>
      <c r="Y553" s="38"/>
      <c r="Z553" s="38"/>
      <c r="AA553" s="38"/>
      <c r="AB553" s="38"/>
      <c r="AC553" s="38"/>
      <c r="AD553" s="38"/>
      <c r="AE553" s="38"/>
      <c r="AT553" s="17" t="s">
        <v>134</v>
      </c>
      <c r="AU553" s="17" t="s">
        <v>83</v>
      </c>
    </row>
    <row r="554" spans="1:47" s="2" customFormat="1" ht="12">
      <c r="A554" s="38"/>
      <c r="B554" s="39"/>
      <c r="C554" s="40"/>
      <c r="D554" s="227" t="s">
        <v>136</v>
      </c>
      <c r="E554" s="40"/>
      <c r="F554" s="232" t="s">
        <v>808</v>
      </c>
      <c r="G554" s="40"/>
      <c r="H554" s="40"/>
      <c r="I554" s="229"/>
      <c r="J554" s="40"/>
      <c r="K554" s="40"/>
      <c r="L554" s="44"/>
      <c r="M554" s="230"/>
      <c r="N554" s="231"/>
      <c r="O554" s="91"/>
      <c r="P554" s="91"/>
      <c r="Q554" s="91"/>
      <c r="R554" s="91"/>
      <c r="S554" s="91"/>
      <c r="T554" s="92"/>
      <c r="U554" s="38"/>
      <c r="V554" s="38"/>
      <c r="W554" s="38"/>
      <c r="X554" s="38"/>
      <c r="Y554" s="38"/>
      <c r="Z554" s="38"/>
      <c r="AA554" s="38"/>
      <c r="AB554" s="38"/>
      <c r="AC554" s="38"/>
      <c r="AD554" s="38"/>
      <c r="AE554" s="38"/>
      <c r="AT554" s="17" t="s">
        <v>136</v>
      </c>
      <c r="AU554" s="17" t="s">
        <v>83</v>
      </c>
    </row>
    <row r="555" spans="1:65" s="2" customFormat="1" ht="16.5" customHeight="1">
      <c r="A555" s="38"/>
      <c r="B555" s="39"/>
      <c r="C555" s="214" t="s">
        <v>815</v>
      </c>
      <c r="D555" s="214" t="s">
        <v>127</v>
      </c>
      <c r="E555" s="215" t="s">
        <v>816</v>
      </c>
      <c r="F555" s="216" t="s">
        <v>817</v>
      </c>
      <c r="G555" s="217" t="s">
        <v>199</v>
      </c>
      <c r="H555" s="218">
        <v>182.32</v>
      </c>
      <c r="I555" s="219"/>
      <c r="J555" s="220">
        <f>ROUND(I555*H555,2)</f>
        <v>0</v>
      </c>
      <c r="K555" s="216" t="s">
        <v>131</v>
      </c>
      <c r="L555" s="44"/>
      <c r="M555" s="221" t="s">
        <v>1</v>
      </c>
      <c r="N555" s="222" t="s">
        <v>38</v>
      </c>
      <c r="O555" s="91"/>
      <c r="P555" s="223">
        <f>O555*H555</f>
        <v>0</v>
      </c>
      <c r="Q555" s="223">
        <v>0</v>
      </c>
      <c r="R555" s="223">
        <f>Q555*H555</f>
        <v>0</v>
      </c>
      <c r="S555" s="223">
        <v>0</v>
      </c>
      <c r="T555" s="224">
        <f>S555*H555</f>
        <v>0</v>
      </c>
      <c r="U555" s="38"/>
      <c r="V555" s="38"/>
      <c r="W555" s="38"/>
      <c r="X555" s="38"/>
      <c r="Y555" s="38"/>
      <c r="Z555" s="38"/>
      <c r="AA555" s="38"/>
      <c r="AB555" s="38"/>
      <c r="AC555" s="38"/>
      <c r="AD555" s="38"/>
      <c r="AE555" s="38"/>
      <c r="AR555" s="225" t="s">
        <v>132</v>
      </c>
      <c r="AT555" s="225" t="s">
        <v>127</v>
      </c>
      <c r="AU555" s="225" t="s">
        <v>83</v>
      </c>
      <c r="AY555" s="17" t="s">
        <v>125</v>
      </c>
      <c r="BE555" s="226">
        <f>IF(N555="základní",J555,0)</f>
        <v>0</v>
      </c>
      <c r="BF555" s="226">
        <f>IF(N555="snížená",J555,0)</f>
        <v>0</v>
      </c>
      <c r="BG555" s="226">
        <f>IF(N555="zákl. přenesená",J555,0)</f>
        <v>0</v>
      </c>
      <c r="BH555" s="226">
        <f>IF(N555="sníž. přenesená",J555,0)</f>
        <v>0</v>
      </c>
      <c r="BI555" s="226">
        <f>IF(N555="nulová",J555,0)</f>
        <v>0</v>
      </c>
      <c r="BJ555" s="17" t="s">
        <v>81</v>
      </c>
      <c r="BK555" s="226">
        <f>ROUND(I555*H555,2)</f>
        <v>0</v>
      </c>
      <c r="BL555" s="17" t="s">
        <v>132</v>
      </c>
      <c r="BM555" s="225" t="s">
        <v>818</v>
      </c>
    </row>
    <row r="556" spans="1:47" s="2" customFormat="1" ht="12">
      <c r="A556" s="38"/>
      <c r="B556" s="39"/>
      <c r="C556" s="40"/>
      <c r="D556" s="227" t="s">
        <v>134</v>
      </c>
      <c r="E556" s="40"/>
      <c r="F556" s="228" t="s">
        <v>819</v>
      </c>
      <c r="G556" s="40"/>
      <c r="H556" s="40"/>
      <c r="I556" s="229"/>
      <c r="J556" s="40"/>
      <c r="K556" s="40"/>
      <c r="L556" s="44"/>
      <c r="M556" s="230"/>
      <c r="N556" s="231"/>
      <c r="O556" s="91"/>
      <c r="P556" s="91"/>
      <c r="Q556" s="91"/>
      <c r="R556" s="91"/>
      <c r="S556" s="91"/>
      <c r="T556" s="92"/>
      <c r="U556" s="38"/>
      <c r="V556" s="38"/>
      <c r="W556" s="38"/>
      <c r="X556" s="38"/>
      <c r="Y556" s="38"/>
      <c r="Z556" s="38"/>
      <c r="AA556" s="38"/>
      <c r="AB556" s="38"/>
      <c r="AC556" s="38"/>
      <c r="AD556" s="38"/>
      <c r="AE556" s="38"/>
      <c r="AT556" s="17" t="s">
        <v>134</v>
      </c>
      <c r="AU556" s="17" t="s">
        <v>83</v>
      </c>
    </row>
    <row r="557" spans="1:47" s="2" customFormat="1" ht="12">
      <c r="A557" s="38"/>
      <c r="B557" s="39"/>
      <c r="C557" s="40"/>
      <c r="D557" s="227" t="s">
        <v>136</v>
      </c>
      <c r="E557" s="40"/>
      <c r="F557" s="232" t="s">
        <v>808</v>
      </c>
      <c r="G557" s="40"/>
      <c r="H557" s="40"/>
      <c r="I557" s="229"/>
      <c r="J557" s="40"/>
      <c r="K557" s="40"/>
      <c r="L557" s="44"/>
      <c r="M557" s="230"/>
      <c r="N557" s="231"/>
      <c r="O557" s="91"/>
      <c r="P557" s="91"/>
      <c r="Q557" s="91"/>
      <c r="R557" s="91"/>
      <c r="S557" s="91"/>
      <c r="T557" s="92"/>
      <c r="U557" s="38"/>
      <c r="V557" s="38"/>
      <c r="W557" s="38"/>
      <c r="X557" s="38"/>
      <c r="Y557" s="38"/>
      <c r="Z557" s="38"/>
      <c r="AA557" s="38"/>
      <c r="AB557" s="38"/>
      <c r="AC557" s="38"/>
      <c r="AD557" s="38"/>
      <c r="AE557" s="38"/>
      <c r="AT557" s="17" t="s">
        <v>136</v>
      </c>
      <c r="AU557" s="17" t="s">
        <v>83</v>
      </c>
    </row>
    <row r="558" spans="1:65" s="2" customFormat="1" ht="16.5" customHeight="1">
      <c r="A558" s="38"/>
      <c r="B558" s="39"/>
      <c r="C558" s="214" t="s">
        <v>820</v>
      </c>
      <c r="D558" s="214" t="s">
        <v>127</v>
      </c>
      <c r="E558" s="215" t="s">
        <v>821</v>
      </c>
      <c r="F558" s="216" t="s">
        <v>822</v>
      </c>
      <c r="G558" s="217" t="s">
        <v>199</v>
      </c>
      <c r="H558" s="218">
        <v>6.237</v>
      </c>
      <c r="I558" s="219"/>
      <c r="J558" s="220">
        <f>ROUND(I558*H558,2)</f>
        <v>0</v>
      </c>
      <c r="K558" s="216" t="s">
        <v>131</v>
      </c>
      <c r="L558" s="44"/>
      <c r="M558" s="221" t="s">
        <v>1</v>
      </c>
      <c r="N558" s="222" t="s">
        <v>38</v>
      </c>
      <c r="O558" s="91"/>
      <c r="P558" s="223">
        <f>O558*H558</f>
        <v>0</v>
      </c>
      <c r="Q558" s="223">
        <v>0.12</v>
      </c>
      <c r="R558" s="223">
        <f>Q558*H558</f>
        <v>0.74844</v>
      </c>
      <c r="S558" s="223">
        <v>2.49</v>
      </c>
      <c r="T558" s="224">
        <f>S558*H558</f>
        <v>15.530130000000002</v>
      </c>
      <c r="U558" s="38"/>
      <c r="V558" s="38"/>
      <c r="W558" s="38"/>
      <c r="X558" s="38"/>
      <c r="Y558" s="38"/>
      <c r="Z558" s="38"/>
      <c r="AA558" s="38"/>
      <c r="AB558" s="38"/>
      <c r="AC558" s="38"/>
      <c r="AD558" s="38"/>
      <c r="AE558" s="38"/>
      <c r="AR558" s="225" t="s">
        <v>132</v>
      </c>
      <c r="AT558" s="225" t="s">
        <v>127</v>
      </c>
      <c r="AU558" s="225" t="s">
        <v>83</v>
      </c>
      <c r="AY558" s="17" t="s">
        <v>125</v>
      </c>
      <c r="BE558" s="226">
        <f>IF(N558="základní",J558,0)</f>
        <v>0</v>
      </c>
      <c r="BF558" s="226">
        <f>IF(N558="snížená",J558,0)</f>
        <v>0</v>
      </c>
      <c r="BG558" s="226">
        <f>IF(N558="zákl. přenesená",J558,0)</f>
        <v>0</v>
      </c>
      <c r="BH558" s="226">
        <f>IF(N558="sníž. přenesená",J558,0)</f>
        <v>0</v>
      </c>
      <c r="BI558" s="226">
        <f>IF(N558="nulová",J558,0)</f>
        <v>0</v>
      </c>
      <c r="BJ558" s="17" t="s">
        <v>81</v>
      </c>
      <c r="BK558" s="226">
        <f>ROUND(I558*H558,2)</f>
        <v>0</v>
      </c>
      <c r="BL558" s="17" t="s">
        <v>132</v>
      </c>
      <c r="BM558" s="225" t="s">
        <v>823</v>
      </c>
    </row>
    <row r="559" spans="1:47" s="2" customFormat="1" ht="12">
      <c r="A559" s="38"/>
      <c r="B559" s="39"/>
      <c r="C559" s="40"/>
      <c r="D559" s="227" t="s">
        <v>134</v>
      </c>
      <c r="E559" s="40"/>
      <c r="F559" s="228" t="s">
        <v>824</v>
      </c>
      <c r="G559" s="40"/>
      <c r="H559" s="40"/>
      <c r="I559" s="229"/>
      <c r="J559" s="40"/>
      <c r="K559" s="40"/>
      <c r="L559" s="44"/>
      <c r="M559" s="230"/>
      <c r="N559" s="231"/>
      <c r="O559" s="91"/>
      <c r="P559" s="91"/>
      <c r="Q559" s="91"/>
      <c r="R559" s="91"/>
      <c r="S559" s="91"/>
      <c r="T559" s="92"/>
      <c r="U559" s="38"/>
      <c r="V559" s="38"/>
      <c r="W559" s="38"/>
      <c r="X559" s="38"/>
      <c r="Y559" s="38"/>
      <c r="Z559" s="38"/>
      <c r="AA559" s="38"/>
      <c r="AB559" s="38"/>
      <c r="AC559" s="38"/>
      <c r="AD559" s="38"/>
      <c r="AE559" s="38"/>
      <c r="AT559" s="17" t="s">
        <v>134</v>
      </c>
      <c r="AU559" s="17" t="s">
        <v>83</v>
      </c>
    </row>
    <row r="560" spans="1:47" s="2" customFormat="1" ht="12">
      <c r="A560" s="38"/>
      <c r="B560" s="39"/>
      <c r="C560" s="40"/>
      <c r="D560" s="227" t="s">
        <v>136</v>
      </c>
      <c r="E560" s="40"/>
      <c r="F560" s="232" t="s">
        <v>825</v>
      </c>
      <c r="G560" s="40"/>
      <c r="H560" s="40"/>
      <c r="I560" s="229"/>
      <c r="J560" s="40"/>
      <c r="K560" s="40"/>
      <c r="L560" s="44"/>
      <c r="M560" s="230"/>
      <c r="N560" s="231"/>
      <c r="O560" s="91"/>
      <c r="P560" s="91"/>
      <c r="Q560" s="91"/>
      <c r="R560" s="91"/>
      <c r="S560" s="91"/>
      <c r="T560" s="92"/>
      <c r="U560" s="38"/>
      <c r="V560" s="38"/>
      <c r="W560" s="38"/>
      <c r="X560" s="38"/>
      <c r="Y560" s="38"/>
      <c r="Z560" s="38"/>
      <c r="AA560" s="38"/>
      <c r="AB560" s="38"/>
      <c r="AC560" s="38"/>
      <c r="AD560" s="38"/>
      <c r="AE560" s="38"/>
      <c r="AT560" s="17" t="s">
        <v>136</v>
      </c>
      <c r="AU560" s="17" t="s">
        <v>83</v>
      </c>
    </row>
    <row r="561" spans="1:65" s="2" customFormat="1" ht="16.5" customHeight="1">
      <c r="A561" s="38"/>
      <c r="B561" s="39"/>
      <c r="C561" s="214" t="s">
        <v>826</v>
      </c>
      <c r="D561" s="214" t="s">
        <v>127</v>
      </c>
      <c r="E561" s="215" t="s">
        <v>827</v>
      </c>
      <c r="F561" s="216" t="s">
        <v>828</v>
      </c>
      <c r="G561" s="217" t="s">
        <v>199</v>
      </c>
      <c r="H561" s="218">
        <v>95.6</v>
      </c>
      <c r="I561" s="219"/>
      <c r="J561" s="220">
        <f>ROUND(I561*H561,2)</f>
        <v>0</v>
      </c>
      <c r="K561" s="216" t="s">
        <v>131</v>
      </c>
      <c r="L561" s="44"/>
      <c r="M561" s="221" t="s">
        <v>1</v>
      </c>
      <c r="N561" s="222" t="s">
        <v>38</v>
      </c>
      <c r="O561" s="91"/>
      <c r="P561" s="223">
        <f>O561*H561</f>
        <v>0</v>
      </c>
      <c r="Q561" s="223">
        <v>0.12</v>
      </c>
      <c r="R561" s="223">
        <f>Q561*H561</f>
        <v>11.472</v>
      </c>
      <c r="S561" s="223">
        <v>2.2</v>
      </c>
      <c r="T561" s="224">
        <f>S561*H561</f>
        <v>210.32</v>
      </c>
      <c r="U561" s="38"/>
      <c r="V561" s="38"/>
      <c r="W561" s="38"/>
      <c r="X561" s="38"/>
      <c r="Y561" s="38"/>
      <c r="Z561" s="38"/>
      <c r="AA561" s="38"/>
      <c r="AB561" s="38"/>
      <c r="AC561" s="38"/>
      <c r="AD561" s="38"/>
      <c r="AE561" s="38"/>
      <c r="AR561" s="225" t="s">
        <v>132</v>
      </c>
      <c r="AT561" s="225" t="s">
        <v>127</v>
      </c>
      <c r="AU561" s="225" t="s">
        <v>83</v>
      </c>
      <c r="AY561" s="17" t="s">
        <v>125</v>
      </c>
      <c r="BE561" s="226">
        <f>IF(N561="základní",J561,0)</f>
        <v>0</v>
      </c>
      <c r="BF561" s="226">
        <f>IF(N561="snížená",J561,0)</f>
        <v>0</v>
      </c>
      <c r="BG561" s="226">
        <f>IF(N561="zákl. přenesená",J561,0)</f>
        <v>0</v>
      </c>
      <c r="BH561" s="226">
        <f>IF(N561="sníž. přenesená",J561,0)</f>
        <v>0</v>
      </c>
      <c r="BI561" s="226">
        <f>IF(N561="nulová",J561,0)</f>
        <v>0</v>
      </c>
      <c r="BJ561" s="17" t="s">
        <v>81</v>
      </c>
      <c r="BK561" s="226">
        <f>ROUND(I561*H561,2)</f>
        <v>0</v>
      </c>
      <c r="BL561" s="17" t="s">
        <v>132</v>
      </c>
      <c r="BM561" s="225" t="s">
        <v>829</v>
      </c>
    </row>
    <row r="562" spans="1:47" s="2" customFormat="1" ht="12">
      <c r="A562" s="38"/>
      <c r="B562" s="39"/>
      <c r="C562" s="40"/>
      <c r="D562" s="227" t="s">
        <v>134</v>
      </c>
      <c r="E562" s="40"/>
      <c r="F562" s="228" t="s">
        <v>830</v>
      </c>
      <c r="G562" s="40"/>
      <c r="H562" s="40"/>
      <c r="I562" s="229"/>
      <c r="J562" s="40"/>
      <c r="K562" s="40"/>
      <c r="L562" s="44"/>
      <c r="M562" s="230"/>
      <c r="N562" s="231"/>
      <c r="O562" s="91"/>
      <c r="P562" s="91"/>
      <c r="Q562" s="91"/>
      <c r="R562" s="91"/>
      <c r="S562" s="91"/>
      <c r="T562" s="92"/>
      <c r="U562" s="38"/>
      <c r="V562" s="38"/>
      <c r="W562" s="38"/>
      <c r="X562" s="38"/>
      <c r="Y562" s="38"/>
      <c r="Z562" s="38"/>
      <c r="AA562" s="38"/>
      <c r="AB562" s="38"/>
      <c r="AC562" s="38"/>
      <c r="AD562" s="38"/>
      <c r="AE562" s="38"/>
      <c r="AT562" s="17" t="s">
        <v>134</v>
      </c>
      <c r="AU562" s="17" t="s">
        <v>83</v>
      </c>
    </row>
    <row r="563" spans="1:47" s="2" customFormat="1" ht="12">
      <c r="A563" s="38"/>
      <c r="B563" s="39"/>
      <c r="C563" s="40"/>
      <c r="D563" s="227" t="s">
        <v>136</v>
      </c>
      <c r="E563" s="40"/>
      <c r="F563" s="232" t="s">
        <v>825</v>
      </c>
      <c r="G563" s="40"/>
      <c r="H563" s="40"/>
      <c r="I563" s="229"/>
      <c r="J563" s="40"/>
      <c r="K563" s="40"/>
      <c r="L563" s="44"/>
      <c r="M563" s="230"/>
      <c r="N563" s="231"/>
      <c r="O563" s="91"/>
      <c r="P563" s="91"/>
      <c r="Q563" s="91"/>
      <c r="R563" s="91"/>
      <c r="S563" s="91"/>
      <c r="T563" s="92"/>
      <c r="U563" s="38"/>
      <c r="V563" s="38"/>
      <c r="W563" s="38"/>
      <c r="X563" s="38"/>
      <c r="Y563" s="38"/>
      <c r="Z563" s="38"/>
      <c r="AA563" s="38"/>
      <c r="AB563" s="38"/>
      <c r="AC563" s="38"/>
      <c r="AD563" s="38"/>
      <c r="AE563" s="38"/>
      <c r="AT563" s="17" t="s">
        <v>136</v>
      </c>
      <c r="AU563" s="17" t="s">
        <v>83</v>
      </c>
    </row>
    <row r="564" spans="1:65" s="2" customFormat="1" ht="16.5" customHeight="1">
      <c r="A564" s="38"/>
      <c r="B564" s="39"/>
      <c r="C564" s="214" t="s">
        <v>831</v>
      </c>
      <c r="D564" s="214" t="s">
        <v>127</v>
      </c>
      <c r="E564" s="215" t="s">
        <v>832</v>
      </c>
      <c r="F564" s="216" t="s">
        <v>833</v>
      </c>
      <c r="G564" s="217" t="s">
        <v>199</v>
      </c>
      <c r="H564" s="218">
        <v>44.069</v>
      </c>
      <c r="I564" s="219"/>
      <c r="J564" s="220">
        <f>ROUND(I564*H564,2)</f>
        <v>0</v>
      </c>
      <c r="K564" s="216" t="s">
        <v>131</v>
      </c>
      <c r="L564" s="44"/>
      <c r="M564" s="221" t="s">
        <v>1</v>
      </c>
      <c r="N564" s="222" t="s">
        <v>38</v>
      </c>
      <c r="O564" s="91"/>
      <c r="P564" s="223">
        <f>O564*H564</f>
        <v>0</v>
      </c>
      <c r="Q564" s="223">
        <v>0.12171</v>
      </c>
      <c r="R564" s="223">
        <f>Q564*H564</f>
        <v>5.36363799</v>
      </c>
      <c r="S564" s="223">
        <v>2.4</v>
      </c>
      <c r="T564" s="224">
        <f>S564*H564</f>
        <v>105.7656</v>
      </c>
      <c r="U564" s="38"/>
      <c r="V564" s="38"/>
      <c r="W564" s="38"/>
      <c r="X564" s="38"/>
      <c r="Y564" s="38"/>
      <c r="Z564" s="38"/>
      <c r="AA564" s="38"/>
      <c r="AB564" s="38"/>
      <c r="AC564" s="38"/>
      <c r="AD564" s="38"/>
      <c r="AE564" s="38"/>
      <c r="AR564" s="225" t="s">
        <v>132</v>
      </c>
      <c r="AT564" s="225" t="s">
        <v>127</v>
      </c>
      <c r="AU564" s="225" t="s">
        <v>83</v>
      </c>
      <c r="AY564" s="17" t="s">
        <v>125</v>
      </c>
      <c r="BE564" s="226">
        <f>IF(N564="základní",J564,0)</f>
        <v>0</v>
      </c>
      <c r="BF564" s="226">
        <f>IF(N564="snížená",J564,0)</f>
        <v>0</v>
      </c>
      <c r="BG564" s="226">
        <f>IF(N564="zákl. přenesená",J564,0)</f>
        <v>0</v>
      </c>
      <c r="BH564" s="226">
        <f>IF(N564="sníž. přenesená",J564,0)</f>
        <v>0</v>
      </c>
      <c r="BI564" s="226">
        <f>IF(N564="nulová",J564,0)</f>
        <v>0</v>
      </c>
      <c r="BJ564" s="17" t="s">
        <v>81</v>
      </c>
      <c r="BK564" s="226">
        <f>ROUND(I564*H564,2)</f>
        <v>0</v>
      </c>
      <c r="BL564" s="17" t="s">
        <v>132</v>
      </c>
      <c r="BM564" s="225" t="s">
        <v>834</v>
      </c>
    </row>
    <row r="565" spans="1:47" s="2" customFormat="1" ht="12">
      <c r="A565" s="38"/>
      <c r="B565" s="39"/>
      <c r="C565" s="40"/>
      <c r="D565" s="227" t="s">
        <v>134</v>
      </c>
      <c r="E565" s="40"/>
      <c r="F565" s="228" t="s">
        <v>835</v>
      </c>
      <c r="G565" s="40"/>
      <c r="H565" s="40"/>
      <c r="I565" s="229"/>
      <c r="J565" s="40"/>
      <c r="K565" s="40"/>
      <c r="L565" s="44"/>
      <c r="M565" s="230"/>
      <c r="N565" s="231"/>
      <c r="O565" s="91"/>
      <c r="P565" s="91"/>
      <c r="Q565" s="91"/>
      <c r="R565" s="91"/>
      <c r="S565" s="91"/>
      <c r="T565" s="92"/>
      <c r="U565" s="38"/>
      <c r="V565" s="38"/>
      <c r="W565" s="38"/>
      <c r="X565" s="38"/>
      <c r="Y565" s="38"/>
      <c r="Z565" s="38"/>
      <c r="AA565" s="38"/>
      <c r="AB565" s="38"/>
      <c r="AC565" s="38"/>
      <c r="AD565" s="38"/>
      <c r="AE565" s="38"/>
      <c r="AT565" s="17" t="s">
        <v>134</v>
      </c>
      <c r="AU565" s="17" t="s">
        <v>83</v>
      </c>
    </row>
    <row r="566" spans="1:47" s="2" customFormat="1" ht="12">
      <c r="A566" s="38"/>
      <c r="B566" s="39"/>
      <c r="C566" s="40"/>
      <c r="D566" s="227" t="s">
        <v>136</v>
      </c>
      <c r="E566" s="40"/>
      <c r="F566" s="232" t="s">
        <v>825</v>
      </c>
      <c r="G566" s="40"/>
      <c r="H566" s="40"/>
      <c r="I566" s="229"/>
      <c r="J566" s="40"/>
      <c r="K566" s="40"/>
      <c r="L566" s="44"/>
      <c r="M566" s="230"/>
      <c r="N566" s="231"/>
      <c r="O566" s="91"/>
      <c r="P566" s="91"/>
      <c r="Q566" s="91"/>
      <c r="R566" s="91"/>
      <c r="S566" s="91"/>
      <c r="T566" s="92"/>
      <c r="U566" s="38"/>
      <c r="V566" s="38"/>
      <c r="W566" s="38"/>
      <c r="X566" s="38"/>
      <c r="Y566" s="38"/>
      <c r="Z566" s="38"/>
      <c r="AA566" s="38"/>
      <c r="AB566" s="38"/>
      <c r="AC566" s="38"/>
      <c r="AD566" s="38"/>
      <c r="AE566" s="38"/>
      <c r="AT566" s="17" t="s">
        <v>136</v>
      </c>
      <c r="AU566" s="17" t="s">
        <v>83</v>
      </c>
    </row>
    <row r="567" spans="1:65" s="2" customFormat="1" ht="16.5" customHeight="1">
      <c r="A567" s="38"/>
      <c r="B567" s="39"/>
      <c r="C567" s="214" t="s">
        <v>836</v>
      </c>
      <c r="D567" s="214" t="s">
        <v>127</v>
      </c>
      <c r="E567" s="215" t="s">
        <v>837</v>
      </c>
      <c r="F567" s="216" t="s">
        <v>838</v>
      </c>
      <c r="G567" s="217" t="s">
        <v>176</v>
      </c>
      <c r="H567" s="218">
        <v>4</v>
      </c>
      <c r="I567" s="219"/>
      <c r="J567" s="220">
        <f>ROUND(I567*H567,2)</f>
        <v>0</v>
      </c>
      <c r="K567" s="216" t="s">
        <v>131</v>
      </c>
      <c r="L567" s="44"/>
      <c r="M567" s="221" t="s">
        <v>1</v>
      </c>
      <c r="N567" s="222" t="s">
        <v>38</v>
      </c>
      <c r="O567" s="91"/>
      <c r="P567" s="223">
        <f>O567*H567</f>
        <v>0</v>
      </c>
      <c r="Q567" s="223">
        <v>0</v>
      </c>
      <c r="R567" s="223">
        <f>Q567*H567</f>
        <v>0</v>
      </c>
      <c r="S567" s="223">
        <v>0.00925</v>
      </c>
      <c r="T567" s="224">
        <f>S567*H567</f>
        <v>0.037</v>
      </c>
      <c r="U567" s="38"/>
      <c r="V567" s="38"/>
      <c r="W567" s="38"/>
      <c r="X567" s="38"/>
      <c r="Y567" s="38"/>
      <c r="Z567" s="38"/>
      <c r="AA567" s="38"/>
      <c r="AB567" s="38"/>
      <c r="AC567" s="38"/>
      <c r="AD567" s="38"/>
      <c r="AE567" s="38"/>
      <c r="AR567" s="225" t="s">
        <v>132</v>
      </c>
      <c r="AT567" s="225" t="s">
        <v>127</v>
      </c>
      <c r="AU567" s="225" t="s">
        <v>83</v>
      </c>
      <c r="AY567" s="17" t="s">
        <v>125</v>
      </c>
      <c r="BE567" s="226">
        <f>IF(N567="základní",J567,0)</f>
        <v>0</v>
      </c>
      <c r="BF567" s="226">
        <f>IF(N567="snížená",J567,0)</f>
        <v>0</v>
      </c>
      <c r="BG567" s="226">
        <f>IF(N567="zákl. přenesená",J567,0)</f>
        <v>0</v>
      </c>
      <c r="BH567" s="226">
        <f>IF(N567="sníž. přenesená",J567,0)</f>
        <v>0</v>
      </c>
      <c r="BI567" s="226">
        <f>IF(N567="nulová",J567,0)</f>
        <v>0</v>
      </c>
      <c r="BJ567" s="17" t="s">
        <v>81</v>
      </c>
      <c r="BK567" s="226">
        <f>ROUND(I567*H567,2)</f>
        <v>0</v>
      </c>
      <c r="BL567" s="17" t="s">
        <v>132</v>
      </c>
      <c r="BM567" s="225" t="s">
        <v>839</v>
      </c>
    </row>
    <row r="568" spans="1:47" s="2" customFormat="1" ht="12">
      <c r="A568" s="38"/>
      <c r="B568" s="39"/>
      <c r="C568" s="40"/>
      <c r="D568" s="227" t="s">
        <v>134</v>
      </c>
      <c r="E568" s="40"/>
      <c r="F568" s="228" t="s">
        <v>840</v>
      </c>
      <c r="G568" s="40"/>
      <c r="H568" s="40"/>
      <c r="I568" s="229"/>
      <c r="J568" s="40"/>
      <c r="K568" s="40"/>
      <c r="L568" s="44"/>
      <c r="M568" s="230"/>
      <c r="N568" s="231"/>
      <c r="O568" s="91"/>
      <c r="P568" s="91"/>
      <c r="Q568" s="91"/>
      <c r="R568" s="91"/>
      <c r="S568" s="91"/>
      <c r="T568" s="92"/>
      <c r="U568" s="38"/>
      <c r="V568" s="38"/>
      <c r="W568" s="38"/>
      <c r="X568" s="38"/>
      <c r="Y568" s="38"/>
      <c r="Z568" s="38"/>
      <c r="AA568" s="38"/>
      <c r="AB568" s="38"/>
      <c r="AC568" s="38"/>
      <c r="AD568" s="38"/>
      <c r="AE568" s="38"/>
      <c r="AT568" s="17" t="s">
        <v>134</v>
      </c>
      <c r="AU568" s="17" t="s">
        <v>83</v>
      </c>
    </row>
    <row r="569" spans="1:47" s="2" customFormat="1" ht="12">
      <c r="A569" s="38"/>
      <c r="B569" s="39"/>
      <c r="C569" s="40"/>
      <c r="D569" s="227" t="s">
        <v>136</v>
      </c>
      <c r="E569" s="40"/>
      <c r="F569" s="232" t="s">
        <v>841</v>
      </c>
      <c r="G569" s="40"/>
      <c r="H569" s="40"/>
      <c r="I569" s="229"/>
      <c r="J569" s="40"/>
      <c r="K569" s="40"/>
      <c r="L569" s="44"/>
      <c r="M569" s="230"/>
      <c r="N569" s="231"/>
      <c r="O569" s="91"/>
      <c r="P569" s="91"/>
      <c r="Q569" s="91"/>
      <c r="R569" s="91"/>
      <c r="S569" s="91"/>
      <c r="T569" s="92"/>
      <c r="U569" s="38"/>
      <c r="V569" s="38"/>
      <c r="W569" s="38"/>
      <c r="X569" s="38"/>
      <c r="Y569" s="38"/>
      <c r="Z569" s="38"/>
      <c r="AA569" s="38"/>
      <c r="AB569" s="38"/>
      <c r="AC569" s="38"/>
      <c r="AD569" s="38"/>
      <c r="AE569" s="38"/>
      <c r="AT569" s="17" t="s">
        <v>136</v>
      </c>
      <c r="AU569" s="17" t="s">
        <v>83</v>
      </c>
    </row>
    <row r="570" spans="1:65" s="2" customFormat="1" ht="16.5" customHeight="1">
      <c r="A570" s="38"/>
      <c r="B570" s="39"/>
      <c r="C570" s="214" t="s">
        <v>842</v>
      </c>
      <c r="D570" s="214" t="s">
        <v>127</v>
      </c>
      <c r="E570" s="215" t="s">
        <v>843</v>
      </c>
      <c r="F570" s="216" t="s">
        <v>844</v>
      </c>
      <c r="G570" s="217" t="s">
        <v>354</v>
      </c>
      <c r="H570" s="218">
        <v>12</v>
      </c>
      <c r="I570" s="219"/>
      <c r="J570" s="220">
        <f>ROUND(I570*H570,2)</f>
        <v>0</v>
      </c>
      <c r="K570" s="216" t="s">
        <v>131</v>
      </c>
      <c r="L570" s="44"/>
      <c r="M570" s="221" t="s">
        <v>1</v>
      </c>
      <c r="N570" s="222" t="s">
        <v>38</v>
      </c>
      <c r="O570" s="91"/>
      <c r="P570" s="223">
        <f>O570*H570</f>
        <v>0</v>
      </c>
      <c r="Q570" s="223">
        <v>0.00011</v>
      </c>
      <c r="R570" s="223">
        <f>Q570*H570</f>
        <v>0.00132</v>
      </c>
      <c r="S570" s="223">
        <v>0</v>
      </c>
      <c r="T570" s="224">
        <f>S570*H570</f>
        <v>0</v>
      </c>
      <c r="U570" s="38"/>
      <c r="V570" s="38"/>
      <c r="W570" s="38"/>
      <c r="X570" s="38"/>
      <c r="Y570" s="38"/>
      <c r="Z570" s="38"/>
      <c r="AA570" s="38"/>
      <c r="AB570" s="38"/>
      <c r="AC570" s="38"/>
      <c r="AD570" s="38"/>
      <c r="AE570" s="38"/>
      <c r="AR570" s="225" t="s">
        <v>132</v>
      </c>
      <c r="AT570" s="225" t="s">
        <v>127</v>
      </c>
      <c r="AU570" s="225" t="s">
        <v>83</v>
      </c>
      <c r="AY570" s="17" t="s">
        <v>125</v>
      </c>
      <c r="BE570" s="226">
        <f>IF(N570="základní",J570,0)</f>
        <v>0</v>
      </c>
      <c r="BF570" s="226">
        <f>IF(N570="snížená",J570,0)</f>
        <v>0</v>
      </c>
      <c r="BG570" s="226">
        <f>IF(N570="zákl. přenesená",J570,0)</f>
        <v>0</v>
      </c>
      <c r="BH570" s="226">
        <f>IF(N570="sníž. přenesená",J570,0)</f>
        <v>0</v>
      </c>
      <c r="BI570" s="226">
        <f>IF(N570="nulová",J570,0)</f>
        <v>0</v>
      </c>
      <c r="BJ570" s="17" t="s">
        <v>81</v>
      </c>
      <c r="BK570" s="226">
        <f>ROUND(I570*H570,2)</f>
        <v>0</v>
      </c>
      <c r="BL570" s="17" t="s">
        <v>132</v>
      </c>
      <c r="BM570" s="225" t="s">
        <v>845</v>
      </c>
    </row>
    <row r="571" spans="1:47" s="2" customFormat="1" ht="12">
      <c r="A571" s="38"/>
      <c r="B571" s="39"/>
      <c r="C571" s="40"/>
      <c r="D571" s="227" t="s">
        <v>134</v>
      </c>
      <c r="E571" s="40"/>
      <c r="F571" s="228" t="s">
        <v>846</v>
      </c>
      <c r="G571" s="40"/>
      <c r="H571" s="40"/>
      <c r="I571" s="229"/>
      <c r="J571" s="40"/>
      <c r="K571" s="40"/>
      <c r="L571" s="44"/>
      <c r="M571" s="230"/>
      <c r="N571" s="231"/>
      <c r="O571" s="91"/>
      <c r="P571" s="91"/>
      <c r="Q571" s="91"/>
      <c r="R571" s="91"/>
      <c r="S571" s="91"/>
      <c r="T571" s="92"/>
      <c r="U571" s="38"/>
      <c r="V571" s="38"/>
      <c r="W571" s="38"/>
      <c r="X571" s="38"/>
      <c r="Y571" s="38"/>
      <c r="Z571" s="38"/>
      <c r="AA571" s="38"/>
      <c r="AB571" s="38"/>
      <c r="AC571" s="38"/>
      <c r="AD571" s="38"/>
      <c r="AE571" s="38"/>
      <c r="AT571" s="17" t="s">
        <v>134</v>
      </c>
      <c r="AU571" s="17" t="s">
        <v>83</v>
      </c>
    </row>
    <row r="572" spans="1:47" s="2" customFormat="1" ht="12">
      <c r="A572" s="38"/>
      <c r="B572" s="39"/>
      <c r="C572" s="40"/>
      <c r="D572" s="227" t="s">
        <v>136</v>
      </c>
      <c r="E572" s="40"/>
      <c r="F572" s="232" t="s">
        <v>847</v>
      </c>
      <c r="G572" s="40"/>
      <c r="H572" s="40"/>
      <c r="I572" s="229"/>
      <c r="J572" s="40"/>
      <c r="K572" s="40"/>
      <c r="L572" s="44"/>
      <c r="M572" s="230"/>
      <c r="N572" s="231"/>
      <c r="O572" s="91"/>
      <c r="P572" s="91"/>
      <c r="Q572" s="91"/>
      <c r="R572" s="91"/>
      <c r="S572" s="91"/>
      <c r="T572" s="92"/>
      <c r="U572" s="38"/>
      <c r="V572" s="38"/>
      <c r="W572" s="38"/>
      <c r="X572" s="38"/>
      <c r="Y572" s="38"/>
      <c r="Z572" s="38"/>
      <c r="AA572" s="38"/>
      <c r="AB572" s="38"/>
      <c r="AC572" s="38"/>
      <c r="AD572" s="38"/>
      <c r="AE572" s="38"/>
      <c r="AT572" s="17" t="s">
        <v>136</v>
      </c>
      <c r="AU572" s="17" t="s">
        <v>83</v>
      </c>
    </row>
    <row r="573" spans="1:51" s="14" customFormat="1" ht="12">
      <c r="A573" s="14"/>
      <c r="B573" s="244"/>
      <c r="C573" s="245"/>
      <c r="D573" s="227" t="s">
        <v>138</v>
      </c>
      <c r="E573" s="246" t="s">
        <v>1</v>
      </c>
      <c r="F573" s="247" t="s">
        <v>848</v>
      </c>
      <c r="G573" s="245"/>
      <c r="H573" s="246" t="s">
        <v>1</v>
      </c>
      <c r="I573" s="248"/>
      <c r="J573" s="245"/>
      <c r="K573" s="245"/>
      <c r="L573" s="249"/>
      <c r="M573" s="250"/>
      <c r="N573" s="251"/>
      <c r="O573" s="251"/>
      <c r="P573" s="251"/>
      <c r="Q573" s="251"/>
      <c r="R573" s="251"/>
      <c r="S573" s="251"/>
      <c r="T573" s="252"/>
      <c r="U573" s="14"/>
      <c r="V573" s="14"/>
      <c r="W573" s="14"/>
      <c r="X573" s="14"/>
      <c r="Y573" s="14"/>
      <c r="Z573" s="14"/>
      <c r="AA573" s="14"/>
      <c r="AB573" s="14"/>
      <c r="AC573" s="14"/>
      <c r="AD573" s="14"/>
      <c r="AE573" s="14"/>
      <c r="AT573" s="253" t="s">
        <v>138</v>
      </c>
      <c r="AU573" s="253" t="s">
        <v>83</v>
      </c>
      <c r="AV573" s="14" t="s">
        <v>81</v>
      </c>
      <c r="AW573" s="14" t="s">
        <v>30</v>
      </c>
      <c r="AX573" s="14" t="s">
        <v>73</v>
      </c>
      <c r="AY573" s="253" t="s">
        <v>125</v>
      </c>
    </row>
    <row r="574" spans="1:51" s="13" customFormat="1" ht="12">
      <c r="A574" s="13"/>
      <c r="B574" s="233"/>
      <c r="C574" s="234"/>
      <c r="D574" s="227" t="s">
        <v>138</v>
      </c>
      <c r="E574" s="235" t="s">
        <v>1</v>
      </c>
      <c r="F574" s="236" t="s">
        <v>359</v>
      </c>
      <c r="G574" s="234"/>
      <c r="H574" s="237">
        <v>12</v>
      </c>
      <c r="I574" s="238"/>
      <c r="J574" s="234"/>
      <c r="K574" s="234"/>
      <c r="L574" s="239"/>
      <c r="M574" s="240"/>
      <c r="N574" s="241"/>
      <c r="O574" s="241"/>
      <c r="P574" s="241"/>
      <c r="Q574" s="241"/>
      <c r="R574" s="241"/>
      <c r="S574" s="241"/>
      <c r="T574" s="242"/>
      <c r="U574" s="13"/>
      <c r="V574" s="13"/>
      <c r="W574" s="13"/>
      <c r="X574" s="13"/>
      <c r="Y574" s="13"/>
      <c r="Z574" s="13"/>
      <c r="AA574" s="13"/>
      <c r="AB574" s="13"/>
      <c r="AC574" s="13"/>
      <c r="AD574" s="13"/>
      <c r="AE574" s="13"/>
      <c r="AT574" s="243" t="s">
        <v>138</v>
      </c>
      <c r="AU574" s="243" t="s">
        <v>83</v>
      </c>
      <c r="AV574" s="13" t="s">
        <v>83</v>
      </c>
      <c r="AW574" s="13" t="s">
        <v>30</v>
      </c>
      <c r="AX574" s="13" t="s">
        <v>81</v>
      </c>
      <c r="AY574" s="243" t="s">
        <v>125</v>
      </c>
    </row>
    <row r="575" spans="1:63" s="12" customFormat="1" ht="22.8" customHeight="1">
      <c r="A575" s="12"/>
      <c r="B575" s="198"/>
      <c r="C575" s="199"/>
      <c r="D575" s="200" t="s">
        <v>72</v>
      </c>
      <c r="E575" s="212" t="s">
        <v>849</v>
      </c>
      <c r="F575" s="212" t="s">
        <v>850</v>
      </c>
      <c r="G575" s="199"/>
      <c r="H575" s="199"/>
      <c r="I575" s="202"/>
      <c r="J575" s="213">
        <f>BK575</f>
        <v>0</v>
      </c>
      <c r="K575" s="199"/>
      <c r="L575" s="204"/>
      <c r="M575" s="205"/>
      <c r="N575" s="206"/>
      <c r="O575" s="206"/>
      <c r="P575" s="207">
        <f>SUM(P576:P594)</f>
        <v>0</v>
      </c>
      <c r="Q575" s="206"/>
      <c r="R575" s="207">
        <f>SUM(R576:R594)</f>
        <v>0</v>
      </c>
      <c r="S575" s="206"/>
      <c r="T575" s="208">
        <f>SUM(T576:T594)</f>
        <v>0</v>
      </c>
      <c r="U575" s="12"/>
      <c r="V575" s="12"/>
      <c r="W575" s="12"/>
      <c r="X575" s="12"/>
      <c r="Y575" s="12"/>
      <c r="Z575" s="12"/>
      <c r="AA575" s="12"/>
      <c r="AB575" s="12"/>
      <c r="AC575" s="12"/>
      <c r="AD575" s="12"/>
      <c r="AE575" s="12"/>
      <c r="AR575" s="209" t="s">
        <v>81</v>
      </c>
      <c r="AT575" s="210" t="s">
        <v>72</v>
      </c>
      <c r="AU575" s="210" t="s">
        <v>81</v>
      </c>
      <c r="AY575" s="209" t="s">
        <v>125</v>
      </c>
      <c r="BK575" s="211">
        <f>SUM(BK576:BK594)</f>
        <v>0</v>
      </c>
    </row>
    <row r="576" spans="1:65" s="2" customFormat="1" ht="16.5" customHeight="1">
      <c r="A576" s="38"/>
      <c r="B576" s="39"/>
      <c r="C576" s="214" t="s">
        <v>851</v>
      </c>
      <c r="D576" s="214" t="s">
        <v>127</v>
      </c>
      <c r="E576" s="215" t="s">
        <v>852</v>
      </c>
      <c r="F576" s="216" t="s">
        <v>853</v>
      </c>
      <c r="G576" s="217" t="s">
        <v>235</v>
      </c>
      <c r="H576" s="218">
        <v>541.705</v>
      </c>
      <c r="I576" s="219"/>
      <c r="J576" s="220">
        <f>ROUND(I576*H576,2)</f>
        <v>0</v>
      </c>
      <c r="K576" s="216" t="s">
        <v>131</v>
      </c>
      <c r="L576" s="44"/>
      <c r="M576" s="221" t="s">
        <v>1</v>
      </c>
      <c r="N576" s="222" t="s">
        <v>38</v>
      </c>
      <c r="O576" s="91"/>
      <c r="P576" s="223">
        <f>O576*H576</f>
        <v>0</v>
      </c>
      <c r="Q576" s="223">
        <v>0</v>
      </c>
      <c r="R576" s="223">
        <f>Q576*H576</f>
        <v>0</v>
      </c>
      <c r="S576" s="223">
        <v>0</v>
      </c>
      <c r="T576" s="224">
        <f>S576*H576</f>
        <v>0</v>
      </c>
      <c r="U576" s="38"/>
      <c r="V576" s="38"/>
      <c r="W576" s="38"/>
      <c r="X576" s="38"/>
      <c r="Y576" s="38"/>
      <c r="Z576" s="38"/>
      <c r="AA576" s="38"/>
      <c r="AB576" s="38"/>
      <c r="AC576" s="38"/>
      <c r="AD576" s="38"/>
      <c r="AE576" s="38"/>
      <c r="AR576" s="225" t="s">
        <v>132</v>
      </c>
      <c r="AT576" s="225" t="s">
        <v>127</v>
      </c>
      <c r="AU576" s="225" t="s">
        <v>83</v>
      </c>
      <c r="AY576" s="17" t="s">
        <v>125</v>
      </c>
      <c r="BE576" s="226">
        <f>IF(N576="základní",J576,0)</f>
        <v>0</v>
      </c>
      <c r="BF576" s="226">
        <f>IF(N576="snížená",J576,0)</f>
        <v>0</v>
      </c>
      <c r="BG576" s="226">
        <f>IF(N576="zákl. přenesená",J576,0)</f>
        <v>0</v>
      </c>
      <c r="BH576" s="226">
        <f>IF(N576="sníž. přenesená",J576,0)</f>
        <v>0</v>
      </c>
      <c r="BI576" s="226">
        <f>IF(N576="nulová",J576,0)</f>
        <v>0</v>
      </c>
      <c r="BJ576" s="17" t="s">
        <v>81</v>
      </c>
      <c r="BK576" s="226">
        <f>ROUND(I576*H576,2)</f>
        <v>0</v>
      </c>
      <c r="BL576" s="17" t="s">
        <v>132</v>
      </c>
      <c r="BM576" s="225" t="s">
        <v>854</v>
      </c>
    </row>
    <row r="577" spans="1:47" s="2" customFormat="1" ht="12">
      <c r="A577" s="38"/>
      <c r="B577" s="39"/>
      <c r="C577" s="40"/>
      <c r="D577" s="227" t="s">
        <v>134</v>
      </c>
      <c r="E577" s="40"/>
      <c r="F577" s="228" t="s">
        <v>855</v>
      </c>
      <c r="G577" s="40"/>
      <c r="H577" s="40"/>
      <c r="I577" s="229"/>
      <c r="J577" s="40"/>
      <c r="K577" s="40"/>
      <c r="L577" s="44"/>
      <c r="M577" s="230"/>
      <c r="N577" s="231"/>
      <c r="O577" s="91"/>
      <c r="P577" s="91"/>
      <c r="Q577" s="91"/>
      <c r="R577" s="91"/>
      <c r="S577" s="91"/>
      <c r="T577" s="92"/>
      <c r="U577" s="38"/>
      <c r="V577" s="38"/>
      <c r="W577" s="38"/>
      <c r="X577" s="38"/>
      <c r="Y577" s="38"/>
      <c r="Z577" s="38"/>
      <c r="AA577" s="38"/>
      <c r="AB577" s="38"/>
      <c r="AC577" s="38"/>
      <c r="AD577" s="38"/>
      <c r="AE577" s="38"/>
      <c r="AT577" s="17" t="s">
        <v>134</v>
      </c>
      <c r="AU577" s="17" t="s">
        <v>83</v>
      </c>
    </row>
    <row r="578" spans="1:47" s="2" customFormat="1" ht="12">
      <c r="A578" s="38"/>
      <c r="B578" s="39"/>
      <c r="C578" s="40"/>
      <c r="D578" s="227" t="s">
        <v>136</v>
      </c>
      <c r="E578" s="40"/>
      <c r="F578" s="232" t="s">
        <v>856</v>
      </c>
      <c r="G578" s="40"/>
      <c r="H578" s="40"/>
      <c r="I578" s="229"/>
      <c r="J578" s="40"/>
      <c r="K578" s="40"/>
      <c r="L578" s="44"/>
      <c r="M578" s="230"/>
      <c r="N578" s="231"/>
      <c r="O578" s="91"/>
      <c r="P578" s="91"/>
      <c r="Q578" s="91"/>
      <c r="R578" s="91"/>
      <c r="S578" s="91"/>
      <c r="T578" s="92"/>
      <c r="U578" s="38"/>
      <c r="V578" s="38"/>
      <c r="W578" s="38"/>
      <c r="X578" s="38"/>
      <c r="Y578" s="38"/>
      <c r="Z578" s="38"/>
      <c r="AA578" s="38"/>
      <c r="AB578" s="38"/>
      <c r="AC578" s="38"/>
      <c r="AD578" s="38"/>
      <c r="AE578" s="38"/>
      <c r="AT578" s="17" t="s">
        <v>136</v>
      </c>
      <c r="AU578" s="17" t="s">
        <v>83</v>
      </c>
    </row>
    <row r="579" spans="1:65" s="2" customFormat="1" ht="16.5" customHeight="1">
      <c r="A579" s="38"/>
      <c r="B579" s="39"/>
      <c r="C579" s="214" t="s">
        <v>857</v>
      </c>
      <c r="D579" s="214" t="s">
        <v>127</v>
      </c>
      <c r="E579" s="215" t="s">
        <v>858</v>
      </c>
      <c r="F579" s="216" t="s">
        <v>859</v>
      </c>
      <c r="G579" s="217" t="s">
        <v>235</v>
      </c>
      <c r="H579" s="218">
        <v>10834.1</v>
      </c>
      <c r="I579" s="219"/>
      <c r="J579" s="220">
        <f>ROUND(I579*H579,2)</f>
        <v>0</v>
      </c>
      <c r="K579" s="216" t="s">
        <v>131</v>
      </c>
      <c r="L579" s="44"/>
      <c r="M579" s="221" t="s">
        <v>1</v>
      </c>
      <c r="N579" s="222" t="s">
        <v>38</v>
      </c>
      <c r="O579" s="91"/>
      <c r="P579" s="223">
        <f>O579*H579</f>
        <v>0</v>
      </c>
      <c r="Q579" s="223">
        <v>0</v>
      </c>
      <c r="R579" s="223">
        <f>Q579*H579</f>
        <v>0</v>
      </c>
      <c r="S579" s="223">
        <v>0</v>
      </c>
      <c r="T579" s="224">
        <f>S579*H579</f>
        <v>0</v>
      </c>
      <c r="U579" s="38"/>
      <c r="V579" s="38"/>
      <c r="W579" s="38"/>
      <c r="X579" s="38"/>
      <c r="Y579" s="38"/>
      <c r="Z579" s="38"/>
      <c r="AA579" s="38"/>
      <c r="AB579" s="38"/>
      <c r="AC579" s="38"/>
      <c r="AD579" s="38"/>
      <c r="AE579" s="38"/>
      <c r="AR579" s="225" t="s">
        <v>132</v>
      </c>
      <c r="AT579" s="225" t="s">
        <v>127</v>
      </c>
      <c r="AU579" s="225" t="s">
        <v>83</v>
      </c>
      <c r="AY579" s="17" t="s">
        <v>125</v>
      </c>
      <c r="BE579" s="226">
        <f>IF(N579="základní",J579,0)</f>
        <v>0</v>
      </c>
      <c r="BF579" s="226">
        <f>IF(N579="snížená",J579,0)</f>
        <v>0</v>
      </c>
      <c r="BG579" s="226">
        <f>IF(N579="zákl. přenesená",J579,0)</f>
        <v>0</v>
      </c>
      <c r="BH579" s="226">
        <f>IF(N579="sníž. přenesená",J579,0)</f>
        <v>0</v>
      </c>
      <c r="BI579" s="226">
        <f>IF(N579="nulová",J579,0)</f>
        <v>0</v>
      </c>
      <c r="BJ579" s="17" t="s">
        <v>81</v>
      </c>
      <c r="BK579" s="226">
        <f>ROUND(I579*H579,2)</f>
        <v>0</v>
      </c>
      <c r="BL579" s="17" t="s">
        <v>132</v>
      </c>
      <c r="BM579" s="225" t="s">
        <v>860</v>
      </c>
    </row>
    <row r="580" spans="1:47" s="2" customFormat="1" ht="12">
      <c r="A580" s="38"/>
      <c r="B580" s="39"/>
      <c r="C580" s="40"/>
      <c r="D580" s="227" t="s">
        <v>134</v>
      </c>
      <c r="E580" s="40"/>
      <c r="F580" s="228" t="s">
        <v>861</v>
      </c>
      <c r="G580" s="40"/>
      <c r="H580" s="40"/>
      <c r="I580" s="229"/>
      <c r="J580" s="40"/>
      <c r="K580" s="40"/>
      <c r="L580" s="44"/>
      <c r="M580" s="230"/>
      <c r="N580" s="231"/>
      <c r="O580" s="91"/>
      <c r="P580" s="91"/>
      <c r="Q580" s="91"/>
      <c r="R580" s="91"/>
      <c r="S580" s="91"/>
      <c r="T580" s="92"/>
      <c r="U580" s="38"/>
      <c r="V580" s="38"/>
      <c r="W580" s="38"/>
      <c r="X580" s="38"/>
      <c r="Y580" s="38"/>
      <c r="Z580" s="38"/>
      <c r="AA580" s="38"/>
      <c r="AB580" s="38"/>
      <c r="AC580" s="38"/>
      <c r="AD580" s="38"/>
      <c r="AE580" s="38"/>
      <c r="AT580" s="17" t="s">
        <v>134</v>
      </c>
      <c r="AU580" s="17" t="s">
        <v>83</v>
      </c>
    </row>
    <row r="581" spans="1:47" s="2" customFormat="1" ht="12">
      <c r="A581" s="38"/>
      <c r="B581" s="39"/>
      <c r="C581" s="40"/>
      <c r="D581" s="227" t="s">
        <v>136</v>
      </c>
      <c r="E581" s="40"/>
      <c r="F581" s="232" t="s">
        <v>856</v>
      </c>
      <c r="G581" s="40"/>
      <c r="H581" s="40"/>
      <c r="I581" s="229"/>
      <c r="J581" s="40"/>
      <c r="K581" s="40"/>
      <c r="L581" s="44"/>
      <c r="M581" s="230"/>
      <c r="N581" s="231"/>
      <c r="O581" s="91"/>
      <c r="P581" s="91"/>
      <c r="Q581" s="91"/>
      <c r="R581" s="91"/>
      <c r="S581" s="91"/>
      <c r="T581" s="92"/>
      <c r="U581" s="38"/>
      <c r="V581" s="38"/>
      <c r="W581" s="38"/>
      <c r="X581" s="38"/>
      <c r="Y581" s="38"/>
      <c r="Z581" s="38"/>
      <c r="AA581" s="38"/>
      <c r="AB581" s="38"/>
      <c r="AC581" s="38"/>
      <c r="AD581" s="38"/>
      <c r="AE581" s="38"/>
      <c r="AT581" s="17" t="s">
        <v>136</v>
      </c>
      <c r="AU581" s="17" t="s">
        <v>83</v>
      </c>
    </row>
    <row r="582" spans="1:51" s="13" customFormat="1" ht="12">
      <c r="A582" s="13"/>
      <c r="B582" s="233"/>
      <c r="C582" s="234"/>
      <c r="D582" s="227" t="s">
        <v>138</v>
      </c>
      <c r="E582" s="234"/>
      <c r="F582" s="236" t="s">
        <v>862</v>
      </c>
      <c r="G582" s="234"/>
      <c r="H582" s="237">
        <v>10834.1</v>
      </c>
      <c r="I582" s="238"/>
      <c r="J582" s="234"/>
      <c r="K582" s="234"/>
      <c r="L582" s="239"/>
      <c r="M582" s="240"/>
      <c r="N582" s="241"/>
      <c r="O582" s="241"/>
      <c r="P582" s="241"/>
      <c r="Q582" s="241"/>
      <c r="R582" s="241"/>
      <c r="S582" s="241"/>
      <c r="T582" s="242"/>
      <c r="U582" s="13"/>
      <c r="V582" s="13"/>
      <c r="W582" s="13"/>
      <c r="X582" s="13"/>
      <c r="Y582" s="13"/>
      <c r="Z582" s="13"/>
      <c r="AA582" s="13"/>
      <c r="AB582" s="13"/>
      <c r="AC582" s="13"/>
      <c r="AD582" s="13"/>
      <c r="AE582" s="13"/>
      <c r="AT582" s="243" t="s">
        <v>138</v>
      </c>
      <c r="AU582" s="243" t="s">
        <v>83</v>
      </c>
      <c r="AV582" s="13" t="s">
        <v>83</v>
      </c>
      <c r="AW582" s="13" t="s">
        <v>4</v>
      </c>
      <c r="AX582" s="13" t="s">
        <v>81</v>
      </c>
      <c r="AY582" s="243" t="s">
        <v>125</v>
      </c>
    </row>
    <row r="583" spans="1:65" s="2" customFormat="1" ht="21.75" customHeight="1">
      <c r="A583" s="38"/>
      <c r="B583" s="39"/>
      <c r="C583" s="214" t="s">
        <v>863</v>
      </c>
      <c r="D583" s="214" t="s">
        <v>127</v>
      </c>
      <c r="E583" s="215" t="s">
        <v>864</v>
      </c>
      <c r="F583" s="216" t="s">
        <v>865</v>
      </c>
      <c r="G583" s="217" t="s">
        <v>235</v>
      </c>
      <c r="H583" s="218">
        <v>303.169</v>
      </c>
      <c r="I583" s="219"/>
      <c r="J583" s="220">
        <f>ROUND(I583*H583,2)</f>
        <v>0</v>
      </c>
      <c r="K583" s="216" t="s">
        <v>131</v>
      </c>
      <c r="L583" s="44"/>
      <c r="M583" s="221" t="s">
        <v>1</v>
      </c>
      <c r="N583" s="222" t="s">
        <v>38</v>
      </c>
      <c r="O583" s="91"/>
      <c r="P583" s="223">
        <f>O583*H583</f>
        <v>0</v>
      </c>
      <c r="Q583" s="223">
        <v>0</v>
      </c>
      <c r="R583" s="223">
        <f>Q583*H583</f>
        <v>0</v>
      </c>
      <c r="S583" s="223">
        <v>0</v>
      </c>
      <c r="T583" s="224">
        <f>S583*H583</f>
        <v>0</v>
      </c>
      <c r="U583" s="38"/>
      <c r="V583" s="38"/>
      <c r="W583" s="38"/>
      <c r="X583" s="38"/>
      <c r="Y583" s="38"/>
      <c r="Z583" s="38"/>
      <c r="AA583" s="38"/>
      <c r="AB583" s="38"/>
      <c r="AC583" s="38"/>
      <c r="AD583" s="38"/>
      <c r="AE583" s="38"/>
      <c r="AR583" s="225" t="s">
        <v>132</v>
      </c>
      <c r="AT583" s="225" t="s">
        <v>127</v>
      </c>
      <c r="AU583" s="225" t="s">
        <v>83</v>
      </c>
      <c r="AY583" s="17" t="s">
        <v>125</v>
      </c>
      <c r="BE583" s="226">
        <f>IF(N583="základní",J583,0)</f>
        <v>0</v>
      </c>
      <c r="BF583" s="226">
        <f>IF(N583="snížená",J583,0)</f>
        <v>0</v>
      </c>
      <c r="BG583" s="226">
        <f>IF(N583="zákl. přenesená",J583,0)</f>
        <v>0</v>
      </c>
      <c r="BH583" s="226">
        <f>IF(N583="sníž. přenesená",J583,0)</f>
        <v>0</v>
      </c>
      <c r="BI583" s="226">
        <f>IF(N583="nulová",J583,0)</f>
        <v>0</v>
      </c>
      <c r="BJ583" s="17" t="s">
        <v>81</v>
      </c>
      <c r="BK583" s="226">
        <f>ROUND(I583*H583,2)</f>
        <v>0</v>
      </c>
      <c r="BL583" s="17" t="s">
        <v>132</v>
      </c>
      <c r="BM583" s="225" t="s">
        <v>866</v>
      </c>
    </row>
    <row r="584" spans="1:47" s="2" customFormat="1" ht="12">
      <c r="A584" s="38"/>
      <c r="B584" s="39"/>
      <c r="C584" s="40"/>
      <c r="D584" s="227" t="s">
        <v>134</v>
      </c>
      <c r="E584" s="40"/>
      <c r="F584" s="228" t="s">
        <v>867</v>
      </c>
      <c r="G584" s="40"/>
      <c r="H584" s="40"/>
      <c r="I584" s="229"/>
      <c r="J584" s="40"/>
      <c r="K584" s="40"/>
      <c r="L584" s="44"/>
      <c r="M584" s="230"/>
      <c r="N584" s="231"/>
      <c r="O584" s="91"/>
      <c r="P584" s="91"/>
      <c r="Q584" s="91"/>
      <c r="R584" s="91"/>
      <c r="S584" s="91"/>
      <c r="T584" s="92"/>
      <c r="U584" s="38"/>
      <c r="V584" s="38"/>
      <c r="W584" s="38"/>
      <c r="X584" s="38"/>
      <c r="Y584" s="38"/>
      <c r="Z584" s="38"/>
      <c r="AA584" s="38"/>
      <c r="AB584" s="38"/>
      <c r="AC584" s="38"/>
      <c r="AD584" s="38"/>
      <c r="AE584" s="38"/>
      <c r="AT584" s="17" t="s">
        <v>134</v>
      </c>
      <c r="AU584" s="17" t="s">
        <v>83</v>
      </c>
    </row>
    <row r="585" spans="1:47" s="2" customFormat="1" ht="12">
      <c r="A585" s="38"/>
      <c r="B585" s="39"/>
      <c r="C585" s="40"/>
      <c r="D585" s="227" t="s">
        <v>136</v>
      </c>
      <c r="E585" s="40"/>
      <c r="F585" s="232" t="s">
        <v>868</v>
      </c>
      <c r="G585" s="40"/>
      <c r="H585" s="40"/>
      <c r="I585" s="229"/>
      <c r="J585" s="40"/>
      <c r="K585" s="40"/>
      <c r="L585" s="44"/>
      <c r="M585" s="230"/>
      <c r="N585" s="231"/>
      <c r="O585" s="91"/>
      <c r="P585" s="91"/>
      <c r="Q585" s="91"/>
      <c r="R585" s="91"/>
      <c r="S585" s="91"/>
      <c r="T585" s="92"/>
      <c r="U585" s="38"/>
      <c r="V585" s="38"/>
      <c r="W585" s="38"/>
      <c r="X585" s="38"/>
      <c r="Y585" s="38"/>
      <c r="Z585" s="38"/>
      <c r="AA585" s="38"/>
      <c r="AB585" s="38"/>
      <c r="AC585" s="38"/>
      <c r="AD585" s="38"/>
      <c r="AE585" s="38"/>
      <c r="AT585" s="17" t="s">
        <v>136</v>
      </c>
      <c r="AU585" s="17" t="s">
        <v>83</v>
      </c>
    </row>
    <row r="586" spans="1:65" s="2" customFormat="1" ht="21.75" customHeight="1">
      <c r="A586" s="38"/>
      <c r="B586" s="39"/>
      <c r="C586" s="214" t="s">
        <v>869</v>
      </c>
      <c r="D586" s="214" t="s">
        <v>127</v>
      </c>
      <c r="E586" s="215" t="s">
        <v>870</v>
      </c>
      <c r="F586" s="216" t="s">
        <v>871</v>
      </c>
      <c r="G586" s="217" t="s">
        <v>235</v>
      </c>
      <c r="H586" s="218">
        <v>105.776</v>
      </c>
      <c r="I586" s="219"/>
      <c r="J586" s="220">
        <f>ROUND(I586*H586,2)</f>
        <v>0</v>
      </c>
      <c r="K586" s="216" t="s">
        <v>131</v>
      </c>
      <c r="L586" s="44"/>
      <c r="M586" s="221" t="s">
        <v>1</v>
      </c>
      <c r="N586" s="222" t="s">
        <v>38</v>
      </c>
      <c r="O586" s="91"/>
      <c r="P586" s="223">
        <f>O586*H586</f>
        <v>0</v>
      </c>
      <c r="Q586" s="223">
        <v>0</v>
      </c>
      <c r="R586" s="223">
        <f>Q586*H586</f>
        <v>0</v>
      </c>
      <c r="S586" s="223">
        <v>0</v>
      </c>
      <c r="T586" s="224">
        <f>S586*H586</f>
        <v>0</v>
      </c>
      <c r="U586" s="38"/>
      <c r="V586" s="38"/>
      <c r="W586" s="38"/>
      <c r="X586" s="38"/>
      <c r="Y586" s="38"/>
      <c r="Z586" s="38"/>
      <c r="AA586" s="38"/>
      <c r="AB586" s="38"/>
      <c r="AC586" s="38"/>
      <c r="AD586" s="38"/>
      <c r="AE586" s="38"/>
      <c r="AR586" s="225" t="s">
        <v>132</v>
      </c>
      <c r="AT586" s="225" t="s">
        <v>127</v>
      </c>
      <c r="AU586" s="225" t="s">
        <v>83</v>
      </c>
      <c r="AY586" s="17" t="s">
        <v>125</v>
      </c>
      <c r="BE586" s="226">
        <f>IF(N586="základní",J586,0)</f>
        <v>0</v>
      </c>
      <c r="BF586" s="226">
        <f>IF(N586="snížená",J586,0)</f>
        <v>0</v>
      </c>
      <c r="BG586" s="226">
        <f>IF(N586="zákl. přenesená",J586,0)</f>
        <v>0</v>
      </c>
      <c r="BH586" s="226">
        <f>IF(N586="sníž. přenesená",J586,0)</f>
        <v>0</v>
      </c>
      <c r="BI586" s="226">
        <f>IF(N586="nulová",J586,0)</f>
        <v>0</v>
      </c>
      <c r="BJ586" s="17" t="s">
        <v>81</v>
      </c>
      <c r="BK586" s="226">
        <f>ROUND(I586*H586,2)</f>
        <v>0</v>
      </c>
      <c r="BL586" s="17" t="s">
        <v>132</v>
      </c>
      <c r="BM586" s="225" t="s">
        <v>872</v>
      </c>
    </row>
    <row r="587" spans="1:47" s="2" customFormat="1" ht="12">
      <c r="A587" s="38"/>
      <c r="B587" s="39"/>
      <c r="C587" s="40"/>
      <c r="D587" s="227" t="s">
        <v>134</v>
      </c>
      <c r="E587" s="40"/>
      <c r="F587" s="228" t="s">
        <v>873</v>
      </c>
      <c r="G587" s="40"/>
      <c r="H587" s="40"/>
      <c r="I587" s="229"/>
      <c r="J587" s="40"/>
      <c r="K587" s="40"/>
      <c r="L587" s="44"/>
      <c r="M587" s="230"/>
      <c r="N587" s="231"/>
      <c r="O587" s="91"/>
      <c r="P587" s="91"/>
      <c r="Q587" s="91"/>
      <c r="R587" s="91"/>
      <c r="S587" s="91"/>
      <c r="T587" s="92"/>
      <c r="U587" s="38"/>
      <c r="V587" s="38"/>
      <c r="W587" s="38"/>
      <c r="X587" s="38"/>
      <c r="Y587" s="38"/>
      <c r="Z587" s="38"/>
      <c r="AA587" s="38"/>
      <c r="AB587" s="38"/>
      <c r="AC587" s="38"/>
      <c r="AD587" s="38"/>
      <c r="AE587" s="38"/>
      <c r="AT587" s="17" t="s">
        <v>134</v>
      </c>
      <c r="AU587" s="17" t="s">
        <v>83</v>
      </c>
    </row>
    <row r="588" spans="1:47" s="2" customFormat="1" ht="12">
      <c r="A588" s="38"/>
      <c r="B588" s="39"/>
      <c r="C588" s="40"/>
      <c r="D588" s="227" t="s">
        <v>136</v>
      </c>
      <c r="E588" s="40"/>
      <c r="F588" s="232" t="s">
        <v>868</v>
      </c>
      <c r="G588" s="40"/>
      <c r="H588" s="40"/>
      <c r="I588" s="229"/>
      <c r="J588" s="40"/>
      <c r="K588" s="40"/>
      <c r="L588" s="44"/>
      <c r="M588" s="230"/>
      <c r="N588" s="231"/>
      <c r="O588" s="91"/>
      <c r="P588" s="91"/>
      <c r="Q588" s="91"/>
      <c r="R588" s="91"/>
      <c r="S588" s="91"/>
      <c r="T588" s="92"/>
      <c r="U588" s="38"/>
      <c r="V588" s="38"/>
      <c r="W588" s="38"/>
      <c r="X588" s="38"/>
      <c r="Y588" s="38"/>
      <c r="Z588" s="38"/>
      <c r="AA588" s="38"/>
      <c r="AB588" s="38"/>
      <c r="AC588" s="38"/>
      <c r="AD588" s="38"/>
      <c r="AE588" s="38"/>
      <c r="AT588" s="17" t="s">
        <v>136</v>
      </c>
      <c r="AU588" s="17" t="s">
        <v>83</v>
      </c>
    </row>
    <row r="589" spans="1:65" s="2" customFormat="1" ht="21.75" customHeight="1">
      <c r="A589" s="38"/>
      <c r="B589" s="39"/>
      <c r="C589" s="214" t="s">
        <v>874</v>
      </c>
      <c r="D589" s="214" t="s">
        <v>127</v>
      </c>
      <c r="E589" s="215" t="s">
        <v>875</v>
      </c>
      <c r="F589" s="216" t="s">
        <v>876</v>
      </c>
      <c r="G589" s="217" t="s">
        <v>235</v>
      </c>
      <c r="H589" s="218">
        <v>57.845</v>
      </c>
      <c r="I589" s="219"/>
      <c r="J589" s="220">
        <f>ROUND(I589*H589,2)</f>
        <v>0</v>
      </c>
      <c r="K589" s="216" t="s">
        <v>131</v>
      </c>
      <c r="L589" s="44"/>
      <c r="M589" s="221" t="s">
        <v>1</v>
      </c>
      <c r="N589" s="222" t="s">
        <v>38</v>
      </c>
      <c r="O589" s="91"/>
      <c r="P589" s="223">
        <f>O589*H589</f>
        <v>0</v>
      </c>
      <c r="Q589" s="223">
        <v>0</v>
      </c>
      <c r="R589" s="223">
        <f>Q589*H589</f>
        <v>0</v>
      </c>
      <c r="S589" s="223">
        <v>0</v>
      </c>
      <c r="T589" s="224">
        <f>S589*H589</f>
        <v>0</v>
      </c>
      <c r="U589" s="38"/>
      <c r="V589" s="38"/>
      <c r="W589" s="38"/>
      <c r="X589" s="38"/>
      <c r="Y589" s="38"/>
      <c r="Z589" s="38"/>
      <c r="AA589" s="38"/>
      <c r="AB589" s="38"/>
      <c r="AC589" s="38"/>
      <c r="AD589" s="38"/>
      <c r="AE589" s="38"/>
      <c r="AR589" s="225" t="s">
        <v>132</v>
      </c>
      <c r="AT589" s="225" t="s">
        <v>127</v>
      </c>
      <c r="AU589" s="225" t="s">
        <v>83</v>
      </c>
      <c r="AY589" s="17" t="s">
        <v>125</v>
      </c>
      <c r="BE589" s="226">
        <f>IF(N589="základní",J589,0)</f>
        <v>0</v>
      </c>
      <c r="BF589" s="226">
        <f>IF(N589="snížená",J589,0)</f>
        <v>0</v>
      </c>
      <c r="BG589" s="226">
        <f>IF(N589="zákl. přenesená",J589,0)</f>
        <v>0</v>
      </c>
      <c r="BH589" s="226">
        <f>IF(N589="sníž. přenesená",J589,0)</f>
        <v>0</v>
      </c>
      <c r="BI589" s="226">
        <f>IF(N589="nulová",J589,0)</f>
        <v>0</v>
      </c>
      <c r="BJ589" s="17" t="s">
        <v>81</v>
      </c>
      <c r="BK589" s="226">
        <f>ROUND(I589*H589,2)</f>
        <v>0</v>
      </c>
      <c r="BL589" s="17" t="s">
        <v>132</v>
      </c>
      <c r="BM589" s="225" t="s">
        <v>877</v>
      </c>
    </row>
    <row r="590" spans="1:47" s="2" customFormat="1" ht="12">
      <c r="A590" s="38"/>
      <c r="B590" s="39"/>
      <c r="C590" s="40"/>
      <c r="D590" s="227" t="s">
        <v>134</v>
      </c>
      <c r="E590" s="40"/>
      <c r="F590" s="228" t="s">
        <v>878</v>
      </c>
      <c r="G590" s="40"/>
      <c r="H590" s="40"/>
      <c r="I590" s="229"/>
      <c r="J590" s="40"/>
      <c r="K590" s="40"/>
      <c r="L590" s="44"/>
      <c r="M590" s="230"/>
      <c r="N590" s="231"/>
      <c r="O590" s="91"/>
      <c r="P590" s="91"/>
      <c r="Q590" s="91"/>
      <c r="R590" s="91"/>
      <c r="S590" s="91"/>
      <c r="T590" s="92"/>
      <c r="U590" s="38"/>
      <c r="V590" s="38"/>
      <c r="W590" s="38"/>
      <c r="X590" s="38"/>
      <c r="Y590" s="38"/>
      <c r="Z590" s="38"/>
      <c r="AA590" s="38"/>
      <c r="AB590" s="38"/>
      <c r="AC590" s="38"/>
      <c r="AD590" s="38"/>
      <c r="AE590" s="38"/>
      <c r="AT590" s="17" t="s">
        <v>134</v>
      </c>
      <c r="AU590" s="17" t="s">
        <v>83</v>
      </c>
    </row>
    <row r="591" spans="1:47" s="2" customFormat="1" ht="12">
      <c r="A591" s="38"/>
      <c r="B591" s="39"/>
      <c r="C591" s="40"/>
      <c r="D591" s="227" t="s">
        <v>136</v>
      </c>
      <c r="E591" s="40"/>
      <c r="F591" s="232" t="s">
        <v>868</v>
      </c>
      <c r="G591" s="40"/>
      <c r="H591" s="40"/>
      <c r="I591" s="229"/>
      <c r="J591" s="40"/>
      <c r="K591" s="40"/>
      <c r="L591" s="44"/>
      <c r="M591" s="230"/>
      <c r="N591" s="231"/>
      <c r="O591" s="91"/>
      <c r="P591" s="91"/>
      <c r="Q591" s="91"/>
      <c r="R591" s="91"/>
      <c r="S591" s="91"/>
      <c r="T591" s="92"/>
      <c r="U591" s="38"/>
      <c r="V591" s="38"/>
      <c r="W591" s="38"/>
      <c r="X591" s="38"/>
      <c r="Y591" s="38"/>
      <c r="Z591" s="38"/>
      <c r="AA591" s="38"/>
      <c r="AB591" s="38"/>
      <c r="AC591" s="38"/>
      <c r="AD591" s="38"/>
      <c r="AE591" s="38"/>
      <c r="AT591" s="17" t="s">
        <v>136</v>
      </c>
      <c r="AU591" s="17" t="s">
        <v>83</v>
      </c>
    </row>
    <row r="592" spans="1:65" s="2" customFormat="1" ht="16.5" customHeight="1">
      <c r="A592" s="38"/>
      <c r="B592" s="39"/>
      <c r="C592" s="214" t="s">
        <v>879</v>
      </c>
      <c r="D592" s="214" t="s">
        <v>127</v>
      </c>
      <c r="E592" s="215" t="s">
        <v>880</v>
      </c>
      <c r="F592" s="216" t="s">
        <v>293</v>
      </c>
      <c r="G592" s="217" t="s">
        <v>235</v>
      </c>
      <c r="H592" s="218">
        <v>74.915</v>
      </c>
      <c r="I592" s="219"/>
      <c r="J592" s="220">
        <f>ROUND(I592*H592,2)</f>
        <v>0</v>
      </c>
      <c r="K592" s="216" t="s">
        <v>131</v>
      </c>
      <c r="L592" s="44"/>
      <c r="M592" s="221" t="s">
        <v>1</v>
      </c>
      <c r="N592" s="222" t="s">
        <v>38</v>
      </c>
      <c r="O592" s="91"/>
      <c r="P592" s="223">
        <f>O592*H592</f>
        <v>0</v>
      </c>
      <c r="Q592" s="223">
        <v>0</v>
      </c>
      <c r="R592" s="223">
        <f>Q592*H592</f>
        <v>0</v>
      </c>
      <c r="S592" s="223">
        <v>0</v>
      </c>
      <c r="T592" s="224">
        <f>S592*H592</f>
        <v>0</v>
      </c>
      <c r="U592" s="38"/>
      <c r="V592" s="38"/>
      <c r="W592" s="38"/>
      <c r="X592" s="38"/>
      <c r="Y592" s="38"/>
      <c r="Z592" s="38"/>
      <c r="AA592" s="38"/>
      <c r="AB592" s="38"/>
      <c r="AC592" s="38"/>
      <c r="AD592" s="38"/>
      <c r="AE592" s="38"/>
      <c r="AR592" s="225" t="s">
        <v>132</v>
      </c>
      <c r="AT592" s="225" t="s">
        <v>127</v>
      </c>
      <c r="AU592" s="225" t="s">
        <v>83</v>
      </c>
      <c r="AY592" s="17" t="s">
        <v>125</v>
      </c>
      <c r="BE592" s="226">
        <f>IF(N592="základní",J592,0)</f>
        <v>0</v>
      </c>
      <c r="BF592" s="226">
        <f>IF(N592="snížená",J592,0)</f>
        <v>0</v>
      </c>
      <c r="BG592" s="226">
        <f>IF(N592="zákl. přenesená",J592,0)</f>
        <v>0</v>
      </c>
      <c r="BH592" s="226">
        <f>IF(N592="sníž. přenesená",J592,0)</f>
        <v>0</v>
      </c>
      <c r="BI592" s="226">
        <f>IF(N592="nulová",J592,0)</f>
        <v>0</v>
      </c>
      <c r="BJ592" s="17" t="s">
        <v>81</v>
      </c>
      <c r="BK592" s="226">
        <f>ROUND(I592*H592,2)</f>
        <v>0</v>
      </c>
      <c r="BL592" s="17" t="s">
        <v>132</v>
      </c>
      <c r="BM592" s="225" t="s">
        <v>881</v>
      </c>
    </row>
    <row r="593" spans="1:47" s="2" customFormat="1" ht="12">
      <c r="A593" s="38"/>
      <c r="B593" s="39"/>
      <c r="C593" s="40"/>
      <c r="D593" s="227" t="s">
        <v>134</v>
      </c>
      <c r="E593" s="40"/>
      <c r="F593" s="228" t="s">
        <v>295</v>
      </c>
      <c r="G593" s="40"/>
      <c r="H593" s="40"/>
      <c r="I593" s="229"/>
      <c r="J593" s="40"/>
      <c r="K593" s="40"/>
      <c r="L593" s="44"/>
      <c r="M593" s="230"/>
      <c r="N593" s="231"/>
      <c r="O593" s="91"/>
      <c r="P593" s="91"/>
      <c r="Q593" s="91"/>
      <c r="R593" s="91"/>
      <c r="S593" s="91"/>
      <c r="T593" s="92"/>
      <c r="U593" s="38"/>
      <c r="V593" s="38"/>
      <c r="W593" s="38"/>
      <c r="X593" s="38"/>
      <c r="Y593" s="38"/>
      <c r="Z593" s="38"/>
      <c r="AA593" s="38"/>
      <c r="AB593" s="38"/>
      <c r="AC593" s="38"/>
      <c r="AD593" s="38"/>
      <c r="AE593" s="38"/>
      <c r="AT593" s="17" t="s">
        <v>134</v>
      </c>
      <c r="AU593" s="17" t="s">
        <v>83</v>
      </c>
    </row>
    <row r="594" spans="1:47" s="2" customFormat="1" ht="12">
      <c r="A594" s="38"/>
      <c r="B594" s="39"/>
      <c r="C594" s="40"/>
      <c r="D594" s="227" t="s">
        <v>136</v>
      </c>
      <c r="E594" s="40"/>
      <c r="F594" s="232" t="s">
        <v>868</v>
      </c>
      <c r="G594" s="40"/>
      <c r="H594" s="40"/>
      <c r="I594" s="229"/>
      <c r="J594" s="40"/>
      <c r="K594" s="40"/>
      <c r="L594" s="44"/>
      <c r="M594" s="230"/>
      <c r="N594" s="231"/>
      <c r="O594" s="91"/>
      <c r="P594" s="91"/>
      <c r="Q594" s="91"/>
      <c r="R594" s="91"/>
      <c r="S594" s="91"/>
      <c r="T594" s="92"/>
      <c r="U594" s="38"/>
      <c r="V594" s="38"/>
      <c r="W594" s="38"/>
      <c r="X594" s="38"/>
      <c r="Y594" s="38"/>
      <c r="Z594" s="38"/>
      <c r="AA594" s="38"/>
      <c r="AB594" s="38"/>
      <c r="AC594" s="38"/>
      <c r="AD594" s="38"/>
      <c r="AE594" s="38"/>
      <c r="AT594" s="17" t="s">
        <v>136</v>
      </c>
      <c r="AU594" s="17" t="s">
        <v>83</v>
      </c>
    </row>
    <row r="595" spans="1:63" s="12" customFormat="1" ht="22.8" customHeight="1">
      <c r="A595" s="12"/>
      <c r="B595" s="198"/>
      <c r="C595" s="199"/>
      <c r="D595" s="200" t="s">
        <v>72</v>
      </c>
      <c r="E595" s="212" t="s">
        <v>882</v>
      </c>
      <c r="F595" s="212" t="s">
        <v>883</v>
      </c>
      <c r="G595" s="199"/>
      <c r="H595" s="199"/>
      <c r="I595" s="202"/>
      <c r="J595" s="213">
        <f>BK595</f>
        <v>0</v>
      </c>
      <c r="K595" s="199"/>
      <c r="L595" s="204"/>
      <c r="M595" s="205"/>
      <c r="N595" s="206"/>
      <c r="O595" s="206"/>
      <c r="P595" s="207">
        <f>SUM(P596:P598)</f>
        <v>0</v>
      </c>
      <c r="Q595" s="206"/>
      <c r="R595" s="207">
        <f>SUM(R596:R598)</f>
        <v>0</v>
      </c>
      <c r="S595" s="206"/>
      <c r="T595" s="208">
        <f>SUM(T596:T598)</f>
        <v>0</v>
      </c>
      <c r="U595" s="12"/>
      <c r="V595" s="12"/>
      <c r="W595" s="12"/>
      <c r="X595" s="12"/>
      <c r="Y595" s="12"/>
      <c r="Z595" s="12"/>
      <c r="AA595" s="12"/>
      <c r="AB595" s="12"/>
      <c r="AC595" s="12"/>
      <c r="AD595" s="12"/>
      <c r="AE595" s="12"/>
      <c r="AR595" s="209" t="s">
        <v>81</v>
      </c>
      <c r="AT595" s="210" t="s">
        <v>72</v>
      </c>
      <c r="AU595" s="210" t="s">
        <v>81</v>
      </c>
      <c r="AY595" s="209" t="s">
        <v>125</v>
      </c>
      <c r="BK595" s="211">
        <f>SUM(BK596:BK598)</f>
        <v>0</v>
      </c>
    </row>
    <row r="596" spans="1:65" s="2" customFormat="1" ht="16.5" customHeight="1">
      <c r="A596" s="38"/>
      <c r="B596" s="39"/>
      <c r="C596" s="214" t="s">
        <v>884</v>
      </c>
      <c r="D596" s="214" t="s">
        <v>127</v>
      </c>
      <c r="E596" s="215" t="s">
        <v>885</v>
      </c>
      <c r="F596" s="216" t="s">
        <v>886</v>
      </c>
      <c r="G596" s="217" t="s">
        <v>235</v>
      </c>
      <c r="H596" s="218">
        <v>1002.033</v>
      </c>
      <c r="I596" s="219"/>
      <c r="J596" s="220">
        <f>ROUND(I596*H596,2)</f>
        <v>0</v>
      </c>
      <c r="K596" s="216" t="s">
        <v>131</v>
      </c>
      <c r="L596" s="44"/>
      <c r="M596" s="221" t="s">
        <v>1</v>
      </c>
      <c r="N596" s="222" t="s">
        <v>38</v>
      </c>
      <c r="O596" s="91"/>
      <c r="P596" s="223">
        <f>O596*H596</f>
        <v>0</v>
      </c>
      <c r="Q596" s="223">
        <v>0</v>
      </c>
      <c r="R596" s="223">
        <f>Q596*H596</f>
        <v>0</v>
      </c>
      <c r="S596" s="223">
        <v>0</v>
      </c>
      <c r="T596" s="224">
        <f>S596*H596</f>
        <v>0</v>
      </c>
      <c r="U596" s="38"/>
      <c r="V596" s="38"/>
      <c r="W596" s="38"/>
      <c r="X596" s="38"/>
      <c r="Y596" s="38"/>
      <c r="Z596" s="38"/>
      <c r="AA596" s="38"/>
      <c r="AB596" s="38"/>
      <c r="AC596" s="38"/>
      <c r="AD596" s="38"/>
      <c r="AE596" s="38"/>
      <c r="AR596" s="225" t="s">
        <v>132</v>
      </c>
      <c r="AT596" s="225" t="s">
        <v>127</v>
      </c>
      <c r="AU596" s="225" t="s">
        <v>83</v>
      </c>
      <c r="AY596" s="17" t="s">
        <v>125</v>
      </c>
      <c r="BE596" s="226">
        <f>IF(N596="základní",J596,0)</f>
        <v>0</v>
      </c>
      <c r="BF596" s="226">
        <f>IF(N596="snížená",J596,0)</f>
        <v>0</v>
      </c>
      <c r="BG596" s="226">
        <f>IF(N596="zákl. přenesená",J596,0)</f>
        <v>0</v>
      </c>
      <c r="BH596" s="226">
        <f>IF(N596="sníž. přenesená",J596,0)</f>
        <v>0</v>
      </c>
      <c r="BI596" s="226">
        <f>IF(N596="nulová",J596,0)</f>
        <v>0</v>
      </c>
      <c r="BJ596" s="17" t="s">
        <v>81</v>
      </c>
      <c r="BK596" s="226">
        <f>ROUND(I596*H596,2)</f>
        <v>0</v>
      </c>
      <c r="BL596" s="17" t="s">
        <v>132</v>
      </c>
      <c r="BM596" s="225" t="s">
        <v>887</v>
      </c>
    </row>
    <row r="597" spans="1:47" s="2" customFormat="1" ht="12">
      <c r="A597" s="38"/>
      <c r="B597" s="39"/>
      <c r="C597" s="40"/>
      <c r="D597" s="227" t="s">
        <v>134</v>
      </c>
      <c r="E597" s="40"/>
      <c r="F597" s="228" t="s">
        <v>888</v>
      </c>
      <c r="G597" s="40"/>
      <c r="H597" s="40"/>
      <c r="I597" s="229"/>
      <c r="J597" s="40"/>
      <c r="K597" s="40"/>
      <c r="L597" s="44"/>
      <c r="M597" s="230"/>
      <c r="N597" s="231"/>
      <c r="O597" s="91"/>
      <c r="P597" s="91"/>
      <c r="Q597" s="91"/>
      <c r="R597" s="91"/>
      <c r="S597" s="91"/>
      <c r="T597" s="92"/>
      <c r="U597" s="38"/>
      <c r="V597" s="38"/>
      <c r="W597" s="38"/>
      <c r="X597" s="38"/>
      <c r="Y597" s="38"/>
      <c r="Z597" s="38"/>
      <c r="AA597" s="38"/>
      <c r="AB597" s="38"/>
      <c r="AC597" s="38"/>
      <c r="AD597" s="38"/>
      <c r="AE597" s="38"/>
      <c r="AT597" s="17" t="s">
        <v>134</v>
      </c>
      <c r="AU597" s="17" t="s">
        <v>83</v>
      </c>
    </row>
    <row r="598" spans="1:47" s="2" customFormat="1" ht="12">
      <c r="A598" s="38"/>
      <c r="B598" s="39"/>
      <c r="C598" s="40"/>
      <c r="D598" s="227" t="s">
        <v>136</v>
      </c>
      <c r="E598" s="40"/>
      <c r="F598" s="232" t="s">
        <v>889</v>
      </c>
      <c r="G598" s="40"/>
      <c r="H598" s="40"/>
      <c r="I598" s="229"/>
      <c r="J598" s="40"/>
      <c r="K598" s="40"/>
      <c r="L598" s="44"/>
      <c r="M598" s="230"/>
      <c r="N598" s="231"/>
      <c r="O598" s="91"/>
      <c r="P598" s="91"/>
      <c r="Q598" s="91"/>
      <c r="R598" s="91"/>
      <c r="S598" s="91"/>
      <c r="T598" s="92"/>
      <c r="U598" s="38"/>
      <c r="V598" s="38"/>
      <c r="W598" s="38"/>
      <c r="X598" s="38"/>
      <c r="Y598" s="38"/>
      <c r="Z598" s="38"/>
      <c r="AA598" s="38"/>
      <c r="AB598" s="38"/>
      <c r="AC598" s="38"/>
      <c r="AD598" s="38"/>
      <c r="AE598" s="38"/>
      <c r="AT598" s="17" t="s">
        <v>136</v>
      </c>
      <c r="AU598" s="17" t="s">
        <v>83</v>
      </c>
    </row>
    <row r="599" spans="1:63" s="12" customFormat="1" ht="25.9" customHeight="1">
      <c r="A599" s="12"/>
      <c r="B599" s="198"/>
      <c r="C599" s="199"/>
      <c r="D599" s="200" t="s">
        <v>72</v>
      </c>
      <c r="E599" s="201" t="s">
        <v>890</v>
      </c>
      <c r="F599" s="201" t="s">
        <v>891</v>
      </c>
      <c r="G599" s="199"/>
      <c r="H599" s="199"/>
      <c r="I599" s="202"/>
      <c r="J599" s="203">
        <f>BK599</f>
        <v>0</v>
      </c>
      <c r="K599" s="199"/>
      <c r="L599" s="204"/>
      <c r="M599" s="205"/>
      <c r="N599" s="206"/>
      <c r="O599" s="206"/>
      <c r="P599" s="207">
        <f>P600</f>
        <v>0</v>
      </c>
      <c r="Q599" s="206"/>
      <c r="R599" s="207">
        <f>R600</f>
        <v>1.5105304</v>
      </c>
      <c r="S599" s="206"/>
      <c r="T599" s="208">
        <f>T600</f>
        <v>0</v>
      </c>
      <c r="U599" s="12"/>
      <c r="V599" s="12"/>
      <c r="W599" s="12"/>
      <c r="X599" s="12"/>
      <c r="Y599" s="12"/>
      <c r="Z599" s="12"/>
      <c r="AA599" s="12"/>
      <c r="AB599" s="12"/>
      <c r="AC599" s="12"/>
      <c r="AD599" s="12"/>
      <c r="AE599" s="12"/>
      <c r="AR599" s="209" t="s">
        <v>83</v>
      </c>
      <c r="AT599" s="210" t="s">
        <v>72</v>
      </c>
      <c r="AU599" s="210" t="s">
        <v>73</v>
      </c>
      <c r="AY599" s="209" t="s">
        <v>125</v>
      </c>
      <c r="BK599" s="211">
        <f>BK600</f>
        <v>0</v>
      </c>
    </row>
    <row r="600" spans="1:63" s="12" customFormat="1" ht="22.8" customHeight="1">
      <c r="A600" s="12"/>
      <c r="B600" s="198"/>
      <c r="C600" s="199"/>
      <c r="D600" s="200" t="s">
        <v>72</v>
      </c>
      <c r="E600" s="212" t="s">
        <v>892</v>
      </c>
      <c r="F600" s="212" t="s">
        <v>893</v>
      </c>
      <c r="G600" s="199"/>
      <c r="H600" s="199"/>
      <c r="I600" s="202"/>
      <c r="J600" s="213">
        <f>BK600</f>
        <v>0</v>
      </c>
      <c r="K600" s="199"/>
      <c r="L600" s="204"/>
      <c r="M600" s="205"/>
      <c r="N600" s="206"/>
      <c r="O600" s="206"/>
      <c r="P600" s="207">
        <f>SUM(P601:P629)</f>
        <v>0</v>
      </c>
      <c r="Q600" s="206"/>
      <c r="R600" s="207">
        <f>SUM(R601:R629)</f>
        <v>1.5105304</v>
      </c>
      <c r="S600" s="206"/>
      <c r="T600" s="208">
        <f>SUM(T601:T629)</f>
        <v>0</v>
      </c>
      <c r="U600" s="12"/>
      <c r="V600" s="12"/>
      <c r="W600" s="12"/>
      <c r="X600" s="12"/>
      <c r="Y600" s="12"/>
      <c r="Z600" s="12"/>
      <c r="AA600" s="12"/>
      <c r="AB600" s="12"/>
      <c r="AC600" s="12"/>
      <c r="AD600" s="12"/>
      <c r="AE600" s="12"/>
      <c r="AR600" s="209" t="s">
        <v>83</v>
      </c>
      <c r="AT600" s="210" t="s">
        <v>72</v>
      </c>
      <c r="AU600" s="210" t="s">
        <v>81</v>
      </c>
      <c r="AY600" s="209" t="s">
        <v>125</v>
      </c>
      <c r="BK600" s="211">
        <f>SUM(BK601:BK629)</f>
        <v>0</v>
      </c>
    </row>
    <row r="601" spans="1:65" s="2" customFormat="1" ht="16.5" customHeight="1">
      <c r="A601" s="38"/>
      <c r="B601" s="39"/>
      <c r="C601" s="214" t="s">
        <v>894</v>
      </c>
      <c r="D601" s="214" t="s">
        <v>127</v>
      </c>
      <c r="E601" s="215" t="s">
        <v>895</v>
      </c>
      <c r="F601" s="216" t="s">
        <v>896</v>
      </c>
      <c r="G601" s="217" t="s">
        <v>130</v>
      </c>
      <c r="H601" s="218">
        <v>54.72</v>
      </c>
      <c r="I601" s="219"/>
      <c r="J601" s="220">
        <f>ROUND(I601*H601,2)</f>
        <v>0</v>
      </c>
      <c r="K601" s="216" t="s">
        <v>131</v>
      </c>
      <c r="L601" s="44"/>
      <c r="M601" s="221" t="s">
        <v>1</v>
      </c>
      <c r="N601" s="222" t="s">
        <v>38</v>
      </c>
      <c r="O601" s="91"/>
      <c r="P601" s="223">
        <f>O601*H601</f>
        <v>0</v>
      </c>
      <c r="Q601" s="223">
        <v>0</v>
      </c>
      <c r="R601" s="223">
        <f>Q601*H601</f>
        <v>0</v>
      </c>
      <c r="S601" s="223">
        <v>0</v>
      </c>
      <c r="T601" s="224">
        <f>S601*H601</f>
        <v>0</v>
      </c>
      <c r="U601" s="38"/>
      <c r="V601" s="38"/>
      <c r="W601" s="38"/>
      <c r="X601" s="38"/>
      <c r="Y601" s="38"/>
      <c r="Z601" s="38"/>
      <c r="AA601" s="38"/>
      <c r="AB601" s="38"/>
      <c r="AC601" s="38"/>
      <c r="AD601" s="38"/>
      <c r="AE601" s="38"/>
      <c r="AR601" s="225" t="s">
        <v>247</v>
      </c>
      <c r="AT601" s="225" t="s">
        <v>127</v>
      </c>
      <c r="AU601" s="225" t="s">
        <v>83</v>
      </c>
      <c r="AY601" s="17" t="s">
        <v>125</v>
      </c>
      <c r="BE601" s="226">
        <f>IF(N601="základní",J601,0)</f>
        <v>0</v>
      </c>
      <c r="BF601" s="226">
        <f>IF(N601="snížená",J601,0)</f>
        <v>0</v>
      </c>
      <c r="BG601" s="226">
        <f>IF(N601="zákl. přenesená",J601,0)</f>
        <v>0</v>
      </c>
      <c r="BH601" s="226">
        <f>IF(N601="sníž. přenesená",J601,0)</f>
        <v>0</v>
      </c>
      <c r="BI601" s="226">
        <f>IF(N601="nulová",J601,0)</f>
        <v>0</v>
      </c>
      <c r="BJ601" s="17" t="s">
        <v>81</v>
      </c>
      <c r="BK601" s="226">
        <f>ROUND(I601*H601,2)</f>
        <v>0</v>
      </c>
      <c r="BL601" s="17" t="s">
        <v>247</v>
      </c>
      <c r="BM601" s="225" t="s">
        <v>897</v>
      </c>
    </row>
    <row r="602" spans="1:47" s="2" customFormat="1" ht="12">
      <c r="A602" s="38"/>
      <c r="B602" s="39"/>
      <c r="C602" s="40"/>
      <c r="D602" s="227" t="s">
        <v>134</v>
      </c>
      <c r="E602" s="40"/>
      <c r="F602" s="228" t="s">
        <v>898</v>
      </c>
      <c r="G602" s="40"/>
      <c r="H602" s="40"/>
      <c r="I602" s="229"/>
      <c r="J602" s="40"/>
      <c r="K602" s="40"/>
      <c r="L602" s="44"/>
      <c r="M602" s="230"/>
      <c r="N602" s="231"/>
      <c r="O602" s="91"/>
      <c r="P602" s="91"/>
      <c r="Q602" s="91"/>
      <c r="R602" s="91"/>
      <c r="S602" s="91"/>
      <c r="T602" s="92"/>
      <c r="U602" s="38"/>
      <c r="V602" s="38"/>
      <c r="W602" s="38"/>
      <c r="X602" s="38"/>
      <c r="Y602" s="38"/>
      <c r="Z602" s="38"/>
      <c r="AA602" s="38"/>
      <c r="AB602" s="38"/>
      <c r="AC602" s="38"/>
      <c r="AD602" s="38"/>
      <c r="AE602" s="38"/>
      <c r="AT602" s="17" t="s">
        <v>134</v>
      </c>
      <c r="AU602" s="17" t="s">
        <v>83</v>
      </c>
    </row>
    <row r="603" spans="1:47" s="2" customFormat="1" ht="12">
      <c r="A603" s="38"/>
      <c r="B603" s="39"/>
      <c r="C603" s="40"/>
      <c r="D603" s="227" t="s">
        <v>136</v>
      </c>
      <c r="E603" s="40"/>
      <c r="F603" s="232" t="s">
        <v>899</v>
      </c>
      <c r="G603" s="40"/>
      <c r="H603" s="40"/>
      <c r="I603" s="229"/>
      <c r="J603" s="40"/>
      <c r="K603" s="40"/>
      <c r="L603" s="44"/>
      <c r="M603" s="230"/>
      <c r="N603" s="231"/>
      <c r="O603" s="91"/>
      <c r="P603" s="91"/>
      <c r="Q603" s="91"/>
      <c r="R603" s="91"/>
      <c r="S603" s="91"/>
      <c r="T603" s="92"/>
      <c r="U603" s="38"/>
      <c r="V603" s="38"/>
      <c r="W603" s="38"/>
      <c r="X603" s="38"/>
      <c r="Y603" s="38"/>
      <c r="Z603" s="38"/>
      <c r="AA603" s="38"/>
      <c r="AB603" s="38"/>
      <c r="AC603" s="38"/>
      <c r="AD603" s="38"/>
      <c r="AE603" s="38"/>
      <c r="AT603" s="17" t="s">
        <v>136</v>
      </c>
      <c r="AU603" s="17" t="s">
        <v>83</v>
      </c>
    </row>
    <row r="604" spans="1:51" s="14" customFormat="1" ht="12">
      <c r="A604" s="14"/>
      <c r="B604" s="244"/>
      <c r="C604" s="245"/>
      <c r="D604" s="227" t="s">
        <v>138</v>
      </c>
      <c r="E604" s="246" t="s">
        <v>1</v>
      </c>
      <c r="F604" s="247" t="s">
        <v>900</v>
      </c>
      <c r="G604" s="245"/>
      <c r="H604" s="246" t="s">
        <v>1</v>
      </c>
      <c r="I604" s="248"/>
      <c r="J604" s="245"/>
      <c r="K604" s="245"/>
      <c r="L604" s="249"/>
      <c r="M604" s="250"/>
      <c r="N604" s="251"/>
      <c r="O604" s="251"/>
      <c r="P604" s="251"/>
      <c r="Q604" s="251"/>
      <c r="R604" s="251"/>
      <c r="S604" s="251"/>
      <c r="T604" s="252"/>
      <c r="U604" s="14"/>
      <c r="V604" s="14"/>
      <c r="W604" s="14"/>
      <c r="X604" s="14"/>
      <c r="Y604" s="14"/>
      <c r="Z604" s="14"/>
      <c r="AA604" s="14"/>
      <c r="AB604" s="14"/>
      <c r="AC604" s="14"/>
      <c r="AD604" s="14"/>
      <c r="AE604" s="14"/>
      <c r="AT604" s="253" t="s">
        <v>138</v>
      </c>
      <c r="AU604" s="253" t="s">
        <v>83</v>
      </c>
      <c r="AV604" s="14" t="s">
        <v>81</v>
      </c>
      <c r="AW604" s="14" t="s">
        <v>30</v>
      </c>
      <c r="AX604" s="14" t="s">
        <v>73</v>
      </c>
      <c r="AY604" s="253" t="s">
        <v>125</v>
      </c>
    </row>
    <row r="605" spans="1:51" s="13" customFormat="1" ht="12">
      <c r="A605" s="13"/>
      <c r="B605" s="233"/>
      <c r="C605" s="234"/>
      <c r="D605" s="227" t="s">
        <v>138</v>
      </c>
      <c r="E605" s="235" t="s">
        <v>1</v>
      </c>
      <c r="F605" s="236" t="s">
        <v>901</v>
      </c>
      <c r="G605" s="234"/>
      <c r="H605" s="237">
        <v>54.72</v>
      </c>
      <c r="I605" s="238"/>
      <c r="J605" s="234"/>
      <c r="K605" s="234"/>
      <c r="L605" s="239"/>
      <c r="M605" s="240"/>
      <c r="N605" s="241"/>
      <c r="O605" s="241"/>
      <c r="P605" s="241"/>
      <c r="Q605" s="241"/>
      <c r="R605" s="241"/>
      <c r="S605" s="241"/>
      <c r="T605" s="242"/>
      <c r="U605" s="13"/>
      <c r="V605" s="13"/>
      <c r="W605" s="13"/>
      <c r="X605" s="13"/>
      <c r="Y605" s="13"/>
      <c r="Z605" s="13"/>
      <c r="AA605" s="13"/>
      <c r="AB605" s="13"/>
      <c r="AC605" s="13"/>
      <c r="AD605" s="13"/>
      <c r="AE605" s="13"/>
      <c r="AT605" s="243" t="s">
        <v>138</v>
      </c>
      <c r="AU605" s="243" t="s">
        <v>83</v>
      </c>
      <c r="AV605" s="13" t="s">
        <v>83</v>
      </c>
      <c r="AW605" s="13" t="s">
        <v>30</v>
      </c>
      <c r="AX605" s="13" t="s">
        <v>81</v>
      </c>
      <c r="AY605" s="243" t="s">
        <v>125</v>
      </c>
    </row>
    <row r="606" spans="1:65" s="2" customFormat="1" ht="16.5" customHeight="1">
      <c r="A606" s="38"/>
      <c r="B606" s="39"/>
      <c r="C606" s="265" t="s">
        <v>902</v>
      </c>
      <c r="D606" s="265" t="s">
        <v>232</v>
      </c>
      <c r="E606" s="266" t="s">
        <v>903</v>
      </c>
      <c r="F606" s="267" t="s">
        <v>904</v>
      </c>
      <c r="G606" s="268" t="s">
        <v>130</v>
      </c>
      <c r="H606" s="269">
        <v>66.813</v>
      </c>
      <c r="I606" s="270"/>
      <c r="J606" s="271">
        <f>ROUND(I606*H606,2)</f>
        <v>0</v>
      </c>
      <c r="K606" s="267" t="s">
        <v>131</v>
      </c>
      <c r="L606" s="272"/>
      <c r="M606" s="273" t="s">
        <v>1</v>
      </c>
      <c r="N606" s="274" t="s">
        <v>38</v>
      </c>
      <c r="O606" s="91"/>
      <c r="P606" s="223">
        <f>O606*H606</f>
        <v>0</v>
      </c>
      <c r="Q606" s="223">
        <v>0.0008</v>
      </c>
      <c r="R606" s="223">
        <f>Q606*H606</f>
        <v>0.0534504</v>
      </c>
      <c r="S606" s="223">
        <v>0</v>
      </c>
      <c r="T606" s="224">
        <f>S606*H606</f>
        <v>0</v>
      </c>
      <c r="U606" s="38"/>
      <c r="V606" s="38"/>
      <c r="W606" s="38"/>
      <c r="X606" s="38"/>
      <c r="Y606" s="38"/>
      <c r="Z606" s="38"/>
      <c r="AA606" s="38"/>
      <c r="AB606" s="38"/>
      <c r="AC606" s="38"/>
      <c r="AD606" s="38"/>
      <c r="AE606" s="38"/>
      <c r="AR606" s="225" t="s">
        <v>343</v>
      </c>
      <c r="AT606" s="225" t="s">
        <v>232</v>
      </c>
      <c r="AU606" s="225" t="s">
        <v>83</v>
      </c>
      <c r="AY606" s="17" t="s">
        <v>125</v>
      </c>
      <c r="BE606" s="226">
        <f>IF(N606="základní",J606,0)</f>
        <v>0</v>
      </c>
      <c r="BF606" s="226">
        <f>IF(N606="snížená",J606,0)</f>
        <v>0</v>
      </c>
      <c r="BG606" s="226">
        <f>IF(N606="zákl. přenesená",J606,0)</f>
        <v>0</v>
      </c>
      <c r="BH606" s="226">
        <f>IF(N606="sníž. přenesená",J606,0)</f>
        <v>0</v>
      </c>
      <c r="BI606" s="226">
        <f>IF(N606="nulová",J606,0)</f>
        <v>0</v>
      </c>
      <c r="BJ606" s="17" t="s">
        <v>81</v>
      </c>
      <c r="BK606" s="226">
        <f>ROUND(I606*H606,2)</f>
        <v>0</v>
      </c>
      <c r="BL606" s="17" t="s">
        <v>247</v>
      </c>
      <c r="BM606" s="225" t="s">
        <v>905</v>
      </c>
    </row>
    <row r="607" spans="1:47" s="2" customFormat="1" ht="12">
      <c r="A607" s="38"/>
      <c r="B607" s="39"/>
      <c r="C607" s="40"/>
      <c r="D607" s="227" t="s">
        <v>134</v>
      </c>
      <c r="E607" s="40"/>
      <c r="F607" s="228" t="s">
        <v>904</v>
      </c>
      <c r="G607" s="40"/>
      <c r="H607" s="40"/>
      <c r="I607" s="229"/>
      <c r="J607" s="40"/>
      <c r="K607" s="40"/>
      <c r="L607" s="44"/>
      <c r="M607" s="230"/>
      <c r="N607" s="231"/>
      <c r="O607" s="91"/>
      <c r="P607" s="91"/>
      <c r="Q607" s="91"/>
      <c r="R607" s="91"/>
      <c r="S607" s="91"/>
      <c r="T607" s="92"/>
      <c r="U607" s="38"/>
      <c r="V607" s="38"/>
      <c r="W607" s="38"/>
      <c r="X607" s="38"/>
      <c r="Y607" s="38"/>
      <c r="Z607" s="38"/>
      <c r="AA607" s="38"/>
      <c r="AB607" s="38"/>
      <c r="AC607" s="38"/>
      <c r="AD607" s="38"/>
      <c r="AE607" s="38"/>
      <c r="AT607" s="17" t="s">
        <v>134</v>
      </c>
      <c r="AU607" s="17" t="s">
        <v>83</v>
      </c>
    </row>
    <row r="608" spans="1:51" s="13" customFormat="1" ht="12">
      <c r="A608" s="13"/>
      <c r="B608" s="233"/>
      <c r="C608" s="234"/>
      <c r="D608" s="227" t="s">
        <v>138</v>
      </c>
      <c r="E608" s="234"/>
      <c r="F608" s="236" t="s">
        <v>906</v>
      </c>
      <c r="G608" s="234"/>
      <c r="H608" s="237">
        <v>66.813</v>
      </c>
      <c r="I608" s="238"/>
      <c r="J608" s="234"/>
      <c r="K608" s="234"/>
      <c r="L608" s="239"/>
      <c r="M608" s="240"/>
      <c r="N608" s="241"/>
      <c r="O608" s="241"/>
      <c r="P608" s="241"/>
      <c r="Q608" s="241"/>
      <c r="R608" s="241"/>
      <c r="S608" s="241"/>
      <c r="T608" s="242"/>
      <c r="U608" s="13"/>
      <c r="V608" s="13"/>
      <c r="W608" s="13"/>
      <c r="X608" s="13"/>
      <c r="Y608" s="13"/>
      <c r="Z608" s="13"/>
      <c r="AA608" s="13"/>
      <c r="AB608" s="13"/>
      <c r="AC608" s="13"/>
      <c r="AD608" s="13"/>
      <c r="AE608" s="13"/>
      <c r="AT608" s="243" t="s">
        <v>138</v>
      </c>
      <c r="AU608" s="243" t="s">
        <v>83</v>
      </c>
      <c r="AV608" s="13" t="s">
        <v>83</v>
      </c>
      <c r="AW608" s="13" t="s">
        <v>4</v>
      </c>
      <c r="AX608" s="13" t="s">
        <v>81</v>
      </c>
      <c r="AY608" s="243" t="s">
        <v>125</v>
      </c>
    </row>
    <row r="609" spans="1:65" s="2" customFormat="1" ht="16.5" customHeight="1">
      <c r="A609" s="38"/>
      <c r="B609" s="39"/>
      <c r="C609" s="214" t="s">
        <v>907</v>
      </c>
      <c r="D609" s="214" t="s">
        <v>127</v>
      </c>
      <c r="E609" s="215" t="s">
        <v>908</v>
      </c>
      <c r="F609" s="216" t="s">
        <v>909</v>
      </c>
      <c r="G609" s="217" t="s">
        <v>130</v>
      </c>
      <c r="H609" s="218">
        <v>150.48</v>
      </c>
      <c r="I609" s="219"/>
      <c r="J609" s="220">
        <f>ROUND(I609*H609,2)</f>
        <v>0</v>
      </c>
      <c r="K609" s="216" t="s">
        <v>131</v>
      </c>
      <c r="L609" s="44"/>
      <c r="M609" s="221" t="s">
        <v>1</v>
      </c>
      <c r="N609" s="222" t="s">
        <v>38</v>
      </c>
      <c r="O609" s="91"/>
      <c r="P609" s="223">
        <f>O609*H609</f>
        <v>0</v>
      </c>
      <c r="Q609" s="223">
        <v>6E-05</v>
      </c>
      <c r="R609" s="223">
        <f>Q609*H609</f>
        <v>0.0090288</v>
      </c>
      <c r="S609" s="223">
        <v>0</v>
      </c>
      <c r="T609" s="224">
        <f>S609*H609</f>
        <v>0</v>
      </c>
      <c r="U609" s="38"/>
      <c r="V609" s="38"/>
      <c r="W609" s="38"/>
      <c r="X609" s="38"/>
      <c r="Y609" s="38"/>
      <c r="Z609" s="38"/>
      <c r="AA609" s="38"/>
      <c r="AB609" s="38"/>
      <c r="AC609" s="38"/>
      <c r="AD609" s="38"/>
      <c r="AE609" s="38"/>
      <c r="AR609" s="225" t="s">
        <v>247</v>
      </c>
      <c r="AT609" s="225" t="s">
        <v>127</v>
      </c>
      <c r="AU609" s="225" t="s">
        <v>83</v>
      </c>
      <c r="AY609" s="17" t="s">
        <v>125</v>
      </c>
      <c r="BE609" s="226">
        <f>IF(N609="základní",J609,0)</f>
        <v>0</v>
      </c>
      <c r="BF609" s="226">
        <f>IF(N609="snížená",J609,0)</f>
        <v>0</v>
      </c>
      <c r="BG609" s="226">
        <f>IF(N609="zákl. přenesená",J609,0)</f>
        <v>0</v>
      </c>
      <c r="BH609" s="226">
        <f>IF(N609="sníž. přenesená",J609,0)</f>
        <v>0</v>
      </c>
      <c r="BI609" s="226">
        <f>IF(N609="nulová",J609,0)</f>
        <v>0</v>
      </c>
      <c r="BJ609" s="17" t="s">
        <v>81</v>
      </c>
      <c r="BK609" s="226">
        <f>ROUND(I609*H609,2)</f>
        <v>0</v>
      </c>
      <c r="BL609" s="17" t="s">
        <v>247</v>
      </c>
      <c r="BM609" s="225" t="s">
        <v>910</v>
      </c>
    </row>
    <row r="610" spans="1:47" s="2" customFormat="1" ht="12">
      <c r="A610" s="38"/>
      <c r="B610" s="39"/>
      <c r="C610" s="40"/>
      <c r="D610" s="227" t="s">
        <v>134</v>
      </c>
      <c r="E610" s="40"/>
      <c r="F610" s="228" t="s">
        <v>911</v>
      </c>
      <c r="G610" s="40"/>
      <c r="H610" s="40"/>
      <c r="I610" s="229"/>
      <c r="J610" s="40"/>
      <c r="K610" s="40"/>
      <c r="L610" s="44"/>
      <c r="M610" s="230"/>
      <c r="N610" s="231"/>
      <c r="O610" s="91"/>
      <c r="P610" s="91"/>
      <c r="Q610" s="91"/>
      <c r="R610" s="91"/>
      <c r="S610" s="91"/>
      <c r="T610" s="92"/>
      <c r="U610" s="38"/>
      <c r="V610" s="38"/>
      <c r="W610" s="38"/>
      <c r="X610" s="38"/>
      <c r="Y610" s="38"/>
      <c r="Z610" s="38"/>
      <c r="AA610" s="38"/>
      <c r="AB610" s="38"/>
      <c r="AC610" s="38"/>
      <c r="AD610" s="38"/>
      <c r="AE610" s="38"/>
      <c r="AT610" s="17" t="s">
        <v>134</v>
      </c>
      <c r="AU610" s="17" t="s">
        <v>83</v>
      </c>
    </row>
    <row r="611" spans="1:51" s="13" customFormat="1" ht="12">
      <c r="A611" s="13"/>
      <c r="B611" s="233"/>
      <c r="C611" s="234"/>
      <c r="D611" s="227" t="s">
        <v>138</v>
      </c>
      <c r="E611" s="235" t="s">
        <v>1</v>
      </c>
      <c r="F611" s="236" t="s">
        <v>912</v>
      </c>
      <c r="G611" s="234"/>
      <c r="H611" s="237">
        <v>150.48</v>
      </c>
      <c r="I611" s="238"/>
      <c r="J611" s="234"/>
      <c r="K611" s="234"/>
      <c r="L611" s="239"/>
      <c r="M611" s="240"/>
      <c r="N611" s="241"/>
      <c r="O611" s="241"/>
      <c r="P611" s="241"/>
      <c r="Q611" s="241"/>
      <c r="R611" s="241"/>
      <c r="S611" s="241"/>
      <c r="T611" s="242"/>
      <c r="U611" s="13"/>
      <c r="V611" s="13"/>
      <c r="W611" s="13"/>
      <c r="X611" s="13"/>
      <c r="Y611" s="13"/>
      <c r="Z611" s="13"/>
      <c r="AA611" s="13"/>
      <c r="AB611" s="13"/>
      <c r="AC611" s="13"/>
      <c r="AD611" s="13"/>
      <c r="AE611" s="13"/>
      <c r="AT611" s="243" t="s">
        <v>138</v>
      </c>
      <c r="AU611" s="243" t="s">
        <v>83</v>
      </c>
      <c r="AV611" s="13" t="s">
        <v>83</v>
      </c>
      <c r="AW611" s="13" t="s">
        <v>30</v>
      </c>
      <c r="AX611" s="13" t="s">
        <v>81</v>
      </c>
      <c r="AY611" s="243" t="s">
        <v>125</v>
      </c>
    </row>
    <row r="612" spans="1:65" s="2" customFormat="1" ht="16.5" customHeight="1">
      <c r="A612" s="38"/>
      <c r="B612" s="39"/>
      <c r="C612" s="265" t="s">
        <v>913</v>
      </c>
      <c r="D612" s="265" t="s">
        <v>232</v>
      </c>
      <c r="E612" s="266" t="s">
        <v>914</v>
      </c>
      <c r="F612" s="267" t="s">
        <v>915</v>
      </c>
      <c r="G612" s="268" t="s">
        <v>235</v>
      </c>
      <c r="H612" s="269">
        <v>0.396</v>
      </c>
      <c r="I612" s="270"/>
      <c r="J612" s="271">
        <f>ROUND(I612*H612,2)</f>
        <v>0</v>
      </c>
      <c r="K612" s="267" t="s">
        <v>131</v>
      </c>
      <c r="L612" s="272"/>
      <c r="M612" s="273" t="s">
        <v>1</v>
      </c>
      <c r="N612" s="274" t="s">
        <v>38</v>
      </c>
      <c r="O612" s="91"/>
      <c r="P612" s="223">
        <f>O612*H612</f>
        <v>0</v>
      </c>
      <c r="Q612" s="223">
        <v>1</v>
      </c>
      <c r="R612" s="223">
        <f>Q612*H612</f>
        <v>0.396</v>
      </c>
      <c r="S612" s="223">
        <v>0</v>
      </c>
      <c r="T612" s="224">
        <f>S612*H612</f>
        <v>0</v>
      </c>
      <c r="U612" s="38"/>
      <c r="V612" s="38"/>
      <c r="W612" s="38"/>
      <c r="X612" s="38"/>
      <c r="Y612" s="38"/>
      <c r="Z612" s="38"/>
      <c r="AA612" s="38"/>
      <c r="AB612" s="38"/>
      <c r="AC612" s="38"/>
      <c r="AD612" s="38"/>
      <c r="AE612" s="38"/>
      <c r="AR612" s="225" t="s">
        <v>343</v>
      </c>
      <c r="AT612" s="225" t="s">
        <v>232</v>
      </c>
      <c r="AU612" s="225" t="s">
        <v>83</v>
      </c>
      <c r="AY612" s="17" t="s">
        <v>125</v>
      </c>
      <c r="BE612" s="226">
        <f>IF(N612="základní",J612,0)</f>
        <v>0</v>
      </c>
      <c r="BF612" s="226">
        <f>IF(N612="snížená",J612,0)</f>
        <v>0</v>
      </c>
      <c r="BG612" s="226">
        <f>IF(N612="zákl. přenesená",J612,0)</f>
        <v>0</v>
      </c>
      <c r="BH612" s="226">
        <f>IF(N612="sníž. přenesená",J612,0)</f>
        <v>0</v>
      </c>
      <c r="BI612" s="226">
        <f>IF(N612="nulová",J612,0)</f>
        <v>0</v>
      </c>
      <c r="BJ612" s="17" t="s">
        <v>81</v>
      </c>
      <c r="BK612" s="226">
        <f>ROUND(I612*H612,2)</f>
        <v>0</v>
      </c>
      <c r="BL612" s="17" t="s">
        <v>247</v>
      </c>
      <c r="BM612" s="225" t="s">
        <v>916</v>
      </c>
    </row>
    <row r="613" spans="1:47" s="2" customFormat="1" ht="12">
      <c r="A613" s="38"/>
      <c r="B613" s="39"/>
      <c r="C613" s="40"/>
      <c r="D613" s="227" t="s">
        <v>134</v>
      </c>
      <c r="E613" s="40"/>
      <c r="F613" s="228" t="s">
        <v>917</v>
      </c>
      <c r="G613" s="40"/>
      <c r="H613" s="40"/>
      <c r="I613" s="229"/>
      <c r="J613" s="40"/>
      <c r="K613" s="40"/>
      <c r="L613" s="44"/>
      <c r="M613" s="230"/>
      <c r="N613" s="231"/>
      <c r="O613" s="91"/>
      <c r="P613" s="91"/>
      <c r="Q613" s="91"/>
      <c r="R613" s="91"/>
      <c r="S613" s="91"/>
      <c r="T613" s="92"/>
      <c r="U613" s="38"/>
      <c r="V613" s="38"/>
      <c r="W613" s="38"/>
      <c r="X613" s="38"/>
      <c r="Y613" s="38"/>
      <c r="Z613" s="38"/>
      <c r="AA613" s="38"/>
      <c r="AB613" s="38"/>
      <c r="AC613" s="38"/>
      <c r="AD613" s="38"/>
      <c r="AE613" s="38"/>
      <c r="AT613" s="17" t="s">
        <v>134</v>
      </c>
      <c r="AU613" s="17" t="s">
        <v>83</v>
      </c>
    </row>
    <row r="614" spans="1:51" s="13" customFormat="1" ht="12">
      <c r="A614" s="13"/>
      <c r="B614" s="233"/>
      <c r="C614" s="234"/>
      <c r="D614" s="227" t="s">
        <v>138</v>
      </c>
      <c r="E614" s="234"/>
      <c r="F614" s="236" t="s">
        <v>918</v>
      </c>
      <c r="G614" s="234"/>
      <c r="H614" s="237">
        <v>0.396</v>
      </c>
      <c r="I614" s="238"/>
      <c r="J614" s="234"/>
      <c r="K614" s="234"/>
      <c r="L614" s="239"/>
      <c r="M614" s="240"/>
      <c r="N614" s="241"/>
      <c r="O614" s="241"/>
      <c r="P614" s="241"/>
      <c r="Q614" s="241"/>
      <c r="R614" s="241"/>
      <c r="S614" s="241"/>
      <c r="T614" s="242"/>
      <c r="U614" s="13"/>
      <c r="V614" s="13"/>
      <c r="W614" s="13"/>
      <c r="X614" s="13"/>
      <c r="Y614" s="13"/>
      <c r="Z614" s="13"/>
      <c r="AA614" s="13"/>
      <c r="AB614" s="13"/>
      <c r="AC614" s="13"/>
      <c r="AD614" s="13"/>
      <c r="AE614" s="13"/>
      <c r="AT614" s="243" t="s">
        <v>138</v>
      </c>
      <c r="AU614" s="243" t="s">
        <v>83</v>
      </c>
      <c r="AV614" s="13" t="s">
        <v>83</v>
      </c>
      <c r="AW614" s="13" t="s">
        <v>4</v>
      </c>
      <c r="AX614" s="13" t="s">
        <v>81</v>
      </c>
      <c r="AY614" s="243" t="s">
        <v>125</v>
      </c>
    </row>
    <row r="615" spans="1:65" s="2" customFormat="1" ht="16.5" customHeight="1">
      <c r="A615" s="38"/>
      <c r="B615" s="39"/>
      <c r="C615" s="214" t="s">
        <v>919</v>
      </c>
      <c r="D615" s="214" t="s">
        <v>127</v>
      </c>
      <c r="E615" s="215" t="s">
        <v>920</v>
      </c>
      <c r="F615" s="216" t="s">
        <v>921</v>
      </c>
      <c r="G615" s="217" t="s">
        <v>130</v>
      </c>
      <c r="H615" s="218">
        <v>150.48</v>
      </c>
      <c r="I615" s="219"/>
      <c r="J615" s="220">
        <f>ROUND(I615*H615,2)</f>
        <v>0</v>
      </c>
      <c r="K615" s="216" t="s">
        <v>131</v>
      </c>
      <c r="L615" s="44"/>
      <c r="M615" s="221" t="s">
        <v>1</v>
      </c>
      <c r="N615" s="222" t="s">
        <v>38</v>
      </c>
      <c r="O615" s="91"/>
      <c r="P615" s="223">
        <f>O615*H615</f>
        <v>0</v>
      </c>
      <c r="Q615" s="223">
        <v>0.00038</v>
      </c>
      <c r="R615" s="223">
        <f>Q615*H615</f>
        <v>0.0571824</v>
      </c>
      <c r="S615" s="223">
        <v>0</v>
      </c>
      <c r="T615" s="224">
        <f>S615*H615</f>
        <v>0</v>
      </c>
      <c r="U615" s="38"/>
      <c r="V615" s="38"/>
      <c r="W615" s="38"/>
      <c r="X615" s="38"/>
      <c r="Y615" s="38"/>
      <c r="Z615" s="38"/>
      <c r="AA615" s="38"/>
      <c r="AB615" s="38"/>
      <c r="AC615" s="38"/>
      <c r="AD615" s="38"/>
      <c r="AE615" s="38"/>
      <c r="AR615" s="225" t="s">
        <v>247</v>
      </c>
      <c r="AT615" s="225" t="s">
        <v>127</v>
      </c>
      <c r="AU615" s="225" t="s">
        <v>83</v>
      </c>
      <c r="AY615" s="17" t="s">
        <v>125</v>
      </c>
      <c r="BE615" s="226">
        <f>IF(N615="základní",J615,0)</f>
        <v>0</v>
      </c>
      <c r="BF615" s="226">
        <f>IF(N615="snížená",J615,0)</f>
        <v>0</v>
      </c>
      <c r="BG615" s="226">
        <f>IF(N615="zákl. přenesená",J615,0)</f>
        <v>0</v>
      </c>
      <c r="BH615" s="226">
        <f>IF(N615="sníž. přenesená",J615,0)</f>
        <v>0</v>
      </c>
      <c r="BI615" s="226">
        <f>IF(N615="nulová",J615,0)</f>
        <v>0</v>
      </c>
      <c r="BJ615" s="17" t="s">
        <v>81</v>
      </c>
      <c r="BK615" s="226">
        <f>ROUND(I615*H615,2)</f>
        <v>0</v>
      </c>
      <c r="BL615" s="17" t="s">
        <v>247</v>
      </c>
      <c r="BM615" s="225" t="s">
        <v>922</v>
      </c>
    </row>
    <row r="616" spans="1:47" s="2" customFormat="1" ht="12">
      <c r="A616" s="38"/>
      <c r="B616" s="39"/>
      <c r="C616" s="40"/>
      <c r="D616" s="227" t="s">
        <v>134</v>
      </c>
      <c r="E616" s="40"/>
      <c r="F616" s="228" t="s">
        <v>923</v>
      </c>
      <c r="G616" s="40"/>
      <c r="H616" s="40"/>
      <c r="I616" s="229"/>
      <c r="J616" s="40"/>
      <c r="K616" s="40"/>
      <c r="L616" s="44"/>
      <c r="M616" s="230"/>
      <c r="N616" s="231"/>
      <c r="O616" s="91"/>
      <c r="P616" s="91"/>
      <c r="Q616" s="91"/>
      <c r="R616" s="91"/>
      <c r="S616" s="91"/>
      <c r="T616" s="92"/>
      <c r="U616" s="38"/>
      <c r="V616" s="38"/>
      <c r="W616" s="38"/>
      <c r="X616" s="38"/>
      <c r="Y616" s="38"/>
      <c r="Z616" s="38"/>
      <c r="AA616" s="38"/>
      <c r="AB616" s="38"/>
      <c r="AC616" s="38"/>
      <c r="AD616" s="38"/>
      <c r="AE616" s="38"/>
      <c r="AT616" s="17" t="s">
        <v>134</v>
      </c>
      <c r="AU616" s="17" t="s">
        <v>83</v>
      </c>
    </row>
    <row r="617" spans="1:65" s="2" customFormat="1" ht="12">
      <c r="A617" s="38"/>
      <c r="B617" s="39"/>
      <c r="C617" s="265" t="s">
        <v>924</v>
      </c>
      <c r="D617" s="265" t="s">
        <v>232</v>
      </c>
      <c r="E617" s="266" t="s">
        <v>925</v>
      </c>
      <c r="F617" s="267" t="s">
        <v>926</v>
      </c>
      <c r="G617" s="268" t="s">
        <v>130</v>
      </c>
      <c r="H617" s="269">
        <v>175.384</v>
      </c>
      <c r="I617" s="270"/>
      <c r="J617" s="271">
        <f>ROUND(I617*H617,2)</f>
        <v>0</v>
      </c>
      <c r="K617" s="267" t="s">
        <v>131</v>
      </c>
      <c r="L617" s="272"/>
      <c r="M617" s="273" t="s">
        <v>1</v>
      </c>
      <c r="N617" s="274" t="s">
        <v>38</v>
      </c>
      <c r="O617" s="91"/>
      <c r="P617" s="223">
        <f>O617*H617</f>
        <v>0</v>
      </c>
      <c r="Q617" s="223">
        <v>0.0054</v>
      </c>
      <c r="R617" s="223">
        <f>Q617*H617</f>
        <v>0.9470736</v>
      </c>
      <c r="S617" s="223">
        <v>0</v>
      </c>
      <c r="T617" s="224">
        <f>S617*H617</f>
        <v>0</v>
      </c>
      <c r="U617" s="38"/>
      <c r="V617" s="38"/>
      <c r="W617" s="38"/>
      <c r="X617" s="38"/>
      <c r="Y617" s="38"/>
      <c r="Z617" s="38"/>
      <c r="AA617" s="38"/>
      <c r="AB617" s="38"/>
      <c r="AC617" s="38"/>
      <c r="AD617" s="38"/>
      <c r="AE617" s="38"/>
      <c r="AR617" s="225" t="s">
        <v>343</v>
      </c>
      <c r="AT617" s="225" t="s">
        <v>232</v>
      </c>
      <c r="AU617" s="225" t="s">
        <v>83</v>
      </c>
      <c r="AY617" s="17" t="s">
        <v>125</v>
      </c>
      <c r="BE617" s="226">
        <f>IF(N617="základní",J617,0)</f>
        <v>0</v>
      </c>
      <c r="BF617" s="226">
        <f>IF(N617="snížená",J617,0)</f>
        <v>0</v>
      </c>
      <c r="BG617" s="226">
        <f>IF(N617="zákl. přenesená",J617,0)</f>
        <v>0</v>
      </c>
      <c r="BH617" s="226">
        <f>IF(N617="sníž. přenesená",J617,0)</f>
        <v>0</v>
      </c>
      <c r="BI617" s="226">
        <f>IF(N617="nulová",J617,0)</f>
        <v>0</v>
      </c>
      <c r="BJ617" s="17" t="s">
        <v>81</v>
      </c>
      <c r="BK617" s="226">
        <f>ROUND(I617*H617,2)</f>
        <v>0</v>
      </c>
      <c r="BL617" s="17" t="s">
        <v>247</v>
      </c>
      <c r="BM617" s="225" t="s">
        <v>927</v>
      </c>
    </row>
    <row r="618" spans="1:47" s="2" customFormat="1" ht="12">
      <c r="A618" s="38"/>
      <c r="B618" s="39"/>
      <c r="C618" s="40"/>
      <c r="D618" s="227" t="s">
        <v>134</v>
      </c>
      <c r="E618" s="40"/>
      <c r="F618" s="228" t="s">
        <v>926</v>
      </c>
      <c r="G618" s="40"/>
      <c r="H618" s="40"/>
      <c r="I618" s="229"/>
      <c r="J618" s="40"/>
      <c r="K618" s="40"/>
      <c r="L618" s="44"/>
      <c r="M618" s="230"/>
      <c r="N618" s="231"/>
      <c r="O618" s="91"/>
      <c r="P618" s="91"/>
      <c r="Q618" s="91"/>
      <c r="R618" s="91"/>
      <c r="S618" s="91"/>
      <c r="T618" s="92"/>
      <c r="U618" s="38"/>
      <c r="V618" s="38"/>
      <c r="W618" s="38"/>
      <c r="X618" s="38"/>
      <c r="Y618" s="38"/>
      <c r="Z618" s="38"/>
      <c r="AA618" s="38"/>
      <c r="AB618" s="38"/>
      <c r="AC618" s="38"/>
      <c r="AD618" s="38"/>
      <c r="AE618" s="38"/>
      <c r="AT618" s="17" t="s">
        <v>134</v>
      </c>
      <c r="AU618" s="17" t="s">
        <v>83</v>
      </c>
    </row>
    <row r="619" spans="1:51" s="13" customFormat="1" ht="12">
      <c r="A619" s="13"/>
      <c r="B619" s="233"/>
      <c r="C619" s="234"/>
      <c r="D619" s="227" t="s">
        <v>138</v>
      </c>
      <c r="E619" s="234"/>
      <c r="F619" s="236" t="s">
        <v>928</v>
      </c>
      <c r="G619" s="234"/>
      <c r="H619" s="237">
        <v>175.384</v>
      </c>
      <c r="I619" s="238"/>
      <c r="J619" s="234"/>
      <c r="K619" s="234"/>
      <c r="L619" s="239"/>
      <c r="M619" s="240"/>
      <c r="N619" s="241"/>
      <c r="O619" s="241"/>
      <c r="P619" s="241"/>
      <c r="Q619" s="241"/>
      <c r="R619" s="241"/>
      <c r="S619" s="241"/>
      <c r="T619" s="242"/>
      <c r="U619" s="13"/>
      <c r="V619" s="13"/>
      <c r="W619" s="13"/>
      <c r="X619" s="13"/>
      <c r="Y619" s="13"/>
      <c r="Z619" s="13"/>
      <c r="AA619" s="13"/>
      <c r="AB619" s="13"/>
      <c r="AC619" s="13"/>
      <c r="AD619" s="13"/>
      <c r="AE619" s="13"/>
      <c r="AT619" s="243" t="s">
        <v>138</v>
      </c>
      <c r="AU619" s="243" t="s">
        <v>83</v>
      </c>
      <c r="AV619" s="13" t="s">
        <v>83</v>
      </c>
      <c r="AW619" s="13" t="s">
        <v>4</v>
      </c>
      <c r="AX619" s="13" t="s">
        <v>81</v>
      </c>
      <c r="AY619" s="243" t="s">
        <v>125</v>
      </c>
    </row>
    <row r="620" spans="1:65" s="2" customFormat="1" ht="16.5" customHeight="1">
      <c r="A620" s="38"/>
      <c r="B620" s="39"/>
      <c r="C620" s="214" t="s">
        <v>929</v>
      </c>
      <c r="D620" s="214" t="s">
        <v>127</v>
      </c>
      <c r="E620" s="215" t="s">
        <v>920</v>
      </c>
      <c r="F620" s="216" t="s">
        <v>921</v>
      </c>
      <c r="G620" s="217" t="s">
        <v>130</v>
      </c>
      <c r="H620" s="218">
        <v>8</v>
      </c>
      <c r="I620" s="219"/>
      <c r="J620" s="220">
        <f>ROUND(I620*H620,2)</f>
        <v>0</v>
      </c>
      <c r="K620" s="216" t="s">
        <v>131</v>
      </c>
      <c r="L620" s="44"/>
      <c r="M620" s="221" t="s">
        <v>1</v>
      </c>
      <c r="N620" s="222" t="s">
        <v>38</v>
      </c>
      <c r="O620" s="91"/>
      <c r="P620" s="223">
        <f>O620*H620</f>
        <v>0</v>
      </c>
      <c r="Q620" s="223">
        <v>0.00038</v>
      </c>
      <c r="R620" s="223">
        <f>Q620*H620</f>
        <v>0.00304</v>
      </c>
      <c r="S620" s="223">
        <v>0</v>
      </c>
      <c r="T620" s="224">
        <f>S620*H620</f>
        <v>0</v>
      </c>
      <c r="U620" s="38"/>
      <c r="V620" s="38"/>
      <c r="W620" s="38"/>
      <c r="X620" s="38"/>
      <c r="Y620" s="38"/>
      <c r="Z620" s="38"/>
      <c r="AA620" s="38"/>
      <c r="AB620" s="38"/>
      <c r="AC620" s="38"/>
      <c r="AD620" s="38"/>
      <c r="AE620" s="38"/>
      <c r="AR620" s="225" t="s">
        <v>247</v>
      </c>
      <c r="AT620" s="225" t="s">
        <v>127</v>
      </c>
      <c r="AU620" s="225" t="s">
        <v>83</v>
      </c>
      <c r="AY620" s="17" t="s">
        <v>125</v>
      </c>
      <c r="BE620" s="226">
        <f>IF(N620="základní",J620,0)</f>
        <v>0</v>
      </c>
      <c r="BF620" s="226">
        <f>IF(N620="snížená",J620,0)</f>
        <v>0</v>
      </c>
      <c r="BG620" s="226">
        <f>IF(N620="zákl. přenesená",J620,0)</f>
        <v>0</v>
      </c>
      <c r="BH620" s="226">
        <f>IF(N620="sníž. přenesená",J620,0)</f>
        <v>0</v>
      </c>
      <c r="BI620" s="226">
        <f>IF(N620="nulová",J620,0)</f>
        <v>0</v>
      </c>
      <c r="BJ620" s="17" t="s">
        <v>81</v>
      </c>
      <c r="BK620" s="226">
        <f>ROUND(I620*H620,2)</f>
        <v>0</v>
      </c>
      <c r="BL620" s="17" t="s">
        <v>247</v>
      </c>
      <c r="BM620" s="225" t="s">
        <v>930</v>
      </c>
    </row>
    <row r="621" spans="1:47" s="2" customFormat="1" ht="12">
      <c r="A621" s="38"/>
      <c r="B621" s="39"/>
      <c r="C621" s="40"/>
      <c r="D621" s="227" t="s">
        <v>134</v>
      </c>
      <c r="E621" s="40"/>
      <c r="F621" s="228" t="s">
        <v>923</v>
      </c>
      <c r="G621" s="40"/>
      <c r="H621" s="40"/>
      <c r="I621" s="229"/>
      <c r="J621" s="40"/>
      <c r="K621" s="40"/>
      <c r="L621" s="44"/>
      <c r="M621" s="230"/>
      <c r="N621" s="231"/>
      <c r="O621" s="91"/>
      <c r="P621" s="91"/>
      <c r="Q621" s="91"/>
      <c r="R621" s="91"/>
      <c r="S621" s="91"/>
      <c r="T621" s="92"/>
      <c r="U621" s="38"/>
      <c r="V621" s="38"/>
      <c r="W621" s="38"/>
      <c r="X621" s="38"/>
      <c r="Y621" s="38"/>
      <c r="Z621" s="38"/>
      <c r="AA621" s="38"/>
      <c r="AB621" s="38"/>
      <c r="AC621" s="38"/>
      <c r="AD621" s="38"/>
      <c r="AE621" s="38"/>
      <c r="AT621" s="17" t="s">
        <v>134</v>
      </c>
      <c r="AU621" s="17" t="s">
        <v>83</v>
      </c>
    </row>
    <row r="622" spans="1:51" s="14" customFormat="1" ht="12">
      <c r="A622" s="14"/>
      <c r="B622" s="244"/>
      <c r="C622" s="245"/>
      <c r="D622" s="227" t="s">
        <v>138</v>
      </c>
      <c r="E622" s="246" t="s">
        <v>1</v>
      </c>
      <c r="F622" s="247" t="s">
        <v>931</v>
      </c>
      <c r="G622" s="245"/>
      <c r="H622" s="246" t="s">
        <v>1</v>
      </c>
      <c r="I622" s="248"/>
      <c r="J622" s="245"/>
      <c r="K622" s="245"/>
      <c r="L622" s="249"/>
      <c r="M622" s="250"/>
      <c r="N622" s="251"/>
      <c r="O622" s="251"/>
      <c r="P622" s="251"/>
      <c r="Q622" s="251"/>
      <c r="R622" s="251"/>
      <c r="S622" s="251"/>
      <c r="T622" s="252"/>
      <c r="U622" s="14"/>
      <c r="V622" s="14"/>
      <c r="W622" s="14"/>
      <c r="X622" s="14"/>
      <c r="Y622" s="14"/>
      <c r="Z622" s="14"/>
      <c r="AA622" s="14"/>
      <c r="AB622" s="14"/>
      <c r="AC622" s="14"/>
      <c r="AD622" s="14"/>
      <c r="AE622" s="14"/>
      <c r="AT622" s="253" t="s">
        <v>138</v>
      </c>
      <c r="AU622" s="253" t="s">
        <v>83</v>
      </c>
      <c r="AV622" s="14" t="s">
        <v>81</v>
      </c>
      <c r="AW622" s="14" t="s">
        <v>30</v>
      </c>
      <c r="AX622" s="14" t="s">
        <v>73</v>
      </c>
      <c r="AY622" s="253" t="s">
        <v>125</v>
      </c>
    </row>
    <row r="623" spans="1:51" s="13" customFormat="1" ht="12">
      <c r="A623" s="13"/>
      <c r="B623" s="233"/>
      <c r="C623" s="234"/>
      <c r="D623" s="227" t="s">
        <v>138</v>
      </c>
      <c r="E623" s="235" t="s">
        <v>1</v>
      </c>
      <c r="F623" s="236" t="s">
        <v>932</v>
      </c>
      <c r="G623" s="234"/>
      <c r="H623" s="237">
        <v>8</v>
      </c>
      <c r="I623" s="238"/>
      <c r="J623" s="234"/>
      <c r="K623" s="234"/>
      <c r="L623" s="239"/>
      <c r="M623" s="240"/>
      <c r="N623" s="241"/>
      <c r="O623" s="241"/>
      <c r="P623" s="241"/>
      <c r="Q623" s="241"/>
      <c r="R623" s="241"/>
      <c r="S623" s="241"/>
      <c r="T623" s="242"/>
      <c r="U623" s="13"/>
      <c r="V623" s="13"/>
      <c r="W623" s="13"/>
      <c r="X623" s="13"/>
      <c r="Y623" s="13"/>
      <c r="Z623" s="13"/>
      <c r="AA623" s="13"/>
      <c r="AB623" s="13"/>
      <c r="AC623" s="13"/>
      <c r="AD623" s="13"/>
      <c r="AE623" s="13"/>
      <c r="AT623" s="243" t="s">
        <v>138</v>
      </c>
      <c r="AU623" s="243" t="s">
        <v>83</v>
      </c>
      <c r="AV623" s="13" t="s">
        <v>83</v>
      </c>
      <c r="AW623" s="13" t="s">
        <v>30</v>
      </c>
      <c r="AX623" s="13" t="s">
        <v>81</v>
      </c>
      <c r="AY623" s="243" t="s">
        <v>125</v>
      </c>
    </row>
    <row r="624" spans="1:65" s="2" customFormat="1" ht="12">
      <c r="A624" s="38"/>
      <c r="B624" s="39"/>
      <c r="C624" s="265" t="s">
        <v>933</v>
      </c>
      <c r="D624" s="265" t="s">
        <v>232</v>
      </c>
      <c r="E624" s="266" t="s">
        <v>934</v>
      </c>
      <c r="F624" s="267" t="s">
        <v>935</v>
      </c>
      <c r="G624" s="268" t="s">
        <v>130</v>
      </c>
      <c r="H624" s="269">
        <v>9.324</v>
      </c>
      <c r="I624" s="270"/>
      <c r="J624" s="271">
        <f>ROUND(I624*H624,2)</f>
        <v>0</v>
      </c>
      <c r="K624" s="267" t="s">
        <v>131</v>
      </c>
      <c r="L624" s="272"/>
      <c r="M624" s="273" t="s">
        <v>1</v>
      </c>
      <c r="N624" s="274" t="s">
        <v>38</v>
      </c>
      <c r="O624" s="91"/>
      <c r="P624" s="223">
        <f>O624*H624</f>
        <v>0</v>
      </c>
      <c r="Q624" s="223">
        <v>0.0048</v>
      </c>
      <c r="R624" s="223">
        <f>Q624*H624</f>
        <v>0.044755199999999995</v>
      </c>
      <c r="S624" s="223">
        <v>0</v>
      </c>
      <c r="T624" s="224">
        <f>S624*H624</f>
        <v>0</v>
      </c>
      <c r="U624" s="38"/>
      <c r="V624" s="38"/>
      <c r="W624" s="38"/>
      <c r="X624" s="38"/>
      <c r="Y624" s="38"/>
      <c r="Z624" s="38"/>
      <c r="AA624" s="38"/>
      <c r="AB624" s="38"/>
      <c r="AC624" s="38"/>
      <c r="AD624" s="38"/>
      <c r="AE624" s="38"/>
      <c r="AR624" s="225" t="s">
        <v>343</v>
      </c>
      <c r="AT624" s="225" t="s">
        <v>232</v>
      </c>
      <c r="AU624" s="225" t="s">
        <v>83</v>
      </c>
      <c r="AY624" s="17" t="s">
        <v>125</v>
      </c>
      <c r="BE624" s="226">
        <f>IF(N624="základní",J624,0)</f>
        <v>0</v>
      </c>
      <c r="BF624" s="226">
        <f>IF(N624="snížená",J624,0)</f>
        <v>0</v>
      </c>
      <c r="BG624" s="226">
        <f>IF(N624="zákl. přenesená",J624,0)</f>
        <v>0</v>
      </c>
      <c r="BH624" s="226">
        <f>IF(N624="sníž. přenesená",J624,0)</f>
        <v>0</v>
      </c>
      <c r="BI624" s="226">
        <f>IF(N624="nulová",J624,0)</f>
        <v>0</v>
      </c>
      <c r="BJ624" s="17" t="s">
        <v>81</v>
      </c>
      <c r="BK624" s="226">
        <f>ROUND(I624*H624,2)</f>
        <v>0</v>
      </c>
      <c r="BL624" s="17" t="s">
        <v>247</v>
      </c>
      <c r="BM624" s="225" t="s">
        <v>936</v>
      </c>
    </row>
    <row r="625" spans="1:47" s="2" customFormat="1" ht="12">
      <c r="A625" s="38"/>
      <c r="B625" s="39"/>
      <c r="C625" s="40"/>
      <c r="D625" s="227" t="s">
        <v>134</v>
      </c>
      <c r="E625" s="40"/>
      <c r="F625" s="228" t="s">
        <v>935</v>
      </c>
      <c r="G625" s="40"/>
      <c r="H625" s="40"/>
      <c r="I625" s="229"/>
      <c r="J625" s="40"/>
      <c r="K625" s="40"/>
      <c r="L625" s="44"/>
      <c r="M625" s="230"/>
      <c r="N625" s="231"/>
      <c r="O625" s="91"/>
      <c r="P625" s="91"/>
      <c r="Q625" s="91"/>
      <c r="R625" s="91"/>
      <c r="S625" s="91"/>
      <c r="T625" s="92"/>
      <c r="U625" s="38"/>
      <c r="V625" s="38"/>
      <c r="W625" s="38"/>
      <c r="X625" s="38"/>
      <c r="Y625" s="38"/>
      <c r="Z625" s="38"/>
      <c r="AA625" s="38"/>
      <c r="AB625" s="38"/>
      <c r="AC625" s="38"/>
      <c r="AD625" s="38"/>
      <c r="AE625" s="38"/>
      <c r="AT625" s="17" t="s">
        <v>134</v>
      </c>
      <c r="AU625" s="17" t="s">
        <v>83</v>
      </c>
    </row>
    <row r="626" spans="1:51" s="13" customFormat="1" ht="12">
      <c r="A626" s="13"/>
      <c r="B626" s="233"/>
      <c r="C626" s="234"/>
      <c r="D626" s="227" t="s">
        <v>138</v>
      </c>
      <c r="E626" s="234"/>
      <c r="F626" s="236" t="s">
        <v>937</v>
      </c>
      <c r="G626" s="234"/>
      <c r="H626" s="237">
        <v>9.324</v>
      </c>
      <c r="I626" s="238"/>
      <c r="J626" s="234"/>
      <c r="K626" s="234"/>
      <c r="L626" s="239"/>
      <c r="M626" s="240"/>
      <c r="N626" s="241"/>
      <c r="O626" s="241"/>
      <c r="P626" s="241"/>
      <c r="Q626" s="241"/>
      <c r="R626" s="241"/>
      <c r="S626" s="241"/>
      <c r="T626" s="242"/>
      <c r="U626" s="13"/>
      <c r="V626" s="13"/>
      <c r="W626" s="13"/>
      <c r="X626" s="13"/>
      <c r="Y626" s="13"/>
      <c r="Z626" s="13"/>
      <c r="AA626" s="13"/>
      <c r="AB626" s="13"/>
      <c r="AC626" s="13"/>
      <c r="AD626" s="13"/>
      <c r="AE626" s="13"/>
      <c r="AT626" s="243" t="s">
        <v>138</v>
      </c>
      <c r="AU626" s="243" t="s">
        <v>83</v>
      </c>
      <c r="AV626" s="13" t="s">
        <v>83</v>
      </c>
      <c r="AW626" s="13" t="s">
        <v>4</v>
      </c>
      <c r="AX626" s="13" t="s">
        <v>81</v>
      </c>
      <c r="AY626" s="243" t="s">
        <v>125</v>
      </c>
    </row>
    <row r="627" spans="1:65" s="2" customFormat="1" ht="16.5" customHeight="1">
      <c r="A627" s="38"/>
      <c r="B627" s="39"/>
      <c r="C627" s="214" t="s">
        <v>938</v>
      </c>
      <c r="D627" s="214" t="s">
        <v>127</v>
      </c>
      <c r="E627" s="215" t="s">
        <v>939</v>
      </c>
      <c r="F627" s="216" t="s">
        <v>940</v>
      </c>
      <c r="G627" s="217" t="s">
        <v>235</v>
      </c>
      <c r="H627" s="218">
        <v>1.511</v>
      </c>
      <c r="I627" s="219"/>
      <c r="J627" s="220">
        <f>ROUND(I627*H627,2)</f>
        <v>0</v>
      </c>
      <c r="K627" s="216" t="s">
        <v>131</v>
      </c>
      <c r="L627" s="44"/>
      <c r="M627" s="221" t="s">
        <v>1</v>
      </c>
      <c r="N627" s="222" t="s">
        <v>38</v>
      </c>
      <c r="O627" s="91"/>
      <c r="P627" s="223">
        <f>O627*H627</f>
        <v>0</v>
      </c>
      <c r="Q627" s="223">
        <v>0</v>
      </c>
      <c r="R627" s="223">
        <f>Q627*H627</f>
        <v>0</v>
      </c>
      <c r="S627" s="223">
        <v>0</v>
      </c>
      <c r="T627" s="224">
        <f>S627*H627</f>
        <v>0</v>
      </c>
      <c r="U627" s="38"/>
      <c r="V627" s="38"/>
      <c r="W627" s="38"/>
      <c r="X627" s="38"/>
      <c r="Y627" s="38"/>
      <c r="Z627" s="38"/>
      <c r="AA627" s="38"/>
      <c r="AB627" s="38"/>
      <c r="AC627" s="38"/>
      <c r="AD627" s="38"/>
      <c r="AE627" s="38"/>
      <c r="AR627" s="225" t="s">
        <v>247</v>
      </c>
      <c r="AT627" s="225" t="s">
        <v>127</v>
      </c>
      <c r="AU627" s="225" t="s">
        <v>83</v>
      </c>
      <c r="AY627" s="17" t="s">
        <v>125</v>
      </c>
      <c r="BE627" s="226">
        <f>IF(N627="základní",J627,0)</f>
        <v>0</v>
      </c>
      <c r="BF627" s="226">
        <f>IF(N627="snížená",J627,0)</f>
        <v>0</v>
      </c>
      <c r="BG627" s="226">
        <f>IF(N627="zákl. přenesená",J627,0)</f>
        <v>0</v>
      </c>
      <c r="BH627" s="226">
        <f>IF(N627="sníž. přenesená",J627,0)</f>
        <v>0</v>
      </c>
      <c r="BI627" s="226">
        <f>IF(N627="nulová",J627,0)</f>
        <v>0</v>
      </c>
      <c r="BJ627" s="17" t="s">
        <v>81</v>
      </c>
      <c r="BK627" s="226">
        <f>ROUND(I627*H627,2)</f>
        <v>0</v>
      </c>
      <c r="BL627" s="17" t="s">
        <v>247</v>
      </c>
      <c r="BM627" s="225" t="s">
        <v>941</v>
      </c>
    </row>
    <row r="628" spans="1:47" s="2" customFormat="1" ht="12">
      <c r="A628" s="38"/>
      <c r="B628" s="39"/>
      <c r="C628" s="40"/>
      <c r="D628" s="227" t="s">
        <v>134</v>
      </c>
      <c r="E628" s="40"/>
      <c r="F628" s="228" t="s">
        <v>942</v>
      </c>
      <c r="G628" s="40"/>
      <c r="H628" s="40"/>
      <c r="I628" s="229"/>
      <c r="J628" s="40"/>
      <c r="K628" s="40"/>
      <c r="L628" s="44"/>
      <c r="M628" s="230"/>
      <c r="N628" s="231"/>
      <c r="O628" s="91"/>
      <c r="P628" s="91"/>
      <c r="Q628" s="91"/>
      <c r="R628" s="91"/>
      <c r="S628" s="91"/>
      <c r="T628" s="92"/>
      <c r="U628" s="38"/>
      <c r="V628" s="38"/>
      <c r="W628" s="38"/>
      <c r="X628" s="38"/>
      <c r="Y628" s="38"/>
      <c r="Z628" s="38"/>
      <c r="AA628" s="38"/>
      <c r="AB628" s="38"/>
      <c r="AC628" s="38"/>
      <c r="AD628" s="38"/>
      <c r="AE628" s="38"/>
      <c r="AT628" s="17" t="s">
        <v>134</v>
      </c>
      <c r="AU628" s="17" t="s">
        <v>83</v>
      </c>
    </row>
    <row r="629" spans="1:47" s="2" customFormat="1" ht="12">
      <c r="A629" s="38"/>
      <c r="B629" s="39"/>
      <c r="C629" s="40"/>
      <c r="D629" s="227" t="s">
        <v>136</v>
      </c>
      <c r="E629" s="40"/>
      <c r="F629" s="232" t="s">
        <v>943</v>
      </c>
      <c r="G629" s="40"/>
      <c r="H629" s="40"/>
      <c r="I629" s="229"/>
      <c r="J629" s="40"/>
      <c r="K629" s="40"/>
      <c r="L629" s="44"/>
      <c r="M629" s="230"/>
      <c r="N629" s="231"/>
      <c r="O629" s="91"/>
      <c r="P629" s="91"/>
      <c r="Q629" s="91"/>
      <c r="R629" s="91"/>
      <c r="S629" s="91"/>
      <c r="T629" s="92"/>
      <c r="U629" s="38"/>
      <c r="V629" s="38"/>
      <c r="W629" s="38"/>
      <c r="X629" s="38"/>
      <c r="Y629" s="38"/>
      <c r="Z629" s="38"/>
      <c r="AA629" s="38"/>
      <c r="AB629" s="38"/>
      <c r="AC629" s="38"/>
      <c r="AD629" s="38"/>
      <c r="AE629" s="38"/>
      <c r="AT629" s="17" t="s">
        <v>136</v>
      </c>
      <c r="AU629" s="17" t="s">
        <v>83</v>
      </c>
    </row>
    <row r="630" spans="1:63" s="12" customFormat="1" ht="25.9" customHeight="1">
      <c r="A630" s="12"/>
      <c r="B630" s="198"/>
      <c r="C630" s="199"/>
      <c r="D630" s="200" t="s">
        <v>72</v>
      </c>
      <c r="E630" s="201" t="s">
        <v>944</v>
      </c>
      <c r="F630" s="201" t="s">
        <v>945</v>
      </c>
      <c r="G630" s="199"/>
      <c r="H630" s="199"/>
      <c r="I630" s="202"/>
      <c r="J630" s="203">
        <f>BK630</f>
        <v>0</v>
      </c>
      <c r="K630" s="199"/>
      <c r="L630" s="204"/>
      <c r="M630" s="205"/>
      <c r="N630" s="206"/>
      <c r="O630" s="206"/>
      <c r="P630" s="207">
        <f>P631+P659+P665+P677+P683</f>
        <v>0</v>
      </c>
      <c r="Q630" s="206"/>
      <c r="R630" s="207">
        <f>R631+R659+R665+R677+R683</f>
        <v>0</v>
      </c>
      <c r="S630" s="206"/>
      <c r="T630" s="208">
        <f>T631+T659+T665+T677+T683</f>
        <v>0</v>
      </c>
      <c r="U630" s="12"/>
      <c r="V630" s="12"/>
      <c r="W630" s="12"/>
      <c r="X630" s="12"/>
      <c r="Y630" s="12"/>
      <c r="Z630" s="12"/>
      <c r="AA630" s="12"/>
      <c r="AB630" s="12"/>
      <c r="AC630" s="12"/>
      <c r="AD630" s="12"/>
      <c r="AE630" s="12"/>
      <c r="AR630" s="209" t="s">
        <v>166</v>
      </c>
      <c r="AT630" s="210" t="s">
        <v>72</v>
      </c>
      <c r="AU630" s="210" t="s">
        <v>73</v>
      </c>
      <c r="AY630" s="209" t="s">
        <v>125</v>
      </c>
      <c r="BK630" s="211">
        <f>BK631+BK659+BK665+BK677+BK683</f>
        <v>0</v>
      </c>
    </row>
    <row r="631" spans="1:63" s="12" customFormat="1" ht="22.8" customHeight="1">
      <c r="A631" s="12"/>
      <c r="B631" s="198"/>
      <c r="C631" s="199"/>
      <c r="D631" s="200" t="s">
        <v>72</v>
      </c>
      <c r="E631" s="212" t="s">
        <v>946</v>
      </c>
      <c r="F631" s="212" t="s">
        <v>947</v>
      </c>
      <c r="G631" s="199"/>
      <c r="H631" s="199"/>
      <c r="I631" s="202"/>
      <c r="J631" s="213">
        <f>BK631</f>
        <v>0</v>
      </c>
      <c r="K631" s="199"/>
      <c r="L631" s="204"/>
      <c r="M631" s="205"/>
      <c r="N631" s="206"/>
      <c r="O631" s="206"/>
      <c r="P631" s="207">
        <f>SUM(P632:P658)</f>
        <v>0</v>
      </c>
      <c r="Q631" s="206"/>
      <c r="R631" s="207">
        <f>SUM(R632:R658)</f>
        <v>0</v>
      </c>
      <c r="S631" s="206"/>
      <c r="T631" s="208">
        <f>SUM(T632:T658)</f>
        <v>0</v>
      </c>
      <c r="U631" s="12"/>
      <c r="V631" s="12"/>
      <c r="W631" s="12"/>
      <c r="X631" s="12"/>
      <c r="Y631" s="12"/>
      <c r="Z631" s="12"/>
      <c r="AA631" s="12"/>
      <c r="AB631" s="12"/>
      <c r="AC631" s="12"/>
      <c r="AD631" s="12"/>
      <c r="AE631" s="12"/>
      <c r="AR631" s="209" t="s">
        <v>166</v>
      </c>
      <c r="AT631" s="210" t="s">
        <v>72</v>
      </c>
      <c r="AU631" s="210" t="s">
        <v>81</v>
      </c>
      <c r="AY631" s="209" t="s">
        <v>125</v>
      </c>
      <c r="BK631" s="211">
        <f>SUM(BK632:BK658)</f>
        <v>0</v>
      </c>
    </row>
    <row r="632" spans="1:65" s="2" customFormat="1" ht="16.5" customHeight="1">
      <c r="A632" s="38"/>
      <c r="B632" s="39"/>
      <c r="C632" s="214" t="s">
        <v>948</v>
      </c>
      <c r="D632" s="214" t="s">
        <v>127</v>
      </c>
      <c r="E632" s="215" t="s">
        <v>949</v>
      </c>
      <c r="F632" s="216" t="s">
        <v>947</v>
      </c>
      <c r="G632" s="217" t="s">
        <v>950</v>
      </c>
      <c r="H632" s="218">
        <v>1</v>
      </c>
      <c r="I632" s="219"/>
      <c r="J632" s="220">
        <f>ROUND(I632*H632,2)</f>
        <v>0</v>
      </c>
      <c r="K632" s="216" t="s">
        <v>131</v>
      </c>
      <c r="L632" s="44"/>
      <c r="M632" s="221" t="s">
        <v>1</v>
      </c>
      <c r="N632" s="222" t="s">
        <v>38</v>
      </c>
      <c r="O632" s="91"/>
      <c r="P632" s="223">
        <f>O632*H632</f>
        <v>0</v>
      </c>
      <c r="Q632" s="223">
        <v>0</v>
      </c>
      <c r="R632" s="223">
        <f>Q632*H632</f>
        <v>0</v>
      </c>
      <c r="S632" s="223">
        <v>0</v>
      </c>
      <c r="T632" s="224">
        <f>S632*H632</f>
        <v>0</v>
      </c>
      <c r="U632" s="38"/>
      <c r="V632" s="38"/>
      <c r="W632" s="38"/>
      <c r="X632" s="38"/>
      <c r="Y632" s="38"/>
      <c r="Z632" s="38"/>
      <c r="AA632" s="38"/>
      <c r="AB632" s="38"/>
      <c r="AC632" s="38"/>
      <c r="AD632" s="38"/>
      <c r="AE632" s="38"/>
      <c r="AR632" s="225" t="s">
        <v>951</v>
      </c>
      <c r="AT632" s="225" t="s">
        <v>127</v>
      </c>
      <c r="AU632" s="225" t="s">
        <v>83</v>
      </c>
      <c r="AY632" s="17" t="s">
        <v>125</v>
      </c>
      <c r="BE632" s="226">
        <f>IF(N632="základní",J632,0)</f>
        <v>0</v>
      </c>
      <c r="BF632" s="226">
        <f>IF(N632="snížená",J632,0)</f>
        <v>0</v>
      </c>
      <c r="BG632" s="226">
        <f>IF(N632="zákl. přenesená",J632,0)</f>
        <v>0</v>
      </c>
      <c r="BH632" s="226">
        <f>IF(N632="sníž. přenesená",J632,0)</f>
        <v>0</v>
      </c>
      <c r="BI632" s="226">
        <f>IF(N632="nulová",J632,0)</f>
        <v>0</v>
      </c>
      <c r="BJ632" s="17" t="s">
        <v>81</v>
      </c>
      <c r="BK632" s="226">
        <f>ROUND(I632*H632,2)</f>
        <v>0</v>
      </c>
      <c r="BL632" s="17" t="s">
        <v>951</v>
      </c>
      <c r="BM632" s="225" t="s">
        <v>952</v>
      </c>
    </row>
    <row r="633" spans="1:47" s="2" customFormat="1" ht="12">
      <c r="A633" s="38"/>
      <c r="B633" s="39"/>
      <c r="C633" s="40"/>
      <c r="D633" s="227" t="s">
        <v>134</v>
      </c>
      <c r="E633" s="40"/>
      <c r="F633" s="228" t="s">
        <v>947</v>
      </c>
      <c r="G633" s="40"/>
      <c r="H633" s="40"/>
      <c r="I633" s="229"/>
      <c r="J633" s="40"/>
      <c r="K633" s="40"/>
      <c r="L633" s="44"/>
      <c r="M633" s="230"/>
      <c r="N633" s="231"/>
      <c r="O633" s="91"/>
      <c r="P633" s="91"/>
      <c r="Q633" s="91"/>
      <c r="R633" s="91"/>
      <c r="S633" s="91"/>
      <c r="T633" s="92"/>
      <c r="U633" s="38"/>
      <c r="V633" s="38"/>
      <c r="W633" s="38"/>
      <c r="X633" s="38"/>
      <c r="Y633" s="38"/>
      <c r="Z633" s="38"/>
      <c r="AA633" s="38"/>
      <c r="AB633" s="38"/>
      <c r="AC633" s="38"/>
      <c r="AD633" s="38"/>
      <c r="AE633" s="38"/>
      <c r="AT633" s="17" t="s">
        <v>134</v>
      </c>
      <c r="AU633" s="17" t="s">
        <v>83</v>
      </c>
    </row>
    <row r="634" spans="1:47" s="2" customFormat="1" ht="12">
      <c r="A634" s="38"/>
      <c r="B634" s="39"/>
      <c r="C634" s="40"/>
      <c r="D634" s="227" t="s">
        <v>136</v>
      </c>
      <c r="E634" s="40"/>
      <c r="F634" s="232" t="s">
        <v>953</v>
      </c>
      <c r="G634" s="40"/>
      <c r="H634" s="40"/>
      <c r="I634" s="229"/>
      <c r="J634" s="40"/>
      <c r="K634" s="40"/>
      <c r="L634" s="44"/>
      <c r="M634" s="230"/>
      <c r="N634" s="231"/>
      <c r="O634" s="91"/>
      <c r="P634" s="91"/>
      <c r="Q634" s="91"/>
      <c r="R634" s="91"/>
      <c r="S634" s="91"/>
      <c r="T634" s="92"/>
      <c r="U634" s="38"/>
      <c r="V634" s="38"/>
      <c r="W634" s="38"/>
      <c r="X634" s="38"/>
      <c r="Y634" s="38"/>
      <c r="Z634" s="38"/>
      <c r="AA634" s="38"/>
      <c r="AB634" s="38"/>
      <c r="AC634" s="38"/>
      <c r="AD634" s="38"/>
      <c r="AE634" s="38"/>
      <c r="AT634" s="17" t="s">
        <v>136</v>
      </c>
      <c r="AU634" s="17" t="s">
        <v>83</v>
      </c>
    </row>
    <row r="635" spans="1:51" s="14" customFormat="1" ht="12">
      <c r="A635" s="14"/>
      <c r="B635" s="244"/>
      <c r="C635" s="245"/>
      <c r="D635" s="227" t="s">
        <v>138</v>
      </c>
      <c r="E635" s="246" t="s">
        <v>1</v>
      </c>
      <c r="F635" s="247" t="s">
        <v>954</v>
      </c>
      <c r="G635" s="245"/>
      <c r="H635" s="246" t="s">
        <v>1</v>
      </c>
      <c r="I635" s="248"/>
      <c r="J635" s="245"/>
      <c r="K635" s="245"/>
      <c r="L635" s="249"/>
      <c r="M635" s="250"/>
      <c r="N635" s="251"/>
      <c r="O635" s="251"/>
      <c r="P635" s="251"/>
      <c r="Q635" s="251"/>
      <c r="R635" s="251"/>
      <c r="S635" s="251"/>
      <c r="T635" s="252"/>
      <c r="U635" s="14"/>
      <c r="V635" s="14"/>
      <c r="W635" s="14"/>
      <c r="X635" s="14"/>
      <c r="Y635" s="14"/>
      <c r="Z635" s="14"/>
      <c r="AA635" s="14"/>
      <c r="AB635" s="14"/>
      <c r="AC635" s="14"/>
      <c r="AD635" s="14"/>
      <c r="AE635" s="14"/>
      <c r="AT635" s="253" t="s">
        <v>138</v>
      </c>
      <c r="AU635" s="253" t="s">
        <v>83</v>
      </c>
      <c r="AV635" s="14" t="s">
        <v>81</v>
      </c>
      <c r="AW635" s="14" t="s">
        <v>30</v>
      </c>
      <c r="AX635" s="14" t="s">
        <v>73</v>
      </c>
      <c r="AY635" s="253" t="s">
        <v>125</v>
      </c>
    </row>
    <row r="636" spans="1:51" s="13" customFormat="1" ht="12">
      <c r="A636" s="13"/>
      <c r="B636" s="233"/>
      <c r="C636" s="234"/>
      <c r="D636" s="227" t="s">
        <v>138</v>
      </c>
      <c r="E636" s="235" t="s">
        <v>1</v>
      </c>
      <c r="F636" s="236" t="s">
        <v>81</v>
      </c>
      <c r="G636" s="234"/>
      <c r="H636" s="237">
        <v>1</v>
      </c>
      <c r="I636" s="238"/>
      <c r="J636" s="234"/>
      <c r="K636" s="234"/>
      <c r="L636" s="239"/>
      <c r="M636" s="240"/>
      <c r="N636" s="241"/>
      <c r="O636" s="241"/>
      <c r="P636" s="241"/>
      <c r="Q636" s="241"/>
      <c r="R636" s="241"/>
      <c r="S636" s="241"/>
      <c r="T636" s="242"/>
      <c r="U636" s="13"/>
      <c r="V636" s="13"/>
      <c r="W636" s="13"/>
      <c r="X636" s="13"/>
      <c r="Y636" s="13"/>
      <c r="Z636" s="13"/>
      <c r="AA636" s="13"/>
      <c r="AB636" s="13"/>
      <c r="AC636" s="13"/>
      <c r="AD636" s="13"/>
      <c r="AE636" s="13"/>
      <c r="AT636" s="243" t="s">
        <v>138</v>
      </c>
      <c r="AU636" s="243" t="s">
        <v>83</v>
      </c>
      <c r="AV636" s="13" t="s">
        <v>83</v>
      </c>
      <c r="AW636" s="13" t="s">
        <v>30</v>
      </c>
      <c r="AX636" s="13" t="s">
        <v>81</v>
      </c>
      <c r="AY636" s="243" t="s">
        <v>125</v>
      </c>
    </row>
    <row r="637" spans="1:65" s="2" customFormat="1" ht="16.5" customHeight="1">
      <c r="A637" s="38"/>
      <c r="B637" s="39"/>
      <c r="C637" s="214" t="s">
        <v>955</v>
      </c>
      <c r="D637" s="214" t="s">
        <v>127</v>
      </c>
      <c r="E637" s="215" t="s">
        <v>956</v>
      </c>
      <c r="F637" s="216" t="s">
        <v>957</v>
      </c>
      <c r="G637" s="217" t="s">
        <v>950</v>
      </c>
      <c r="H637" s="218">
        <v>1</v>
      </c>
      <c r="I637" s="219"/>
      <c r="J637" s="220">
        <f>ROUND(I637*H637,2)</f>
        <v>0</v>
      </c>
      <c r="K637" s="216" t="s">
        <v>131</v>
      </c>
      <c r="L637" s="44"/>
      <c r="M637" s="221" t="s">
        <v>1</v>
      </c>
      <c r="N637" s="222" t="s">
        <v>38</v>
      </c>
      <c r="O637" s="91"/>
      <c r="P637" s="223">
        <f>O637*H637</f>
        <v>0</v>
      </c>
      <c r="Q637" s="223">
        <v>0</v>
      </c>
      <c r="R637" s="223">
        <f>Q637*H637</f>
        <v>0</v>
      </c>
      <c r="S637" s="223">
        <v>0</v>
      </c>
      <c r="T637" s="224">
        <f>S637*H637</f>
        <v>0</v>
      </c>
      <c r="U637" s="38"/>
      <c r="V637" s="38"/>
      <c r="W637" s="38"/>
      <c r="X637" s="38"/>
      <c r="Y637" s="38"/>
      <c r="Z637" s="38"/>
      <c r="AA637" s="38"/>
      <c r="AB637" s="38"/>
      <c r="AC637" s="38"/>
      <c r="AD637" s="38"/>
      <c r="AE637" s="38"/>
      <c r="AR637" s="225" t="s">
        <v>951</v>
      </c>
      <c r="AT637" s="225" t="s">
        <v>127</v>
      </c>
      <c r="AU637" s="225" t="s">
        <v>83</v>
      </c>
      <c r="AY637" s="17" t="s">
        <v>125</v>
      </c>
      <c r="BE637" s="226">
        <f>IF(N637="základní",J637,0)</f>
        <v>0</v>
      </c>
      <c r="BF637" s="226">
        <f>IF(N637="snížená",J637,0)</f>
        <v>0</v>
      </c>
      <c r="BG637" s="226">
        <f>IF(N637="zákl. přenesená",J637,0)</f>
        <v>0</v>
      </c>
      <c r="BH637" s="226">
        <f>IF(N637="sníž. přenesená",J637,0)</f>
        <v>0</v>
      </c>
      <c r="BI637" s="226">
        <f>IF(N637="nulová",J637,0)</f>
        <v>0</v>
      </c>
      <c r="BJ637" s="17" t="s">
        <v>81</v>
      </c>
      <c r="BK637" s="226">
        <f>ROUND(I637*H637,2)</f>
        <v>0</v>
      </c>
      <c r="BL637" s="17" t="s">
        <v>951</v>
      </c>
      <c r="BM637" s="225" t="s">
        <v>958</v>
      </c>
    </row>
    <row r="638" spans="1:47" s="2" customFormat="1" ht="12">
      <c r="A638" s="38"/>
      <c r="B638" s="39"/>
      <c r="C638" s="40"/>
      <c r="D638" s="227" t="s">
        <v>134</v>
      </c>
      <c r="E638" s="40"/>
      <c r="F638" s="228" t="s">
        <v>957</v>
      </c>
      <c r="G638" s="40"/>
      <c r="H638" s="40"/>
      <c r="I638" s="229"/>
      <c r="J638" s="40"/>
      <c r="K638" s="40"/>
      <c r="L638" s="44"/>
      <c r="M638" s="230"/>
      <c r="N638" s="231"/>
      <c r="O638" s="91"/>
      <c r="P638" s="91"/>
      <c r="Q638" s="91"/>
      <c r="R638" s="91"/>
      <c r="S638" s="91"/>
      <c r="T638" s="92"/>
      <c r="U638" s="38"/>
      <c r="V638" s="38"/>
      <c r="W638" s="38"/>
      <c r="X638" s="38"/>
      <c r="Y638" s="38"/>
      <c r="Z638" s="38"/>
      <c r="AA638" s="38"/>
      <c r="AB638" s="38"/>
      <c r="AC638" s="38"/>
      <c r="AD638" s="38"/>
      <c r="AE638" s="38"/>
      <c r="AT638" s="17" t="s">
        <v>134</v>
      </c>
      <c r="AU638" s="17" t="s">
        <v>83</v>
      </c>
    </row>
    <row r="639" spans="1:47" s="2" customFormat="1" ht="12">
      <c r="A639" s="38"/>
      <c r="B639" s="39"/>
      <c r="C639" s="40"/>
      <c r="D639" s="227" t="s">
        <v>136</v>
      </c>
      <c r="E639" s="40"/>
      <c r="F639" s="232" t="s">
        <v>959</v>
      </c>
      <c r="G639" s="40"/>
      <c r="H639" s="40"/>
      <c r="I639" s="229"/>
      <c r="J639" s="40"/>
      <c r="K639" s="40"/>
      <c r="L639" s="44"/>
      <c r="M639" s="230"/>
      <c r="N639" s="231"/>
      <c r="O639" s="91"/>
      <c r="P639" s="91"/>
      <c r="Q639" s="91"/>
      <c r="R639" s="91"/>
      <c r="S639" s="91"/>
      <c r="T639" s="92"/>
      <c r="U639" s="38"/>
      <c r="V639" s="38"/>
      <c r="W639" s="38"/>
      <c r="X639" s="38"/>
      <c r="Y639" s="38"/>
      <c r="Z639" s="38"/>
      <c r="AA639" s="38"/>
      <c r="AB639" s="38"/>
      <c r="AC639" s="38"/>
      <c r="AD639" s="38"/>
      <c r="AE639" s="38"/>
      <c r="AT639" s="17" t="s">
        <v>136</v>
      </c>
      <c r="AU639" s="17" t="s">
        <v>83</v>
      </c>
    </row>
    <row r="640" spans="1:65" s="2" customFormat="1" ht="16.5" customHeight="1">
      <c r="A640" s="38"/>
      <c r="B640" s="39"/>
      <c r="C640" s="214" t="s">
        <v>960</v>
      </c>
      <c r="D640" s="214" t="s">
        <v>127</v>
      </c>
      <c r="E640" s="215" t="s">
        <v>961</v>
      </c>
      <c r="F640" s="216" t="s">
        <v>962</v>
      </c>
      <c r="G640" s="217" t="s">
        <v>950</v>
      </c>
      <c r="H640" s="218">
        <v>1</v>
      </c>
      <c r="I640" s="219"/>
      <c r="J640" s="220">
        <f>ROUND(I640*H640,2)</f>
        <v>0</v>
      </c>
      <c r="K640" s="216" t="s">
        <v>131</v>
      </c>
      <c r="L640" s="44"/>
      <c r="M640" s="221" t="s">
        <v>1</v>
      </c>
      <c r="N640" s="222" t="s">
        <v>38</v>
      </c>
      <c r="O640" s="91"/>
      <c r="P640" s="223">
        <f>O640*H640</f>
        <v>0</v>
      </c>
      <c r="Q640" s="223">
        <v>0</v>
      </c>
      <c r="R640" s="223">
        <f>Q640*H640</f>
        <v>0</v>
      </c>
      <c r="S640" s="223">
        <v>0</v>
      </c>
      <c r="T640" s="224">
        <f>S640*H640</f>
        <v>0</v>
      </c>
      <c r="U640" s="38"/>
      <c r="V640" s="38"/>
      <c r="W640" s="38"/>
      <c r="X640" s="38"/>
      <c r="Y640" s="38"/>
      <c r="Z640" s="38"/>
      <c r="AA640" s="38"/>
      <c r="AB640" s="38"/>
      <c r="AC640" s="38"/>
      <c r="AD640" s="38"/>
      <c r="AE640" s="38"/>
      <c r="AR640" s="225" t="s">
        <v>951</v>
      </c>
      <c r="AT640" s="225" t="s">
        <v>127</v>
      </c>
      <c r="AU640" s="225" t="s">
        <v>83</v>
      </c>
      <c r="AY640" s="17" t="s">
        <v>125</v>
      </c>
      <c r="BE640" s="226">
        <f>IF(N640="základní",J640,0)</f>
        <v>0</v>
      </c>
      <c r="BF640" s="226">
        <f>IF(N640="snížená",J640,0)</f>
        <v>0</v>
      </c>
      <c r="BG640" s="226">
        <f>IF(N640="zákl. přenesená",J640,0)</f>
        <v>0</v>
      </c>
      <c r="BH640" s="226">
        <f>IF(N640="sníž. přenesená",J640,0)</f>
        <v>0</v>
      </c>
      <c r="BI640" s="226">
        <f>IF(N640="nulová",J640,0)</f>
        <v>0</v>
      </c>
      <c r="BJ640" s="17" t="s">
        <v>81</v>
      </c>
      <c r="BK640" s="226">
        <f>ROUND(I640*H640,2)</f>
        <v>0</v>
      </c>
      <c r="BL640" s="17" t="s">
        <v>951</v>
      </c>
      <c r="BM640" s="225" t="s">
        <v>963</v>
      </c>
    </row>
    <row r="641" spans="1:47" s="2" customFormat="1" ht="12">
      <c r="A641" s="38"/>
      <c r="B641" s="39"/>
      <c r="C641" s="40"/>
      <c r="D641" s="227" t="s">
        <v>134</v>
      </c>
      <c r="E641" s="40"/>
      <c r="F641" s="228" t="s">
        <v>962</v>
      </c>
      <c r="G641" s="40"/>
      <c r="H641" s="40"/>
      <c r="I641" s="229"/>
      <c r="J641" s="40"/>
      <c r="K641" s="40"/>
      <c r="L641" s="44"/>
      <c r="M641" s="230"/>
      <c r="N641" s="231"/>
      <c r="O641" s="91"/>
      <c r="P641" s="91"/>
      <c r="Q641" s="91"/>
      <c r="R641" s="91"/>
      <c r="S641" s="91"/>
      <c r="T641" s="92"/>
      <c r="U641" s="38"/>
      <c r="V641" s="38"/>
      <c r="W641" s="38"/>
      <c r="X641" s="38"/>
      <c r="Y641" s="38"/>
      <c r="Z641" s="38"/>
      <c r="AA641" s="38"/>
      <c r="AB641" s="38"/>
      <c r="AC641" s="38"/>
      <c r="AD641" s="38"/>
      <c r="AE641" s="38"/>
      <c r="AT641" s="17" t="s">
        <v>134</v>
      </c>
      <c r="AU641" s="17" t="s">
        <v>83</v>
      </c>
    </row>
    <row r="642" spans="1:47" s="2" customFormat="1" ht="12">
      <c r="A642" s="38"/>
      <c r="B642" s="39"/>
      <c r="C642" s="40"/>
      <c r="D642" s="227" t="s">
        <v>136</v>
      </c>
      <c r="E642" s="40"/>
      <c r="F642" s="232" t="s">
        <v>959</v>
      </c>
      <c r="G642" s="40"/>
      <c r="H642" s="40"/>
      <c r="I642" s="229"/>
      <c r="J642" s="40"/>
      <c r="K642" s="40"/>
      <c r="L642" s="44"/>
      <c r="M642" s="230"/>
      <c r="N642" s="231"/>
      <c r="O642" s="91"/>
      <c r="P642" s="91"/>
      <c r="Q642" s="91"/>
      <c r="R642" s="91"/>
      <c r="S642" s="91"/>
      <c r="T642" s="92"/>
      <c r="U642" s="38"/>
      <c r="V642" s="38"/>
      <c r="W642" s="38"/>
      <c r="X642" s="38"/>
      <c r="Y642" s="38"/>
      <c r="Z642" s="38"/>
      <c r="AA642" s="38"/>
      <c r="AB642" s="38"/>
      <c r="AC642" s="38"/>
      <c r="AD642" s="38"/>
      <c r="AE642" s="38"/>
      <c r="AT642" s="17" t="s">
        <v>136</v>
      </c>
      <c r="AU642" s="17" t="s">
        <v>83</v>
      </c>
    </row>
    <row r="643" spans="1:65" s="2" customFormat="1" ht="16.5" customHeight="1">
      <c r="A643" s="38"/>
      <c r="B643" s="39"/>
      <c r="C643" s="214" t="s">
        <v>964</v>
      </c>
      <c r="D643" s="214" t="s">
        <v>127</v>
      </c>
      <c r="E643" s="215" t="s">
        <v>965</v>
      </c>
      <c r="F643" s="216" t="s">
        <v>966</v>
      </c>
      <c r="G643" s="217" t="s">
        <v>950</v>
      </c>
      <c r="H643" s="218">
        <v>1</v>
      </c>
      <c r="I643" s="219"/>
      <c r="J643" s="220">
        <f>ROUND(I643*H643,2)</f>
        <v>0</v>
      </c>
      <c r="K643" s="216" t="s">
        <v>131</v>
      </c>
      <c r="L643" s="44"/>
      <c r="M643" s="221" t="s">
        <v>1</v>
      </c>
      <c r="N643" s="222" t="s">
        <v>38</v>
      </c>
      <c r="O643" s="91"/>
      <c r="P643" s="223">
        <f>O643*H643</f>
        <v>0</v>
      </c>
      <c r="Q643" s="223">
        <v>0</v>
      </c>
      <c r="R643" s="223">
        <f>Q643*H643</f>
        <v>0</v>
      </c>
      <c r="S643" s="223">
        <v>0</v>
      </c>
      <c r="T643" s="224">
        <f>S643*H643</f>
        <v>0</v>
      </c>
      <c r="U643" s="38"/>
      <c r="V643" s="38"/>
      <c r="W643" s="38"/>
      <c r="X643" s="38"/>
      <c r="Y643" s="38"/>
      <c r="Z643" s="38"/>
      <c r="AA643" s="38"/>
      <c r="AB643" s="38"/>
      <c r="AC643" s="38"/>
      <c r="AD643" s="38"/>
      <c r="AE643" s="38"/>
      <c r="AR643" s="225" t="s">
        <v>951</v>
      </c>
      <c r="AT643" s="225" t="s">
        <v>127</v>
      </c>
      <c r="AU643" s="225" t="s">
        <v>83</v>
      </c>
      <c r="AY643" s="17" t="s">
        <v>125</v>
      </c>
      <c r="BE643" s="226">
        <f>IF(N643="základní",J643,0)</f>
        <v>0</v>
      </c>
      <c r="BF643" s="226">
        <f>IF(N643="snížená",J643,0)</f>
        <v>0</v>
      </c>
      <c r="BG643" s="226">
        <f>IF(N643="zákl. přenesená",J643,0)</f>
        <v>0</v>
      </c>
      <c r="BH643" s="226">
        <f>IF(N643="sníž. přenesená",J643,0)</f>
        <v>0</v>
      </c>
      <c r="BI643" s="226">
        <f>IF(N643="nulová",J643,0)</f>
        <v>0</v>
      </c>
      <c r="BJ643" s="17" t="s">
        <v>81</v>
      </c>
      <c r="BK643" s="226">
        <f>ROUND(I643*H643,2)</f>
        <v>0</v>
      </c>
      <c r="BL643" s="17" t="s">
        <v>951</v>
      </c>
      <c r="BM643" s="225" t="s">
        <v>967</v>
      </c>
    </row>
    <row r="644" spans="1:47" s="2" customFormat="1" ht="12">
      <c r="A644" s="38"/>
      <c r="B644" s="39"/>
      <c r="C644" s="40"/>
      <c r="D644" s="227" t="s">
        <v>134</v>
      </c>
      <c r="E644" s="40"/>
      <c r="F644" s="228" t="s">
        <v>966</v>
      </c>
      <c r="G644" s="40"/>
      <c r="H644" s="40"/>
      <c r="I644" s="229"/>
      <c r="J644" s="40"/>
      <c r="K644" s="40"/>
      <c r="L644" s="44"/>
      <c r="M644" s="230"/>
      <c r="N644" s="231"/>
      <c r="O644" s="91"/>
      <c r="P644" s="91"/>
      <c r="Q644" s="91"/>
      <c r="R644" s="91"/>
      <c r="S644" s="91"/>
      <c r="T644" s="92"/>
      <c r="U644" s="38"/>
      <c r="V644" s="38"/>
      <c r="W644" s="38"/>
      <c r="X644" s="38"/>
      <c r="Y644" s="38"/>
      <c r="Z644" s="38"/>
      <c r="AA644" s="38"/>
      <c r="AB644" s="38"/>
      <c r="AC644" s="38"/>
      <c r="AD644" s="38"/>
      <c r="AE644" s="38"/>
      <c r="AT644" s="17" t="s">
        <v>134</v>
      </c>
      <c r="AU644" s="17" t="s">
        <v>83</v>
      </c>
    </row>
    <row r="645" spans="1:47" s="2" customFormat="1" ht="12">
      <c r="A645" s="38"/>
      <c r="B645" s="39"/>
      <c r="C645" s="40"/>
      <c r="D645" s="227" t="s">
        <v>136</v>
      </c>
      <c r="E645" s="40"/>
      <c r="F645" s="232" t="s">
        <v>959</v>
      </c>
      <c r="G645" s="40"/>
      <c r="H645" s="40"/>
      <c r="I645" s="229"/>
      <c r="J645" s="40"/>
      <c r="K645" s="40"/>
      <c r="L645" s="44"/>
      <c r="M645" s="230"/>
      <c r="N645" s="231"/>
      <c r="O645" s="91"/>
      <c r="P645" s="91"/>
      <c r="Q645" s="91"/>
      <c r="R645" s="91"/>
      <c r="S645" s="91"/>
      <c r="T645" s="92"/>
      <c r="U645" s="38"/>
      <c r="V645" s="38"/>
      <c r="W645" s="38"/>
      <c r="X645" s="38"/>
      <c r="Y645" s="38"/>
      <c r="Z645" s="38"/>
      <c r="AA645" s="38"/>
      <c r="AB645" s="38"/>
      <c r="AC645" s="38"/>
      <c r="AD645" s="38"/>
      <c r="AE645" s="38"/>
      <c r="AT645" s="17" t="s">
        <v>136</v>
      </c>
      <c r="AU645" s="17" t="s">
        <v>83</v>
      </c>
    </row>
    <row r="646" spans="1:51" s="14" customFormat="1" ht="12">
      <c r="A646" s="14"/>
      <c r="B646" s="244"/>
      <c r="C646" s="245"/>
      <c r="D646" s="227" t="s">
        <v>138</v>
      </c>
      <c r="E646" s="246" t="s">
        <v>1</v>
      </c>
      <c r="F646" s="247" t="s">
        <v>968</v>
      </c>
      <c r="G646" s="245"/>
      <c r="H646" s="246" t="s">
        <v>1</v>
      </c>
      <c r="I646" s="248"/>
      <c r="J646" s="245"/>
      <c r="K646" s="245"/>
      <c r="L646" s="249"/>
      <c r="M646" s="250"/>
      <c r="N646" s="251"/>
      <c r="O646" s="251"/>
      <c r="P646" s="251"/>
      <c r="Q646" s="251"/>
      <c r="R646" s="251"/>
      <c r="S646" s="251"/>
      <c r="T646" s="252"/>
      <c r="U646" s="14"/>
      <c r="V646" s="14"/>
      <c r="W646" s="14"/>
      <c r="X646" s="14"/>
      <c r="Y646" s="14"/>
      <c r="Z646" s="14"/>
      <c r="AA646" s="14"/>
      <c r="AB646" s="14"/>
      <c r="AC646" s="14"/>
      <c r="AD646" s="14"/>
      <c r="AE646" s="14"/>
      <c r="AT646" s="253" t="s">
        <v>138</v>
      </c>
      <c r="AU646" s="253" t="s">
        <v>83</v>
      </c>
      <c r="AV646" s="14" t="s">
        <v>81</v>
      </c>
      <c r="AW646" s="14" t="s">
        <v>30</v>
      </c>
      <c r="AX646" s="14" t="s">
        <v>73</v>
      </c>
      <c r="AY646" s="253" t="s">
        <v>125</v>
      </c>
    </row>
    <row r="647" spans="1:51" s="13" customFormat="1" ht="12">
      <c r="A647" s="13"/>
      <c r="B647" s="233"/>
      <c r="C647" s="234"/>
      <c r="D647" s="227" t="s">
        <v>138</v>
      </c>
      <c r="E647" s="235" t="s">
        <v>1</v>
      </c>
      <c r="F647" s="236" t="s">
        <v>81</v>
      </c>
      <c r="G647" s="234"/>
      <c r="H647" s="237">
        <v>1</v>
      </c>
      <c r="I647" s="238"/>
      <c r="J647" s="234"/>
      <c r="K647" s="234"/>
      <c r="L647" s="239"/>
      <c r="M647" s="240"/>
      <c r="N647" s="241"/>
      <c r="O647" s="241"/>
      <c r="P647" s="241"/>
      <c r="Q647" s="241"/>
      <c r="R647" s="241"/>
      <c r="S647" s="241"/>
      <c r="T647" s="242"/>
      <c r="U647" s="13"/>
      <c r="V647" s="13"/>
      <c r="W647" s="13"/>
      <c r="X647" s="13"/>
      <c r="Y647" s="13"/>
      <c r="Z647" s="13"/>
      <c r="AA647" s="13"/>
      <c r="AB647" s="13"/>
      <c r="AC647" s="13"/>
      <c r="AD647" s="13"/>
      <c r="AE647" s="13"/>
      <c r="AT647" s="243" t="s">
        <v>138</v>
      </c>
      <c r="AU647" s="243" t="s">
        <v>83</v>
      </c>
      <c r="AV647" s="13" t="s">
        <v>83</v>
      </c>
      <c r="AW647" s="13" t="s">
        <v>30</v>
      </c>
      <c r="AX647" s="13" t="s">
        <v>81</v>
      </c>
      <c r="AY647" s="243" t="s">
        <v>125</v>
      </c>
    </row>
    <row r="648" spans="1:65" s="2" customFormat="1" ht="16.5" customHeight="1">
      <c r="A648" s="38"/>
      <c r="B648" s="39"/>
      <c r="C648" s="214" t="s">
        <v>969</v>
      </c>
      <c r="D648" s="214" t="s">
        <v>127</v>
      </c>
      <c r="E648" s="215" t="s">
        <v>970</v>
      </c>
      <c r="F648" s="216" t="s">
        <v>971</v>
      </c>
      <c r="G648" s="217" t="s">
        <v>950</v>
      </c>
      <c r="H648" s="218">
        <v>1</v>
      </c>
      <c r="I648" s="219"/>
      <c r="J648" s="220">
        <f>ROUND(I648*H648,2)</f>
        <v>0</v>
      </c>
      <c r="K648" s="216" t="s">
        <v>131</v>
      </c>
      <c r="L648" s="44"/>
      <c r="M648" s="221" t="s">
        <v>1</v>
      </c>
      <c r="N648" s="222" t="s">
        <v>38</v>
      </c>
      <c r="O648" s="91"/>
      <c r="P648" s="223">
        <f>O648*H648</f>
        <v>0</v>
      </c>
      <c r="Q648" s="223">
        <v>0</v>
      </c>
      <c r="R648" s="223">
        <f>Q648*H648</f>
        <v>0</v>
      </c>
      <c r="S648" s="223">
        <v>0</v>
      </c>
      <c r="T648" s="224">
        <f>S648*H648</f>
        <v>0</v>
      </c>
      <c r="U648" s="38"/>
      <c r="V648" s="38"/>
      <c r="W648" s="38"/>
      <c r="X648" s="38"/>
      <c r="Y648" s="38"/>
      <c r="Z648" s="38"/>
      <c r="AA648" s="38"/>
      <c r="AB648" s="38"/>
      <c r="AC648" s="38"/>
      <c r="AD648" s="38"/>
      <c r="AE648" s="38"/>
      <c r="AR648" s="225" t="s">
        <v>951</v>
      </c>
      <c r="AT648" s="225" t="s">
        <v>127</v>
      </c>
      <c r="AU648" s="225" t="s">
        <v>83</v>
      </c>
      <c r="AY648" s="17" t="s">
        <v>125</v>
      </c>
      <c r="BE648" s="226">
        <f>IF(N648="základní",J648,0)</f>
        <v>0</v>
      </c>
      <c r="BF648" s="226">
        <f>IF(N648="snížená",J648,0)</f>
        <v>0</v>
      </c>
      <c r="BG648" s="226">
        <f>IF(N648="zákl. přenesená",J648,0)</f>
        <v>0</v>
      </c>
      <c r="BH648" s="226">
        <f>IF(N648="sníž. přenesená",J648,0)</f>
        <v>0</v>
      </c>
      <c r="BI648" s="226">
        <f>IF(N648="nulová",J648,0)</f>
        <v>0</v>
      </c>
      <c r="BJ648" s="17" t="s">
        <v>81</v>
      </c>
      <c r="BK648" s="226">
        <f>ROUND(I648*H648,2)</f>
        <v>0</v>
      </c>
      <c r="BL648" s="17" t="s">
        <v>951</v>
      </c>
      <c r="BM648" s="225" t="s">
        <v>972</v>
      </c>
    </row>
    <row r="649" spans="1:47" s="2" customFormat="1" ht="12">
      <c r="A649" s="38"/>
      <c r="B649" s="39"/>
      <c r="C649" s="40"/>
      <c r="D649" s="227" t="s">
        <v>134</v>
      </c>
      <c r="E649" s="40"/>
      <c r="F649" s="228" t="s">
        <v>973</v>
      </c>
      <c r="G649" s="40"/>
      <c r="H649" s="40"/>
      <c r="I649" s="229"/>
      <c r="J649" s="40"/>
      <c r="K649" s="40"/>
      <c r="L649" s="44"/>
      <c r="M649" s="230"/>
      <c r="N649" s="231"/>
      <c r="O649" s="91"/>
      <c r="P649" s="91"/>
      <c r="Q649" s="91"/>
      <c r="R649" s="91"/>
      <c r="S649" s="91"/>
      <c r="T649" s="92"/>
      <c r="U649" s="38"/>
      <c r="V649" s="38"/>
      <c r="W649" s="38"/>
      <c r="X649" s="38"/>
      <c r="Y649" s="38"/>
      <c r="Z649" s="38"/>
      <c r="AA649" s="38"/>
      <c r="AB649" s="38"/>
      <c r="AC649" s="38"/>
      <c r="AD649" s="38"/>
      <c r="AE649" s="38"/>
      <c r="AT649" s="17" t="s">
        <v>134</v>
      </c>
      <c r="AU649" s="17" t="s">
        <v>83</v>
      </c>
    </row>
    <row r="650" spans="1:47" s="2" customFormat="1" ht="12">
      <c r="A650" s="38"/>
      <c r="B650" s="39"/>
      <c r="C650" s="40"/>
      <c r="D650" s="227" t="s">
        <v>136</v>
      </c>
      <c r="E650" s="40"/>
      <c r="F650" s="232" t="s">
        <v>959</v>
      </c>
      <c r="G650" s="40"/>
      <c r="H650" s="40"/>
      <c r="I650" s="229"/>
      <c r="J650" s="40"/>
      <c r="K650" s="40"/>
      <c r="L650" s="44"/>
      <c r="M650" s="230"/>
      <c r="N650" s="231"/>
      <c r="O650" s="91"/>
      <c r="P650" s="91"/>
      <c r="Q650" s="91"/>
      <c r="R650" s="91"/>
      <c r="S650" s="91"/>
      <c r="T650" s="92"/>
      <c r="U650" s="38"/>
      <c r="V650" s="38"/>
      <c r="W650" s="38"/>
      <c r="X650" s="38"/>
      <c r="Y650" s="38"/>
      <c r="Z650" s="38"/>
      <c r="AA650" s="38"/>
      <c r="AB650" s="38"/>
      <c r="AC650" s="38"/>
      <c r="AD650" s="38"/>
      <c r="AE650" s="38"/>
      <c r="AT650" s="17" t="s">
        <v>136</v>
      </c>
      <c r="AU650" s="17" t="s">
        <v>83</v>
      </c>
    </row>
    <row r="651" spans="1:65" s="2" customFormat="1" ht="16.5" customHeight="1">
      <c r="A651" s="38"/>
      <c r="B651" s="39"/>
      <c r="C651" s="214" t="s">
        <v>974</v>
      </c>
      <c r="D651" s="214" t="s">
        <v>127</v>
      </c>
      <c r="E651" s="215" t="s">
        <v>975</v>
      </c>
      <c r="F651" s="216" t="s">
        <v>976</v>
      </c>
      <c r="G651" s="217" t="s">
        <v>950</v>
      </c>
      <c r="H651" s="218">
        <v>1</v>
      </c>
      <c r="I651" s="219"/>
      <c r="J651" s="220">
        <f>ROUND(I651*H651,2)</f>
        <v>0</v>
      </c>
      <c r="K651" s="216" t="s">
        <v>131</v>
      </c>
      <c r="L651" s="44"/>
      <c r="M651" s="221" t="s">
        <v>1</v>
      </c>
      <c r="N651" s="222" t="s">
        <v>38</v>
      </c>
      <c r="O651" s="91"/>
      <c r="P651" s="223">
        <f>O651*H651</f>
        <v>0</v>
      </c>
      <c r="Q651" s="223">
        <v>0</v>
      </c>
      <c r="R651" s="223">
        <f>Q651*H651</f>
        <v>0</v>
      </c>
      <c r="S651" s="223">
        <v>0</v>
      </c>
      <c r="T651" s="224">
        <f>S651*H651</f>
        <v>0</v>
      </c>
      <c r="U651" s="38"/>
      <c r="V651" s="38"/>
      <c r="W651" s="38"/>
      <c r="X651" s="38"/>
      <c r="Y651" s="38"/>
      <c r="Z651" s="38"/>
      <c r="AA651" s="38"/>
      <c r="AB651" s="38"/>
      <c r="AC651" s="38"/>
      <c r="AD651" s="38"/>
      <c r="AE651" s="38"/>
      <c r="AR651" s="225" t="s">
        <v>951</v>
      </c>
      <c r="AT651" s="225" t="s">
        <v>127</v>
      </c>
      <c r="AU651" s="225" t="s">
        <v>83</v>
      </c>
      <c r="AY651" s="17" t="s">
        <v>125</v>
      </c>
      <c r="BE651" s="226">
        <f>IF(N651="základní",J651,0)</f>
        <v>0</v>
      </c>
      <c r="BF651" s="226">
        <f>IF(N651="snížená",J651,0)</f>
        <v>0</v>
      </c>
      <c r="BG651" s="226">
        <f>IF(N651="zákl. přenesená",J651,0)</f>
        <v>0</v>
      </c>
      <c r="BH651" s="226">
        <f>IF(N651="sníž. přenesená",J651,0)</f>
        <v>0</v>
      </c>
      <c r="BI651" s="226">
        <f>IF(N651="nulová",J651,0)</f>
        <v>0</v>
      </c>
      <c r="BJ651" s="17" t="s">
        <v>81</v>
      </c>
      <c r="BK651" s="226">
        <f>ROUND(I651*H651,2)</f>
        <v>0</v>
      </c>
      <c r="BL651" s="17" t="s">
        <v>951</v>
      </c>
      <c r="BM651" s="225" t="s">
        <v>977</v>
      </c>
    </row>
    <row r="652" spans="1:47" s="2" customFormat="1" ht="12">
      <c r="A652" s="38"/>
      <c r="B652" s="39"/>
      <c r="C652" s="40"/>
      <c r="D652" s="227" t="s">
        <v>134</v>
      </c>
      <c r="E652" s="40"/>
      <c r="F652" s="228" t="s">
        <v>976</v>
      </c>
      <c r="G652" s="40"/>
      <c r="H652" s="40"/>
      <c r="I652" s="229"/>
      <c r="J652" s="40"/>
      <c r="K652" s="40"/>
      <c r="L652" s="44"/>
      <c r="M652" s="230"/>
      <c r="N652" s="231"/>
      <c r="O652" s="91"/>
      <c r="P652" s="91"/>
      <c r="Q652" s="91"/>
      <c r="R652" s="91"/>
      <c r="S652" s="91"/>
      <c r="T652" s="92"/>
      <c r="U652" s="38"/>
      <c r="V652" s="38"/>
      <c r="W652" s="38"/>
      <c r="X652" s="38"/>
      <c r="Y652" s="38"/>
      <c r="Z652" s="38"/>
      <c r="AA652" s="38"/>
      <c r="AB652" s="38"/>
      <c r="AC652" s="38"/>
      <c r="AD652" s="38"/>
      <c r="AE652" s="38"/>
      <c r="AT652" s="17" t="s">
        <v>134</v>
      </c>
      <c r="AU652" s="17" t="s">
        <v>83</v>
      </c>
    </row>
    <row r="653" spans="1:47" s="2" customFormat="1" ht="12">
      <c r="A653" s="38"/>
      <c r="B653" s="39"/>
      <c r="C653" s="40"/>
      <c r="D653" s="227" t="s">
        <v>136</v>
      </c>
      <c r="E653" s="40"/>
      <c r="F653" s="232" t="s">
        <v>959</v>
      </c>
      <c r="G653" s="40"/>
      <c r="H653" s="40"/>
      <c r="I653" s="229"/>
      <c r="J653" s="40"/>
      <c r="K653" s="40"/>
      <c r="L653" s="44"/>
      <c r="M653" s="230"/>
      <c r="N653" s="231"/>
      <c r="O653" s="91"/>
      <c r="P653" s="91"/>
      <c r="Q653" s="91"/>
      <c r="R653" s="91"/>
      <c r="S653" s="91"/>
      <c r="T653" s="92"/>
      <c r="U653" s="38"/>
      <c r="V653" s="38"/>
      <c r="W653" s="38"/>
      <c r="X653" s="38"/>
      <c r="Y653" s="38"/>
      <c r="Z653" s="38"/>
      <c r="AA653" s="38"/>
      <c r="AB653" s="38"/>
      <c r="AC653" s="38"/>
      <c r="AD653" s="38"/>
      <c r="AE653" s="38"/>
      <c r="AT653" s="17" t="s">
        <v>136</v>
      </c>
      <c r="AU653" s="17" t="s">
        <v>83</v>
      </c>
    </row>
    <row r="654" spans="1:65" s="2" customFormat="1" ht="16.5" customHeight="1">
      <c r="A654" s="38"/>
      <c r="B654" s="39"/>
      <c r="C654" s="214" t="s">
        <v>978</v>
      </c>
      <c r="D654" s="214" t="s">
        <v>127</v>
      </c>
      <c r="E654" s="215" t="s">
        <v>979</v>
      </c>
      <c r="F654" s="216" t="s">
        <v>980</v>
      </c>
      <c r="G654" s="217" t="s">
        <v>950</v>
      </c>
      <c r="H654" s="218">
        <v>1</v>
      </c>
      <c r="I654" s="219"/>
      <c r="J654" s="220">
        <f>ROUND(I654*H654,2)</f>
        <v>0</v>
      </c>
      <c r="K654" s="216" t="s">
        <v>131</v>
      </c>
      <c r="L654" s="44"/>
      <c r="M654" s="221" t="s">
        <v>1</v>
      </c>
      <c r="N654" s="222" t="s">
        <v>38</v>
      </c>
      <c r="O654" s="91"/>
      <c r="P654" s="223">
        <f>O654*H654</f>
        <v>0</v>
      </c>
      <c r="Q654" s="223">
        <v>0</v>
      </c>
      <c r="R654" s="223">
        <f>Q654*H654</f>
        <v>0</v>
      </c>
      <c r="S654" s="223">
        <v>0</v>
      </c>
      <c r="T654" s="224">
        <f>S654*H654</f>
        <v>0</v>
      </c>
      <c r="U654" s="38"/>
      <c r="V654" s="38"/>
      <c r="W654" s="38"/>
      <c r="X654" s="38"/>
      <c r="Y654" s="38"/>
      <c r="Z654" s="38"/>
      <c r="AA654" s="38"/>
      <c r="AB654" s="38"/>
      <c r="AC654" s="38"/>
      <c r="AD654" s="38"/>
      <c r="AE654" s="38"/>
      <c r="AR654" s="225" t="s">
        <v>951</v>
      </c>
      <c r="AT654" s="225" t="s">
        <v>127</v>
      </c>
      <c r="AU654" s="225" t="s">
        <v>83</v>
      </c>
      <c r="AY654" s="17" t="s">
        <v>125</v>
      </c>
      <c r="BE654" s="226">
        <f>IF(N654="základní",J654,0)</f>
        <v>0</v>
      </c>
      <c r="BF654" s="226">
        <f>IF(N654="snížená",J654,0)</f>
        <v>0</v>
      </c>
      <c r="BG654" s="226">
        <f>IF(N654="zákl. přenesená",J654,0)</f>
        <v>0</v>
      </c>
      <c r="BH654" s="226">
        <f>IF(N654="sníž. přenesená",J654,0)</f>
        <v>0</v>
      </c>
      <c r="BI654" s="226">
        <f>IF(N654="nulová",J654,0)</f>
        <v>0</v>
      </c>
      <c r="BJ654" s="17" t="s">
        <v>81</v>
      </c>
      <c r="BK654" s="226">
        <f>ROUND(I654*H654,2)</f>
        <v>0</v>
      </c>
      <c r="BL654" s="17" t="s">
        <v>951</v>
      </c>
      <c r="BM654" s="225" t="s">
        <v>981</v>
      </c>
    </row>
    <row r="655" spans="1:47" s="2" customFormat="1" ht="12">
      <c r="A655" s="38"/>
      <c r="B655" s="39"/>
      <c r="C655" s="40"/>
      <c r="D655" s="227" t="s">
        <v>134</v>
      </c>
      <c r="E655" s="40"/>
      <c r="F655" s="228" t="s">
        <v>980</v>
      </c>
      <c r="G655" s="40"/>
      <c r="H655" s="40"/>
      <c r="I655" s="229"/>
      <c r="J655" s="40"/>
      <c r="K655" s="40"/>
      <c r="L655" s="44"/>
      <c r="M655" s="230"/>
      <c r="N655" s="231"/>
      <c r="O655" s="91"/>
      <c r="P655" s="91"/>
      <c r="Q655" s="91"/>
      <c r="R655" s="91"/>
      <c r="S655" s="91"/>
      <c r="T655" s="92"/>
      <c r="U655" s="38"/>
      <c r="V655" s="38"/>
      <c r="W655" s="38"/>
      <c r="X655" s="38"/>
      <c r="Y655" s="38"/>
      <c r="Z655" s="38"/>
      <c r="AA655" s="38"/>
      <c r="AB655" s="38"/>
      <c r="AC655" s="38"/>
      <c r="AD655" s="38"/>
      <c r="AE655" s="38"/>
      <c r="AT655" s="17" t="s">
        <v>134</v>
      </c>
      <c r="AU655" s="17" t="s">
        <v>83</v>
      </c>
    </row>
    <row r="656" spans="1:47" s="2" customFormat="1" ht="12">
      <c r="A656" s="38"/>
      <c r="B656" s="39"/>
      <c r="C656" s="40"/>
      <c r="D656" s="227" t="s">
        <v>136</v>
      </c>
      <c r="E656" s="40"/>
      <c r="F656" s="232" t="s">
        <v>959</v>
      </c>
      <c r="G656" s="40"/>
      <c r="H656" s="40"/>
      <c r="I656" s="229"/>
      <c r="J656" s="40"/>
      <c r="K656" s="40"/>
      <c r="L656" s="44"/>
      <c r="M656" s="230"/>
      <c r="N656" s="231"/>
      <c r="O656" s="91"/>
      <c r="P656" s="91"/>
      <c r="Q656" s="91"/>
      <c r="R656" s="91"/>
      <c r="S656" s="91"/>
      <c r="T656" s="92"/>
      <c r="U656" s="38"/>
      <c r="V656" s="38"/>
      <c r="W656" s="38"/>
      <c r="X656" s="38"/>
      <c r="Y656" s="38"/>
      <c r="Z656" s="38"/>
      <c r="AA656" s="38"/>
      <c r="AB656" s="38"/>
      <c r="AC656" s="38"/>
      <c r="AD656" s="38"/>
      <c r="AE656" s="38"/>
      <c r="AT656" s="17" t="s">
        <v>136</v>
      </c>
      <c r="AU656" s="17" t="s">
        <v>83</v>
      </c>
    </row>
    <row r="657" spans="1:51" s="14" customFormat="1" ht="12">
      <c r="A657" s="14"/>
      <c r="B657" s="244"/>
      <c r="C657" s="245"/>
      <c r="D657" s="227" t="s">
        <v>138</v>
      </c>
      <c r="E657" s="246" t="s">
        <v>1</v>
      </c>
      <c r="F657" s="247" t="s">
        <v>982</v>
      </c>
      <c r="G657" s="245"/>
      <c r="H657" s="246" t="s">
        <v>1</v>
      </c>
      <c r="I657" s="248"/>
      <c r="J657" s="245"/>
      <c r="K657" s="245"/>
      <c r="L657" s="249"/>
      <c r="M657" s="250"/>
      <c r="N657" s="251"/>
      <c r="O657" s="251"/>
      <c r="P657" s="251"/>
      <c r="Q657" s="251"/>
      <c r="R657" s="251"/>
      <c r="S657" s="251"/>
      <c r="T657" s="252"/>
      <c r="U657" s="14"/>
      <c r="V657" s="14"/>
      <c r="W657" s="14"/>
      <c r="X657" s="14"/>
      <c r="Y657" s="14"/>
      <c r="Z657" s="14"/>
      <c r="AA657" s="14"/>
      <c r="AB657" s="14"/>
      <c r="AC657" s="14"/>
      <c r="AD657" s="14"/>
      <c r="AE657" s="14"/>
      <c r="AT657" s="253" t="s">
        <v>138</v>
      </c>
      <c r="AU657" s="253" t="s">
        <v>83</v>
      </c>
      <c r="AV657" s="14" t="s">
        <v>81</v>
      </c>
      <c r="AW657" s="14" t="s">
        <v>30</v>
      </c>
      <c r="AX657" s="14" t="s">
        <v>73</v>
      </c>
      <c r="AY657" s="253" t="s">
        <v>125</v>
      </c>
    </row>
    <row r="658" spans="1:51" s="13" customFormat="1" ht="12">
      <c r="A658" s="13"/>
      <c r="B658" s="233"/>
      <c r="C658" s="234"/>
      <c r="D658" s="227" t="s">
        <v>138</v>
      </c>
      <c r="E658" s="235" t="s">
        <v>1</v>
      </c>
      <c r="F658" s="236" t="s">
        <v>81</v>
      </c>
      <c r="G658" s="234"/>
      <c r="H658" s="237">
        <v>1</v>
      </c>
      <c r="I658" s="238"/>
      <c r="J658" s="234"/>
      <c r="K658" s="234"/>
      <c r="L658" s="239"/>
      <c r="M658" s="240"/>
      <c r="N658" s="241"/>
      <c r="O658" s="241"/>
      <c r="P658" s="241"/>
      <c r="Q658" s="241"/>
      <c r="R658" s="241"/>
      <c r="S658" s="241"/>
      <c r="T658" s="242"/>
      <c r="U658" s="13"/>
      <c r="V658" s="13"/>
      <c r="W658" s="13"/>
      <c r="X658" s="13"/>
      <c r="Y658" s="13"/>
      <c r="Z658" s="13"/>
      <c r="AA658" s="13"/>
      <c r="AB658" s="13"/>
      <c r="AC658" s="13"/>
      <c r="AD658" s="13"/>
      <c r="AE658" s="13"/>
      <c r="AT658" s="243" t="s">
        <v>138</v>
      </c>
      <c r="AU658" s="243" t="s">
        <v>83</v>
      </c>
      <c r="AV658" s="13" t="s">
        <v>83</v>
      </c>
      <c r="AW658" s="13" t="s">
        <v>30</v>
      </c>
      <c r="AX658" s="13" t="s">
        <v>81</v>
      </c>
      <c r="AY658" s="243" t="s">
        <v>125</v>
      </c>
    </row>
    <row r="659" spans="1:63" s="12" customFormat="1" ht="22.8" customHeight="1">
      <c r="A659" s="12"/>
      <c r="B659" s="198"/>
      <c r="C659" s="199"/>
      <c r="D659" s="200" t="s">
        <v>72</v>
      </c>
      <c r="E659" s="212" t="s">
        <v>983</v>
      </c>
      <c r="F659" s="212" t="s">
        <v>984</v>
      </c>
      <c r="G659" s="199"/>
      <c r="H659" s="199"/>
      <c r="I659" s="202"/>
      <c r="J659" s="213">
        <f>BK659</f>
        <v>0</v>
      </c>
      <c r="K659" s="199"/>
      <c r="L659" s="204"/>
      <c r="M659" s="205"/>
      <c r="N659" s="206"/>
      <c r="O659" s="206"/>
      <c r="P659" s="207">
        <f>SUM(P660:P664)</f>
        <v>0</v>
      </c>
      <c r="Q659" s="206"/>
      <c r="R659" s="207">
        <f>SUM(R660:R664)</f>
        <v>0</v>
      </c>
      <c r="S659" s="206"/>
      <c r="T659" s="208">
        <f>SUM(T660:T664)</f>
        <v>0</v>
      </c>
      <c r="U659" s="12"/>
      <c r="V659" s="12"/>
      <c r="W659" s="12"/>
      <c r="X659" s="12"/>
      <c r="Y659" s="12"/>
      <c r="Z659" s="12"/>
      <c r="AA659" s="12"/>
      <c r="AB659" s="12"/>
      <c r="AC659" s="12"/>
      <c r="AD659" s="12"/>
      <c r="AE659" s="12"/>
      <c r="AR659" s="209" t="s">
        <v>166</v>
      </c>
      <c r="AT659" s="210" t="s">
        <v>72</v>
      </c>
      <c r="AU659" s="210" t="s">
        <v>81</v>
      </c>
      <c r="AY659" s="209" t="s">
        <v>125</v>
      </c>
      <c r="BK659" s="211">
        <f>SUM(BK660:BK664)</f>
        <v>0</v>
      </c>
    </row>
    <row r="660" spans="1:65" s="2" customFormat="1" ht="16.5" customHeight="1">
      <c r="A660" s="38"/>
      <c r="B660" s="39"/>
      <c r="C660" s="214" t="s">
        <v>985</v>
      </c>
      <c r="D660" s="214" t="s">
        <v>127</v>
      </c>
      <c r="E660" s="215" t="s">
        <v>986</v>
      </c>
      <c r="F660" s="216" t="s">
        <v>987</v>
      </c>
      <c r="G660" s="217" t="s">
        <v>950</v>
      </c>
      <c r="H660" s="218">
        <v>1</v>
      </c>
      <c r="I660" s="219"/>
      <c r="J660" s="220">
        <f>ROUND(I660*H660,2)</f>
        <v>0</v>
      </c>
      <c r="K660" s="216" t="s">
        <v>131</v>
      </c>
      <c r="L660" s="44"/>
      <c r="M660" s="221" t="s">
        <v>1</v>
      </c>
      <c r="N660" s="222" t="s">
        <v>38</v>
      </c>
      <c r="O660" s="91"/>
      <c r="P660" s="223">
        <f>O660*H660</f>
        <v>0</v>
      </c>
      <c r="Q660" s="223">
        <v>0</v>
      </c>
      <c r="R660" s="223">
        <f>Q660*H660</f>
        <v>0</v>
      </c>
      <c r="S660" s="223">
        <v>0</v>
      </c>
      <c r="T660" s="224">
        <f>S660*H660</f>
        <v>0</v>
      </c>
      <c r="U660" s="38"/>
      <c r="V660" s="38"/>
      <c r="W660" s="38"/>
      <c r="X660" s="38"/>
      <c r="Y660" s="38"/>
      <c r="Z660" s="38"/>
      <c r="AA660" s="38"/>
      <c r="AB660" s="38"/>
      <c r="AC660" s="38"/>
      <c r="AD660" s="38"/>
      <c r="AE660" s="38"/>
      <c r="AR660" s="225" t="s">
        <v>951</v>
      </c>
      <c r="AT660" s="225" t="s">
        <v>127</v>
      </c>
      <c r="AU660" s="225" t="s">
        <v>83</v>
      </c>
      <c r="AY660" s="17" t="s">
        <v>125</v>
      </c>
      <c r="BE660" s="226">
        <f>IF(N660="základní",J660,0)</f>
        <v>0</v>
      </c>
      <c r="BF660" s="226">
        <f>IF(N660="snížená",J660,0)</f>
        <v>0</v>
      </c>
      <c r="BG660" s="226">
        <f>IF(N660="zákl. přenesená",J660,0)</f>
        <v>0</v>
      </c>
      <c r="BH660" s="226">
        <f>IF(N660="sníž. přenesená",J660,0)</f>
        <v>0</v>
      </c>
      <c r="BI660" s="226">
        <f>IF(N660="nulová",J660,0)</f>
        <v>0</v>
      </c>
      <c r="BJ660" s="17" t="s">
        <v>81</v>
      </c>
      <c r="BK660" s="226">
        <f>ROUND(I660*H660,2)</f>
        <v>0</v>
      </c>
      <c r="BL660" s="17" t="s">
        <v>951</v>
      </c>
      <c r="BM660" s="225" t="s">
        <v>988</v>
      </c>
    </row>
    <row r="661" spans="1:47" s="2" customFormat="1" ht="12">
      <c r="A661" s="38"/>
      <c r="B661" s="39"/>
      <c r="C661" s="40"/>
      <c r="D661" s="227" t="s">
        <v>134</v>
      </c>
      <c r="E661" s="40"/>
      <c r="F661" s="228" t="s">
        <v>987</v>
      </c>
      <c r="G661" s="40"/>
      <c r="H661" s="40"/>
      <c r="I661" s="229"/>
      <c r="J661" s="40"/>
      <c r="K661" s="40"/>
      <c r="L661" s="44"/>
      <c r="M661" s="230"/>
      <c r="N661" s="231"/>
      <c r="O661" s="91"/>
      <c r="P661" s="91"/>
      <c r="Q661" s="91"/>
      <c r="R661" s="91"/>
      <c r="S661" s="91"/>
      <c r="T661" s="92"/>
      <c r="U661" s="38"/>
      <c r="V661" s="38"/>
      <c r="W661" s="38"/>
      <c r="X661" s="38"/>
      <c r="Y661" s="38"/>
      <c r="Z661" s="38"/>
      <c r="AA661" s="38"/>
      <c r="AB661" s="38"/>
      <c r="AC661" s="38"/>
      <c r="AD661" s="38"/>
      <c r="AE661" s="38"/>
      <c r="AT661" s="17" t="s">
        <v>134</v>
      </c>
      <c r="AU661" s="17" t="s">
        <v>83</v>
      </c>
    </row>
    <row r="662" spans="1:47" s="2" customFormat="1" ht="12">
      <c r="A662" s="38"/>
      <c r="B662" s="39"/>
      <c r="C662" s="40"/>
      <c r="D662" s="227" t="s">
        <v>136</v>
      </c>
      <c r="E662" s="40"/>
      <c r="F662" s="232" t="s">
        <v>953</v>
      </c>
      <c r="G662" s="40"/>
      <c r="H662" s="40"/>
      <c r="I662" s="229"/>
      <c r="J662" s="40"/>
      <c r="K662" s="40"/>
      <c r="L662" s="44"/>
      <c r="M662" s="230"/>
      <c r="N662" s="231"/>
      <c r="O662" s="91"/>
      <c r="P662" s="91"/>
      <c r="Q662" s="91"/>
      <c r="R662" s="91"/>
      <c r="S662" s="91"/>
      <c r="T662" s="92"/>
      <c r="U662" s="38"/>
      <c r="V662" s="38"/>
      <c r="W662" s="38"/>
      <c r="X662" s="38"/>
      <c r="Y662" s="38"/>
      <c r="Z662" s="38"/>
      <c r="AA662" s="38"/>
      <c r="AB662" s="38"/>
      <c r="AC662" s="38"/>
      <c r="AD662" s="38"/>
      <c r="AE662" s="38"/>
      <c r="AT662" s="17" t="s">
        <v>136</v>
      </c>
      <c r="AU662" s="17" t="s">
        <v>83</v>
      </c>
    </row>
    <row r="663" spans="1:51" s="14" customFormat="1" ht="12">
      <c r="A663" s="14"/>
      <c r="B663" s="244"/>
      <c r="C663" s="245"/>
      <c r="D663" s="227" t="s">
        <v>138</v>
      </c>
      <c r="E663" s="246" t="s">
        <v>1</v>
      </c>
      <c r="F663" s="247" t="s">
        <v>989</v>
      </c>
      <c r="G663" s="245"/>
      <c r="H663" s="246" t="s">
        <v>1</v>
      </c>
      <c r="I663" s="248"/>
      <c r="J663" s="245"/>
      <c r="K663" s="245"/>
      <c r="L663" s="249"/>
      <c r="M663" s="250"/>
      <c r="N663" s="251"/>
      <c r="O663" s="251"/>
      <c r="P663" s="251"/>
      <c r="Q663" s="251"/>
      <c r="R663" s="251"/>
      <c r="S663" s="251"/>
      <c r="T663" s="252"/>
      <c r="U663" s="14"/>
      <c r="V663" s="14"/>
      <c r="W663" s="14"/>
      <c r="X663" s="14"/>
      <c r="Y663" s="14"/>
      <c r="Z663" s="14"/>
      <c r="AA663" s="14"/>
      <c r="AB663" s="14"/>
      <c r="AC663" s="14"/>
      <c r="AD663" s="14"/>
      <c r="AE663" s="14"/>
      <c r="AT663" s="253" t="s">
        <v>138</v>
      </c>
      <c r="AU663" s="253" t="s">
        <v>83</v>
      </c>
      <c r="AV663" s="14" t="s">
        <v>81</v>
      </c>
      <c r="AW663" s="14" t="s">
        <v>30</v>
      </c>
      <c r="AX663" s="14" t="s">
        <v>73</v>
      </c>
      <c r="AY663" s="253" t="s">
        <v>125</v>
      </c>
    </row>
    <row r="664" spans="1:51" s="13" customFormat="1" ht="12">
      <c r="A664" s="13"/>
      <c r="B664" s="233"/>
      <c r="C664" s="234"/>
      <c r="D664" s="227" t="s">
        <v>138</v>
      </c>
      <c r="E664" s="235" t="s">
        <v>1</v>
      </c>
      <c r="F664" s="236" t="s">
        <v>81</v>
      </c>
      <c r="G664" s="234"/>
      <c r="H664" s="237">
        <v>1</v>
      </c>
      <c r="I664" s="238"/>
      <c r="J664" s="234"/>
      <c r="K664" s="234"/>
      <c r="L664" s="239"/>
      <c r="M664" s="240"/>
      <c r="N664" s="241"/>
      <c r="O664" s="241"/>
      <c r="P664" s="241"/>
      <c r="Q664" s="241"/>
      <c r="R664" s="241"/>
      <c r="S664" s="241"/>
      <c r="T664" s="242"/>
      <c r="U664" s="13"/>
      <c r="V664" s="13"/>
      <c r="W664" s="13"/>
      <c r="X664" s="13"/>
      <c r="Y664" s="13"/>
      <c r="Z664" s="13"/>
      <c r="AA664" s="13"/>
      <c r="AB664" s="13"/>
      <c r="AC664" s="13"/>
      <c r="AD664" s="13"/>
      <c r="AE664" s="13"/>
      <c r="AT664" s="243" t="s">
        <v>138</v>
      </c>
      <c r="AU664" s="243" t="s">
        <v>83</v>
      </c>
      <c r="AV664" s="13" t="s">
        <v>83</v>
      </c>
      <c r="AW664" s="13" t="s">
        <v>30</v>
      </c>
      <c r="AX664" s="13" t="s">
        <v>81</v>
      </c>
      <c r="AY664" s="243" t="s">
        <v>125</v>
      </c>
    </row>
    <row r="665" spans="1:63" s="12" customFormat="1" ht="22.8" customHeight="1">
      <c r="A665" s="12"/>
      <c r="B665" s="198"/>
      <c r="C665" s="199"/>
      <c r="D665" s="200" t="s">
        <v>72</v>
      </c>
      <c r="E665" s="212" t="s">
        <v>990</v>
      </c>
      <c r="F665" s="212" t="s">
        <v>991</v>
      </c>
      <c r="G665" s="199"/>
      <c r="H665" s="199"/>
      <c r="I665" s="202"/>
      <c r="J665" s="213">
        <f>BK665</f>
        <v>0</v>
      </c>
      <c r="K665" s="199"/>
      <c r="L665" s="204"/>
      <c r="M665" s="205"/>
      <c r="N665" s="206"/>
      <c r="O665" s="206"/>
      <c r="P665" s="207">
        <f>SUM(P666:P676)</f>
        <v>0</v>
      </c>
      <c r="Q665" s="206"/>
      <c r="R665" s="207">
        <f>SUM(R666:R676)</f>
        <v>0</v>
      </c>
      <c r="S665" s="206"/>
      <c r="T665" s="208">
        <f>SUM(T666:T676)</f>
        <v>0</v>
      </c>
      <c r="U665" s="12"/>
      <c r="V665" s="12"/>
      <c r="W665" s="12"/>
      <c r="X665" s="12"/>
      <c r="Y665" s="12"/>
      <c r="Z665" s="12"/>
      <c r="AA665" s="12"/>
      <c r="AB665" s="12"/>
      <c r="AC665" s="12"/>
      <c r="AD665" s="12"/>
      <c r="AE665" s="12"/>
      <c r="AR665" s="209" t="s">
        <v>166</v>
      </c>
      <c r="AT665" s="210" t="s">
        <v>72</v>
      </c>
      <c r="AU665" s="210" t="s">
        <v>81</v>
      </c>
      <c r="AY665" s="209" t="s">
        <v>125</v>
      </c>
      <c r="BK665" s="211">
        <f>SUM(BK666:BK676)</f>
        <v>0</v>
      </c>
    </row>
    <row r="666" spans="1:65" s="2" customFormat="1" ht="16.5" customHeight="1">
      <c r="A666" s="38"/>
      <c r="B666" s="39"/>
      <c r="C666" s="214" t="s">
        <v>992</v>
      </c>
      <c r="D666" s="214" t="s">
        <v>127</v>
      </c>
      <c r="E666" s="215" t="s">
        <v>993</v>
      </c>
      <c r="F666" s="216" t="s">
        <v>994</v>
      </c>
      <c r="G666" s="217" t="s">
        <v>950</v>
      </c>
      <c r="H666" s="218">
        <v>1</v>
      </c>
      <c r="I666" s="219"/>
      <c r="J666" s="220">
        <f>ROUND(I666*H666,2)</f>
        <v>0</v>
      </c>
      <c r="K666" s="216" t="s">
        <v>131</v>
      </c>
      <c r="L666" s="44"/>
      <c r="M666" s="221" t="s">
        <v>1</v>
      </c>
      <c r="N666" s="222" t="s">
        <v>38</v>
      </c>
      <c r="O666" s="91"/>
      <c r="P666" s="223">
        <f>O666*H666</f>
        <v>0</v>
      </c>
      <c r="Q666" s="223">
        <v>0</v>
      </c>
      <c r="R666" s="223">
        <f>Q666*H666</f>
        <v>0</v>
      </c>
      <c r="S666" s="223">
        <v>0</v>
      </c>
      <c r="T666" s="224">
        <f>S666*H666</f>
        <v>0</v>
      </c>
      <c r="U666" s="38"/>
      <c r="V666" s="38"/>
      <c r="W666" s="38"/>
      <c r="X666" s="38"/>
      <c r="Y666" s="38"/>
      <c r="Z666" s="38"/>
      <c r="AA666" s="38"/>
      <c r="AB666" s="38"/>
      <c r="AC666" s="38"/>
      <c r="AD666" s="38"/>
      <c r="AE666" s="38"/>
      <c r="AR666" s="225" t="s">
        <v>951</v>
      </c>
      <c r="AT666" s="225" t="s">
        <v>127</v>
      </c>
      <c r="AU666" s="225" t="s">
        <v>83</v>
      </c>
      <c r="AY666" s="17" t="s">
        <v>125</v>
      </c>
      <c r="BE666" s="226">
        <f>IF(N666="základní",J666,0)</f>
        <v>0</v>
      </c>
      <c r="BF666" s="226">
        <f>IF(N666="snížená",J666,0)</f>
        <v>0</v>
      </c>
      <c r="BG666" s="226">
        <f>IF(N666="zákl. přenesená",J666,0)</f>
        <v>0</v>
      </c>
      <c r="BH666" s="226">
        <f>IF(N666="sníž. přenesená",J666,0)</f>
        <v>0</v>
      </c>
      <c r="BI666" s="226">
        <f>IF(N666="nulová",J666,0)</f>
        <v>0</v>
      </c>
      <c r="BJ666" s="17" t="s">
        <v>81</v>
      </c>
      <c r="BK666" s="226">
        <f>ROUND(I666*H666,2)</f>
        <v>0</v>
      </c>
      <c r="BL666" s="17" t="s">
        <v>951</v>
      </c>
      <c r="BM666" s="225" t="s">
        <v>995</v>
      </c>
    </row>
    <row r="667" spans="1:47" s="2" customFormat="1" ht="12">
      <c r="A667" s="38"/>
      <c r="B667" s="39"/>
      <c r="C667" s="40"/>
      <c r="D667" s="227" t="s">
        <v>134</v>
      </c>
      <c r="E667" s="40"/>
      <c r="F667" s="228" t="s">
        <v>994</v>
      </c>
      <c r="G667" s="40"/>
      <c r="H667" s="40"/>
      <c r="I667" s="229"/>
      <c r="J667" s="40"/>
      <c r="K667" s="40"/>
      <c r="L667" s="44"/>
      <c r="M667" s="230"/>
      <c r="N667" s="231"/>
      <c r="O667" s="91"/>
      <c r="P667" s="91"/>
      <c r="Q667" s="91"/>
      <c r="R667" s="91"/>
      <c r="S667" s="91"/>
      <c r="T667" s="92"/>
      <c r="U667" s="38"/>
      <c r="V667" s="38"/>
      <c r="W667" s="38"/>
      <c r="X667" s="38"/>
      <c r="Y667" s="38"/>
      <c r="Z667" s="38"/>
      <c r="AA667" s="38"/>
      <c r="AB667" s="38"/>
      <c r="AC667" s="38"/>
      <c r="AD667" s="38"/>
      <c r="AE667" s="38"/>
      <c r="AT667" s="17" t="s">
        <v>134</v>
      </c>
      <c r="AU667" s="17" t="s">
        <v>83</v>
      </c>
    </row>
    <row r="668" spans="1:47" s="2" customFormat="1" ht="12">
      <c r="A668" s="38"/>
      <c r="B668" s="39"/>
      <c r="C668" s="40"/>
      <c r="D668" s="227" t="s">
        <v>136</v>
      </c>
      <c r="E668" s="40"/>
      <c r="F668" s="232" t="s">
        <v>953</v>
      </c>
      <c r="G668" s="40"/>
      <c r="H668" s="40"/>
      <c r="I668" s="229"/>
      <c r="J668" s="40"/>
      <c r="K668" s="40"/>
      <c r="L668" s="44"/>
      <c r="M668" s="230"/>
      <c r="N668" s="231"/>
      <c r="O668" s="91"/>
      <c r="P668" s="91"/>
      <c r="Q668" s="91"/>
      <c r="R668" s="91"/>
      <c r="S668" s="91"/>
      <c r="T668" s="92"/>
      <c r="U668" s="38"/>
      <c r="V668" s="38"/>
      <c r="W668" s="38"/>
      <c r="X668" s="38"/>
      <c r="Y668" s="38"/>
      <c r="Z668" s="38"/>
      <c r="AA668" s="38"/>
      <c r="AB668" s="38"/>
      <c r="AC668" s="38"/>
      <c r="AD668" s="38"/>
      <c r="AE668" s="38"/>
      <c r="AT668" s="17" t="s">
        <v>136</v>
      </c>
      <c r="AU668" s="17" t="s">
        <v>83</v>
      </c>
    </row>
    <row r="669" spans="1:65" s="2" customFormat="1" ht="16.5" customHeight="1">
      <c r="A669" s="38"/>
      <c r="B669" s="39"/>
      <c r="C669" s="214" t="s">
        <v>996</v>
      </c>
      <c r="D669" s="214" t="s">
        <v>127</v>
      </c>
      <c r="E669" s="215" t="s">
        <v>997</v>
      </c>
      <c r="F669" s="216" t="s">
        <v>998</v>
      </c>
      <c r="G669" s="217" t="s">
        <v>950</v>
      </c>
      <c r="H669" s="218">
        <v>1</v>
      </c>
      <c r="I669" s="219"/>
      <c r="J669" s="220">
        <f>ROUND(I669*H669,2)</f>
        <v>0</v>
      </c>
      <c r="K669" s="216" t="s">
        <v>131</v>
      </c>
      <c r="L669" s="44"/>
      <c r="M669" s="221" t="s">
        <v>1</v>
      </c>
      <c r="N669" s="222" t="s">
        <v>38</v>
      </c>
      <c r="O669" s="91"/>
      <c r="P669" s="223">
        <f>O669*H669</f>
        <v>0</v>
      </c>
      <c r="Q669" s="223">
        <v>0</v>
      </c>
      <c r="R669" s="223">
        <f>Q669*H669</f>
        <v>0</v>
      </c>
      <c r="S669" s="223">
        <v>0</v>
      </c>
      <c r="T669" s="224">
        <f>S669*H669</f>
        <v>0</v>
      </c>
      <c r="U669" s="38"/>
      <c r="V669" s="38"/>
      <c r="W669" s="38"/>
      <c r="X669" s="38"/>
      <c r="Y669" s="38"/>
      <c r="Z669" s="38"/>
      <c r="AA669" s="38"/>
      <c r="AB669" s="38"/>
      <c r="AC669" s="38"/>
      <c r="AD669" s="38"/>
      <c r="AE669" s="38"/>
      <c r="AR669" s="225" t="s">
        <v>951</v>
      </c>
      <c r="AT669" s="225" t="s">
        <v>127</v>
      </c>
      <c r="AU669" s="225" t="s">
        <v>83</v>
      </c>
      <c r="AY669" s="17" t="s">
        <v>125</v>
      </c>
      <c r="BE669" s="226">
        <f>IF(N669="základní",J669,0)</f>
        <v>0</v>
      </c>
      <c r="BF669" s="226">
        <f>IF(N669="snížená",J669,0)</f>
        <v>0</v>
      </c>
      <c r="BG669" s="226">
        <f>IF(N669="zákl. přenesená",J669,0)</f>
        <v>0</v>
      </c>
      <c r="BH669" s="226">
        <f>IF(N669="sníž. přenesená",J669,0)</f>
        <v>0</v>
      </c>
      <c r="BI669" s="226">
        <f>IF(N669="nulová",J669,0)</f>
        <v>0</v>
      </c>
      <c r="BJ669" s="17" t="s">
        <v>81</v>
      </c>
      <c r="BK669" s="226">
        <f>ROUND(I669*H669,2)</f>
        <v>0</v>
      </c>
      <c r="BL669" s="17" t="s">
        <v>951</v>
      </c>
      <c r="BM669" s="225" t="s">
        <v>999</v>
      </c>
    </row>
    <row r="670" spans="1:47" s="2" customFormat="1" ht="12">
      <c r="A670" s="38"/>
      <c r="B670" s="39"/>
      <c r="C670" s="40"/>
      <c r="D670" s="227" t="s">
        <v>134</v>
      </c>
      <c r="E670" s="40"/>
      <c r="F670" s="228" t="s">
        <v>998</v>
      </c>
      <c r="G670" s="40"/>
      <c r="H670" s="40"/>
      <c r="I670" s="229"/>
      <c r="J670" s="40"/>
      <c r="K670" s="40"/>
      <c r="L670" s="44"/>
      <c r="M670" s="230"/>
      <c r="N670" s="231"/>
      <c r="O670" s="91"/>
      <c r="P670" s="91"/>
      <c r="Q670" s="91"/>
      <c r="R670" s="91"/>
      <c r="S670" s="91"/>
      <c r="T670" s="92"/>
      <c r="U670" s="38"/>
      <c r="V670" s="38"/>
      <c r="W670" s="38"/>
      <c r="X670" s="38"/>
      <c r="Y670" s="38"/>
      <c r="Z670" s="38"/>
      <c r="AA670" s="38"/>
      <c r="AB670" s="38"/>
      <c r="AC670" s="38"/>
      <c r="AD670" s="38"/>
      <c r="AE670" s="38"/>
      <c r="AT670" s="17" t="s">
        <v>134</v>
      </c>
      <c r="AU670" s="17" t="s">
        <v>83</v>
      </c>
    </row>
    <row r="671" spans="1:47" s="2" customFormat="1" ht="12">
      <c r="A671" s="38"/>
      <c r="B671" s="39"/>
      <c r="C671" s="40"/>
      <c r="D671" s="227" t="s">
        <v>136</v>
      </c>
      <c r="E671" s="40"/>
      <c r="F671" s="232" t="s">
        <v>1000</v>
      </c>
      <c r="G671" s="40"/>
      <c r="H671" s="40"/>
      <c r="I671" s="229"/>
      <c r="J671" s="40"/>
      <c r="K671" s="40"/>
      <c r="L671" s="44"/>
      <c r="M671" s="230"/>
      <c r="N671" s="231"/>
      <c r="O671" s="91"/>
      <c r="P671" s="91"/>
      <c r="Q671" s="91"/>
      <c r="R671" s="91"/>
      <c r="S671" s="91"/>
      <c r="T671" s="92"/>
      <c r="U671" s="38"/>
      <c r="V671" s="38"/>
      <c r="W671" s="38"/>
      <c r="X671" s="38"/>
      <c r="Y671" s="38"/>
      <c r="Z671" s="38"/>
      <c r="AA671" s="38"/>
      <c r="AB671" s="38"/>
      <c r="AC671" s="38"/>
      <c r="AD671" s="38"/>
      <c r="AE671" s="38"/>
      <c r="AT671" s="17" t="s">
        <v>136</v>
      </c>
      <c r="AU671" s="17" t="s">
        <v>83</v>
      </c>
    </row>
    <row r="672" spans="1:65" s="2" customFormat="1" ht="16.5" customHeight="1">
      <c r="A672" s="38"/>
      <c r="B672" s="39"/>
      <c r="C672" s="214" t="s">
        <v>1001</v>
      </c>
      <c r="D672" s="214" t="s">
        <v>127</v>
      </c>
      <c r="E672" s="215" t="s">
        <v>1002</v>
      </c>
      <c r="F672" s="216" t="s">
        <v>1003</v>
      </c>
      <c r="G672" s="217" t="s">
        <v>950</v>
      </c>
      <c r="H672" s="218">
        <v>1</v>
      </c>
      <c r="I672" s="219"/>
      <c r="J672" s="220">
        <f>ROUND(I672*H672,2)</f>
        <v>0</v>
      </c>
      <c r="K672" s="216" t="s">
        <v>131</v>
      </c>
      <c r="L672" s="44"/>
      <c r="M672" s="221" t="s">
        <v>1</v>
      </c>
      <c r="N672" s="222" t="s">
        <v>38</v>
      </c>
      <c r="O672" s="91"/>
      <c r="P672" s="223">
        <f>O672*H672</f>
        <v>0</v>
      </c>
      <c r="Q672" s="223">
        <v>0</v>
      </c>
      <c r="R672" s="223">
        <f>Q672*H672</f>
        <v>0</v>
      </c>
      <c r="S672" s="223">
        <v>0</v>
      </c>
      <c r="T672" s="224">
        <f>S672*H672</f>
        <v>0</v>
      </c>
      <c r="U672" s="38"/>
      <c r="V672" s="38"/>
      <c r="W672" s="38"/>
      <c r="X672" s="38"/>
      <c r="Y672" s="38"/>
      <c r="Z672" s="38"/>
      <c r="AA672" s="38"/>
      <c r="AB672" s="38"/>
      <c r="AC672" s="38"/>
      <c r="AD672" s="38"/>
      <c r="AE672" s="38"/>
      <c r="AR672" s="225" t="s">
        <v>951</v>
      </c>
      <c r="AT672" s="225" t="s">
        <v>127</v>
      </c>
      <c r="AU672" s="225" t="s">
        <v>83</v>
      </c>
      <c r="AY672" s="17" t="s">
        <v>125</v>
      </c>
      <c r="BE672" s="226">
        <f>IF(N672="základní",J672,0)</f>
        <v>0</v>
      </c>
      <c r="BF672" s="226">
        <f>IF(N672="snížená",J672,0)</f>
        <v>0</v>
      </c>
      <c r="BG672" s="226">
        <f>IF(N672="zákl. přenesená",J672,0)</f>
        <v>0</v>
      </c>
      <c r="BH672" s="226">
        <f>IF(N672="sníž. přenesená",J672,0)</f>
        <v>0</v>
      </c>
      <c r="BI672" s="226">
        <f>IF(N672="nulová",J672,0)</f>
        <v>0</v>
      </c>
      <c r="BJ672" s="17" t="s">
        <v>81</v>
      </c>
      <c r="BK672" s="226">
        <f>ROUND(I672*H672,2)</f>
        <v>0</v>
      </c>
      <c r="BL672" s="17" t="s">
        <v>951</v>
      </c>
      <c r="BM672" s="225" t="s">
        <v>1004</v>
      </c>
    </row>
    <row r="673" spans="1:47" s="2" customFormat="1" ht="12">
      <c r="A673" s="38"/>
      <c r="B673" s="39"/>
      <c r="C673" s="40"/>
      <c r="D673" s="227" t="s">
        <v>134</v>
      </c>
      <c r="E673" s="40"/>
      <c r="F673" s="228" t="s">
        <v>1003</v>
      </c>
      <c r="G673" s="40"/>
      <c r="H673" s="40"/>
      <c r="I673" s="229"/>
      <c r="J673" s="40"/>
      <c r="K673" s="40"/>
      <c r="L673" s="44"/>
      <c r="M673" s="230"/>
      <c r="N673" s="231"/>
      <c r="O673" s="91"/>
      <c r="P673" s="91"/>
      <c r="Q673" s="91"/>
      <c r="R673" s="91"/>
      <c r="S673" s="91"/>
      <c r="T673" s="92"/>
      <c r="U673" s="38"/>
      <c r="V673" s="38"/>
      <c r="W673" s="38"/>
      <c r="X673" s="38"/>
      <c r="Y673" s="38"/>
      <c r="Z673" s="38"/>
      <c r="AA673" s="38"/>
      <c r="AB673" s="38"/>
      <c r="AC673" s="38"/>
      <c r="AD673" s="38"/>
      <c r="AE673" s="38"/>
      <c r="AT673" s="17" t="s">
        <v>134</v>
      </c>
      <c r="AU673" s="17" t="s">
        <v>83</v>
      </c>
    </row>
    <row r="674" spans="1:47" s="2" customFormat="1" ht="12">
      <c r="A674" s="38"/>
      <c r="B674" s="39"/>
      <c r="C674" s="40"/>
      <c r="D674" s="227" t="s">
        <v>136</v>
      </c>
      <c r="E674" s="40"/>
      <c r="F674" s="232" t="s">
        <v>1000</v>
      </c>
      <c r="G674" s="40"/>
      <c r="H674" s="40"/>
      <c r="I674" s="229"/>
      <c r="J674" s="40"/>
      <c r="K674" s="40"/>
      <c r="L674" s="44"/>
      <c r="M674" s="230"/>
      <c r="N674" s="231"/>
      <c r="O674" s="91"/>
      <c r="P674" s="91"/>
      <c r="Q674" s="91"/>
      <c r="R674" s="91"/>
      <c r="S674" s="91"/>
      <c r="T674" s="92"/>
      <c r="U674" s="38"/>
      <c r="V674" s="38"/>
      <c r="W674" s="38"/>
      <c r="X674" s="38"/>
      <c r="Y674" s="38"/>
      <c r="Z674" s="38"/>
      <c r="AA674" s="38"/>
      <c r="AB674" s="38"/>
      <c r="AC674" s="38"/>
      <c r="AD674" s="38"/>
      <c r="AE674" s="38"/>
      <c r="AT674" s="17" t="s">
        <v>136</v>
      </c>
      <c r="AU674" s="17" t="s">
        <v>83</v>
      </c>
    </row>
    <row r="675" spans="1:51" s="14" customFormat="1" ht="12">
      <c r="A675" s="14"/>
      <c r="B675" s="244"/>
      <c r="C675" s="245"/>
      <c r="D675" s="227" t="s">
        <v>138</v>
      </c>
      <c r="E675" s="246" t="s">
        <v>1</v>
      </c>
      <c r="F675" s="247" t="s">
        <v>1005</v>
      </c>
      <c r="G675" s="245"/>
      <c r="H675" s="246" t="s">
        <v>1</v>
      </c>
      <c r="I675" s="248"/>
      <c r="J675" s="245"/>
      <c r="K675" s="245"/>
      <c r="L675" s="249"/>
      <c r="M675" s="250"/>
      <c r="N675" s="251"/>
      <c r="O675" s="251"/>
      <c r="P675" s="251"/>
      <c r="Q675" s="251"/>
      <c r="R675" s="251"/>
      <c r="S675" s="251"/>
      <c r="T675" s="252"/>
      <c r="U675" s="14"/>
      <c r="V675" s="14"/>
      <c r="W675" s="14"/>
      <c r="X675" s="14"/>
      <c r="Y675" s="14"/>
      <c r="Z675" s="14"/>
      <c r="AA675" s="14"/>
      <c r="AB675" s="14"/>
      <c r="AC675" s="14"/>
      <c r="AD675" s="14"/>
      <c r="AE675" s="14"/>
      <c r="AT675" s="253" t="s">
        <v>138</v>
      </c>
      <c r="AU675" s="253" t="s">
        <v>83</v>
      </c>
      <c r="AV675" s="14" t="s">
        <v>81</v>
      </c>
      <c r="AW675" s="14" t="s">
        <v>30</v>
      </c>
      <c r="AX675" s="14" t="s">
        <v>73</v>
      </c>
      <c r="AY675" s="253" t="s">
        <v>125</v>
      </c>
    </row>
    <row r="676" spans="1:51" s="13" customFormat="1" ht="12">
      <c r="A676" s="13"/>
      <c r="B676" s="233"/>
      <c r="C676" s="234"/>
      <c r="D676" s="227" t="s">
        <v>138</v>
      </c>
      <c r="E676" s="235" t="s">
        <v>1</v>
      </c>
      <c r="F676" s="236" t="s">
        <v>81</v>
      </c>
      <c r="G676" s="234"/>
      <c r="H676" s="237">
        <v>1</v>
      </c>
      <c r="I676" s="238"/>
      <c r="J676" s="234"/>
      <c r="K676" s="234"/>
      <c r="L676" s="239"/>
      <c r="M676" s="240"/>
      <c r="N676" s="241"/>
      <c r="O676" s="241"/>
      <c r="P676" s="241"/>
      <c r="Q676" s="241"/>
      <c r="R676" s="241"/>
      <c r="S676" s="241"/>
      <c r="T676" s="242"/>
      <c r="U676" s="13"/>
      <c r="V676" s="13"/>
      <c r="W676" s="13"/>
      <c r="X676" s="13"/>
      <c r="Y676" s="13"/>
      <c r="Z676" s="13"/>
      <c r="AA676" s="13"/>
      <c r="AB676" s="13"/>
      <c r="AC676" s="13"/>
      <c r="AD676" s="13"/>
      <c r="AE676" s="13"/>
      <c r="AT676" s="243" t="s">
        <v>138</v>
      </c>
      <c r="AU676" s="243" t="s">
        <v>83</v>
      </c>
      <c r="AV676" s="13" t="s">
        <v>83</v>
      </c>
      <c r="AW676" s="13" t="s">
        <v>30</v>
      </c>
      <c r="AX676" s="13" t="s">
        <v>81</v>
      </c>
      <c r="AY676" s="243" t="s">
        <v>125</v>
      </c>
    </row>
    <row r="677" spans="1:63" s="12" customFormat="1" ht="22.8" customHeight="1">
      <c r="A677" s="12"/>
      <c r="B677" s="198"/>
      <c r="C677" s="199"/>
      <c r="D677" s="200" t="s">
        <v>72</v>
      </c>
      <c r="E677" s="212" t="s">
        <v>1006</v>
      </c>
      <c r="F677" s="212" t="s">
        <v>1007</v>
      </c>
      <c r="G677" s="199"/>
      <c r="H677" s="199"/>
      <c r="I677" s="202"/>
      <c r="J677" s="213">
        <f>BK677</f>
        <v>0</v>
      </c>
      <c r="K677" s="199"/>
      <c r="L677" s="204"/>
      <c r="M677" s="205"/>
      <c r="N677" s="206"/>
      <c r="O677" s="206"/>
      <c r="P677" s="207">
        <f>SUM(P678:P682)</f>
        <v>0</v>
      </c>
      <c r="Q677" s="206"/>
      <c r="R677" s="207">
        <f>SUM(R678:R682)</f>
        <v>0</v>
      </c>
      <c r="S677" s="206"/>
      <c r="T677" s="208">
        <f>SUM(T678:T682)</f>
        <v>0</v>
      </c>
      <c r="U677" s="12"/>
      <c r="V677" s="12"/>
      <c r="W677" s="12"/>
      <c r="X677" s="12"/>
      <c r="Y677" s="12"/>
      <c r="Z677" s="12"/>
      <c r="AA677" s="12"/>
      <c r="AB677" s="12"/>
      <c r="AC677" s="12"/>
      <c r="AD677" s="12"/>
      <c r="AE677" s="12"/>
      <c r="AR677" s="209" t="s">
        <v>166</v>
      </c>
      <c r="AT677" s="210" t="s">
        <v>72</v>
      </c>
      <c r="AU677" s="210" t="s">
        <v>81</v>
      </c>
      <c r="AY677" s="209" t="s">
        <v>125</v>
      </c>
      <c r="BK677" s="211">
        <f>SUM(BK678:BK682)</f>
        <v>0</v>
      </c>
    </row>
    <row r="678" spans="1:65" s="2" customFormat="1" ht="16.5" customHeight="1">
      <c r="A678" s="38"/>
      <c r="B678" s="39"/>
      <c r="C678" s="214" t="s">
        <v>1008</v>
      </c>
      <c r="D678" s="214" t="s">
        <v>127</v>
      </c>
      <c r="E678" s="215" t="s">
        <v>1009</v>
      </c>
      <c r="F678" s="216" t="s">
        <v>1007</v>
      </c>
      <c r="G678" s="217" t="s">
        <v>950</v>
      </c>
      <c r="H678" s="218">
        <v>1</v>
      </c>
      <c r="I678" s="219"/>
      <c r="J678" s="220">
        <f>ROUND(I678*H678,2)</f>
        <v>0</v>
      </c>
      <c r="K678" s="216" t="s">
        <v>131</v>
      </c>
      <c r="L678" s="44"/>
      <c r="M678" s="221" t="s">
        <v>1</v>
      </c>
      <c r="N678" s="222" t="s">
        <v>38</v>
      </c>
      <c r="O678" s="91"/>
      <c r="P678" s="223">
        <f>O678*H678</f>
        <v>0</v>
      </c>
      <c r="Q678" s="223">
        <v>0</v>
      </c>
      <c r="R678" s="223">
        <f>Q678*H678</f>
        <v>0</v>
      </c>
      <c r="S678" s="223">
        <v>0</v>
      </c>
      <c r="T678" s="224">
        <f>S678*H678</f>
        <v>0</v>
      </c>
      <c r="U678" s="38"/>
      <c r="V678" s="38"/>
      <c r="W678" s="38"/>
      <c r="X678" s="38"/>
      <c r="Y678" s="38"/>
      <c r="Z678" s="38"/>
      <c r="AA678" s="38"/>
      <c r="AB678" s="38"/>
      <c r="AC678" s="38"/>
      <c r="AD678" s="38"/>
      <c r="AE678" s="38"/>
      <c r="AR678" s="225" t="s">
        <v>951</v>
      </c>
      <c r="AT678" s="225" t="s">
        <v>127</v>
      </c>
      <c r="AU678" s="225" t="s">
        <v>83</v>
      </c>
      <c r="AY678" s="17" t="s">
        <v>125</v>
      </c>
      <c r="BE678" s="226">
        <f>IF(N678="základní",J678,0)</f>
        <v>0</v>
      </c>
      <c r="BF678" s="226">
        <f>IF(N678="snížená",J678,0)</f>
        <v>0</v>
      </c>
      <c r="BG678" s="226">
        <f>IF(N678="zákl. přenesená",J678,0)</f>
        <v>0</v>
      </c>
      <c r="BH678" s="226">
        <f>IF(N678="sníž. přenesená",J678,0)</f>
        <v>0</v>
      </c>
      <c r="BI678" s="226">
        <f>IF(N678="nulová",J678,0)</f>
        <v>0</v>
      </c>
      <c r="BJ678" s="17" t="s">
        <v>81</v>
      </c>
      <c r="BK678" s="226">
        <f>ROUND(I678*H678,2)</f>
        <v>0</v>
      </c>
      <c r="BL678" s="17" t="s">
        <v>951</v>
      </c>
      <c r="BM678" s="225" t="s">
        <v>1010</v>
      </c>
    </row>
    <row r="679" spans="1:47" s="2" customFormat="1" ht="12">
      <c r="A679" s="38"/>
      <c r="B679" s="39"/>
      <c r="C679" s="40"/>
      <c r="D679" s="227" t="s">
        <v>134</v>
      </c>
      <c r="E679" s="40"/>
      <c r="F679" s="228" t="s">
        <v>1007</v>
      </c>
      <c r="G679" s="40"/>
      <c r="H679" s="40"/>
      <c r="I679" s="229"/>
      <c r="J679" s="40"/>
      <c r="K679" s="40"/>
      <c r="L679" s="44"/>
      <c r="M679" s="230"/>
      <c r="N679" s="231"/>
      <c r="O679" s="91"/>
      <c r="P679" s="91"/>
      <c r="Q679" s="91"/>
      <c r="R679" s="91"/>
      <c r="S679" s="91"/>
      <c r="T679" s="92"/>
      <c r="U679" s="38"/>
      <c r="V679" s="38"/>
      <c r="W679" s="38"/>
      <c r="X679" s="38"/>
      <c r="Y679" s="38"/>
      <c r="Z679" s="38"/>
      <c r="AA679" s="38"/>
      <c r="AB679" s="38"/>
      <c r="AC679" s="38"/>
      <c r="AD679" s="38"/>
      <c r="AE679" s="38"/>
      <c r="AT679" s="17" t="s">
        <v>134</v>
      </c>
      <c r="AU679" s="17" t="s">
        <v>83</v>
      </c>
    </row>
    <row r="680" spans="1:47" s="2" customFormat="1" ht="12">
      <c r="A680" s="38"/>
      <c r="B680" s="39"/>
      <c r="C680" s="40"/>
      <c r="D680" s="227" t="s">
        <v>136</v>
      </c>
      <c r="E680" s="40"/>
      <c r="F680" s="232" t="s">
        <v>953</v>
      </c>
      <c r="G680" s="40"/>
      <c r="H680" s="40"/>
      <c r="I680" s="229"/>
      <c r="J680" s="40"/>
      <c r="K680" s="40"/>
      <c r="L680" s="44"/>
      <c r="M680" s="230"/>
      <c r="N680" s="231"/>
      <c r="O680" s="91"/>
      <c r="P680" s="91"/>
      <c r="Q680" s="91"/>
      <c r="R680" s="91"/>
      <c r="S680" s="91"/>
      <c r="T680" s="92"/>
      <c r="U680" s="38"/>
      <c r="V680" s="38"/>
      <c r="W680" s="38"/>
      <c r="X680" s="38"/>
      <c r="Y680" s="38"/>
      <c r="Z680" s="38"/>
      <c r="AA680" s="38"/>
      <c r="AB680" s="38"/>
      <c r="AC680" s="38"/>
      <c r="AD680" s="38"/>
      <c r="AE680" s="38"/>
      <c r="AT680" s="17" t="s">
        <v>136</v>
      </c>
      <c r="AU680" s="17" t="s">
        <v>83</v>
      </c>
    </row>
    <row r="681" spans="1:51" s="14" customFormat="1" ht="12">
      <c r="A681" s="14"/>
      <c r="B681" s="244"/>
      <c r="C681" s="245"/>
      <c r="D681" s="227" t="s">
        <v>138</v>
      </c>
      <c r="E681" s="246" t="s">
        <v>1</v>
      </c>
      <c r="F681" s="247" t="s">
        <v>1011</v>
      </c>
      <c r="G681" s="245"/>
      <c r="H681" s="246" t="s">
        <v>1</v>
      </c>
      <c r="I681" s="248"/>
      <c r="J681" s="245"/>
      <c r="K681" s="245"/>
      <c r="L681" s="249"/>
      <c r="M681" s="250"/>
      <c r="N681" s="251"/>
      <c r="O681" s="251"/>
      <c r="P681" s="251"/>
      <c r="Q681" s="251"/>
      <c r="R681" s="251"/>
      <c r="S681" s="251"/>
      <c r="T681" s="252"/>
      <c r="U681" s="14"/>
      <c r="V681" s="14"/>
      <c r="W681" s="14"/>
      <c r="X681" s="14"/>
      <c r="Y681" s="14"/>
      <c r="Z681" s="14"/>
      <c r="AA681" s="14"/>
      <c r="AB681" s="14"/>
      <c r="AC681" s="14"/>
      <c r="AD681" s="14"/>
      <c r="AE681" s="14"/>
      <c r="AT681" s="253" t="s">
        <v>138</v>
      </c>
      <c r="AU681" s="253" t="s">
        <v>83</v>
      </c>
      <c r="AV681" s="14" t="s">
        <v>81</v>
      </c>
      <c r="AW681" s="14" t="s">
        <v>30</v>
      </c>
      <c r="AX681" s="14" t="s">
        <v>73</v>
      </c>
      <c r="AY681" s="253" t="s">
        <v>125</v>
      </c>
    </row>
    <row r="682" spans="1:51" s="13" customFormat="1" ht="12">
      <c r="A682" s="13"/>
      <c r="B682" s="233"/>
      <c r="C682" s="234"/>
      <c r="D682" s="227" t="s">
        <v>138</v>
      </c>
      <c r="E682" s="235" t="s">
        <v>1</v>
      </c>
      <c r="F682" s="236" t="s">
        <v>81</v>
      </c>
      <c r="G682" s="234"/>
      <c r="H682" s="237">
        <v>1</v>
      </c>
      <c r="I682" s="238"/>
      <c r="J682" s="234"/>
      <c r="K682" s="234"/>
      <c r="L682" s="239"/>
      <c r="M682" s="240"/>
      <c r="N682" s="241"/>
      <c r="O682" s="241"/>
      <c r="P682" s="241"/>
      <c r="Q682" s="241"/>
      <c r="R682" s="241"/>
      <c r="S682" s="241"/>
      <c r="T682" s="242"/>
      <c r="U682" s="13"/>
      <c r="V682" s="13"/>
      <c r="W682" s="13"/>
      <c r="X682" s="13"/>
      <c r="Y682" s="13"/>
      <c r="Z682" s="13"/>
      <c r="AA682" s="13"/>
      <c r="AB682" s="13"/>
      <c r="AC682" s="13"/>
      <c r="AD682" s="13"/>
      <c r="AE682" s="13"/>
      <c r="AT682" s="243" t="s">
        <v>138</v>
      </c>
      <c r="AU682" s="243" t="s">
        <v>83</v>
      </c>
      <c r="AV682" s="13" t="s">
        <v>83</v>
      </c>
      <c r="AW682" s="13" t="s">
        <v>30</v>
      </c>
      <c r="AX682" s="13" t="s">
        <v>81</v>
      </c>
      <c r="AY682" s="243" t="s">
        <v>125</v>
      </c>
    </row>
    <row r="683" spans="1:63" s="12" customFormat="1" ht="22.8" customHeight="1">
      <c r="A683" s="12"/>
      <c r="B683" s="198"/>
      <c r="C683" s="199"/>
      <c r="D683" s="200" t="s">
        <v>72</v>
      </c>
      <c r="E683" s="212" t="s">
        <v>1012</v>
      </c>
      <c r="F683" s="212" t="s">
        <v>1013</v>
      </c>
      <c r="G683" s="199"/>
      <c r="H683" s="199"/>
      <c r="I683" s="202"/>
      <c r="J683" s="213">
        <f>BK683</f>
        <v>0</v>
      </c>
      <c r="K683" s="199"/>
      <c r="L683" s="204"/>
      <c r="M683" s="205"/>
      <c r="N683" s="206"/>
      <c r="O683" s="206"/>
      <c r="P683" s="207">
        <f>SUM(P684:P688)</f>
        <v>0</v>
      </c>
      <c r="Q683" s="206"/>
      <c r="R683" s="207">
        <f>SUM(R684:R688)</f>
        <v>0</v>
      </c>
      <c r="S683" s="206"/>
      <c r="T683" s="208">
        <f>SUM(T684:T688)</f>
        <v>0</v>
      </c>
      <c r="U683" s="12"/>
      <c r="V683" s="12"/>
      <c r="W683" s="12"/>
      <c r="X683" s="12"/>
      <c r="Y683" s="12"/>
      <c r="Z683" s="12"/>
      <c r="AA683" s="12"/>
      <c r="AB683" s="12"/>
      <c r="AC683" s="12"/>
      <c r="AD683" s="12"/>
      <c r="AE683" s="12"/>
      <c r="AR683" s="209" t="s">
        <v>166</v>
      </c>
      <c r="AT683" s="210" t="s">
        <v>72</v>
      </c>
      <c r="AU683" s="210" t="s">
        <v>81</v>
      </c>
      <c r="AY683" s="209" t="s">
        <v>125</v>
      </c>
      <c r="BK683" s="211">
        <f>SUM(BK684:BK688)</f>
        <v>0</v>
      </c>
    </row>
    <row r="684" spans="1:65" s="2" customFormat="1" ht="16.5" customHeight="1">
      <c r="A684" s="38"/>
      <c r="B684" s="39"/>
      <c r="C684" s="214" t="s">
        <v>1014</v>
      </c>
      <c r="D684" s="214" t="s">
        <v>127</v>
      </c>
      <c r="E684" s="215" t="s">
        <v>1015</v>
      </c>
      <c r="F684" s="216" t="s">
        <v>1013</v>
      </c>
      <c r="G684" s="217" t="s">
        <v>950</v>
      </c>
      <c r="H684" s="218">
        <v>1</v>
      </c>
      <c r="I684" s="219"/>
      <c r="J684" s="220">
        <f>ROUND(I684*H684,2)</f>
        <v>0</v>
      </c>
      <c r="K684" s="216" t="s">
        <v>131</v>
      </c>
      <c r="L684" s="44"/>
      <c r="M684" s="221" t="s">
        <v>1</v>
      </c>
      <c r="N684" s="222" t="s">
        <v>38</v>
      </c>
      <c r="O684" s="91"/>
      <c r="P684" s="223">
        <f>O684*H684</f>
        <v>0</v>
      </c>
      <c r="Q684" s="223">
        <v>0</v>
      </c>
      <c r="R684" s="223">
        <f>Q684*H684</f>
        <v>0</v>
      </c>
      <c r="S684" s="223">
        <v>0</v>
      </c>
      <c r="T684" s="224">
        <f>S684*H684</f>
        <v>0</v>
      </c>
      <c r="U684" s="38"/>
      <c r="V684" s="38"/>
      <c r="W684" s="38"/>
      <c r="X684" s="38"/>
      <c r="Y684" s="38"/>
      <c r="Z684" s="38"/>
      <c r="AA684" s="38"/>
      <c r="AB684" s="38"/>
      <c r="AC684" s="38"/>
      <c r="AD684" s="38"/>
      <c r="AE684" s="38"/>
      <c r="AR684" s="225" t="s">
        <v>951</v>
      </c>
      <c r="AT684" s="225" t="s">
        <v>127</v>
      </c>
      <c r="AU684" s="225" t="s">
        <v>83</v>
      </c>
      <c r="AY684" s="17" t="s">
        <v>125</v>
      </c>
      <c r="BE684" s="226">
        <f>IF(N684="základní",J684,0)</f>
        <v>0</v>
      </c>
      <c r="BF684" s="226">
        <f>IF(N684="snížená",J684,0)</f>
        <v>0</v>
      </c>
      <c r="BG684" s="226">
        <f>IF(N684="zákl. přenesená",J684,0)</f>
        <v>0</v>
      </c>
      <c r="BH684" s="226">
        <f>IF(N684="sníž. přenesená",J684,0)</f>
        <v>0</v>
      </c>
      <c r="BI684" s="226">
        <f>IF(N684="nulová",J684,0)</f>
        <v>0</v>
      </c>
      <c r="BJ684" s="17" t="s">
        <v>81</v>
      </c>
      <c r="BK684" s="226">
        <f>ROUND(I684*H684,2)</f>
        <v>0</v>
      </c>
      <c r="BL684" s="17" t="s">
        <v>951</v>
      </c>
      <c r="BM684" s="225" t="s">
        <v>1016</v>
      </c>
    </row>
    <row r="685" spans="1:47" s="2" customFormat="1" ht="12">
      <c r="A685" s="38"/>
      <c r="B685" s="39"/>
      <c r="C685" s="40"/>
      <c r="D685" s="227" t="s">
        <v>134</v>
      </c>
      <c r="E685" s="40"/>
      <c r="F685" s="228" t="s">
        <v>1013</v>
      </c>
      <c r="G685" s="40"/>
      <c r="H685" s="40"/>
      <c r="I685" s="229"/>
      <c r="J685" s="40"/>
      <c r="K685" s="40"/>
      <c r="L685" s="44"/>
      <c r="M685" s="230"/>
      <c r="N685" s="231"/>
      <c r="O685" s="91"/>
      <c r="P685" s="91"/>
      <c r="Q685" s="91"/>
      <c r="R685" s="91"/>
      <c r="S685" s="91"/>
      <c r="T685" s="92"/>
      <c r="U685" s="38"/>
      <c r="V685" s="38"/>
      <c r="W685" s="38"/>
      <c r="X685" s="38"/>
      <c r="Y685" s="38"/>
      <c r="Z685" s="38"/>
      <c r="AA685" s="38"/>
      <c r="AB685" s="38"/>
      <c r="AC685" s="38"/>
      <c r="AD685" s="38"/>
      <c r="AE685" s="38"/>
      <c r="AT685" s="17" t="s">
        <v>134</v>
      </c>
      <c r="AU685" s="17" t="s">
        <v>83</v>
      </c>
    </row>
    <row r="686" spans="1:47" s="2" customFormat="1" ht="12">
      <c r="A686" s="38"/>
      <c r="B686" s="39"/>
      <c r="C686" s="40"/>
      <c r="D686" s="227" t="s">
        <v>136</v>
      </c>
      <c r="E686" s="40"/>
      <c r="F686" s="232" t="s">
        <v>953</v>
      </c>
      <c r="G686" s="40"/>
      <c r="H686" s="40"/>
      <c r="I686" s="229"/>
      <c r="J686" s="40"/>
      <c r="K686" s="40"/>
      <c r="L686" s="44"/>
      <c r="M686" s="230"/>
      <c r="N686" s="231"/>
      <c r="O686" s="91"/>
      <c r="P686" s="91"/>
      <c r="Q686" s="91"/>
      <c r="R686" s="91"/>
      <c r="S686" s="91"/>
      <c r="T686" s="92"/>
      <c r="U686" s="38"/>
      <c r="V686" s="38"/>
      <c r="W686" s="38"/>
      <c r="X686" s="38"/>
      <c r="Y686" s="38"/>
      <c r="Z686" s="38"/>
      <c r="AA686" s="38"/>
      <c r="AB686" s="38"/>
      <c r="AC686" s="38"/>
      <c r="AD686" s="38"/>
      <c r="AE686" s="38"/>
      <c r="AT686" s="17" t="s">
        <v>136</v>
      </c>
      <c r="AU686" s="17" t="s">
        <v>83</v>
      </c>
    </row>
    <row r="687" spans="1:51" s="14" customFormat="1" ht="12">
      <c r="A687" s="14"/>
      <c r="B687" s="244"/>
      <c r="C687" s="245"/>
      <c r="D687" s="227" t="s">
        <v>138</v>
      </c>
      <c r="E687" s="246" t="s">
        <v>1</v>
      </c>
      <c r="F687" s="247" t="s">
        <v>1017</v>
      </c>
      <c r="G687" s="245"/>
      <c r="H687" s="246" t="s">
        <v>1</v>
      </c>
      <c r="I687" s="248"/>
      <c r="J687" s="245"/>
      <c r="K687" s="245"/>
      <c r="L687" s="249"/>
      <c r="M687" s="250"/>
      <c r="N687" s="251"/>
      <c r="O687" s="251"/>
      <c r="P687" s="251"/>
      <c r="Q687" s="251"/>
      <c r="R687" s="251"/>
      <c r="S687" s="251"/>
      <c r="T687" s="252"/>
      <c r="U687" s="14"/>
      <c r="V687" s="14"/>
      <c r="W687" s="14"/>
      <c r="X687" s="14"/>
      <c r="Y687" s="14"/>
      <c r="Z687" s="14"/>
      <c r="AA687" s="14"/>
      <c r="AB687" s="14"/>
      <c r="AC687" s="14"/>
      <c r="AD687" s="14"/>
      <c r="AE687" s="14"/>
      <c r="AT687" s="253" t="s">
        <v>138</v>
      </c>
      <c r="AU687" s="253" t="s">
        <v>83</v>
      </c>
      <c r="AV687" s="14" t="s">
        <v>81</v>
      </c>
      <c r="AW687" s="14" t="s">
        <v>30</v>
      </c>
      <c r="AX687" s="14" t="s">
        <v>73</v>
      </c>
      <c r="AY687" s="253" t="s">
        <v>125</v>
      </c>
    </row>
    <row r="688" spans="1:51" s="13" customFormat="1" ht="12">
      <c r="A688" s="13"/>
      <c r="B688" s="233"/>
      <c r="C688" s="234"/>
      <c r="D688" s="227" t="s">
        <v>138</v>
      </c>
      <c r="E688" s="235" t="s">
        <v>1</v>
      </c>
      <c r="F688" s="236" t="s">
        <v>81</v>
      </c>
      <c r="G688" s="234"/>
      <c r="H688" s="237">
        <v>1</v>
      </c>
      <c r="I688" s="238"/>
      <c r="J688" s="234"/>
      <c r="K688" s="234"/>
      <c r="L688" s="239"/>
      <c r="M688" s="275"/>
      <c r="N688" s="276"/>
      <c r="O688" s="276"/>
      <c r="P688" s="276"/>
      <c r="Q688" s="276"/>
      <c r="R688" s="276"/>
      <c r="S688" s="276"/>
      <c r="T688" s="277"/>
      <c r="U688" s="13"/>
      <c r="V688" s="13"/>
      <c r="W688" s="13"/>
      <c r="X688" s="13"/>
      <c r="Y688" s="13"/>
      <c r="Z688" s="13"/>
      <c r="AA688" s="13"/>
      <c r="AB688" s="13"/>
      <c r="AC688" s="13"/>
      <c r="AD688" s="13"/>
      <c r="AE688" s="13"/>
      <c r="AT688" s="243" t="s">
        <v>138</v>
      </c>
      <c r="AU688" s="243" t="s">
        <v>83</v>
      </c>
      <c r="AV688" s="13" t="s">
        <v>83</v>
      </c>
      <c r="AW688" s="13" t="s">
        <v>30</v>
      </c>
      <c r="AX688" s="13" t="s">
        <v>81</v>
      </c>
      <c r="AY688" s="243" t="s">
        <v>125</v>
      </c>
    </row>
    <row r="689" spans="1:31" s="2" customFormat="1" ht="6.95" customHeight="1">
      <c r="A689" s="38"/>
      <c r="B689" s="66"/>
      <c r="C689" s="67"/>
      <c r="D689" s="67"/>
      <c r="E689" s="67"/>
      <c r="F689" s="67"/>
      <c r="G689" s="67"/>
      <c r="H689" s="67"/>
      <c r="I689" s="67"/>
      <c r="J689" s="67"/>
      <c r="K689" s="67"/>
      <c r="L689" s="44"/>
      <c r="M689" s="38"/>
      <c r="O689" s="38"/>
      <c r="P689" s="38"/>
      <c r="Q689" s="38"/>
      <c r="R689" s="38"/>
      <c r="S689" s="38"/>
      <c r="T689" s="38"/>
      <c r="U689" s="38"/>
      <c r="V689" s="38"/>
      <c r="W689" s="38"/>
      <c r="X689" s="38"/>
      <c r="Y689" s="38"/>
      <c r="Z689" s="38"/>
      <c r="AA689" s="38"/>
      <c r="AB689" s="38"/>
      <c r="AC689" s="38"/>
      <c r="AD689" s="38"/>
      <c r="AE689" s="38"/>
    </row>
  </sheetData>
  <sheetProtection password="CC35" sheet="1" objects="1" scenarios="1" formatColumns="0" formatRows="0" autoFilter="0"/>
  <autoFilter ref="C133:K688"/>
  <mergeCells count="9">
    <mergeCell ref="E7:H7"/>
    <mergeCell ref="E9:H9"/>
    <mergeCell ref="E18:H18"/>
    <mergeCell ref="E27:H27"/>
    <mergeCell ref="E85:H85"/>
    <mergeCell ref="E87:H87"/>
    <mergeCell ref="E124:H124"/>
    <mergeCell ref="E126:H12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KARLOVA\karlova</dc:creator>
  <cp:keywords/>
  <dc:description/>
  <cp:lastModifiedBy>KARLOVA\karlova</cp:lastModifiedBy>
  <dcterms:created xsi:type="dcterms:W3CDTF">2021-01-18T12:00:06Z</dcterms:created>
  <dcterms:modified xsi:type="dcterms:W3CDTF">2021-01-18T12:00:11Z</dcterms:modified>
  <cp:category/>
  <cp:version/>
  <cp:contentType/>
  <cp:contentStatus/>
</cp:coreProperties>
</file>